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ata Analysis Course\GitHub_HW\data_bootcamp_week1\Submission\"/>
    </mc:Choice>
  </mc:AlternateContent>
  <xr:revisionPtr revIDLastSave="0" documentId="13_ncr:1_{7F689112-DE42-48D1-AF3F-3009984E7E30}" xr6:coauthVersionLast="47" xr6:coauthVersionMax="47" xr10:uidLastSave="{00000000-0000-0000-0000-000000000000}"/>
  <bookViews>
    <workbookView xWindow="-19320" yWindow="585" windowWidth="19440" windowHeight="15000" firstSheet="3" activeTab="4" xr2:uid="{00000000-000D-0000-FFFF-FFFF00000000}"/>
  </bookViews>
  <sheets>
    <sheet name="Crowdfunding" sheetId="1" r:id="rId1"/>
    <sheet name="Pivot By Country and Category" sheetId="3" r:id="rId2"/>
    <sheet name="Pivot By Country and Sub Cat" sheetId="4" r:id="rId3"/>
    <sheet name="Pivot by Time" sheetId="5" r:id="rId4"/>
    <sheet name="Goal Analysis" sheetId="6" r:id="rId5"/>
    <sheet name="Statistical Analysis" sheetId="7" r:id="rId6"/>
  </sheets>
  <definedNames>
    <definedName name="_xlnm._FilterDatabase" localSheetId="0" hidden="1">Crowdfunding!$F$1:$G$1001</definedName>
  </definedNames>
  <calcPr calcId="191029"/>
  <pivotCaches>
    <pivotCache cacheId="6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J3" i="7"/>
  <c r="K2" i="7"/>
  <c r="J2" i="7"/>
  <c r="I3" i="7"/>
  <c r="I2" i="7"/>
  <c r="H3" i="7"/>
  <c r="H2" i="7"/>
  <c r="C8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7" i="6"/>
  <c r="C6" i="6"/>
  <c r="C5" i="6"/>
  <c r="C4" i="6"/>
  <c r="C3" i="6"/>
  <c r="C2" i="6"/>
  <c r="B7" i="6"/>
  <c r="B8" i="6"/>
  <c r="B9" i="6"/>
  <c r="B10" i="6"/>
  <c r="B11" i="6"/>
  <c r="B12" i="6"/>
  <c r="B13" i="6"/>
  <c r="B6" i="6"/>
  <c r="B5" i="6"/>
  <c r="B4" i="6"/>
  <c r="B3" i="6"/>
  <c r="B2" i="6"/>
  <c r="G14" i="3"/>
  <c r="G15" i="3"/>
  <c r="G16" i="3"/>
  <c r="G17" i="3"/>
  <c r="G18" i="3"/>
  <c r="G19" i="3"/>
  <c r="G20" i="3"/>
  <c r="G21" i="3"/>
  <c r="G6" i="3"/>
  <c r="G7" i="3"/>
  <c r="G8" i="3"/>
  <c r="G9" i="3"/>
  <c r="G10" i="3"/>
  <c r="G11" i="3"/>
  <c r="G12" i="3"/>
  <c r="G13" i="3"/>
  <c r="G5" i="3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6" i="4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E11" i="6" l="1"/>
  <c r="F11" i="6" s="1"/>
  <c r="G11" i="6" s="1"/>
  <c r="H11" i="6" s="1"/>
  <c r="E8" i="6"/>
  <c r="F8" i="6" s="1"/>
  <c r="G8" i="6" s="1"/>
  <c r="H8" i="6" s="1"/>
  <c r="E6" i="6"/>
  <c r="F6" i="6" s="1"/>
  <c r="G6" i="6" s="1"/>
  <c r="H6" i="6" s="1"/>
  <c r="E5" i="6"/>
  <c r="F5" i="6" s="1"/>
  <c r="G5" i="6" s="1"/>
  <c r="H5" i="6" s="1"/>
  <c r="E4" i="6"/>
  <c r="F4" i="6" s="1"/>
  <c r="G4" i="6" s="1"/>
  <c r="H4" i="6" s="1"/>
  <c r="E2" i="6"/>
  <c r="F2" i="6" s="1"/>
  <c r="G2" i="6" s="1"/>
  <c r="H2" i="6" s="1"/>
  <c r="E3" i="6"/>
  <c r="F3" i="6" s="1"/>
  <c r="G3" i="6" s="1"/>
  <c r="H3" i="6" s="1"/>
  <c r="E7" i="6"/>
  <c r="F7" i="6" s="1"/>
  <c r="G7" i="6" s="1"/>
  <c r="H7" i="6" s="1"/>
  <c r="E9" i="6"/>
  <c r="F9" i="6" s="1"/>
  <c r="G9" i="6" s="1"/>
  <c r="H9" i="6" s="1"/>
  <c r="E10" i="6"/>
  <c r="F10" i="6" s="1"/>
  <c r="G10" i="6" s="1"/>
  <c r="H10" i="6" s="1"/>
  <c r="E12" i="6"/>
  <c r="F12" i="6" s="1"/>
  <c r="G12" i="6" s="1"/>
  <c r="H12" i="6" s="1"/>
  <c r="E13" i="6"/>
  <c r="F13" i="6" s="1"/>
  <c r="G13" i="6" s="1"/>
  <c r="H13" i="6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<sst xmlns="http://schemas.openxmlformats.org/spreadsheetml/2006/main" count="7070" uniqueCount="2114">
  <si>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</si>
  <si>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</si>
  <si>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</si>
  <si>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</si>
  <si>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</si>
  <si>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</si>
  <si>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</si>
  <si>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</si>
  <si>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</si>
  <si>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</si>
  <si>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</si>
  <si>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</si>
  <si>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</si>
  <si>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</si>
  <si>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</si>
  <si>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</si>
  <si>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</si>
  <si>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</si>
  <si>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</si>
  <si>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</si>
  <si>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</si>
  <si>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</si>
  <si>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</si>
  <si>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</si>
  <si>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</si>
  <si>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</si>
  <si>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</si>
  <si>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</si>
  <si>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</si>
  <si>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</si>
  <si>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</si>
  <si>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</si>
  <si>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</si>
  <si>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</si>
  <si>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</si>
  <si>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</si>
  <si>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</si>
  <si>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</si>
  <si>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</si>
  <si>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</si>
  <si>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</si>
  <si>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</si>
  <si>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</si>
  <si>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</si>
  <si>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</si>
  <si>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</si>
  <si>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</si>
  <si>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</si>
  <si>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</si>
  <si>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</si>
  <si>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</si>
  <si>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</si>
  <si>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</si>
  <si>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</si>
  <si>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</si>
  <si>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</si>
  <si>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</si>
  <si>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</si>
  <si>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</si>
  <si>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</si>
  <si>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</si>
  <si>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</si>
  <si>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</si>
  <si>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</si>
  <si>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</si>
  <si>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</si>
  <si>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</si>
  <si>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</si>
  <si>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</si>
  <si>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</si>
  <si>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</si>
  <si>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</si>
  <si>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</si>
  <si>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</si>
  <si>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</si>
  <si>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</si>
  <si>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</si>
  <si>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</si>
  <si>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</si>
  <si>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</si>
  <si>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</si>
  <si>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</si>
  <si>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</si>
  <si>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</si>
  <si>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</si>
  <si>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</si>
  <si>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</si>
  <si>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</si>
  <si>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</si>
  <si>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</si>
  <si>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</si>
  <si>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</si>
  <si>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</si>
  <si>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</si>
  <si>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</si>
  <si>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</si>
  <si>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</si>
  <si>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</si>
  <si>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</si>
  <si>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</si>
  <si>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</si>
  <si>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</si>
  <si>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</si>
  <si>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</si>
  <si>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</si>
  <si>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</si>
  <si>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</si>
  <si>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</si>
  <si>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</si>
  <si>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</si>
  <si>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</si>
  <si>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</si>
  <si>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</si>
  <si>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</si>
  <si>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</si>
  <si>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</si>
  <si>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</si>
  <si>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</si>
  <si>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</si>
  <si>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</si>
  <si>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</si>
  <si>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</si>
  <si>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</si>
  <si>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</si>
  <si>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</si>
  <si>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</si>
  <si>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</si>
  <si>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</si>
  <si>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</si>
  <si>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</si>
  <si>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</si>
  <si>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</si>
  <si>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</si>
  <si>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</si>
  <si>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</si>
  <si>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</si>
  <si>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</si>
  <si>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</si>
  <si>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</si>
  <si>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</si>
  <si>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</si>
  <si>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</si>
  <si>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</si>
  <si>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</si>
  <si>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</si>
  <si>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</si>
  <si>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</si>
  <si>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</si>
  <si>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</si>
  <si>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</si>
  <si>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</si>
  <si>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</si>
  <si>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</si>
  <si>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</si>
  <si>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</si>
  <si>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</si>
  <si>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</si>
  <si>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</si>
  <si>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</si>
  <si>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</si>
  <si>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</si>
  <si>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</si>
  <si>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</si>
  <si>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</si>
  <si>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</si>
  <si>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</si>
  <si>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</si>
  <si>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</si>
  <si>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</si>
  <si>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</si>
  <si>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</si>
  <si>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</si>
  <si>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</si>
  <si>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</si>
  <si>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</si>
  <si>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</si>
  <si>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</si>
  <si>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</si>
  <si>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</si>
  <si>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</si>
  <si>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</si>
  <si>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</si>
  <si>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</si>
  <si>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</si>
  <si>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</si>
  <si>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</si>
  <si>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</si>
  <si>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</si>
  <si>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</si>
  <si>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</si>
  <si>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</si>
  <si>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</si>
  <si>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</si>
  <si>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</si>
  <si>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</si>
  <si>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</si>
  <si>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</si>
  <si>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</si>
  <si>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</si>
  <si>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</si>
  <si>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</si>
  <si>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</si>
  <si>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</si>
  <si>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</si>
  <si>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</si>
  <si>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</si>
  <si>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</si>
  <si>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</si>
  <si>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</si>
  <si>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</si>
  <si>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</si>
  <si>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</si>
  <si>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</si>
  <si>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</si>
  <si>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</si>
  <si>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</si>
  <si>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</si>
  <si>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</si>
  <si>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</si>
  <si>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</si>
  <si>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</si>
  <si>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</si>
  <si>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</si>
  <si>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</si>
  <si>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</si>
  <si>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</si>
  <si>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</si>
  <si>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</si>
  <si>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</si>
  <si>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</si>
  <si>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</si>
  <si>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</si>
  <si>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</si>
  <si>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</si>
  <si>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</si>
  <si>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</si>
  <si>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</si>
  <si>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</si>
  <si>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</si>
  <si>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</si>
  <si>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</si>
  <si>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</si>
  <si>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</si>
  <si>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</si>
  <si>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</si>
  <si>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</si>
  <si>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</si>
  <si>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</si>
  <si>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</si>
  <si>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</si>
  <si>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</si>
  <si>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</si>
  <si>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</si>
  <si>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</si>
  <si>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</si>
  <si>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</si>
  <si>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</si>
  <si>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</si>
  <si>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</si>
  <si>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</si>
  <si>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</si>
  <si>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</si>
  <si>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</si>
  <si>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</si>
  <si>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</si>
  <si>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</si>
  <si>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</si>
  <si>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</si>
  <si>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</si>
  <si>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</si>
  <si>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</si>
  <si>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</si>
  <si>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</si>
  <si>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</si>
  <si>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</si>
  <si>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</si>
  <si>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</si>
  <si>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</si>
  <si>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</si>
  <si>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</si>
  <si>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</si>
  <si>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</si>
  <si>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</si>
  <si>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</si>
  <si>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</si>
  <si>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</si>
  <si>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</si>
  <si>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</si>
  <si>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</si>
  <si>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</si>
  <si>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</si>
  <si>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</si>
  <si>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</si>
  <si>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</si>
  <si>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</si>
  <si>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</si>
  <si>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</si>
  <si>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</si>
  <si>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</si>
  <si>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</si>
  <si>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</si>
  <si>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</si>
  <si>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</si>
  <si>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</si>
  <si>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</si>
  <si>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</si>
  <si>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</si>
  <si>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</si>
  <si>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</si>
  <si>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</si>
  <si>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</si>
  <si>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</si>
  <si>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</si>
  <si>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</si>
  <si>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</si>
  <si>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</si>
  <si>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</si>
  <si>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</si>
  <si>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</si>
  <si>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</si>
  <si>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</si>
  <si>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</si>
  <si>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</si>
  <si>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</si>
  <si>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</si>
  <si>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</si>
  <si>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</si>
  <si>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</si>
  <si>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</si>
  <si>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</si>
  <si>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</si>
  <si>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</si>
  <si>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</si>
  <si>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</si>
  <si>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</si>
  <si>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</si>
  <si>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</si>
  <si>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</si>
  <si>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</si>
  <si>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</si>
  <si>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</si>
  <si>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</si>
  <si>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</si>
  <si>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</si>
  <si>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</si>
  <si>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</si>
  <si>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</si>
  <si>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</si>
  <si>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</si>
  <si>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</si>
  <si>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</si>
  <si>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</si>
  <si>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</si>
  <si>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</si>
  <si>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</si>
  <si>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</si>
  <si>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</si>
  <si>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</si>
  <si>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</si>
  <si>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</si>
  <si>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</si>
  <si>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</si>
  <si>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</si>
  <si>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</si>
  <si>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</si>
  <si>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</si>
  <si>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</si>
  <si>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</si>
  <si>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</si>
  <si>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</si>
  <si>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</si>
  <si>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</si>
  <si>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</si>
  <si>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</si>
  <si>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</si>
  <si>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</si>
  <si>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</si>
  <si>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</si>
  <si>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</si>
  <si>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</si>
  <si>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</si>
  <si>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</si>
  <si>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</si>
  <si>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</si>
  <si>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</si>
  <si>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</si>
  <si>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</si>
  <si>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</si>
  <si>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</si>
  <si>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</si>
  <si>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</si>
  <si>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</si>
  <si>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</si>
  <si>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</si>
  <si>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</si>
  <si>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</si>
  <si>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</si>
  <si>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</si>
  <si>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</si>
  <si>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</si>
  <si>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</si>
  <si>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</si>
  <si>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</si>
  <si>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</si>
  <si>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</si>
  <si>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</si>
  <si>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</si>
  <si>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</si>
  <si>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</si>
  <si>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</si>
  <si>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</si>
  <si>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</si>
  <si>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</si>
  <si>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</si>
  <si>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</si>
  <si>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</si>
  <si>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</si>
  <si>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</si>
  <si>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</si>
  <si>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</si>
  <si>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</si>
  <si>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</si>
  <si>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</si>
  <si>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</si>
  <si>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</si>
  <si>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</si>
  <si>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</si>
  <si>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</si>
  <si>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</si>
  <si>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</si>
  <si>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</si>
  <si>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</si>
  <si>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</si>
  <si>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</si>
  <si>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</si>
  <si>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</si>
  <si>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</si>
  <si>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</si>
  <si>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</si>
  <si>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</si>
  <si>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</si>
  <si>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</si>
  <si>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</si>
  <si>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</si>
  <si>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</si>
  <si>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</si>
  <si>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</si>
  <si>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</si>
  <si>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</si>
  <si>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</si>
  <si>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</si>
  <si>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</si>
  <si>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</si>
  <si>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</si>
  <si>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</si>
  <si>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</si>
  <si>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</si>
  <si>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</si>
  <si>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</si>
  <si>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</si>
  <si>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</si>
  <si>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</si>
  <si>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</si>
  <si>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</si>
  <si>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</si>
  <si>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</si>
  <si>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</si>
  <si>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</si>
  <si>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</si>
  <si>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</si>
  <si>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</si>
  <si>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</si>
  <si>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</si>
  <si>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</si>
  <si>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</si>
  <si>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</si>
  <si>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</si>
  <si>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</si>
  <si>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</si>
  <si>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</si>
  <si>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</si>
  <si>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</si>
  <si>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</si>
  <si>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</si>
  <si>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</si>
  <si>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</si>
  <si>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</si>
  <si>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</si>
  <si>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</si>
  <si>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</si>
  <si>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</si>
  <si>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</si>
  <si>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</si>
  <si>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</si>
  <si>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</si>
  <si>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</si>
  <si>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</si>
  <si>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</si>
  <si>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</si>
  <si>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</si>
  <si>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</si>
  <si>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</si>
  <si>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</si>
  <si>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</si>
  <si>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</si>
  <si>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</si>
  <si>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</si>
  <si>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</si>
  <si>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</si>
  <si>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</si>
  <si>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</si>
  <si>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</si>
  <si>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</si>
  <si>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</si>
  <si>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</si>
  <si>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</si>
  <si>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</si>
  <si>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</si>
  <si>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</si>
  <si>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</si>
  <si>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</si>
  <si>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</si>
  <si>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</si>
  <si>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</si>
  <si>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</si>
  <si>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</si>
  <si>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</si>
  <si>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</si>
  <si>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</si>
  <si>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</si>
  <si>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</si>
  <si>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</si>
  <si>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</si>
  <si>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</si>
  <si>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</si>
  <si>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</si>
  <si>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</si>
  <si>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</si>
  <si>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</si>
  <si>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</si>
  <si>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</si>
  <si>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</si>
  <si>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</si>
  <si>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</si>
  <si>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</si>
  <si>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</si>
  <si>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</si>
  <si>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</si>
  <si>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</si>
  <si>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</si>
  <si>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</si>
  <si>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</si>
  <si>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</si>
  <si>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</si>
  <si>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</si>
  <si>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</si>
  <si>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</si>
  <si>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</si>
  <si>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</si>
  <si>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</si>
  <si>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</si>
  <si>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</si>
  <si>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</si>
  <si>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</si>
  <si>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</si>
  <si>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</si>
  <si>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</si>
  <si>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</si>
  <si>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</si>
  <si>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</si>
  <si>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</si>
  <si>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</si>
  <si>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</si>
  <si>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</si>
  <si>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</si>
  <si>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</si>
  <si>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</si>
  <si>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</si>
  <si>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</si>
  <si>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</si>
  <si>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</si>
  <si>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</si>
  <si>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</si>
  <si>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</si>
  <si>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</si>
  <si>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</si>
  <si>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</si>
  <si>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</si>
  <si>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</si>
  <si>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</si>
  <si>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</si>
  <si>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</si>
  <si>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</si>
  <si>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</si>
  <si>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</si>
  <si>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</si>
  <si>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</si>
  <si>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</si>
  <si>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</si>
  <si>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</si>
  <si>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</si>
  <si>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</si>
  <si>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</si>
  <si>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</si>
  <si>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</si>
  <si>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</si>
  <si>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</si>
  <si>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</si>
  <si>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</si>
  <si>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</si>
  <si>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</si>
  <si>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</si>
  <si>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</si>
  <si>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</si>
  <si>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</si>
  <si>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</si>
  <si>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</si>
  <si>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</si>
  <si>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</si>
  <si>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</si>
  <si>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</si>
  <si>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</si>
  <si>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</si>
  <si>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</si>
  <si>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</si>
  <si>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</si>
  <si>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</si>
  <si>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</si>
  <si>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</si>
  <si>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</si>
  <si>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</si>
  <si>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</si>
  <si>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</si>
  <si>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</si>
  <si>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</si>
  <si>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</si>
  <si>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</si>
  <si>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</si>
  <si>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</si>
  <si>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</si>
  <si>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</si>
  <si>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</si>
  <si>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</si>
  <si>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</si>
  <si>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</si>
  <si>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</si>
  <si>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</si>
  <si>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</si>
  <si>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</si>
  <si>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</si>
  <si>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</si>
  <si>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</si>
  <si>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</si>
  <si>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</si>
  <si>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</si>
  <si>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</si>
  <si>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</si>
  <si>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</si>
  <si>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</si>
  <si>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</si>
  <si>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</si>
  <si>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</si>
  <si>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</si>
  <si>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</si>
  <si>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</si>
  <si>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</si>
  <si>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</si>
  <si>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</si>
  <si>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</si>
  <si>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</si>
  <si>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</si>
  <si>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</si>
  <si>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</si>
  <si>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</si>
  <si>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</si>
  <si>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</si>
  <si>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</si>
  <si>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</si>
  <si>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</si>
  <si>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</si>
  <si>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</si>
  <si>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</si>
  <si>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</si>
  <si>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</si>
  <si>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</si>
  <si>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</si>
  <si>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</si>
  <si>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</si>
  <si>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</si>
  <si>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</si>
  <si>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</si>
  <si>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</si>
  <si>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</si>
  <si>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</si>
  <si>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</si>
  <si>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</si>
  <si>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</si>
  <si>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</si>
  <si>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</si>
  <si>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</si>
  <si>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</si>
  <si>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</si>
  <si>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</si>
  <si>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</si>
  <si>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</si>
  <si>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</si>
  <si>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</si>
  <si>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</si>
  <si>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</si>
  <si>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</si>
  <si>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</si>
  <si>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</si>
  <si>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</si>
  <si>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</si>
  <si>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</si>
  <si>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</si>
  <si>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</si>
  <si>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</si>
  <si>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</si>
  <si>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</si>
  <si>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</si>
  <si>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</si>
  <si>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</si>
  <si>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</si>
  <si>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</si>
  <si>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</si>
  <si>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</si>
  <si>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</si>
  <si>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</si>
  <si>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</si>
  <si>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</si>
  <si>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</si>
  <si>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</si>
  <si>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</si>
  <si>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</si>
  <si>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</si>
  <si>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</si>
  <si>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</si>
  <si>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</si>
  <si>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</si>
  <si>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</si>
  <si>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</si>
  <si>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</si>
  <si>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</si>
  <si>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</si>
  <si>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</si>
  <si>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</si>
  <si>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</si>
  <si>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</si>
  <si>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</si>
  <si>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</si>
  <si>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</si>
  <si>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</si>
  <si>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</si>
  <si>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</si>
  <si>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</si>
  <si>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</si>
  <si>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</si>
  <si>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</si>
  <si>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</si>
  <si>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</si>
  <si>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</si>
  <si>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</si>
  <si>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</si>
  <si>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</si>
  <si>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</si>
  <si>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</si>
  <si>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</si>
  <si>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</si>
  <si>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</si>
  <si>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</si>
  <si>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</si>
  <si>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</si>
  <si>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</si>
  <si>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</si>
  <si>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</si>
  <si>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</si>
  <si>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</si>
  <si>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</si>
  <si>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</si>
  <si>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</si>
  <si>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</si>
  <si>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</si>
  <si>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</si>
  <si>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</si>
  <si>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</si>
  <si>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</si>
  <si>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</si>
  <si>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</si>
  <si>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</si>
  <si>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</si>
  <si>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</si>
  <si>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</si>
  <si>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</si>
  <si>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</si>
  <si>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</si>
  <si>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</si>
  <si>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</si>
  <si>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</si>
  <si>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</si>
  <si>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</si>
  <si>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</si>
  <si>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</si>
  <si>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</si>
  <si>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</si>
  <si>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</si>
  <si>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</si>
  <si>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</si>
  <si>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</si>
  <si>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</si>
  <si>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</si>
  <si>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</si>
  <si>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</si>
  <si>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</si>
  <si>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</si>
  <si>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</si>
  <si>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</si>
  <si>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</si>
  <si>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</si>
  <si>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</si>
  <si>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</si>
  <si>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</si>
  <si>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</si>
  <si>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</si>
  <si>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</si>
  <si>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</si>
  <si>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</si>
  <si>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</si>
  <si>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</si>
  <si>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</si>
  <si>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</si>
  <si>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</si>
  <si>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</si>
  <si>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</si>
  <si>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</si>
  <si>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</si>
  <si>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</si>
  <si>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</si>
  <si>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</si>
  <si>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</si>
  <si>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</si>
  <si>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</si>
  <si>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</si>
  <si>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</si>
  <si>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</si>
  <si>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</si>
  <si>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</si>
  <si>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</si>
  <si>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</si>
  <si>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</si>
  <si>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</si>
  <si>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</si>
  <si>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</si>
  <si>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</si>
  <si>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</si>
  <si>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</si>
  <si>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</si>
  <si>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</si>
  <si>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</si>
  <si>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</si>
  <si>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</si>
  <si>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</si>
  <si>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</si>
  <si>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</si>
  <si>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</si>
  <si>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</si>
  <si>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</si>
  <si>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</si>
  <si>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</si>
  <si>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</si>
  <si>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</si>
  <si>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</si>
  <si>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</si>
  <si>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</si>
  <si>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</si>
  <si>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</si>
  <si>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</si>
  <si>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</si>
  <si>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</si>
  <si>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</si>
  <si>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</si>
  <si>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</si>
  <si>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</si>
  <si>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</si>
  <si>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</si>
  <si>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</si>
  <si>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</si>
  <si>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</si>
  <si>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</si>
  <si>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</si>
  <si>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</si>
  <si>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</si>
  <si>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</si>
  <si>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</si>
  <si>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</si>
  <si>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</si>
  <si>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</si>
  <si>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</si>
  <si>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</si>
  <si>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</si>
  <si>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</si>
  <si>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</si>
  <si>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</si>
  <si>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</si>
  <si>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</si>
  <si>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</si>
  <si>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</si>
  <si>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</si>
  <si>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</si>
  <si>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</si>
  <si>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</si>
  <si>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</si>
  <si>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</si>
  <si>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</si>
  <si>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</si>
  <si>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</si>
  <si>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</si>
  <si>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</si>
  <si>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</si>
  <si>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</si>
  <si>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</si>
  <si>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</si>
  <si>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</si>
  <si>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</si>
  <si>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</si>
  <si>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</si>
  <si>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</si>
  <si>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</si>
  <si>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</si>
  <si>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</si>
  <si>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</si>
  <si>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</si>
  <si>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</si>
  <si>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</si>
  <si>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</si>
  <si>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</si>
  <si>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</si>
  <si>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</si>
  <si>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</si>
  <si>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</si>
  <si>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</si>
  <si>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</si>
  <si>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</si>
  <si>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</si>
  <si>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</si>
  <si>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</si>
  <si>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</si>
  <si>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</si>
  <si>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</si>
  <si>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</si>
  <si>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</si>
  <si>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</si>
  <si>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</si>
  <si>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</si>
  <si>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</si>
  <si>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</si>
  <si>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</si>
  <si>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</si>
  <si>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</si>
  <si>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</si>
  <si>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</si>
  <si>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</si>
  <si>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</si>
  <si>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</si>
  <si>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</si>
  <si>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</si>
  <si>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</si>
  <si>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</si>
  <si>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</si>
  <si>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</si>
  <si>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</si>
  <si>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</si>
  <si>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</si>
  <si>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</si>
  <si>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</si>
  <si>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</si>
  <si>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</si>
  <si>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</si>
  <si>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</si>
  <si>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</si>
  <si>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</si>
  <si>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</si>
  <si>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</si>
  <si>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</si>
  <si>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</si>
  <si>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</si>
  <si>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</si>
  <si>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</si>
  <si>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</si>
  <si>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</si>
  <si>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</si>
  <si>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</si>
  <si>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</si>
  <si>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</si>
  <si>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</si>
  <si>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</si>
  <si>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</si>
  <si>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</si>
  <si>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</si>
  <si>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</si>
  <si>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</si>
  <si>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</si>
  <si>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</si>
  <si>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</si>
  <si>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</si>
  <si>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</si>
  <si>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</si>
  <si>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</si>
  <si>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</si>
  <si>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</si>
  <si>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</si>
  <si>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</si>
  <si>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</si>
  <si>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</si>
  <si>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</si>
  <si>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</si>
  <si>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</si>
  <si>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</si>
  <si>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</si>
  <si>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</si>
  <si>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</si>
  <si>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</si>
  <si>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</si>
  <si>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</si>
  <si>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</si>
  <si>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</si>
  <si>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</si>
  <si>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</si>
  <si>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</si>
  <si>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</si>
  <si>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</si>
  <si>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</si>
  <si>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</si>
  <si>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</si>
  <si>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</si>
  <si>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</si>
  <si>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</si>
  <si>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</si>
  <si>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</si>
  <si>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</si>
  <si>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</si>
  <si>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</si>
  <si>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</si>
  <si>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</si>
  <si>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</si>
  <si>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</si>
  <si>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</si>
  <si>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</si>
  <si>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</si>
  <si>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</si>
  <si>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</si>
  <si>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</si>
  <si>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</si>
  <si>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</si>
  <si>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</si>
  <si>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</si>
  <si>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</si>
  <si>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</si>
  <si>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</si>
  <si>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</si>
  <si>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</si>
  <si>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</si>
  <si>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</si>
  <si>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</si>
  <si>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</si>
  <si>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</si>
  <si>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</si>
  <si>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</si>
  <si>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</si>
  <si>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</si>
  <si>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</si>
  <si>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</si>
  <si>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</si>
  <si>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</si>
  <si>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</si>
  <si>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</si>
  <si>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</si>
  <si>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</si>
  <si>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</si>
  <si>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</si>
  <si>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</si>
  <si>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</si>
  <si>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</si>
  <si>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</si>
  <si>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</si>
  <si>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</si>
  <si>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</si>
  <si>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</si>
  <si>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</si>
  <si>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</si>
  <si>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</si>
  <si>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</si>
  <si>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</si>
  <si>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</si>
  <si>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</si>
  <si>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</si>
  <si>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</si>
  <si>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</si>
  <si>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</si>
  <si>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</si>
  <si>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</si>
  <si>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</si>
  <si>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</si>
  <si>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</si>
  <si>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</si>
  <si>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</si>
  <si>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</si>
  <si>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</si>
  <si>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</si>
  <si>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</si>
  <si>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</si>
  <si>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</si>
  <si>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</si>
  <si>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</si>
  <si>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</si>
  <si>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</si>
  <si>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</si>
  <si>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</si>
  <si>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</si>
  <si>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</si>
  <si>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</si>
  <si>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</si>
  <si>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</si>
  <si>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</si>
  <si>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</si>
  <si>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</si>
  <si>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</si>
  <si>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</si>
  <si>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</si>
  <si>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</si>
  <si>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</si>
  <si>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</si>
  <si>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</si>
  <si>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</si>
  <si>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</si>
  <si>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</si>
  <si>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</si>
  <si>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</si>
  <si>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</si>
  <si>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</si>
  <si>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</si>
  <si>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</si>
  <si>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</si>
  <si>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</si>
  <si>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</si>
  <si>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</si>
  <si>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</si>
  <si>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</si>
  <si>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</si>
  <si>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</si>
  <si>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</si>
  <si>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</si>
  <si>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</si>
  <si>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</si>
  <si>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</si>
  <si>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</si>
  <si>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</si>
  <si>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</si>
  <si>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</si>
  <si>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</si>
  <si>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</si>
  <si>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</si>
  <si>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</si>
  <si>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</si>
  <si>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</si>
  <si>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</si>
  <si>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</si>
  <si>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</si>
  <si>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</si>
  <si>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</si>
  <si>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</si>
  <si>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</si>
  <si>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</si>
  <si>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</si>
  <si>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</si>
  <si>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</si>
  <si>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</si>
  <si>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</si>
  <si>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</si>
  <si>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</si>
  <si>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</si>
  <si>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</si>
  <si>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</si>
  <si>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</si>
  <si>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</si>
  <si>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</si>
  <si>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</si>
  <si>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</si>
  <si>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</si>
  <si>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</si>
  <si>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</si>
  <si>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</si>
  <si>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</si>
  <si>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</si>
  <si>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</si>
  <si>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</si>
  <si>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</si>
  <si>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</si>
  <si>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</si>
  <si>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</si>
  <si>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</si>
  <si>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</si>
  <si>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</si>
  <si>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</si>
  <si>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</si>
  <si>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</si>
  <si>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</si>
  <si>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</si>
  <si>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</si>
  <si>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</si>
  <si>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</si>
  <si>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</si>
  <si>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</si>
  <si>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</si>
  <si>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</si>
  <si>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</si>
  <si>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</si>
  <si>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</si>
  <si>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</si>
  <si>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</si>
  <si>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</si>
  <si>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</si>
  <si>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</si>
  <si>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</si>
  <si>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</si>
  <si>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</si>
  <si>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</si>
  <si>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</si>
  <si>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</si>
  <si>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</si>
  <si>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</si>
  <si>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</si>
  <si>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</si>
  <si>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</si>
  <si>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</si>
  <si>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</si>
  <si>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</si>
  <si>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</si>
  <si>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</si>
  <si>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</si>
  <si>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</si>
  <si>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</si>
  <si>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</si>
  <si>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</si>
  <si>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</si>
  <si>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</si>
  <si>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</si>
  <si>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</si>
  <si>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</si>
  <si>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</si>
  <si>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</si>
  <si>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</si>
  <si>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</si>
  <si>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</si>
  <si>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</si>
  <si>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</si>
  <si>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</si>
  <si>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</si>
  <si>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</si>
  <si>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</si>
  <si>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</si>
  <si>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</si>
  <si>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</si>
  <si>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</si>
  <si>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</si>
  <si>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</si>
  <si>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</si>
  <si>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</si>
  <si>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</si>
  <si>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</si>
  <si>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</si>
  <si>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</si>
  <si>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</si>
  <si>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</si>
  <si>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</si>
  <si>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</si>
  <si>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</si>
  <si>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</si>
  <si>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</si>
  <si>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</si>
  <si>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</si>
  <si>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</si>
  <si>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</si>
  <si>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</si>
  <si>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</si>
  <si>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</si>
  <si>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</si>
  <si>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</si>
  <si>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</si>
  <si>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</si>
  <si>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</si>
  <si>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</si>
  <si>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</si>
  <si>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</si>
  <si>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</si>
  <si>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</si>
  <si>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</si>
  <si>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</si>
  <si>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</si>
  <si>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</si>
  <si>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</si>
  <si>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</si>
  <si>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</si>
  <si>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</si>
  <si>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</si>
  <si>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</si>
  <si>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</si>
  <si>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</si>
  <si>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</si>
  <si>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</si>
  <si>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</si>
  <si>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</si>
  <si>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</si>
  <si>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</si>
  <si>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</si>
  <si>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</si>
  <si>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</si>
  <si>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</si>
  <si>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</si>
  <si>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</si>
  <si>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</si>
  <si>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</si>
  <si>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</si>
  <si>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</si>
  <si>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</si>
  <si>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</si>
  <si>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</si>
  <si>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</si>
  <si>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</si>
  <si>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</si>
  <si>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</si>
  <si>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</si>
  <si>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</si>
  <si>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</si>
  <si>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</si>
  <si>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</si>
  <si>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</si>
  <si>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</si>
  <si>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</si>
  <si>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</si>
  <si>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</si>
  <si>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</si>
  <si>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</si>
  <si>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</si>
  <si>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</si>
  <si>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</si>
  <si>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</si>
  <si>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</si>
  <si>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</si>
  <si>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</si>
  <si>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</si>
  <si>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</si>
  <si>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</si>
  <si>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</si>
  <si>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</si>
  <si>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</si>
  <si>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</si>
  <si>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</si>
  <si>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</si>
  <si>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</si>
  <si>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</si>
  <si>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</si>
  <si>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</si>
  <si>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</si>
  <si>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</si>
  <si>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</si>
  <si>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</si>
  <si>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</si>
  <si>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</si>
  <si>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</si>
  <si>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</si>
  <si>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</si>
  <si>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</si>
  <si>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</si>
  <si>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</si>
  <si>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</si>
  <si>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</si>
  <si>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</si>
  <si>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</si>
  <si>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</si>
  <si>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</si>
  <si>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</si>
  <si>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</si>
  <si>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</si>
  <si>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</si>
  <si>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</si>
  <si>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</si>
  <si>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</si>
  <si>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</si>
  <si>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</si>
  <si>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</si>
  <si>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</si>
  <si>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</si>
  <si>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</si>
  <si>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</si>
  <si>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</si>
  <si>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</si>
  <si>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</si>
  <si>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</si>
  <si>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</si>
  <si>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</si>
  <si>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</si>
  <si>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</si>
  <si>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</si>
  <si>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</si>
  <si>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</si>
  <si>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</si>
  <si>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</si>
  <si>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</si>
  <si>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</si>
  <si>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</si>
  <si>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</si>
  <si>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</si>
  <si>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</si>
  <si>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</si>
  <si>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</si>
  <si>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</si>
  <si>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</si>
  <si>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</si>
  <si>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</si>
  <si>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</si>
  <si>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</si>
  <si>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</si>
  <si>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</si>
  <si>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</si>
  <si>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</si>
  <si>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</si>
  <si>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</si>
  <si>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</si>
  <si>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</si>
  <si>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</si>
  <si>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</si>
  <si>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</si>
  <si>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</si>
  <si>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</si>
  <si>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</si>
  <si>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</si>
  <si>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</si>
  <si>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</si>
  <si>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</si>
  <si>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</si>
  <si>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</si>
  <si>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</si>
  <si>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</si>
  <si>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</si>
  <si>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</si>
  <si>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</si>
  <si>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</si>
  <si>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</si>
  <si>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</si>
  <si>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</si>
  <si>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</si>
  <si>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</si>
  <si>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</si>
  <si>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</si>
  <si>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</si>
  <si>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</si>
  <si>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</si>
  <si>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</si>
  <si>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</si>
  <si>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</si>
  <si>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</si>
  <si>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</si>
  <si>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</si>
  <si>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</si>
  <si>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</si>
  <si>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</si>
  <si>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</si>
  <si>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</si>
  <si>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</si>
  <si>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</si>
  <si>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</si>
  <si>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</si>
  <si>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</si>
  <si>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</si>
  <si>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</si>
  <si>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</si>
  <si>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</si>
  <si>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</si>
  <si>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</si>
  <si>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</si>
  <si>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</si>
  <si>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</si>
  <si>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</si>
  <si>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</si>
  <si>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</si>
  <si>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</si>
  <si>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</si>
  <si>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</si>
  <si>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</si>
  <si>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</si>
  <si>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</si>
  <si>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</si>
  <si>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</si>
  <si>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</si>
  <si>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</si>
  <si>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</si>
  <si>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</si>
  <si>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</si>
  <si>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</si>
  <si>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</si>
  <si>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</si>
  <si>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</si>
  <si>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</si>
  <si>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</si>
  <si>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</si>
  <si>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</si>
  <si>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</si>
  <si>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</si>
  <si>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</si>
  <si>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</si>
  <si>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</si>
  <si>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</si>
  <si>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</si>
  <si>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</si>
  <si>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</si>
  <si>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</si>
  <si>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</si>
  <si>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</si>
  <si>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</si>
  <si>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</si>
  <si>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</si>
  <si>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</si>
  <si>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</si>
  <si>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</si>
  <si>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</si>
  <si>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</si>
  <si>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</si>
  <si>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</si>
  <si>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</si>
  <si>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</si>
  <si>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</si>
  <si>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</si>
  <si>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</si>
  <si>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</si>
  <si>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</si>
  <si>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</si>
  <si>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</si>
  <si>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</si>
  <si>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</si>
  <si>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</si>
  <si>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</si>
  <si>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</si>
  <si>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</si>
  <si>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</si>
  <si>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</si>
  <si>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</si>
  <si>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</si>
  <si>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</si>
  <si>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</si>
  <si>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</si>
  <si>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</si>
  <si>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</si>
  <si>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</si>
  <si>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</si>
  <si>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</si>
  <si>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</si>
  <si>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</si>
  <si>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</si>
  <si>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</si>
  <si>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</si>
  <si>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</si>
  <si>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</si>
  <si>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</si>
  <si>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</si>
  <si>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</si>
  <si>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</si>
  <si>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</si>
  <si>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</si>
  <si>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</si>
  <si>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</si>
  <si>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</si>
  <si>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</si>
  <si>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</si>
  <si>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</si>
  <si>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</si>
  <si>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</si>
  <si>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</si>
  <si>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</si>
  <si>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</si>
  <si>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</si>
  <si>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</si>
  <si>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</si>
  <si>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</si>
  <si>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</si>
  <si>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</si>
  <si>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</si>
  <si>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</si>
  <si>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</si>
  <si>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</si>
  <si>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</si>
  <si>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</si>
  <si>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</si>
  <si>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</si>
  <si>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</si>
  <si>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</si>
  <si>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</si>
  <si>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</si>
  <si>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</si>
  <si>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</si>
  <si>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</si>
  <si>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</si>
  <si>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</si>
  <si>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</si>
  <si>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</si>
  <si>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</si>
  <si>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</si>
  <si>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</si>
  <si>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</si>
  <si>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</si>
  <si>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</si>
  <si>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</si>
  <si>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</si>
  <si>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</si>
  <si>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</si>
  <si>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</si>
  <si>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</si>
  <si>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</si>
  <si>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</si>
  <si>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</si>
  <si>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</si>
  <si>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</si>
  <si>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</si>
  <si>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</si>
  <si>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</si>
  <si>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</si>
  <si>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</si>
  <si>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</si>
  <si>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</si>
  <si>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</si>
  <si>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</si>
  <si>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</si>
  <si>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</si>
  <si>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</si>
  <si>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</si>
  <si>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</si>
  <si>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</si>
  <si>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</si>
  <si>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</si>
  <si>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</si>
  <si>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</si>
  <si>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</si>
  <si>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</si>
  <si>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</si>
  <si>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</si>
  <si>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</si>
  <si>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</si>
  <si>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</si>
  <si>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</si>
  <si>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</si>
  <si>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</si>
  <si>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</si>
  <si>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</si>
  <si>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</si>
  <si>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</si>
  <si>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</si>
  <si>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</si>
  <si>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</si>
  <si>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</si>
  <si>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</si>
  <si>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</si>
  <si>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</si>
  <si>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</si>
  <si>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</si>
  <si>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</si>
  <si>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</si>
  <si>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</si>
  <si>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</si>
  <si>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</si>
  <si>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</si>
  <si>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</si>
  <si>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</si>
  <si>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</si>
  <si>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</si>
  <si>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</si>
  <si>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</si>
  <si>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</si>
  <si>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</si>
  <si>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</si>
  <si>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</si>
  <si>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</si>
  <si>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</si>
  <si>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</si>
  <si>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</si>
  <si>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</si>
  <si>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</si>
  <si>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</si>
  <si>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</si>
  <si>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</si>
  <si>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</si>
  <si>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</si>
  <si>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</si>
  <si>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</si>
  <si>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</si>
  <si>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</si>
  <si>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</si>
  <si>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</si>
  <si>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</si>
  <si>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</si>
  <si>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</si>
  <si>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</si>
  <si>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</si>
  <si>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</si>
  <si>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</si>
  <si>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</si>
  <si>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</si>
  <si>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</si>
  <si>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</si>
  <si>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</si>
  <si>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</si>
  <si>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</si>
  <si>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</si>
  <si>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</si>
  <si>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</si>
  <si>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</si>
  <si>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</si>
  <si>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</si>
  <si>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</si>
  <si>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</si>
  <si>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</si>
  <si>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</si>
  <si>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</si>
  <si>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</si>
  <si>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</si>
  <si>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</si>
  <si>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</si>
  <si>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</si>
  <si>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</si>
  <si>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</si>
  <si>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</si>
  <si>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</si>
  <si>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</si>
  <si>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</si>
  <si>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</si>
  <si>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</si>
  <si>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</si>
  <si>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</si>
  <si>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</si>
  <si>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</si>
  <si>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</si>
  <si>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</si>
  <si>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</si>
  <si>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</si>
  <si>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</si>
  <si>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</si>
  <si>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</si>
  <si>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</si>
  <si>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</si>
  <si>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</si>
  <si>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</si>
  <si>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</si>
  <si>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</si>
  <si>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</si>
  <si>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</si>
  <si>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</si>
  <si>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</si>
  <si>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</si>
  <si>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</si>
  <si>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</si>
  <si>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</si>
  <si>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</si>
  <si>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</si>
  <si>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</si>
  <si>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</si>
  <si>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</si>
  <si>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</si>
  <si>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</si>
  <si>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</si>
  <si>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</si>
  <si>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</si>
  <si>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</si>
  <si>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</si>
  <si>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</si>
  <si>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</si>
  <si>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</si>
  <si>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</si>
  <si>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</si>
  <si>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</si>
  <si>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</si>
  <si>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</si>
  <si>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</si>
  <si>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</si>
  <si>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</si>
  <si>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</si>
  <si>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</si>
  <si>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</si>
  <si>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</si>
  <si>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</si>
  <si>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</si>
  <si>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</si>
  <si>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</si>
  <si>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</si>
  <si>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</si>
  <si>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</si>
  <si>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</si>
  <si>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</si>
  <si>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</si>
  <si>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</si>
  <si>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</si>
  <si>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</si>
  <si>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</si>
  <si>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</si>
  <si>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</si>
  <si>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</si>
  <si>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</si>
  <si>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</si>
  <si>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</si>
  <si>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</si>
  <si>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</si>
  <si>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</si>
  <si>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</si>
  <si>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</si>
  <si>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</si>
  <si>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</si>
  <si>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</si>
  <si>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</si>
  <si>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</si>
  <si>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</si>
  <si>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</si>
  <si>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</si>
  <si>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</si>
  <si>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</si>
  <si>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</si>
  <si>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</si>
  <si>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</si>
  <si>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</si>
  <si>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</si>
  <si>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</si>
  <si>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</si>
  <si>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</si>
  <si>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</si>
  <si>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</si>
  <si>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</si>
  <si>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</si>
  <si>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</si>
  <si>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</si>
  <si>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</si>
  <si>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</si>
  <si>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</si>
  <si>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</si>
  <si>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</si>
  <si>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</si>
  <si>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</si>
  <si>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</si>
  <si>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</si>
  <si>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</si>
  <si>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</si>
  <si>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</si>
  <si>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</si>
  <si>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</si>
  <si>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</si>
  <si>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</si>
  <si>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</si>
  <si>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</si>
  <si>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</si>
  <si>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</si>
  <si>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</si>
  <si>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</si>
  <si>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</si>
  <si>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</si>
  <si>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</si>
  <si>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</si>
  <si>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</si>
  <si>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</si>
  <si>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</si>
  <si>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</si>
  <si>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</si>
  <si>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</si>
  <si>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</si>
  <si>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</si>
  <si>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</si>
  <si>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</si>
  <si>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</si>
  <si>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</si>
  <si>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</si>
  <si>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</si>
  <si>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</si>
  <si>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</si>
  <si>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</si>
  <si>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</si>
  <si>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</si>
  <si>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</si>
  <si>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</si>
  <si>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</si>
  <si>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</si>
  <si>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</si>
  <si>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</si>
  <si>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</si>
  <si>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</si>
  <si>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</si>
  <si>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</si>
  <si>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</si>
  <si>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</si>
  <si>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</si>
  <si>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</si>
  <si>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</si>
  <si>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</si>
  <si>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</si>
  <si>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</si>
  <si>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</si>
  <si>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</si>
  <si>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</si>
  <si>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</si>
  <si>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</si>
  <si>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</si>
  <si>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</si>
  <si>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</si>
  <si>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</si>
  <si>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</si>
  <si>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</si>
  <si>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</si>
  <si>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</si>
  <si>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</si>
  <si>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</si>
  <si>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</si>
  <si>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</si>
  <si>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</si>
  <si>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</si>
  <si>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</si>
  <si>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</si>
  <si>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</si>
  <si>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</si>
  <si>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</si>
  <si>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</si>
  <si>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</si>
  <si>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</si>
  <si>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</si>
  <si>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</si>
  <si>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</si>
  <si>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</si>
  <si>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</si>
  <si>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</si>
  <si>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</si>
  <si>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</si>
  <si>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</si>
  <si>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</si>
  <si>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</si>
  <si>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</si>
  <si>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</si>
  <si>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</si>
  <si>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</si>
  <si>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</si>
  <si>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</si>
  <si>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</si>
  <si>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</si>
  <si>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</si>
  <si>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</si>
  <si>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</si>
  <si>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</si>
  <si>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</si>
  <si>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</si>
  <si>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</si>
  <si>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</si>
  <si>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</si>
  <si>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</si>
  <si>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</si>
  <si>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</si>
  <si>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</si>
  <si>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</si>
  <si>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</si>
  <si>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</si>
  <si>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</si>
  <si>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</si>
  <si>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</si>
  <si>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</si>
  <si>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</si>
  <si>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</si>
  <si>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</si>
  <si>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</si>
  <si>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</si>
  <si>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</si>
  <si>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</si>
  <si>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</si>
  <si>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</si>
  <si>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</si>
  <si>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</si>
  <si>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</si>
  <si>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</si>
  <si>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</si>
  <si>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</si>
  <si>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</si>
  <si>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</si>
  <si>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</si>
  <si>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</si>
  <si>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</si>
  <si>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</si>
  <si>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</si>
  <si>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</si>
  <si>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</si>
  <si>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</si>
  <si>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</si>
  <si>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</si>
  <si>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</si>
  <si>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</si>
  <si>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</si>
  <si>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</si>
  <si>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</si>
  <si>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</si>
  <si>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</si>
  <si>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</si>
  <si>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</si>
  <si>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</si>
  <si>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</si>
  <si>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</si>
  <si>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</si>
  <si>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</si>
  <si>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</si>
  <si>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</si>
  <si>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</si>
  <si>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</si>
  <si>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</si>
  <si>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</si>
  <si>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</si>
  <si>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</si>
  <si>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</si>
  <si>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</si>
  <si>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</si>
  <si>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</si>
  <si>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</si>
  <si>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</si>
  <si>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</si>
  <si>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</si>
  <si>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</si>
  <si>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</si>
  <si>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</si>
  <si>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</si>
  <si>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</si>
  <si>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</si>
  <si>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</si>
  <si>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Perecnt Funded</t>
  </si>
  <si>
    <t>Average Donation</t>
  </si>
  <si>
    <t>Parent Category</t>
  </si>
  <si>
    <t>Sub-Category</t>
  </si>
  <si>
    <t>(All)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</si>
  <si>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</si>
  <si>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</si>
  <si>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</si>
  <si>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</si>
  <si>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</si>
  <si>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</si>
  <si>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</si>
  <si>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</si>
  <si>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</si>
  <si>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</si>
  <si>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</si>
  <si>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</si>
  <si>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</si>
  <si>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</si>
  <si>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</si>
  <si>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</si>
  <si>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</si>
  <si>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</si>
  <si>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</si>
  <si>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</si>
  <si>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</si>
  <si>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</si>
  <si>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</si>
  <si>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</si>
  <si>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</si>
  <si>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</si>
  <si>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</si>
  <si>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</si>
  <si>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</si>
  <si>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</si>
  <si>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</si>
  <si>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</si>
  <si>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</si>
  <si>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</si>
  <si>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</si>
  <si>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</si>
  <si>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</si>
  <si>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</si>
  <si>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</si>
  <si>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</si>
  <si>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</si>
  <si>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</si>
  <si>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</si>
  <si>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</si>
  <si>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</si>
  <si>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</si>
  <si>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</si>
  <si>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</si>
  <si>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</si>
  <si>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</si>
  <si>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</si>
  <si>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</si>
  <si>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</si>
  <si>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</si>
  <si>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</si>
  <si>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</si>
  <si>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</si>
  <si>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</si>
  <si>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</si>
  <si>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Number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</si>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</sst>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9" fontId="18" fillId="0" borderId="0" xfId="42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workbook.xlsx]Pivot By Country and Category!PivotTable16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Country and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By Country and Category'!$A$5:$A$21</c:f>
              <c:multiLvlStrCache>
                <c:ptCount val="1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1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8">
                    <c:v>journalism</c:v>
                  </c:pt>
                  <c:pt idx="9">
                    <c:v>music</c:v>
                  </c:pt>
                  <c:pt idx="10">
                    <c:v>photography</c:v>
                  </c:pt>
                  <c:pt idx="11">
                    <c:v>publishing</c:v>
                  </c:pt>
                  <c:pt idx="12">
                    <c:v>technology</c:v>
                  </c:pt>
                  <c:pt idx="13">
                    <c:v>theater</c:v>
                  </c:pt>
                </c:lvl>
              </c:multiLvlStrCache>
            </c:multiLvlStrRef>
          </c:cat>
          <c:val>
            <c:numRef>
              <c:f>'Pivot By Country and Category'!$B$5:$B$21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E-4B9E-A675-89E771D7ED40}"/>
            </c:ext>
          </c:extLst>
        </c:ser>
        <c:ser>
          <c:idx val="1"/>
          <c:order val="1"/>
          <c:tx>
            <c:strRef>
              <c:f>'Pivot By Country and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'Pivot By Country and Category'!$A$5:$A$21</c:f>
              <c:multiLvlStrCache>
                <c:ptCount val="1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1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8">
                    <c:v>journalism</c:v>
                  </c:pt>
                  <c:pt idx="9">
                    <c:v>music</c:v>
                  </c:pt>
                  <c:pt idx="10">
                    <c:v>photography</c:v>
                  </c:pt>
                  <c:pt idx="11">
                    <c:v>publishing</c:v>
                  </c:pt>
                  <c:pt idx="12">
                    <c:v>technology</c:v>
                  </c:pt>
                  <c:pt idx="13">
                    <c:v>theater</c:v>
                  </c:pt>
                </c:lvl>
              </c:multiLvlStrCache>
            </c:multiLvlStrRef>
          </c:cat>
          <c:val>
            <c:numRef>
              <c:f>'Pivot By Country and Category'!$C$5:$C$21</c:f>
              <c:numCache>
                <c:formatCode>General</c:formatCode>
                <c:ptCount val="1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23</c:v>
                </c:pt>
                <c:pt idx="9">
                  <c:v>66</c:v>
                </c:pt>
                <c:pt idx="10">
                  <c:v>11</c:v>
                </c:pt>
                <c:pt idx="11">
                  <c:v>24</c:v>
                </c:pt>
                <c:pt idx="12">
                  <c:v>28</c:v>
                </c:pt>
                <c:pt idx="1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E-4B9E-A675-89E771D7ED40}"/>
            </c:ext>
          </c:extLst>
        </c:ser>
        <c:ser>
          <c:idx val="2"/>
          <c:order val="2"/>
          <c:tx>
            <c:strRef>
              <c:f>'Pivot By Country and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'Pivot By Country and Category'!$A$5:$A$21</c:f>
              <c:multiLvlStrCache>
                <c:ptCount val="1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1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8">
                    <c:v>journalism</c:v>
                  </c:pt>
                  <c:pt idx="9">
                    <c:v>music</c:v>
                  </c:pt>
                  <c:pt idx="10">
                    <c:v>photography</c:v>
                  </c:pt>
                  <c:pt idx="11">
                    <c:v>publishing</c:v>
                  </c:pt>
                  <c:pt idx="12">
                    <c:v>technology</c:v>
                  </c:pt>
                  <c:pt idx="13">
                    <c:v>theater</c:v>
                  </c:pt>
                </c:lvl>
              </c:multiLvlStrCache>
            </c:multiLvlStrRef>
          </c:cat>
          <c:val>
            <c:numRef>
              <c:f>'Pivot By Country and Category'!$D$5:$D$21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E-4B9E-A675-89E771D7ED40}"/>
            </c:ext>
          </c:extLst>
        </c:ser>
        <c:ser>
          <c:idx val="3"/>
          <c:order val="3"/>
          <c:tx>
            <c:strRef>
              <c:f>'Pivot By Country and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By Country and Category'!$A$5:$A$21</c:f>
              <c:multiLvlStrCache>
                <c:ptCount val="1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1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8">
                    <c:v>journalism</c:v>
                  </c:pt>
                  <c:pt idx="9">
                    <c:v>music</c:v>
                  </c:pt>
                  <c:pt idx="10">
                    <c:v>photography</c:v>
                  </c:pt>
                  <c:pt idx="11">
                    <c:v>publishing</c:v>
                  </c:pt>
                  <c:pt idx="12">
                    <c:v>technology</c:v>
                  </c:pt>
                  <c:pt idx="13">
                    <c:v>theater</c:v>
                  </c:pt>
                </c:lvl>
              </c:multiLvlStrCache>
            </c:multiLvlStrRef>
          </c:cat>
          <c:val>
            <c:numRef>
              <c:f>'Pivot By Country and Category'!$E$5:$E$21</c:f>
              <c:numCache>
                <c:formatCode>General</c:formatCode>
                <c:ptCount val="1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  <c:pt idx="9">
                  <c:v>99</c:v>
                </c:pt>
                <c:pt idx="10">
                  <c:v>26</c:v>
                </c:pt>
                <c:pt idx="11">
                  <c:v>40</c:v>
                </c:pt>
                <c:pt idx="12">
                  <c:v>64</c:v>
                </c:pt>
                <c:pt idx="1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E-4B9E-A675-89E771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204480"/>
        <c:axId val="1462209280"/>
      </c:barChart>
      <c:catAx>
        <c:axId val="14622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09280"/>
        <c:crosses val="autoZero"/>
        <c:auto val="1"/>
        <c:lblAlgn val="ctr"/>
        <c:lblOffset val="100"/>
        <c:noMultiLvlLbl val="0"/>
      </c:catAx>
      <c:valAx>
        <c:axId val="14622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workbook.xlsx]Pivot By Country and Sub Cat!PivotTable17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Country and 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By Country and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Country and 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1-4489-9500-6B4F7F2C9434}"/>
            </c:ext>
          </c:extLst>
        </c:ser>
        <c:ser>
          <c:idx val="1"/>
          <c:order val="1"/>
          <c:tx>
            <c:strRef>
              <c:f>'Pivot By Country and 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By Country and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Country and 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1-4489-9500-6B4F7F2C9434}"/>
            </c:ext>
          </c:extLst>
        </c:ser>
        <c:ser>
          <c:idx val="2"/>
          <c:order val="2"/>
          <c:tx>
            <c:strRef>
              <c:f>'Pivot By Country and 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By Country and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Country and 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1-4489-9500-6B4F7F2C9434}"/>
            </c:ext>
          </c:extLst>
        </c:ser>
        <c:ser>
          <c:idx val="3"/>
          <c:order val="3"/>
          <c:tx>
            <c:strRef>
              <c:f>'Pivot By Country and 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Country and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Country and 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1-4489-9500-6B4F7F2C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4102720"/>
        <c:axId val="306743024"/>
      </c:barChart>
      <c:catAx>
        <c:axId val="16841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43024"/>
        <c:crosses val="autoZero"/>
        <c:auto val="1"/>
        <c:lblAlgn val="ctr"/>
        <c:lblOffset val="100"/>
        <c:noMultiLvlLbl val="0"/>
      </c:catAx>
      <c:valAx>
        <c:axId val="3067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workbook.xlsx]Pivot by Time!PivotTable18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by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39-4FA8-9F43-25ADB6371D58}"/>
            </c:ext>
          </c:extLst>
        </c:ser>
        <c:ser>
          <c:idx val="1"/>
          <c:order val="1"/>
          <c:tx>
            <c:strRef>
              <c:f>'Pivot by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39-4FA8-9F43-25ADB6371D58}"/>
            </c:ext>
          </c:extLst>
        </c:ser>
        <c:ser>
          <c:idx val="2"/>
          <c:order val="2"/>
          <c:tx>
            <c:strRef>
              <c:f>'Pivot by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39-4FA8-9F43-25ADB6371D58}"/>
            </c:ext>
          </c:extLst>
        </c:ser>
        <c:ser>
          <c:idx val="3"/>
          <c:order val="3"/>
          <c:tx>
            <c:strRef>
              <c:f>'Pivot by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39-4FA8-9F43-25ADB637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30864"/>
        <c:axId val="1456531344"/>
      </c:lineChart>
      <c:catAx>
        <c:axId val="14565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31344"/>
        <c:crosses val="autoZero"/>
        <c:auto val="1"/>
        <c:lblAlgn val="ctr"/>
        <c:lblOffset val="100"/>
        <c:noMultiLvlLbl val="0"/>
      </c:catAx>
      <c:valAx>
        <c:axId val="1456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0.62</c:v>
                </c:pt>
                <c:pt idx="1">
                  <c:v>0.50216450216450215</c:v>
                </c:pt>
                <c:pt idx="2">
                  <c:v>0.5286624203821656</c:v>
                </c:pt>
                <c:pt idx="3">
                  <c:v>0.55555555555555558</c:v>
                </c:pt>
                <c:pt idx="4">
                  <c:v>0.4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0.8571428571428571</c:v>
                </c:pt>
                <c:pt idx="8">
                  <c:v>0.66666666666666663</c:v>
                </c:pt>
                <c:pt idx="9">
                  <c:v>0.33333333333333331</c:v>
                </c:pt>
                <c:pt idx="10">
                  <c:v>0.54545454545454541</c:v>
                </c:pt>
                <c:pt idx="11">
                  <c:v>0.66013071895424835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E-42A3-A775-3658E5D5FB91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0.34</c:v>
                </c:pt>
                <c:pt idx="1">
                  <c:v>0.44155844155844154</c:v>
                </c:pt>
                <c:pt idx="2">
                  <c:v>0.40127388535031849</c:v>
                </c:pt>
                <c:pt idx="3">
                  <c:v>0.44444444444444442</c:v>
                </c:pt>
                <c:pt idx="4">
                  <c:v>0.6</c:v>
                </c:pt>
                <c:pt idx="5">
                  <c:v>0.14285714285714285</c:v>
                </c:pt>
                <c:pt idx="6">
                  <c:v>0.21428571428571427</c:v>
                </c:pt>
                <c:pt idx="7">
                  <c:v>0.14285714285714285</c:v>
                </c:pt>
                <c:pt idx="8">
                  <c:v>0.25</c:v>
                </c:pt>
                <c:pt idx="9">
                  <c:v>0.6</c:v>
                </c:pt>
                <c:pt idx="10">
                  <c:v>0.36363636363636365</c:v>
                </c:pt>
                <c:pt idx="11">
                  <c:v>0.28758169934640521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E-42A3-A775-3658E5D5FB91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0.04</c:v>
                </c:pt>
                <c:pt idx="1">
                  <c:v>5.627705627705628E-2</c:v>
                </c:pt>
                <c:pt idx="2">
                  <c:v>7.0063694267515922E-2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7.1428571428571425E-2</c:v>
                </c:pt>
                <c:pt idx="7">
                  <c:v>0</c:v>
                </c:pt>
                <c:pt idx="8">
                  <c:v>8.3333333333333329E-2</c:v>
                </c:pt>
                <c:pt idx="9">
                  <c:v>6.6666666666666666E-2</c:v>
                </c:pt>
                <c:pt idx="10">
                  <c:v>9.0909090909090912E-2</c:v>
                </c:pt>
                <c:pt idx="11">
                  <c:v>5.2287581699346407E-2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E-42A3-A775-3658E5D5FB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581712"/>
        <c:axId val="162576432"/>
      </c:lineChart>
      <c:catAx>
        <c:axId val="1625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6432"/>
        <c:crosses val="autoZero"/>
        <c:auto val="1"/>
        <c:lblAlgn val="ctr"/>
        <c:lblOffset val="100"/>
        <c:noMultiLvlLbl val="0"/>
      </c:catAx>
      <c:valAx>
        <c:axId val="162576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25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85725</xdr:rowOff>
    </xdr:from>
    <xdr:to>
      <xdr:col>23</xdr:col>
      <xdr:colOff>489857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1CAC3-550B-8169-CD66-A9ABF2C6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329045</xdr:colOff>
      <xdr:row>0</xdr:row>
      <xdr:rowOff>161923</xdr:rowOff>
    </xdr:from>
    <xdr:to>
      <xdr:col>25</xdr:col>
      <xdr:colOff>450272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A9F93-2C47-0EAD-412D-0D74562D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2</xdr:row>
      <xdr:rowOff>76200</xdr:rowOff>
    </xdr:from>
    <xdr:to>
      <xdr:col>14</xdr:col>
      <xdr:colOff>176212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CAAB7-AA50-307C-9D43-041F2798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1466850</xdr:colOff>
      <xdr:row>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89E8CD-731E-1136-337B-BC3B87FBF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ler" refreshedDate="45584.732946296295" createdVersion="8" refreshedVersion="8" minRefreshableVersion="3" recordCount="1000" xr:uid="{6F89329F-0428-4B8D-B0D8-8435DA35FFD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ecnt Funded" numFmtId="0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56.542754275427541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DEB1C-CEAB-4E56-8302-7059DF9EED97}" name="PivotTable16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21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0">
        <item x="4"/>
        <item sd="0" x="0"/>
        <item sd="0" x="6"/>
        <item sd="0" x="8"/>
        <item sd="0" x="1"/>
        <item sd="0" x="7"/>
        <item sd="0" x="5"/>
        <item sd="0"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7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C1FD9-F693-4C14-A94A-C66E020062BC}" name="PivotTable17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1ED4E-ACC1-4A97-B16E-63511F919409}" name="PivotTable18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G12" sqref="G1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11.125" customWidth="1"/>
    <col min="12" max="12" width="11.125" bestFit="1" customWidth="1"/>
    <col min="13" max="13" width="11.125" customWidth="1"/>
    <col min="16" max="16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2071</v>
      </c>
      <c r="L1" s="1" t="s">
        <v>9</v>
      </c>
      <c r="M1" s="1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20</v>
      </c>
      <c r="G2">
        <v>7295</v>
      </c>
      <c r="H2" t="s">
        <v>15</v>
      </c>
      <c r="I2" t="s">
        <v>16</v>
      </c>
      <c r="J2">
        <v>1448690400</v>
      </c>
      <c r="K2" s="8">
        <f>(((J2/60)/60)/24)+DATE(1970,1,1)</f>
        <v>42336.25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P2" t="s">
        <v>17</v>
      </c>
      <c r="Q2">
        <f>100*(E2/D2)</f>
        <v>0</v>
      </c>
      <c r="R2">
        <f>IF(G2, E2/G2, 0)</f>
        <v>0</v>
      </c>
      <c r="S2" t="str">
        <f>LEFT(P2,FIND("/",P2)-1)</f>
        <v>food</v>
      </c>
      <c r="T2" t="str">
        <f>RIGHT(P2,LEN(P2) - FIND("/",P2))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6465</v>
      </c>
      <c r="H3" t="s">
        <v>21</v>
      </c>
      <c r="I3" t="s">
        <v>22</v>
      </c>
      <c r="J3">
        <v>1408424400</v>
      </c>
      <c r="K3" s="8">
        <f t="shared" ref="K3:K66" si="0">(((J3/60)/60)/24)+DATE(1970,1,1)</f>
        <v>41870.208333333336</v>
      </c>
      <c r="L3">
        <v>1408597200</v>
      </c>
      <c r="M3" s="8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>
        <f>100*(E3/D3)</f>
        <v>1040</v>
      </c>
      <c r="R3">
        <f>IF(G3, E3/G3, 0)</f>
        <v>2.2521268368136118</v>
      </c>
      <c r="S3" t="str">
        <f t="shared" ref="S3:S66" si="2">LEFT(P3,FIND("/",P3)-1)</f>
        <v>music</v>
      </c>
      <c r="T3" t="str">
        <f t="shared" ref="T3:T66" si="3">RIGHT(P3,LEN(P3) - FIND("/",P3))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6406</v>
      </c>
      <c r="H4" t="s">
        <v>26</v>
      </c>
      <c r="I4" t="s">
        <v>27</v>
      </c>
      <c r="J4">
        <v>1384668000</v>
      </c>
      <c r="K4" s="8">
        <f t="shared" si="0"/>
        <v>41595.25</v>
      </c>
      <c r="L4">
        <v>1384840800</v>
      </c>
      <c r="M4" s="8">
        <f t="shared" si="1"/>
        <v>41597.25</v>
      </c>
      <c r="N4" t="b">
        <v>0</v>
      </c>
      <c r="O4" t="b">
        <v>0</v>
      </c>
      <c r="P4" t="s">
        <v>28</v>
      </c>
      <c r="Q4">
        <f>100*(E4/D4)</f>
        <v>131.4787822878229</v>
      </c>
      <c r="R4">
        <f>IF(G4, E4/G4, 0)</f>
        <v>22.248360911645332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20</v>
      </c>
      <c r="G5">
        <v>6286</v>
      </c>
      <c r="H5" t="s">
        <v>21</v>
      </c>
      <c r="I5" t="s">
        <v>22</v>
      </c>
      <c r="J5">
        <v>1565499600</v>
      </c>
      <c r="K5" s="8">
        <f t="shared" si="0"/>
        <v>43688.208333333328</v>
      </c>
      <c r="L5">
        <v>1568955600</v>
      </c>
      <c r="M5" s="8">
        <f t="shared" si="1"/>
        <v>43728.208333333328</v>
      </c>
      <c r="N5" t="b">
        <v>0</v>
      </c>
      <c r="O5" t="b">
        <v>0</v>
      </c>
      <c r="P5" t="s">
        <v>23</v>
      </c>
      <c r="Q5">
        <f>100*(E5/D5)</f>
        <v>58.976190476190467</v>
      </c>
      <c r="R5">
        <f>IF(G5, E5/G5, 0)</f>
        <v>0.3940502704422526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20</v>
      </c>
      <c r="G6">
        <v>6212</v>
      </c>
      <c r="H6" t="s">
        <v>21</v>
      </c>
      <c r="I6" t="s">
        <v>22</v>
      </c>
      <c r="J6">
        <v>1547964000</v>
      </c>
      <c r="K6" s="8">
        <f t="shared" si="0"/>
        <v>43485.25</v>
      </c>
      <c r="L6">
        <v>1548309600</v>
      </c>
      <c r="M6" s="8">
        <f t="shared" si="1"/>
        <v>43489.25</v>
      </c>
      <c r="N6" t="b">
        <v>0</v>
      </c>
      <c r="O6" t="b">
        <v>0</v>
      </c>
      <c r="P6" t="s">
        <v>33</v>
      </c>
      <c r="Q6">
        <f>100*(E6/D6)</f>
        <v>69.276315789473685</v>
      </c>
      <c r="R6">
        <f>IF(G6, E6/G6, 0)</f>
        <v>0.84755312298776564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14</v>
      </c>
      <c r="G7">
        <v>6080</v>
      </c>
      <c r="H7" t="s">
        <v>36</v>
      </c>
      <c r="I7" t="s">
        <v>37</v>
      </c>
      <c r="J7">
        <v>1346130000</v>
      </c>
      <c r="K7" s="8">
        <f t="shared" si="0"/>
        <v>41149.208333333336</v>
      </c>
      <c r="L7">
        <v>1347080400</v>
      </c>
      <c r="M7" s="8">
        <f t="shared" si="1"/>
        <v>41160.208333333336</v>
      </c>
      <c r="N7" t="b">
        <v>0</v>
      </c>
      <c r="O7" t="b">
        <v>0</v>
      </c>
      <c r="P7" t="s">
        <v>33</v>
      </c>
      <c r="Q7">
        <f>100*(E7/D7)</f>
        <v>173.61842105263159</v>
      </c>
      <c r="R7">
        <f>IF(G7, E7/G7, 0)</f>
        <v>2.1702302631578947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20</v>
      </c>
      <c r="G8">
        <v>5966</v>
      </c>
      <c r="H8" t="s">
        <v>40</v>
      </c>
      <c r="I8" t="s">
        <v>41</v>
      </c>
      <c r="J8">
        <v>1505278800</v>
      </c>
      <c r="K8" s="8">
        <f t="shared" si="0"/>
        <v>42991.208333333328</v>
      </c>
      <c r="L8">
        <v>1505365200</v>
      </c>
      <c r="M8" s="8">
        <f t="shared" si="1"/>
        <v>42992.208333333328</v>
      </c>
      <c r="N8" t="b">
        <v>0</v>
      </c>
      <c r="O8" t="b">
        <v>0</v>
      </c>
      <c r="P8" t="s">
        <v>42</v>
      </c>
      <c r="Q8">
        <f>100*(E8/D8)</f>
        <v>20.961538461538463</v>
      </c>
      <c r="R8">
        <f>IF(G8, E8/G8, 0)</f>
        <v>0.18270197787462286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5880</v>
      </c>
      <c r="H9" t="s">
        <v>36</v>
      </c>
      <c r="I9" t="s">
        <v>37</v>
      </c>
      <c r="J9">
        <v>1439442000</v>
      </c>
      <c r="K9" s="8">
        <f t="shared" si="0"/>
        <v>42229.208333333328</v>
      </c>
      <c r="L9">
        <v>1439614800</v>
      </c>
      <c r="M9" s="8">
        <f t="shared" si="1"/>
        <v>42231.208333333328</v>
      </c>
      <c r="N9" t="b">
        <v>0</v>
      </c>
      <c r="O9" t="b">
        <v>0</v>
      </c>
      <c r="P9" t="s">
        <v>33</v>
      </c>
      <c r="Q9">
        <f>100*(E9/D9)</f>
        <v>327.57777777777778</v>
      </c>
      <c r="R9">
        <f>IF(G9, E9/G9, 0)</f>
        <v>2.5069727891156464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14</v>
      </c>
      <c r="G10">
        <v>5681</v>
      </c>
      <c r="H10" t="s">
        <v>36</v>
      </c>
      <c r="I10" t="s">
        <v>37</v>
      </c>
      <c r="J10">
        <v>1281330000</v>
      </c>
      <c r="K10" s="8">
        <f t="shared" si="0"/>
        <v>40399.208333333336</v>
      </c>
      <c r="L10">
        <v>1281502800</v>
      </c>
      <c r="M10" s="8">
        <f t="shared" si="1"/>
        <v>40401.208333333336</v>
      </c>
      <c r="N10" t="b">
        <v>0</v>
      </c>
      <c r="O10" t="b">
        <v>0</v>
      </c>
      <c r="P10" t="s">
        <v>33</v>
      </c>
      <c r="Q10">
        <f>100*(E10/D10)</f>
        <v>19.932788374205266</v>
      </c>
      <c r="R10">
        <f>IF(G10, E10/G10, 0)</f>
        <v>3.8630522795282523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20</v>
      </c>
      <c r="G11">
        <v>5512</v>
      </c>
      <c r="H11" t="s">
        <v>21</v>
      </c>
      <c r="I11" t="s">
        <v>22</v>
      </c>
      <c r="J11">
        <v>1379566800</v>
      </c>
      <c r="K11" s="8">
        <f t="shared" si="0"/>
        <v>41536.208333333336</v>
      </c>
      <c r="L11">
        <v>1383804000</v>
      </c>
      <c r="M11" s="8">
        <f t="shared" si="1"/>
        <v>41585.25</v>
      </c>
      <c r="N11" t="b">
        <v>0</v>
      </c>
      <c r="O11" t="b">
        <v>0</v>
      </c>
      <c r="P11" t="s">
        <v>50</v>
      </c>
      <c r="Q11">
        <f>100*(E11/D11)</f>
        <v>51.741935483870968</v>
      </c>
      <c r="R11">
        <f>IF(G11, E11/G11, 0)</f>
        <v>0.58200290275761979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14</v>
      </c>
      <c r="G12">
        <v>5497</v>
      </c>
      <c r="H12" t="s">
        <v>21</v>
      </c>
      <c r="I12" t="s">
        <v>22</v>
      </c>
      <c r="J12">
        <v>1281762000</v>
      </c>
      <c r="K12" s="8">
        <f t="shared" si="0"/>
        <v>40404.208333333336</v>
      </c>
      <c r="L12">
        <v>1285909200</v>
      </c>
      <c r="M12" s="8">
        <f t="shared" si="1"/>
        <v>40452.208333333336</v>
      </c>
      <c r="N12" t="b">
        <v>0</v>
      </c>
      <c r="O12" t="b">
        <v>0</v>
      </c>
      <c r="P12" t="s">
        <v>53</v>
      </c>
      <c r="Q12">
        <f>100*(E12/D12)</f>
        <v>266.11538461538464</v>
      </c>
      <c r="R12">
        <f>IF(G12, E12/G12, 0)</f>
        <v>2.5173731126068764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20</v>
      </c>
      <c r="G13">
        <v>5419</v>
      </c>
      <c r="H13" t="s">
        <v>21</v>
      </c>
      <c r="I13" t="s">
        <v>22</v>
      </c>
      <c r="J13">
        <v>1285045200</v>
      </c>
      <c r="K13" s="8">
        <f t="shared" si="0"/>
        <v>40442.208333333336</v>
      </c>
      <c r="L13">
        <v>1285563600</v>
      </c>
      <c r="M13" s="8">
        <f t="shared" si="1"/>
        <v>40448.208333333336</v>
      </c>
      <c r="N13" t="b">
        <v>0</v>
      </c>
      <c r="O13" t="b">
        <v>1</v>
      </c>
      <c r="P13" t="s">
        <v>33</v>
      </c>
      <c r="Q13">
        <f>100*(E13/D13)</f>
        <v>48.095238095238095</v>
      </c>
      <c r="R13">
        <f>IF(G13, E13/G13, 0)</f>
        <v>0.55914375346004797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20</v>
      </c>
      <c r="G14">
        <v>5203</v>
      </c>
      <c r="H14" t="s">
        <v>21</v>
      </c>
      <c r="I14" t="s">
        <v>22</v>
      </c>
      <c r="J14">
        <v>1571720400</v>
      </c>
      <c r="K14" s="8">
        <f t="shared" si="0"/>
        <v>43760.208333333328</v>
      </c>
      <c r="L14">
        <v>1572411600</v>
      </c>
      <c r="M14" s="8">
        <f t="shared" si="1"/>
        <v>43768.208333333328</v>
      </c>
      <c r="N14" t="b">
        <v>0</v>
      </c>
      <c r="O14" t="b">
        <v>0</v>
      </c>
      <c r="P14" t="s">
        <v>53</v>
      </c>
      <c r="Q14">
        <f>100*(E14/D14)</f>
        <v>89.349206349206341</v>
      </c>
      <c r="R14">
        <f>IF(G14, E14/G14, 0)</f>
        <v>1.0818758408610416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5180</v>
      </c>
      <c r="H15" t="s">
        <v>21</v>
      </c>
      <c r="I15" t="s">
        <v>22</v>
      </c>
      <c r="J15">
        <v>1465621200</v>
      </c>
      <c r="K15" s="8">
        <f t="shared" si="0"/>
        <v>42532.208333333328</v>
      </c>
      <c r="L15">
        <v>1466658000</v>
      </c>
      <c r="M15" s="8">
        <f t="shared" si="1"/>
        <v>42544.208333333328</v>
      </c>
      <c r="N15" t="b">
        <v>0</v>
      </c>
      <c r="O15" t="b">
        <v>0</v>
      </c>
      <c r="P15" t="s">
        <v>60</v>
      </c>
      <c r="Q15">
        <f>100*(E15/D15)</f>
        <v>245.11904761904765</v>
      </c>
      <c r="R15">
        <f>IF(G15, E15/G15, 0)</f>
        <v>1.9874517374517375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20</v>
      </c>
      <c r="G16">
        <v>5168</v>
      </c>
      <c r="H16" t="s">
        <v>21</v>
      </c>
      <c r="I16" t="s">
        <v>22</v>
      </c>
      <c r="J16">
        <v>1331013600</v>
      </c>
      <c r="K16" s="8">
        <f t="shared" si="0"/>
        <v>40974.25</v>
      </c>
      <c r="L16">
        <v>1333342800</v>
      </c>
      <c r="M16" s="8">
        <f t="shared" si="1"/>
        <v>41001.208333333336</v>
      </c>
      <c r="N16" t="b">
        <v>0</v>
      </c>
      <c r="O16" t="b">
        <v>0</v>
      </c>
      <c r="P16" t="s">
        <v>60</v>
      </c>
      <c r="Q16">
        <f>100*(E16/D16)</f>
        <v>66.769503546099301</v>
      </c>
      <c r="R16">
        <f>IF(G16, E16/G16, 0)</f>
        <v>3.6433823529411766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20</v>
      </c>
      <c r="G17">
        <v>5139</v>
      </c>
      <c r="H17" t="s">
        <v>21</v>
      </c>
      <c r="I17" t="s">
        <v>22</v>
      </c>
      <c r="J17">
        <v>1575957600</v>
      </c>
      <c r="K17" s="8">
        <f t="shared" si="0"/>
        <v>43809.25</v>
      </c>
      <c r="L17">
        <v>1576303200</v>
      </c>
      <c r="M17" s="8">
        <f t="shared" si="1"/>
        <v>43813.25</v>
      </c>
      <c r="N17" t="b">
        <v>0</v>
      </c>
      <c r="O17" t="b">
        <v>0</v>
      </c>
      <c r="P17" t="s">
        <v>65</v>
      </c>
      <c r="Q17">
        <f>100*(E17/D17)</f>
        <v>47.307881773399011</v>
      </c>
      <c r="R17">
        <f>IF(G17, E17/G17, 0)</f>
        <v>7.4749951352403192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4799</v>
      </c>
      <c r="H18" t="s">
        <v>21</v>
      </c>
      <c r="I18" t="s">
        <v>22</v>
      </c>
      <c r="J18">
        <v>1390370400</v>
      </c>
      <c r="K18" s="8">
        <f t="shared" si="0"/>
        <v>41661.25</v>
      </c>
      <c r="L18">
        <v>1392271200</v>
      </c>
      <c r="M18" s="8">
        <f t="shared" si="1"/>
        <v>41683.25</v>
      </c>
      <c r="N18" t="b">
        <v>0</v>
      </c>
      <c r="O18" t="b">
        <v>0</v>
      </c>
      <c r="P18" t="s">
        <v>68</v>
      </c>
      <c r="Q18">
        <f>100*(E18/D18)</f>
        <v>649.47058823529414</v>
      </c>
      <c r="R18">
        <f>IF(G18, E18/G18, 0)</f>
        <v>2.3006876432590122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14</v>
      </c>
      <c r="G19">
        <v>4697</v>
      </c>
      <c r="H19" t="s">
        <v>21</v>
      </c>
      <c r="I19" t="s">
        <v>22</v>
      </c>
      <c r="J19">
        <v>1294812000</v>
      </c>
      <c r="K19" s="8">
        <f t="shared" si="0"/>
        <v>40555.25</v>
      </c>
      <c r="L19">
        <v>1294898400</v>
      </c>
      <c r="M19" s="8">
        <f t="shared" si="1"/>
        <v>40556.25</v>
      </c>
      <c r="N19" t="b">
        <v>0</v>
      </c>
      <c r="O19" t="b">
        <v>0</v>
      </c>
      <c r="P19" t="s">
        <v>71</v>
      </c>
      <c r="Q19">
        <f>100*(E19/D19)</f>
        <v>159.39125295508273</v>
      </c>
      <c r="R19">
        <f>IF(G19, E19/G19, 0)</f>
        <v>28.708750266127314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20</v>
      </c>
      <c r="G20">
        <v>4498</v>
      </c>
      <c r="H20" t="s">
        <v>21</v>
      </c>
      <c r="I20" t="s">
        <v>22</v>
      </c>
      <c r="J20">
        <v>1536382800</v>
      </c>
      <c r="K20" s="8">
        <f t="shared" si="0"/>
        <v>43351.208333333328</v>
      </c>
      <c r="L20">
        <v>1537074000</v>
      </c>
      <c r="M20" s="8">
        <f t="shared" si="1"/>
        <v>43359.208333333328</v>
      </c>
      <c r="N20" t="b">
        <v>0</v>
      </c>
      <c r="O20" t="b">
        <v>0</v>
      </c>
      <c r="P20" t="s">
        <v>33</v>
      </c>
      <c r="Q20">
        <f>100*(E20/D20)</f>
        <v>66.912087912087912</v>
      </c>
      <c r="R20">
        <f>IF(G20, E20/G20, 0)</f>
        <v>1.3537127612272122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4428</v>
      </c>
      <c r="H21" t="s">
        <v>21</v>
      </c>
      <c r="I21" t="s">
        <v>22</v>
      </c>
      <c r="J21">
        <v>1551679200</v>
      </c>
      <c r="K21" s="8">
        <f t="shared" si="0"/>
        <v>43528.25</v>
      </c>
      <c r="L21">
        <v>1553490000</v>
      </c>
      <c r="M21" s="8">
        <f t="shared" si="1"/>
        <v>43549.208333333328</v>
      </c>
      <c r="N21" t="b">
        <v>0</v>
      </c>
      <c r="O21" t="b">
        <v>1</v>
      </c>
      <c r="P21" t="s">
        <v>33</v>
      </c>
      <c r="Q21">
        <f>100*(E21/D21)</f>
        <v>48.529600000000002</v>
      </c>
      <c r="R21">
        <f>IF(G21, E21/G21, 0)</f>
        <v>6.8498193315266489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14</v>
      </c>
      <c r="G22">
        <v>4405</v>
      </c>
      <c r="H22" t="s">
        <v>21</v>
      </c>
      <c r="I22" t="s">
        <v>22</v>
      </c>
      <c r="J22">
        <v>1406523600</v>
      </c>
      <c r="K22" s="8">
        <f t="shared" si="0"/>
        <v>41848.208333333336</v>
      </c>
      <c r="L22">
        <v>1406523600</v>
      </c>
      <c r="M22" s="8">
        <f t="shared" si="1"/>
        <v>41848.208333333336</v>
      </c>
      <c r="N22" t="b">
        <v>0</v>
      </c>
      <c r="O22" t="b">
        <v>0</v>
      </c>
      <c r="P22" t="s">
        <v>53</v>
      </c>
      <c r="Q22">
        <f>100*(E22/D22)</f>
        <v>112.24279210925646</v>
      </c>
      <c r="R22">
        <f>IF(G22, E22/G22, 0)</f>
        <v>33.583654937570941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20</v>
      </c>
      <c r="G23">
        <v>4358</v>
      </c>
      <c r="H23" t="s">
        <v>21</v>
      </c>
      <c r="I23" t="s">
        <v>22</v>
      </c>
      <c r="J23">
        <v>1313384400</v>
      </c>
      <c r="K23" s="8">
        <f t="shared" si="0"/>
        <v>40770.208333333336</v>
      </c>
      <c r="L23">
        <v>1316322000</v>
      </c>
      <c r="M23" s="8">
        <f t="shared" si="1"/>
        <v>40804.208333333336</v>
      </c>
      <c r="N23" t="b">
        <v>0</v>
      </c>
      <c r="O23" t="b">
        <v>0</v>
      </c>
      <c r="P23" t="s">
        <v>33</v>
      </c>
      <c r="Q23">
        <f>100*(E23/D23)</f>
        <v>40.992553191489364</v>
      </c>
      <c r="R23">
        <f>IF(G23, E23/G23, 0)</f>
        <v>8.8418999541073884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4289</v>
      </c>
      <c r="H24" t="s">
        <v>21</v>
      </c>
      <c r="I24" t="s">
        <v>22</v>
      </c>
      <c r="J24">
        <v>1522731600</v>
      </c>
      <c r="K24" s="8">
        <f t="shared" si="0"/>
        <v>43193.208333333328</v>
      </c>
      <c r="L24">
        <v>1524027600</v>
      </c>
      <c r="M24" s="8">
        <f t="shared" si="1"/>
        <v>43208.208333333328</v>
      </c>
      <c r="N24" t="b">
        <v>0</v>
      </c>
      <c r="O24" t="b">
        <v>0</v>
      </c>
      <c r="P24" t="s">
        <v>33</v>
      </c>
      <c r="Q24">
        <f>100*(E24/D24)</f>
        <v>128.07106598984771</v>
      </c>
      <c r="R24">
        <f>IF(G24, E24/G24, 0)</f>
        <v>17.647470272790862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4233</v>
      </c>
      <c r="H25" t="s">
        <v>40</v>
      </c>
      <c r="I25" t="s">
        <v>41</v>
      </c>
      <c r="J25">
        <v>1550124000</v>
      </c>
      <c r="K25" s="8">
        <f t="shared" si="0"/>
        <v>43510.25</v>
      </c>
      <c r="L25">
        <v>1554699600</v>
      </c>
      <c r="M25" s="8">
        <f t="shared" si="1"/>
        <v>43563.208333333328</v>
      </c>
      <c r="N25" t="b">
        <v>0</v>
      </c>
      <c r="O25" t="b">
        <v>0</v>
      </c>
      <c r="P25" t="s">
        <v>42</v>
      </c>
      <c r="Q25">
        <f>100*(E25/D25)</f>
        <v>332.04444444444448</v>
      </c>
      <c r="R25">
        <f>IF(G25, E25/G25, 0)</f>
        <v>3.5298842428537682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4065</v>
      </c>
      <c r="H26" t="s">
        <v>21</v>
      </c>
      <c r="I26" t="s">
        <v>22</v>
      </c>
      <c r="J26">
        <v>1403326800</v>
      </c>
      <c r="K26" s="8">
        <f t="shared" si="0"/>
        <v>41811.208333333336</v>
      </c>
      <c r="L26">
        <v>1403499600</v>
      </c>
      <c r="M26" s="8">
        <f t="shared" si="1"/>
        <v>41813.208333333336</v>
      </c>
      <c r="N26" t="b">
        <v>0</v>
      </c>
      <c r="O26" t="b">
        <v>0</v>
      </c>
      <c r="P26" t="s">
        <v>65</v>
      </c>
      <c r="Q26">
        <f>100*(E26/D26)</f>
        <v>112.83225108225108</v>
      </c>
      <c r="R26">
        <f>IF(G26, E26/G26, 0)</f>
        <v>25.647478474784748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4006</v>
      </c>
      <c r="H27" t="s">
        <v>21</v>
      </c>
      <c r="I27" t="s">
        <v>22</v>
      </c>
      <c r="J27">
        <v>1305694800</v>
      </c>
      <c r="K27" s="8">
        <f t="shared" si="0"/>
        <v>40681.208333333336</v>
      </c>
      <c r="L27">
        <v>1307422800</v>
      </c>
      <c r="M27" s="8">
        <f t="shared" si="1"/>
        <v>40701.208333333336</v>
      </c>
      <c r="N27" t="b">
        <v>0</v>
      </c>
      <c r="O27" t="b">
        <v>1</v>
      </c>
      <c r="P27" t="s">
        <v>89</v>
      </c>
      <c r="Q27">
        <f>100*(E27/D27)</f>
        <v>216.43636363636364</v>
      </c>
      <c r="R27">
        <f>IF(G27, E27/G27, 0)</f>
        <v>2.9715426859710434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20</v>
      </c>
      <c r="G28">
        <v>3934</v>
      </c>
      <c r="H28" t="s">
        <v>21</v>
      </c>
      <c r="I28" t="s">
        <v>22</v>
      </c>
      <c r="J28">
        <v>1533013200</v>
      </c>
      <c r="K28" s="8">
        <f t="shared" si="0"/>
        <v>43312.208333333328</v>
      </c>
      <c r="L28">
        <v>1535346000</v>
      </c>
      <c r="M28" s="8">
        <f t="shared" si="1"/>
        <v>43339.208333333328</v>
      </c>
      <c r="N28" t="b">
        <v>0</v>
      </c>
      <c r="O28" t="b">
        <v>0</v>
      </c>
      <c r="P28" t="s">
        <v>33</v>
      </c>
      <c r="Q28">
        <f>100*(E28/D28)</f>
        <v>48.199069767441863</v>
      </c>
      <c r="R28">
        <f>IF(G28, E28/G28, 0)</f>
        <v>13.170818505338078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3868</v>
      </c>
      <c r="H29" t="s">
        <v>21</v>
      </c>
      <c r="I29" t="s">
        <v>22</v>
      </c>
      <c r="J29">
        <v>1443848400</v>
      </c>
      <c r="K29" s="8">
        <f t="shared" si="0"/>
        <v>42280.208333333328</v>
      </c>
      <c r="L29">
        <v>1444539600</v>
      </c>
      <c r="M29" s="8">
        <f t="shared" si="1"/>
        <v>42288.208333333328</v>
      </c>
      <c r="N29" t="b">
        <v>0</v>
      </c>
      <c r="O29" t="b">
        <v>0</v>
      </c>
      <c r="P29" t="s">
        <v>23</v>
      </c>
      <c r="Q29">
        <f>100*(E29/D29)</f>
        <v>79.95</v>
      </c>
      <c r="R29">
        <f>IF(G29, E29/G29, 0)</f>
        <v>0.41339193381592554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3777</v>
      </c>
      <c r="H30" t="s">
        <v>21</v>
      </c>
      <c r="I30" t="s">
        <v>22</v>
      </c>
      <c r="J30">
        <v>1265695200</v>
      </c>
      <c r="K30" s="8">
        <f t="shared" si="0"/>
        <v>40218.25</v>
      </c>
      <c r="L30">
        <v>1267682400</v>
      </c>
      <c r="M30" s="8">
        <f t="shared" si="1"/>
        <v>40241.25</v>
      </c>
      <c r="N30" t="b">
        <v>0</v>
      </c>
      <c r="O30" t="b">
        <v>1</v>
      </c>
      <c r="P30" t="s">
        <v>33</v>
      </c>
      <c r="Q30">
        <f>100*(E30/D30)</f>
        <v>105.22553516819573</v>
      </c>
      <c r="R30">
        <f>IF(G30, E30/G30, 0)</f>
        <v>36.440296531638865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3742</v>
      </c>
      <c r="H31" t="s">
        <v>98</v>
      </c>
      <c r="I31" t="s">
        <v>99</v>
      </c>
      <c r="J31">
        <v>1532062800</v>
      </c>
      <c r="K31" s="8">
        <f t="shared" si="0"/>
        <v>43301.208333333328</v>
      </c>
      <c r="L31">
        <v>1535518800</v>
      </c>
      <c r="M31" s="8">
        <f t="shared" si="1"/>
        <v>43341.208333333328</v>
      </c>
      <c r="N31" t="b">
        <v>0</v>
      </c>
      <c r="O31" t="b">
        <v>0</v>
      </c>
      <c r="P31" t="s">
        <v>100</v>
      </c>
      <c r="Q31">
        <f>100*(E31/D31)</f>
        <v>328.89978213507629</v>
      </c>
      <c r="R31">
        <f>IF(G31, E31/G31, 0)</f>
        <v>40.34339925173704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3727</v>
      </c>
      <c r="H32" t="s">
        <v>21</v>
      </c>
      <c r="I32" t="s">
        <v>22</v>
      </c>
      <c r="J32">
        <v>1558674000</v>
      </c>
      <c r="K32" s="8">
        <f t="shared" si="0"/>
        <v>43609.208333333328</v>
      </c>
      <c r="L32">
        <v>1559106000</v>
      </c>
      <c r="M32" s="8">
        <f t="shared" si="1"/>
        <v>43614.208333333328</v>
      </c>
      <c r="N32" t="b">
        <v>0</v>
      </c>
      <c r="O32" t="b">
        <v>0</v>
      </c>
      <c r="P32" t="s">
        <v>71</v>
      </c>
      <c r="Q32">
        <f>100*(E32/D32)</f>
        <v>160.61111111111111</v>
      </c>
      <c r="R32">
        <f>IF(G32, E32/G32, 0)</f>
        <v>3.8784545210625168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3657</v>
      </c>
      <c r="H33" t="s">
        <v>40</v>
      </c>
      <c r="I33" t="s">
        <v>41</v>
      </c>
      <c r="J33">
        <v>1451973600</v>
      </c>
      <c r="K33" s="8">
        <f t="shared" si="0"/>
        <v>42374.25</v>
      </c>
      <c r="L33">
        <v>1454392800</v>
      </c>
      <c r="M33" s="8">
        <f t="shared" si="1"/>
        <v>42402.25</v>
      </c>
      <c r="N33" t="b">
        <v>0</v>
      </c>
      <c r="O33" t="b">
        <v>0</v>
      </c>
      <c r="P33" t="s">
        <v>89</v>
      </c>
      <c r="Q33">
        <f>100*(E33/D33)</f>
        <v>310</v>
      </c>
      <c r="R33">
        <f>IF(G33, E33/G33, 0)</f>
        <v>2.9669127700300795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47</v>
      </c>
      <c r="G34">
        <v>3640</v>
      </c>
      <c r="H34" t="s">
        <v>107</v>
      </c>
      <c r="I34" t="s">
        <v>108</v>
      </c>
      <c r="J34">
        <v>1515564000</v>
      </c>
      <c r="K34" s="8">
        <f t="shared" si="0"/>
        <v>43110.25</v>
      </c>
      <c r="L34">
        <v>1517896800</v>
      </c>
      <c r="M34" s="8">
        <f t="shared" si="1"/>
        <v>43137.25</v>
      </c>
      <c r="N34" t="b">
        <v>0</v>
      </c>
      <c r="O34" t="b">
        <v>0</v>
      </c>
      <c r="P34" t="s">
        <v>42</v>
      </c>
      <c r="Q34">
        <f>100*(E34/D34)</f>
        <v>86.807920792079202</v>
      </c>
      <c r="R34">
        <f>IF(G34, E34/G34, 0)</f>
        <v>24.086813186813188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3596</v>
      </c>
      <c r="H35" t="s">
        <v>21</v>
      </c>
      <c r="I35" t="s">
        <v>22</v>
      </c>
      <c r="J35">
        <v>1412485200</v>
      </c>
      <c r="K35" s="8">
        <f t="shared" si="0"/>
        <v>41917.208333333336</v>
      </c>
      <c r="L35">
        <v>1415685600</v>
      </c>
      <c r="M35" s="8">
        <f t="shared" si="1"/>
        <v>41954.25</v>
      </c>
      <c r="N35" t="b">
        <v>0</v>
      </c>
      <c r="O35" t="b">
        <v>0</v>
      </c>
      <c r="P35" t="s">
        <v>33</v>
      </c>
      <c r="Q35">
        <f>100*(E35/D35)</f>
        <v>377.82071713147411</v>
      </c>
      <c r="R35">
        <f>IF(G35, E35/G35, 0)</f>
        <v>52.743604004449388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3594</v>
      </c>
      <c r="H36" t="s">
        <v>21</v>
      </c>
      <c r="I36" t="s">
        <v>22</v>
      </c>
      <c r="J36">
        <v>1490245200</v>
      </c>
      <c r="K36" s="8">
        <f t="shared" si="0"/>
        <v>42817.208333333328</v>
      </c>
      <c r="L36">
        <v>1490677200</v>
      </c>
      <c r="M36" s="8">
        <f t="shared" si="1"/>
        <v>42822.208333333328</v>
      </c>
      <c r="N36" t="b">
        <v>0</v>
      </c>
      <c r="O36" t="b">
        <v>0</v>
      </c>
      <c r="P36" t="s">
        <v>42</v>
      </c>
      <c r="Q36">
        <f>100*(E36/D36)</f>
        <v>150.80645161290323</v>
      </c>
      <c r="R36">
        <f>IF(G36, E36/G36, 0)</f>
        <v>3.9023372287145244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3537</v>
      </c>
      <c r="H37" t="s">
        <v>36</v>
      </c>
      <c r="I37" t="s">
        <v>37</v>
      </c>
      <c r="J37">
        <v>1547877600</v>
      </c>
      <c r="K37" s="8">
        <f t="shared" si="0"/>
        <v>43484.25</v>
      </c>
      <c r="L37">
        <v>1551506400</v>
      </c>
      <c r="M37" s="8">
        <f t="shared" si="1"/>
        <v>43526.25</v>
      </c>
      <c r="N37" t="b">
        <v>0</v>
      </c>
      <c r="O37" t="b">
        <v>1</v>
      </c>
      <c r="P37" t="s">
        <v>53</v>
      </c>
      <c r="Q37">
        <f>100*(E37/D37)</f>
        <v>150.30119521912351</v>
      </c>
      <c r="R37">
        <f>IF(G37, E37/G37, 0)</f>
        <v>53.329940627650551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3533</v>
      </c>
      <c r="H38" t="s">
        <v>21</v>
      </c>
      <c r="I38" t="s">
        <v>22</v>
      </c>
      <c r="J38">
        <v>1298700000</v>
      </c>
      <c r="K38" s="8">
        <f t="shared" si="0"/>
        <v>40600.25</v>
      </c>
      <c r="L38">
        <v>1300856400</v>
      </c>
      <c r="M38" s="8">
        <f t="shared" si="1"/>
        <v>40625.208333333336</v>
      </c>
      <c r="N38" t="b">
        <v>0</v>
      </c>
      <c r="O38" t="b">
        <v>0</v>
      </c>
      <c r="P38" t="s">
        <v>33</v>
      </c>
      <c r="Q38">
        <f>100*(E38/D38)</f>
        <v>157.28571428571431</v>
      </c>
      <c r="R38">
        <f>IF(G38, E38/G38, 0)</f>
        <v>0.31163317294084347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14</v>
      </c>
      <c r="G39">
        <v>3483</v>
      </c>
      <c r="H39" t="s">
        <v>21</v>
      </c>
      <c r="I39" t="s">
        <v>22</v>
      </c>
      <c r="J39">
        <v>1570338000</v>
      </c>
      <c r="K39" s="8">
        <f t="shared" si="0"/>
        <v>43744.208333333328</v>
      </c>
      <c r="L39">
        <v>1573192800</v>
      </c>
      <c r="M39" s="8">
        <f t="shared" si="1"/>
        <v>43777.25</v>
      </c>
      <c r="N39" t="b">
        <v>0</v>
      </c>
      <c r="O39" t="b">
        <v>1</v>
      </c>
      <c r="P39" t="s">
        <v>119</v>
      </c>
      <c r="Q39">
        <f>100*(E39/D39)</f>
        <v>139.98765432098764</v>
      </c>
      <c r="R39">
        <f>IF(G39, E39/G39, 0)</f>
        <v>3.2555268446741317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14</v>
      </c>
      <c r="G40">
        <v>3410</v>
      </c>
      <c r="H40" t="s">
        <v>21</v>
      </c>
      <c r="I40" t="s">
        <v>22</v>
      </c>
      <c r="J40">
        <v>1287378000</v>
      </c>
      <c r="K40" s="8">
        <f t="shared" si="0"/>
        <v>40469.208333333336</v>
      </c>
      <c r="L40">
        <v>1287810000</v>
      </c>
      <c r="M40" s="8">
        <f t="shared" si="1"/>
        <v>40474.208333333336</v>
      </c>
      <c r="N40" t="b">
        <v>0</v>
      </c>
      <c r="O40" t="b">
        <v>0</v>
      </c>
      <c r="P40" t="s">
        <v>122</v>
      </c>
      <c r="Q40">
        <f>100*(E40/D40)</f>
        <v>325.32258064516128</v>
      </c>
      <c r="R40">
        <f>IF(G40, E40/G40, 0)</f>
        <v>2.9574780058651027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20</v>
      </c>
      <c r="G41">
        <v>3388</v>
      </c>
      <c r="H41" t="s">
        <v>36</v>
      </c>
      <c r="I41" t="s">
        <v>37</v>
      </c>
      <c r="J41">
        <v>1361772000</v>
      </c>
      <c r="K41" s="8">
        <f t="shared" si="0"/>
        <v>41330.25</v>
      </c>
      <c r="L41">
        <v>1362978000</v>
      </c>
      <c r="M41" s="8">
        <f t="shared" si="1"/>
        <v>41344.208333333336</v>
      </c>
      <c r="N41" t="b">
        <v>0</v>
      </c>
      <c r="O41" t="b">
        <v>0</v>
      </c>
      <c r="P41" t="s">
        <v>33</v>
      </c>
      <c r="Q41">
        <f>100*(E41/D41)</f>
        <v>50.777777777777779</v>
      </c>
      <c r="R41">
        <f>IF(G41, E41/G41, 0)</f>
        <v>1.4837662337662338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14</v>
      </c>
      <c r="G42">
        <v>3387</v>
      </c>
      <c r="H42" t="s">
        <v>21</v>
      </c>
      <c r="I42" t="s">
        <v>22</v>
      </c>
      <c r="J42">
        <v>1275714000</v>
      </c>
      <c r="K42" s="8">
        <f t="shared" si="0"/>
        <v>40334.208333333336</v>
      </c>
      <c r="L42">
        <v>1277355600</v>
      </c>
      <c r="M42" s="8">
        <f t="shared" si="1"/>
        <v>40353.208333333336</v>
      </c>
      <c r="N42" t="b">
        <v>0</v>
      </c>
      <c r="O42" t="b">
        <v>1</v>
      </c>
      <c r="P42" t="s">
        <v>65</v>
      </c>
      <c r="Q42">
        <f>100*(E42/D42)</f>
        <v>169.06818181818181</v>
      </c>
      <c r="R42">
        <f>IF(G42, E42/G42, 0)</f>
        <v>4.3926778860348392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3376</v>
      </c>
      <c r="H43" t="s">
        <v>107</v>
      </c>
      <c r="I43" t="s">
        <v>108</v>
      </c>
      <c r="J43">
        <v>1346734800</v>
      </c>
      <c r="K43" s="8">
        <f t="shared" si="0"/>
        <v>41156.208333333336</v>
      </c>
      <c r="L43">
        <v>1348981200</v>
      </c>
      <c r="M43" s="8">
        <f t="shared" si="1"/>
        <v>41182.208333333336</v>
      </c>
      <c r="N43" t="b">
        <v>0</v>
      </c>
      <c r="O43" t="b">
        <v>1</v>
      </c>
      <c r="P43" t="s">
        <v>23</v>
      </c>
      <c r="Q43">
        <f>100*(E43/D43)</f>
        <v>212.92857142857144</v>
      </c>
      <c r="R43">
        <f>IF(G43, E43/G43, 0)</f>
        <v>3.5319905213270144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3318</v>
      </c>
      <c r="H44" t="s">
        <v>21</v>
      </c>
      <c r="I44" t="s">
        <v>22</v>
      </c>
      <c r="J44">
        <v>1309755600</v>
      </c>
      <c r="K44" s="8">
        <f t="shared" si="0"/>
        <v>40728.208333333336</v>
      </c>
      <c r="L44">
        <v>1310533200</v>
      </c>
      <c r="M44" s="8">
        <f t="shared" si="1"/>
        <v>40737.208333333336</v>
      </c>
      <c r="N44" t="b">
        <v>0</v>
      </c>
      <c r="O44" t="b">
        <v>0</v>
      </c>
      <c r="P44" t="s">
        <v>17</v>
      </c>
      <c r="Q44">
        <f>100*(E44/D44)</f>
        <v>443.94444444444446</v>
      </c>
      <c r="R44">
        <f>IF(G44, E44/G44, 0)</f>
        <v>2.4083785412899337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3308</v>
      </c>
      <c r="H45" t="s">
        <v>21</v>
      </c>
      <c r="I45" t="s">
        <v>22</v>
      </c>
      <c r="J45">
        <v>1406178000</v>
      </c>
      <c r="K45" s="8">
        <f t="shared" si="0"/>
        <v>41844.208333333336</v>
      </c>
      <c r="L45">
        <v>1407560400</v>
      </c>
      <c r="M45" s="8">
        <f t="shared" si="1"/>
        <v>41860.208333333336</v>
      </c>
      <c r="N45" t="b">
        <v>0</v>
      </c>
      <c r="O45" t="b">
        <v>0</v>
      </c>
      <c r="P45" t="s">
        <v>133</v>
      </c>
      <c r="Q45">
        <f>100*(E45/D45)</f>
        <v>185.9390243902439</v>
      </c>
      <c r="R45">
        <f>IF(G45, E45/G45, 0)</f>
        <v>50.700423216444982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14</v>
      </c>
      <c r="G46">
        <v>3304</v>
      </c>
      <c r="H46" t="s">
        <v>36</v>
      </c>
      <c r="I46" t="s">
        <v>37</v>
      </c>
      <c r="J46">
        <v>1552798800</v>
      </c>
      <c r="K46" s="8">
        <f t="shared" si="0"/>
        <v>43541.208333333328</v>
      </c>
      <c r="L46">
        <v>1552885200</v>
      </c>
      <c r="M46" s="8">
        <f t="shared" si="1"/>
        <v>43542.208333333328</v>
      </c>
      <c r="N46" t="b">
        <v>0</v>
      </c>
      <c r="O46" t="b">
        <v>0</v>
      </c>
      <c r="P46" t="s">
        <v>119</v>
      </c>
      <c r="Q46">
        <f>100*(E46/D46)</f>
        <v>658.8125</v>
      </c>
      <c r="R46">
        <f>IF(G46, E46/G46, 0)</f>
        <v>3.1903753026634383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20</v>
      </c>
      <c r="G47">
        <v>3272</v>
      </c>
      <c r="H47" t="s">
        <v>21</v>
      </c>
      <c r="I47" t="s">
        <v>22</v>
      </c>
      <c r="J47">
        <v>1478062800</v>
      </c>
      <c r="K47" s="8">
        <f t="shared" si="0"/>
        <v>42676.208333333328</v>
      </c>
      <c r="L47">
        <v>1479362400</v>
      </c>
      <c r="M47" s="8">
        <f t="shared" si="1"/>
        <v>42691.25</v>
      </c>
      <c r="N47" t="b">
        <v>0</v>
      </c>
      <c r="O47" t="b">
        <v>1</v>
      </c>
      <c r="P47" t="s">
        <v>33</v>
      </c>
      <c r="Q47">
        <f>100*(E47/D47)</f>
        <v>47.684210526315788</v>
      </c>
      <c r="R47">
        <f>IF(G47, E47/G47, 0)</f>
        <v>1.3844743276283618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3205</v>
      </c>
      <c r="H48" t="s">
        <v>21</v>
      </c>
      <c r="I48" t="s">
        <v>22</v>
      </c>
      <c r="J48">
        <v>1278565200</v>
      </c>
      <c r="K48" s="8">
        <f t="shared" si="0"/>
        <v>40367.208333333336</v>
      </c>
      <c r="L48">
        <v>1280552400</v>
      </c>
      <c r="M48" s="8">
        <f t="shared" si="1"/>
        <v>40390.208333333336</v>
      </c>
      <c r="N48" t="b">
        <v>0</v>
      </c>
      <c r="O48" t="b">
        <v>0</v>
      </c>
      <c r="P48" t="s">
        <v>23</v>
      </c>
      <c r="Q48">
        <f>100*(E48/D48)</f>
        <v>114.78378378378378</v>
      </c>
      <c r="R48">
        <f>IF(G48, E48/G48, 0)</f>
        <v>1.3251170046801872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14</v>
      </c>
      <c r="G49">
        <v>3182</v>
      </c>
      <c r="H49" t="s">
        <v>21</v>
      </c>
      <c r="I49" t="s">
        <v>22</v>
      </c>
      <c r="J49">
        <v>1396069200</v>
      </c>
      <c r="K49" s="8">
        <f t="shared" si="0"/>
        <v>41727.208333333336</v>
      </c>
      <c r="L49">
        <v>1398661200</v>
      </c>
      <c r="M49" s="8">
        <f t="shared" si="1"/>
        <v>41757.208333333336</v>
      </c>
      <c r="N49" t="b">
        <v>0</v>
      </c>
      <c r="O49" t="b">
        <v>0</v>
      </c>
      <c r="P49" t="s">
        <v>33</v>
      </c>
      <c r="Q49">
        <f>100*(E49/D49)</f>
        <v>475.26666666666665</v>
      </c>
      <c r="R49">
        <f>IF(G49, E49/G49, 0)</f>
        <v>2.2404148334380891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3177</v>
      </c>
      <c r="H50" t="s">
        <v>21</v>
      </c>
      <c r="I50" t="s">
        <v>22</v>
      </c>
      <c r="J50">
        <v>1435208400</v>
      </c>
      <c r="K50" s="8">
        <f t="shared" si="0"/>
        <v>42180.208333333328</v>
      </c>
      <c r="L50">
        <v>1436245200</v>
      </c>
      <c r="M50" s="8">
        <f t="shared" si="1"/>
        <v>42192.208333333328</v>
      </c>
      <c r="N50" t="b">
        <v>0</v>
      </c>
      <c r="O50" t="b">
        <v>0</v>
      </c>
      <c r="P50" t="s">
        <v>33</v>
      </c>
      <c r="Q50">
        <f>100*(E50/D50)</f>
        <v>386.97297297297297</v>
      </c>
      <c r="R50">
        <f>IF(G50, E50/G50, 0)</f>
        <v>40.56090651558074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3131</v>
      </c>
      <c r="H51" t="s">
        <v>21</v>
      </c>
      <c r="I51" t="s">
        <v>22</v>
      </c>
      <c r="J51">
        <v>1571547600</v>
      </c>
      <c r="K51" s="8">
        <f t="shared" si="0"/>
        <v>43758.208333333328</v>
      </c>
      <c r="L51">
        <v>1575439200</v>
      </c>
      <c r="M51" s="8">
        <f t="shared" si="1"/>
        <v>43803.25</v>
      </c>
      <c r="N51" t="b">
        <v>0</v>
      </c>
      <c r="O51" t="b">
        <v>0</v>
      </c>
      <c r="P51" t="s">
        <v>23</v>
      </c>
      <c r="Q51">
        <f>100*(E51/D51)</f>
        <v>189.625</v>
      </c>
      <c r="R51">
        <f>IF(G51, E51/G51, 0)</f>
        <v>4.3605876716703929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20</v>
      </c>
      <c r="G52">
        <v>3116</v>
      </c>
      <c r="H52" t="s">
        <v>107</v>
      </c>
      <c r="I52" t="s">
        <v>108</v>
      </c>
      <c r="J52">
        <v>1375333200</v>
      </c>
      <c r="K52" s="8">
        <f t="shared" si="0"/>
        <v>41487.208333333336</v>
      </c>
      <c r="L52">
        <v>1377752400</v>
      </c>
      <c r="M52" s="8">
        <f t="shared" si="1"/>
        <v>41515.208333333336</v>
      </c>
      <c r="N52" t="b">
        <v>0</v>
      </c>
      <c r="O52" t="b">
        <v>0</v>
      </c>
      <c r="P52" t="s">
        <v>148</v>
      </c>
      <c r="Q52">
        <f>100*(E52/D52)</f>
        <v>2</v>
      </c>
      <c r="R52">
        <f>IF(G52, E52/G52, 0)</f>
        <v>6.4184852374839533E-4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20</v>
      </c>
      <c r="G53">
        <v>3063</v>
      </c>
      <c r="H53" t="s">
        <v>40</v>
      </c>
      <c r="I53" t="s">
        <v>41</v>
      </c>
      <c r="J53">
        <v>1332824400</v>
      </c>
      <c r="K53" s="8">
        <f t="shared" si="0"/>
        <v>40995.208333333336</v>
      </c>
      <c r="L53">
        <v>1334206800</v>
      </c>
      <c r="M53" s="8">
        <f t="shared" si="1"/>
        <v>41011.208333333336</v>
      </c>
      <c r="N53" t="b">
        <v>0</v>
      </c>
      <c r="O53" t="b">
        <v>1</v>
      </c>
      <c r="P53" t="s">
        <v>65</v>
      </c>
      <c r="Q53">
        <f>100*(E53/D53)</f>
        <v>91.867805186590772</v>
      </c>
      <c r="R53">
        <f>IF(G53, E53/G53, 0)</f>
        <v>47.418543911198171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20</v>
      </c>
      <c r="G54">
        <v>3059</v>
      </c>
      <c r="H54" t="s">
        <v>21</v>
      </c>
      <c r="I54" t="s">
        <v>22</v>
      </c>
      <c r="J54">
        <v>1284526800</v>
      </c>
      <c r="K54" s="8">
        <f t="shared" si="0"/>
        <v>40436.208333333336</v>
      </c>
      <c r="L54">
        <v>1284872400</v>
      </c>
      <c r="M54" s="8">
        <f t="shared" si="1"/>
        <v>40440.208333333336</v>
      </c>
      <c r="N54" t="b">
        <v>0</v>
      </c>
      <c r="O54" t="b">
        <v>0</v>
      </c>
      <c r="P54" t="s">
        <v>33</v>
      </c>
      <c r="Q54">
        <f>100*(E54/D54)</f>
        <v>34.152777777777779</v>
      </c>
      <c r="R54">
        <f>IF(G54, E54/G54, 0)</f>
        <v>0.80385746976135997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3036</v>
      </c>
      <c r="H55" t="s">
        <v>21</v>
      </c>
      <c r="I55" t="s">
        <v>22</v>
      </c>
      <c r="J55">
        <v>1400562000</v>
      </c>
      <c r="K55" s="8">
        <f t="shared" si="0"/>
        <v>41779.208333333336</v>
      </c>
      <c r="L55">
        <v>1403931600</v>
      </c>
      <c r="M55" s="8">
        <f t="shared" si="1"/>
        <v>41818.208333333336</v>
      </c>
      <c r="N55" t="b">
        <v>0</v>
      </c>
      <c r="O55" t="b">
        <v>0</v>
      </c>
      <c r="P55" t="s">
        <v>53</v>
      </c>
      <c r="Q55">
        <f>100*(E55/D55)</f>
        <v>140.40909090909091</v>
      </c>
      <c r="R55">
        <f>IF(G55, E55/G55, 0)</f>
        <v>4.0698287220026348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20</v>
      </c>
      <c r="G56">
        <v>3016</v>
      </c>
      <c r="H56" t="s">
        <v>21</v>
      </c>
      <c r="I56" t="s">
        <v>22</v>
      </c>
      <c r="J56">
        <v>1520748000</v>
      </c>
      <c r="K56" s="8">
        <f t="shared" si="0"/>
        <v>43170.25</v>
      </c>
      <c r="L56">
        <v>1521262800</v>
      </c>
      <c r="M56" s="8">
        <f t="shared" si="1"/>
        <v>43176.208333333328</v>
      </c>
      <c r="N56" t="b">
        <v>0</v>
      </c>
      <c r="O56" t="b">
        <v>0</v>
      </c>
      <c r="P56" t="s">
        <v>65</v>
      </c>
      <c r="Q56">
        <f>100*(E56/D56)</f>
        <v>89.86666666666666</v>
      </c>
      <c r="R56">
        <f>IF(G56, E56/G56, 0)</f>
        <v>1.7877984084880636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14</v>
      </c>
      <c r="G57">
        <v>3015</v>
      </c>
      <c r="H57" t="s">
        <v>21</v>
      </c>
      <c r="I57" t="s">
        <v>22</v>
      </c>
      <c r="J57">
        <v>1532926800</v>
      </c>
      <c r="K57" s="8">
        <f t="shared" si="0"/>
        <v>43311.208333333328</v>
      </c>
      <c r="L57">
        <v>1533358800</v>
      </c>
      <c r="M57" s="8">
        <f t="shared" si="1"/>
        <v>43316.208333333328</v>
      </c>
      <c r="N57" t="b">
        <v>0</v>
      </c>
      <c r="O57" t="b">
        <v>0</v>
      </c>
      <c r="P57" t="s">
        <v>159</v>
      </c>
      <c r="Q57">
        <f>100*(E57/D57)</f>
        <v>177.96969696969697</v>
      </c>
      <c r="R57">
        <f>IF(G57, E57/G57, 0)</f>
        <v>3.8958540630182421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2985</v>
      </c>
      <c r="H58" t="s">
        <v>21</v>
      </c>
      <c r="I58" t="s">
        <v>22</v>
      </c>
      <c r="J58">
        <v>1420869600</v>
      </c>
      <c r="K58" s="8">
        <f t="shared" si="0"/>
        <v>42014.25</v>
      </c>
      <c r="L58">
        <v>1421474400</v>
      </c>
      <c r="M58" s="8">
        <f t="shared" si="1"/>
        <v>42021.25</v>
      </c>
      <c r="N58" t="b">
        <v>0</v>
      </c>
      <c r="O58" t="b">
        <v>0</v>
      </c>
      <c r="P58" t="s">
        <v>65</v>
      </c>
      <c r="Q58">
        <f>100*(E58/D58)</f>
        <v>143.66249999999999</v>
      </c>
      <c r="R58">
        <f>IF(G58, E58/G58, 0)</f>
        <v>3.8502512562814069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14</v>
      </c>
      <c r="G59">
        <v>2955</v>
      </c>
      <c r="H59" t="s">
        <v>21</v>
      </c>
      <c r="I59" t="s">
        <v>22</v>
      </c>
      <c r="J59">
        <v>1504242000</v>
      </c>
      <c r="K59" s="8">
        <f t="shared" si="0"/>
        <v>42979.208333333328</v>
      </c>
      <c r="L59">
        <v>1505278800</v>
      </c>
      <c r="M59" s="8">
        <f t="shared" si="1"/>
        <v>42991.208333333328</v>
      </c>
      <c r="N59" t="b">
        <v>0</v>
      </c>
      <c r="O59" t="b">
        <v>0</v>
      </c>
      <c r="P59" t="s">
        <v>89</v>
      </c>
      <c r="Q59">
        <f>100*(E59/D59)</f>
        <v>215.27586206896552</v>
      </c>
      <c r="R59">
        <f>IF(G59, E59/G59, 0)</f>
        <v>2.1126903553299492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14</v>
      </c>
      <c r="G60">
        <v>2928</v>
      </c>
      <c r="H60" t="s">
        <v>21</v>
      </c>
      <c r="I60" t="s">
        <v>22</v>
      </c>
      <c r="J60">
        <v>1442811600</v>
      </c>
      <c r="K60" s="8">
        <f t="shared" si="0"/>
        <v>42268.208333333328</v>
      </c>
      <c r="L60">
        <v>1443934800</v>
      </c>
      <c r="M60" s="8">
        <f t="shared" si="1"/>
        <v>42281.208333333328</v>
      </c>
      <c r="N60" t="b">
        <v>0</v>
      </c>
      <c r="O60" t="b">
        <v>0</v>
      </c>
      <c r="P60" t="s">
        <v>33</v>
      </c>
      <c r="Q60">
        <f>100*(E60/D60)</f>
        <v>227.11111111111114</v>
      </c>
      <c r="R60">
        <f>IF(G60, E60/G60, 0)</f>
        <v>2.0942622950819674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14</v>
      </c>
      <c r="G61">
        <v>2915</v>
      </c>
      <c r="H61" t="s">
        <v>21</v>
      </c>
      <c r="I61" t="s">
        <v>22</v>
      </c>
      <c r="J61">
        <v>1497243600</v>
      </c>
      <c r="K61" s="8">
        <f t="shared" si="0"/>
        <v>42898.208333333328</v>
      </c>
      <c r="L61">
        <v>1498539600</v>
      </c>
      <c r="M61" s="8">
        <f t="shared" si="1"/>
        <v>42913.208333333328</v>
      </c>
      <c r="N61" t="b">
        <v>0</v>
      </c>
      <c r="O61" t="b">
        <v>1</v>
      </c>
      <c r="P61" t="s">
        <v>33</v>
      </c>
      <c r="Q61">
        <f>100*(E61/D61)</f>
        <v>275.07142857142861</v>
      </c>
      <c r="R61">
        <f>IF(G61, E61/G61, 0)</f>
        <v>1.321097770154374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2893</v>
      </c>
      <c r="H62" t="s">
        <v>15</v>
      </c>
      <c r="I62" t="s">
        <v>16</v>
      </c>
      <c r="J62">
        <v>1342501200</v>
      </c>
      <c r="K62" s="8">
        <f t="shared" si="0"/>
        <v>41107.208333333336</v>
      </c>
      <c r="L62">
        <v>1342760400</v>
      </c>
      <c r="M62" s="8">
        <f t="shared" si="1"/>
        <v>41110.208333333336</v>
      </c>
      <c r="N62" t="b">
        <v>0</v>
      </c>
      <c r="O62" t="b">
        <v>0</v>
      </c>
      <c r="P62" t="s">
        <v>33</v>
      </c>
      <c r="Q62">
        <f>100*(E62/D62)</f>
        <v>144.37048832271762</v>
      </c>
      <c r="R62">
        <f>IF(G62, E62/G62, 0)</f>
        <v>47.008987210508124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20</v>
      </c>
      <c r="G63">
        <v>2875</v>
      </c>
      <c r="H63" t="s">
        <v>15</v>
      </c>
      <c r="I63" t="s">
        <v>16</v>
      </c>
      <c r="J63">
        <v>1298268000</v>
      </c>
      <c r="K63" s="8">
        <f t="shared" si="0"/>
        <v>40595.25</v>
      </c>
      <c r="L63">
        <v>1301720400</v>
      </c>
      <c r="M63" s="8">
        <f t="shared" si="1"/>
        <v>40635.208333333336</v>
      </c>
      <c r="N63" t="b">
        <v>0</v>
      </c>
      <c r="O63" t="b">
        <v>0</v>
      </c>
      <c r="P63" t="s">
        <v>33</v>
      </c>
      <c r="Q63">
        <f>100*(E63/D63)</f>
        <v>92.74598393574297</v>
      </c>
      <c r="R63">
        <f>IF(G63, E63/G63, 0)</f>
        <v>64.260869565217391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2857</v>
      </c>
      <c r="H64" t="s">
        <v>21</v>
      </c>
      <c r="I64" t="s">
        <v>22</v>
      </c>
      <c r="J64">
        <v>1433480400</v>
      </c>
      <c r="K64" s="8">
        <f t="shared" si="0"/>
        <v>42160.208333333328</v>
      </c>
      <c r="L64">
        <v>1433566800</v>
      </c>
      <c r="M64" s="8">
        <f t="shared" si="1"/>
        <v>42161.208333333328</v>
      </c>
      <c r="N64" t="b">
        <v>0</v>
      </c>
      <c r="O64" t="b">
        <v>0</v>
      </c>
      <c r="P64" t="s">
        <v>28</v>
      </c>
      <c r="Q64">
        <f>100*(E64/D64)</f>
        <v>722.6</v>
      </c>
      <c r="R64">
        <f>IF(G64, E64/G64, 0)</f>
        <v>5.0584529226461319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20</v>
      </c>
      <c r="G65">
        <v>2805</v>
      </c>
      <c r="H65" t="s">
        <v>21</v>
      </c>
      <c r="I65" t="s">
        <v>22</v>
      </c>
      <c r="J65">
        <v>1493355600</v>
      </c>
      <c r="K65" s="8">
        <f t="shared" si="0"/>
        <v>42853.208333333328</v>
      </c>
      <c r="L65">
        <v>1493874000</v>
      </c>
      <c r="M65" s="8">
        <f t="shared" si="1"/>
        <v>42859.208333333328</v>
      </c>
      <c r="N65" t="b">
        <v>0</v>
      </c>
      <c r="O65" t="b">
        <v>0</v>
      </c>
      <c r="P65" t="s">
        <v>33</v>
      </c>
      <c r="Q65">
        <f>100*(E65/D65)</f>
        <v>11.851063829787234</v>
      </c>
      <c r="R65">
        <f>IF(G65, E65/G65, 0)</f>
        <v>0.19857397504456328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2779</v>
      </c>
      <c r="H66" t="s">
        <v>21</v>
      </c>
      <c r="I66" t="s">
        <v>22</v>
      </c>
      <c r="J66">
        <v>1530507600</v>
      </c>
      <c r="K66" s="8">
        <f t="shared" si="0"/>
        <v>43283.208333333328</v>
      </c>
      <c r="L66">
        <v>1531803600</v>
      </c>
      <c r="M66" s="8">
        <f t="shared" si="1"/>
        <v>43298.208333333328</v>
      </c>
      <c r="N66" t="b">
        <v>0</v>
      </c>
      <c r="O66" t="b">
        <v>1</v>
      </c>
      <c r="P66" t="s">
        <v>28</v>
      </c>
      <c r="Q66">
        <f>100*(E66/D66)</f>
        <v>97.642857142857139</v>
      </c>
      <c r="R66">
        <f>IF(G66, E66/G66, 0)</f>
        <v>0.98380712486505939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2768</v>
      </c>
      <c r="H67" t="s">
        <v>21</v>
      </c>
      <c r="I67" t="s">
        <v>22</v>
      </c>
      <c r="J67">
        <v>1296108000</v>
      </c>
      <c r="K67" s="8">
        <f t="shared" ref="K67:K130" si="4">(((J67/60)/60)/24)+DATE(1970,1,1)</f>
        <v>40570.25</v>
      </c>
      <c r="L67">
        <v>1296712800</v>
      </c>
      <c r="M67" s="8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>
        <f>100*(E67/D67)</f>
        <v>236.14754098360655</v>
      </c>
      <c r="R67">
        <f>IF(G67, E67/G67, 0)</f>
        <v>5.2041184971098264</v>
      </c>
      <c r="S67" t="str">
        <f t="shared" ref="S67:S130" si="6">LEFT(P67,FIND("/",P67)-1)</f>
        <v>theater</v>
      </c>
      <c r="T67" t="str">
        <f t="shared" ref="T67:T130" si="7">RIGHT(P67,LEN(P67) - FIND("/",P67))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20</v>
      </c>
      <c r="G68">
        <v>2756</v>
      </c>
      <c r="H68" t="s">
        <v>21</v>
      </c>
      <c r="I68" t="s">
        <v>22</v>
      </c>
      <c r="J68">
        <v>1428469200</v>
      </c>
      <c r="K68" s="8">
        <f t="shared" si="4"/>
        <v>42102.208333333328</v>
      </c>
      <c r="L68">
        <v>1428901200</v>
      </c>
      <c r="M68" s="8">
        <f t="shared" si="5"/>
        <v>42107.208333333328</v>
      </c>
      <c r="N68" t="b">
        <v>0</v>
      </c>
      <c r="O68" t="b">
        <v>1</v>
      </c>
      <c r="P68" t="s">
        <v>33</v>
      </c>
      <c r="Q68">
        <f>100*(E68/D68)</f>
        <v>45.068965517241381</v>
      </c>
      <c r="R68">
        <f>IF(G68, E68/G68, 0)</f>
        <v>0.47423802612481858</v>
      </c>
      <c r="S68" t="str">
        <f t="shared" si="6"/>
        <v>theater</v>
      </c>
      <c r="T68" t="str">
        <f t="shared" si="7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2739</v>
      </c>
      <c r="H69" t="s">
        <v>40</v>
      </c>
      <c r="I69" t="s">
        <v>41</v>
      </c>
      <c r="J69">
        <v>1264399200</v>
      </c>
      <c r="K69" s="8">
        <f t="shared" si="4"/>
        <v>40203.25</v>
      </c>
      <c r="L69">
        <v>1264831200</v>
      </c>
      <c r="M69" s="8">
        <f t="shared" si="5"/>
        <v>40208.25</v>
      </c>
      <c r="N69" t="b">
        <v>0</v>
      </c>
      <c r="O69" t="b">
        <v>1</v>
      </c>
      <c r="P69" t="s">
        <v>65</v>
      </c>
      <c r="Q69">
        <f>100*(E69/D69)</f>
        <v>162.38567493112947</v>
      </c>
      <c r="R69">
        <f>IF(G69, E69/G69, 0)</f>
        <v>43.041986126323472</v>
      </c>
      <c r="S69" t="str">
        <f t="shared" si="6"/>
        <v>technology</v>
      </c>
      <c r="T69" t="str">
        <f t="shared" si="7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2725</v>
      </c>
      <c r="H70" t="s">
        <v>107</v>
      </c>
      <c r="I70" t="s">
        <v>108</v>
      </c>
      <c r="J70">
        <v>1501131600</v>
      </c>
      <c r="K70" s="8">
        <f t="shared" si="4"/>
        <v>42943.208333333328</v>
      </c>
      <c r="L70">
        <v>1505192400</v>
      </c>
      <c r="M70" s="8">
        <f t="shared" si="5"/>
        <v>42990.208333333328</v>
      </c>
      <c r="N70" t="b">
        <v>0</v>
      </c>
      <c r="O70" t="b">
        <v>1</v>
      </c>
      <c r="P70" t="s">
        <v>33</v>
      </c>
      <c r="Q70">
        <f>100*(E70/D70)</f>
        <v>254.52631578947367</v>
      </c>
      <c r="R70">
        <f>IF(G70, E70/G70, 0)</f>
        <v>5.3240366972477062</v>
      </c>
      <c r="S70" t="str">
        <f t="shared" si="6"/>
        <v>theater</v>
      </c>
      <c r="T70" t="str">
        <f t="shared" si="7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20</v>
      </c>
      <c r="G71">
        <v>2693</v>
      </c>
      <c r="H71" t="s">
        <v>21</v>
      </c>
      <c r="I71" t="s">
        <v>22</v>
      </c>
      <c r="J71">
        <v>1292738400</v>
      </c>
      <c r="K71" s="8">
        <f t="shared" si="4"/>
        <v>40531.25</v>
      </c>
      <c r="L71">
        <v>1295676000</v>
      </c>
      <c r="M71" s="8">
        <f t="shared" si="5"/>
        <v>40565.25</v>
      </c>
      <c r="N71" t="b">
        <v>0</v>
      </c>
      <c r="O71" t="b">
        <v>0</v>
      </c>
      <c r="P71" t="s">
        <v>33</v>
      </c>
      <c r="Q71">
        <f>100*(E71/D71)</f>
        <v>24.063291139240505</v>
      </c>
      <c r="R71">
        <f>IF(G71, E71/G71, 0)</f>
        <v>0.70590419606386934</v>
      </c>
      <c r="S71" t="str">
        <f t="shared" si="6"/>
        <v>theater</v>
      </c>
      <c r="T71" t="str">
        <f t="shared" si="7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14</v>
      </c>
      <c r="G72">
        <v>2690</v>
      </c>
      <c r="H72" t="s">
        <v>107</v>
      </c>
      <c r="I72" t="s">
        <v>108</v>
      </c>
      <c r="J72">
        <v>1288674000</v>
      </c>
      <c r="K72" s="8">
        <f t="shared" si="4"/>
        <v>40484.208333333336</v>
      </c>
      <c r="L72">
        <v>1292911200</v>
      </c>
      <c r="M72" s="8">
        <f t="shared" si="5"/>
        <v>40533.25</v>
      </c>
      <c r="N72" t="b">
        <v>0</v>
      </c>
      <c r="O72" t="b">
        <v>1</v>
      </c>
      <c r="P72" t="s">
        <v>33</v>
      </c>
      <c r="Q72">
        <f>100*(E72/D72)</f>
        <v>123.74140625000001</v>
      </c>
      <c r="R72">
        <f>IF(G72, E72/G72, 0)</f>
        <v>58.880669144981411</v>
      </c>
      <c r="S72" t="str">
        <f t="shared" si="6"/>
        <v>theater</v>
      </c>
      <c r="T72" t="str">
        <f t="shared" si="7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2673</v>
      </c>
      <c r="H73" t="s">
        <v>21</v>
      </c>
      <c r="I73" t="s">
        <v>22</v>
      </c>
      <c r="J73">
        <v>1575093600</v>
      </c>
      <c r="K73" s="8">
        <f t="shared" si="4"/>
        <v>43799.25</v>
      </c>
      <c r="L73">
        <v>1575439200</v>
      </c>
      <c r="M73" s="8">
        <f t="shared" si="5"/>
        <v>43803.25</v>
      </c>
      <c r="N73" t="b">
        <v>0</v>
      </c>
      <c r="O73" t="b">
        <v>0</v>
      </c>
      <c r="P73" t="s">
        <v>33</v>
      </c>
      <c r="Q73">
        <f>100*(E73/D73)</f>
        <v>108.06666666666666</v>
      </c>
      <c r="R73">
        <f>IF(G73, E73/G73, 0)</f>
        <v>2.4257388701833147</v>
      </c>
      <c r="S73" t="str">
        <f t="shared" si="6"/>
        <v>theater</v>
      </c>
      <c r="T73" t="str">
        <f t="shared" si="7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2662</v>
      </c>
      <c r="H74" t="s">
        <v>21</v>
      </c>
      <c r="I74" t="s">
        <v>22</v>
      </c>
      <c r="J74">
        <v>1435726800</v>
      </c>
      <c r="K74" s="8">
        <f t="shared" si="4"/>
        <v>42186.208333333328</v>
      </c>
      <c r="L74">
        <v>1438837200</v>
      </c>
      <c r="M74" s="8">
        <f t="shared" si="5"/>
        <v>42222.208333333328</v>
      </c>
      <c r="N74" t="b">
        <v>0</v>
      </c>
      <c r="O74" t="b">
        <v>0</v>
      </c>
      <c r="P74" t="s">
        <v>71</v>
      </c>
      <c r="Q74">
        <f>100*(E74/D74)</f>
        <v>670.33333333333326</v>
      </c>
      <c r="R74">
        <f>IF(G74, E74/G74, 0)</f>
        <v>1.5108940646130729</v>
      </c>
      <c r="S74" t="str">
        <f t="shared" si="6"/>
        <v>film &amp; video</v>
      </c>
      <c r="T74" t="str">
        <f t="shared" si="7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14</v>
      </c>
      <c r="G75">
        <v>2604</v>
      </c>
      <c r="H75" t="s">
        <v>21</v>
      </c>
      <c r="I75" t="s">
        <v>22</v>
      </c>
      <c r="J75">
        <v>1480226400</v>
      </c>
      <c r="K75" s="8">
        <f t="shared" si="4"/>
        <v>42701.25</v>
      </c>
      <c r="L75">
        <v>1480485600</v>
      </c>
      <c r="M75" s="8">
        <f t="shared" si="5"/>
        <v>42704.25</v>
      </c>
      <c r="N75" t="b">
        <v>0</v>
      </c>
      <c r="O75" t="b">
        <v>0</v>
      </c>
      <c r="P75" t="s">
        <v>159</v>
      </c>
      <c r="Q75">
        <f>100*(E75/D75)</f>
        <v>660.92857142857144</v>
      </c>
      <c r="R75">
        <f>IF(G75, E75/G75, 0)</f>
        <v>3.5533794162826422</v>
      </c>
      <c r="S75" t="str">
        <f t="shared" si="6"/>
        <v>music</v>
      </c>
      <c r="T75" t="str">
        <f t="shared" si="7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2551</v>
      </c>
      <c r="H76" t="s">
        <v>40</v>
      </c>
      <c r="I76" t="s">
        <v>41</v>
      </c>
      <c r="J76">
        <v>1459054800</v>
      </c>
      <c r="K76" s="8">
        <f t="shared" si="4"/>
        <v>42456.208333333328</v>
      </c>
      <c r="L76">
        <v>1459141200</v>
      </c>
      <c r="M76" s="8">
        <f t="shared" si="5"/>
        <v>42457.208333333328</v>
      </c>
      <c r="N76" t="b">
        <v>0</v>
      </c>
      <c r="O76" t="b">
        <v>0</v>
      </c>
      <c r="P76" t="s">
        <v>148</v>
      </c>
      <c r="Q76">
        <f>100*(E76/D76)</f>
        <v>122.46153846153847</v>
      </c>
      <c r="R76">
        <f>IF(G76, E76/G76, 0)</f>
        <v>1.8722069776558212</v>
      </c>
      <c r="S76" t="str">
        <f t="shared" si="6"/>
        <v>music</v>
      </c>
      <c r="T76" t="str">
        <f t="shared" si="7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2528</v>
      </c>
      <c r="H77" t="s">
        <v>21</v>
      </c>
      <c r="I77" t="s">
        <v>22</v>
      </c>
      <c r="J77">
        <v>1531630800</v>
      </c>
      <c r="K77" s="8">
        <f t="shared" si="4"/>
        <v>43296.208333333328</v>
      </c>
      <c r="L77">
        <v>1532322000</v>
      </c>
      <c r="M77" s="8">
        <f t="shared" si="5"/>
        <v>43304.208333333328</v>
      </c>
      <c r="N77" t="b">
        <v>0</v>
      </c>
      <c r="O77" t="b">
        <v>0</v>
      </c>
      <c r="P77" t="s">
        <v>122</v>
      </c>
      <c r="Q77">
        <f>100*(E77/D77)</f>
        <v>150.57731958762886</v>
      </c>
      <c r="R77">
        <f>IF(G77, E77/G77, 0)</f>
        <v>5.7776898734177218</v>
      </c>
      <c r="S77" t="str">
        <f t="shared" si="6"/>
        <v>photography</v>
      </c>
      <c r="T77" t="str">
        <f t="shared" si="7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20</v>
      </c>
      <c r="G78">
        <v>2526</v>
      </c>
      <c r="H78" t="s">
        <v>21</v>
      </c>
      <c r="I78" t="s">
        <v>22</v>
      </c>
      <c r="J78">
        <v>1421992800</v>
      </c>
      <c r="K78" s="8">
        <f t="shared" si="4"/>
        <v>42027.25</v>
      </c>
      <c r="L78">
        <v>1426222800</v>
      </c>
      <c r="M78" s="8">
        <f t="shared" si="5"/>
        <v>42076.208333333328</v>
      </c>
      <c r="N78" t="b">
        <v>1</v>
      </c>
      <c r="O78" t="b">
        <v>1</v>
      </c>
      <c r="P78" t="s">
        <v>33</v>
      </c>
      <c r="Q78">
        <f>100*(E78/D78)</f>
        <v>78.106590724165997</v>
      </c>
      <c r="R78">
        <f>IF(G78, E78/G78, 0)</f>
        <v>38.001979414093427</v>
      </c>
      <c r="S78" t="str">
        <f t="shared" si="6"/>
        <v>theater</v>
      </c>
      <c r="T78" t="str">
        <f t="shared" si="7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20</v>
      </c>
      <c r="G79">
        <v>2506</v>
      </c>
      <c r="H79" t="s">
        <v>21</v>
      </c>
      <c r="I79" t="s">
        <v>22</v>
      </c>
      <c r="J79">
        <v>1285563600</v>
      </c>
      <c r="K79" s="8">
        <f t="shared" si="4"/>
        <v>40448.208333333336</v>
      </c>
      <c r="L79">
        <v>1286773200</v>
      </c>
      <c r="M79" s="8">
        <f t="shared" si="5"/>
        <v>40462.208333333336</v>
      </c>
      <c r="N79" t="b">
        <v>0</v>
      </c>
      <c r="O79" t="b">
        <v>1</v>
      </c>
      <c r="P79" t="s">
        <v>71</v>
      </c>
      <c r="Q79">
        <f>100*(E79/D79)</f>
        <v>46.94736842105263</v>
      </c>
      <c r="R79">
        <f>IF(G79, E79/G79, 0)</f>
        <v>1.7797286512370312</v>
      </c>
      <c r="S79" t="str">
        <f t="shared" si="6"/>
        <v>film &amp; video</v>
      </c>
      <c r="T79" t="str">
        <f t="shared" si="7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2489</v>
      </c>
      <c r="H80" t="s">
        <v>21</v>
      </c>
      <c r="I80" t="s">
        <v>22</v>
      </c>
      <c r="J80">
        <v>1523854800</v>
      </c>
      <c r="K80" s="8">
        <f t="shared" si="4"/>
        <v>43206.208333333328</v>
      </c>
      <c r="L80">
        <v>1523941200</v>
      </c>
      <c r="M80" s="8">
        <f t="shared" si="5"/>
        <v>43207.208333333328</v>
      </c>
      <c r="N80" t="b">
        <v>0</v>
      </c>
      <c r="O80" t="b">
        <v>0</v>
      </c>
      <c r="P80" t="s">
        <v>206</v>
      </c>
      <c r="Q80">
        <f>100*(E80/D80)</f>
        <v>300.8</v>
      </c>
      <c r="R80">
        <f>IF(G80, E80/G80, 0)</f>
        <v>5.4383286460425877</v>
      </c>
      <c r="S80" t="str">
        <f t="shared" si="6"/>
        <v>publishing</v>
      </c>
      <c r="T80" t="str">
        <f t="shared" si="7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20</v>
      </c>
      <c r="G81">
        <v>2475</v>
      </c>
      <c r="H81" t="s">
        <v>21</v>
      </c>
      <c r="I81" t="s">
        <v>22</v>
      </c>
      <c r="J81">
        <v>1529125200</v>
      </c>
      <c r="K81" s="8">
        <f t="shared" si="4"/>
        <v>43267.208333333328</v>
      </c>
      <c r="L81">
        <v>1529557200</v>
      </c>
      <c r="M81" s="8">
        <f t="shared" si="5"/>
        <v>43272.208333333328</v>
      </c>
      <c r="N81" t="b">
        <v>0</v>
      </c>
      <c r="O81" t="b">
        <v>0</v>
      </c>
      <c r="P81" t="s">
        <v>33</v>
      </c>
      <c r="Q81">
        <f>100*(E81/D81)</f>
        <v>69.598615916955026</v>
      </c>
      <c r="R81">
        <f>IF(G81, E81/G81, 0)</f>
        <v>16.253737373737373</v>
      </c>
      <c r="S81" t="str">
        <f t="shared" si="6"/>
        <v>theater</v>
      </c>
      <c r="T81" t="str">
        <f t="shared" si="7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2468</v>
      </c>
      <c r="H82" t="s">
        <v>21</v>
      </c>
      <c r="I82" t="s">
        <v>22</v>
      </c>
      <c r="J82">
        <v>1503982800</v>
      </c>
      <c r="K82" s="8">
        <f t="shared" si="4"/>
        <v>42976.208333333328</v>
      </c>
      <c r="L82">
        <v>1506574800</v>
      </c>
      <c r="M82" s="8">
        <f t="shared" si="5"/>
        <v>43006.208333333328</v>
      </c>
      <c r="N82" t="b">
        <v>0</v>
      </c>
      <c r="O82" t="b">
        <v>0</v>
      </c>
      <c r="P82" t="s">
        <v>89</v>
      </c>
      <c r="Q82">
        <f>100*(E82/D82)</f>
        <v>637.4545454545455</v>
      </c>
      <c r="R82">
        <f>IF(G82, E82/G82, 0)</f>
        <v>2.8411669367909238</v>
      </c>
      <c r="S82" t="str">
        <f t="shared" si="6"/>
        <v>games</v>
      </c>
      <c r="T82" t="str">
        <f t="shared" si="7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14</v>
      </c>
      <c r="G83">
        <v>2468</v>
      </c>
      <c r="H83" t="s">
        <v>21</v>
      </c>
      <c r="I83" t="s">
        <v>22</v>
      </c>
      <c r="J83">
        <v>1511416800</v>
      </c>
      <c r="K83" s="8">
        <f t="shared" si="4"/>
        <v>43062.25</v>
      </c>
      <c r="L83">
        <v>1513576800</v>
      </c>
      <c r="M83" s="8">
        <f t="shared" si="5"/>
        <v>43087.25</v>
      </c>
      <c r="N83" t="b">
        <v>0</v>
      </c>
      <c r="O83" t="b">
        <v>0</v>
      </c>
      <c r="P83" t="s">
        <v>23</v>
      </c>
      <c r="Q83">
        <f>100*(E83/D83)</f>
        <v>225.33928571428569</v>
      </c>
      <c r="R83">
        <f>IF(G83, E83/G83, 0)</f>
        <v>15.339141004862237</v>
      </c>
      <c r="S83" t="str">
        <f t="shared" si="6"/>
        <v>music</v>
      </c>
      <c r="T83" t="str">
        <f t="shared" si="7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2443</v>
      </c>
      <c r="H84" t="s">
        <v>40</v>
      </c>
      <c r="I84" t="s">
        <v>41</v>
      </c>
      <c r="J84">
        <v>1547704800</v>
      </c>
      <c r="K84" s="8">
        <f t="shared" si="4"/>
        <v>43482.25</v>
      </c>
      <c r="L84">
        <v>1548309600</v>
      </c>
      <c r="M84" s="8">
        <f t="shared" si="5"/>
        <v>43489.25</v>
      </c>
      <c r="N84" t="b">
        <v>0</v>
      </c>
      <c r="O84" t="b">
        <v>1</v>
      </c>
      <c r="P84" t="s">
        <v>89</v>
      </c>
      <c r="Q84">
        <f>100*(E84/D84)</f>
        <v>1497.3000000000002</v>
      </c>
      <c r="R84">
        <f>IF(G84, E84/G84, 0)</f>
        <v>6.1289398280802292</v>
      </c>
      <c r="S84" t="str">
        <f t="shared" si="6"/>
        <v>games</v>
      </c>
      <c r="T84" t="str">
        <f t="shared" si="7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20</v>
      </c>
      <c r="G85">
        <v>2443</v>
      </c>
      <c r="H85" t="s">
        <v>21</v>
      </c>
      <c r="I85" t="s">
        <v>22</v>
      </c>
      <c r="J85">
        <v>1469682000</v>
      </c>
      <c r="K85" s="8">
        <f t="shared" si="4"/>
        <v>42579.208333333328</v>
      </c>
      <c r="L85">
        <v>1471582800</v>
      </c>
      <c r="M85" s="8">
        <f t="shared" si="5"/>
        <v>42601.208333333328</v>
      </c>
      <c r="N85" t="b">
        <v>0</v>
      </c>
      <c r="O85" t="b">
        <v>0</v>
      </c>
      <c r="P85" t="s">
        <v>50</v>
      </c>
      <c r="Q85">
        <f>100*(E85/D85)</f>
        <v>37.590225563909776</v>
      </c>
      <c r="R85">
        <f>IF(G85, E85/G85, 0)</f>
        <v>16.371674171101105</v>
      </c>
      <c r="S85" t="str">
        <f t="shared" si="6"/>
        <v>music</v>
      </c>
      <c r="T85" t="str">
        <f t="shared" si="7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2441</v>
      </c>
      <c r="H86" t="s">
        <v>21</v>
      </c>
      <c r="I86" t="s">
        <v>22</v>
      </c>
      <c r="J86">
        <v>1343451600</v>
      </c>
      <c r="K86" s="8">
        <f t="shared" si="4"/>
        <v>41118.208333333336</v>
      </c>
      <c r="L86">
        <v>1344315600</v>
      </c>
      <c r="M86" s="8">
        <f t="shared" si="5"/>
        <v>41128.208333333336</v>
      </c>
      <c r="N86" t="b">
        <v>0</v>
      </c>
      <c r="O86" t="b">
        <v>0</v>
      </c>
      <c r="P86" t="s">
        <v>65</v>
      </c>
      <c r="Q86">
        <f>100*(E86/D86)</f>
        <v>132.36942675159236</v>
      </c>
      <c r="R86">
        <f>IF(G86, E86/G86, 0)</f>
        <v>17.02744776730848</v>
      </c>
      <c r="S86" t="str">
        <f t="shared" si="6"/>
        <v>technology</v>
      </c>
      <c r="T86" t="str">
        <f t="shared" si="7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2436</v>
      </c>
      <c r="H87" t="s">
        <v>26</v>
      </c>
      <c r="I87" t="s">
        <v>27</v>
      </c>
      <c r="J87">
        <v>1315717200</v>
      </c>
      <c r="K87" s="8">
        <f t="shared" si="4"/>
        <v>40797.208333333336</v>
      </c>
      <c r="L87">
        <v>1316408400</v>
      </c>
      <c r="M87" s="8">
        <f t="shared" si="5"/>
        <v>40805.208333333336</v>
      </c>
      <c r="N87" t="b">
        <v>0</v>
      </c>
      <c r="O87" t="b">
        <v>0</v>
      </c>
      <c r="P87" t="s">
        <v>60</v>
      </c>
      <c r="Q87">
        <f>100*(E87/D87)</f>
        <v>131.22448979591837</v>
      </c>
      <c r="R87">
        <f>IF(G87, E87/G87, 0)</f>
        <v>2.6395730706075535</v>
      </c>
      <c r="S87" t="str">
        <f t="shared" si="6"/>
        <v>music</v>
      </c>
      <c r="T87" t="str">
        <f t="shared" si="7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2431</v>
      </c>
      <c r="H88" t="s">
        <v>21</v>
      </c>
      <c r="I88" t="s">
        <v>22</v>
      </c>
      <c r="J88">
        <v>1430715600</v>
      </c>
      <c r="K88" s="8">
        <f t="shared" si="4"/>
        <v>42128.208333333328</v>
      </c>
      <c r="L88">
        <v>1431838800</v>
      </c>
      <c r="M88" s="8">
        <f t="shared" si="5"/>
        <v>42141.208333333328</v>
      </c>
      <c r="N88" t="b">
        <v>1</v>
      </c>
      <c r="O88" t="b">
        <v>0</v>
      </c>
      <c r="P88" t="s">
        <v>33</v>
      </c>
      <c r="Q88">
        <f>100*(E88/D88)</f>
        <v>167.63513513513513</v>
      </c>
      <c r="R88">
        <f>IF(G88, E88/G88, 0)</f>
        <v>5.1028383381324556</v>
      </c>
      <c r="S88" t="str">
        <f t="shared" si="6"/>
        <v>theater</v>
      </c>
      <c r="T88" t="str">
        <f t="shared" si="7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20</v>
      </c>
      <c r="G89">
        <v>2414</v>
      </c>
      <c r="H89" t="s">
        <v>26</v>
      </c>
      <c r="I89" t="s">
        <v>27</v>
      </c>
      <c r="J89">
        <v>1299564000</v>
      </c>
      <c r="K89" s="8">
        <f t="shared" si="4"/>
        <v>40610.25</v>
      </c>
      <c r="L89">
        <v>1300510800</v>
      </c>
      <c r="M89" s="8">
        <f t="shared" si="5"/>
        <v>40621.208333333336</v>
      </c>
      <c r="N89" t="b">
        <v>0</v>
      </c>
      <c r="O89" t="b">
        <v>1</v>
      </c>
      <c r="P89" t="s">
        <v>23</v>
      </c>
      <c r="Q89">
        <f>100*(E89/D89)</f>
        <v>61.984886649874063</v>
      </c>
      <c r="R89">
        <f>IF(G89, E89/G89, 0)</f>
        <v>50.969345484672743</v>
      </c>
      <c r="S89" t="str">
        <f t="shared" si="6"/>
        <v>music</v>
      </c>
      <c r="T89" t="str">
        <f t="shared" si="7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2409</v>
      </c>
      <c r="H90" t="s">
        <v>21</v>
      </c>
      <c r="I90" t="s">
        <v>22</v>
      </c>
      <c r="J90">
        <v>1429160400</v>
      </c>
      <c r="K90" s="8">
        <f t="shared" si="4"/>
        <v>42110.208333333328</v>
      </c>
      <c r="L90">
        <v>1431061200</v>
      </c>
      <c r="M90" s="8">
        <f t="shared" si="5"/>
        <v>42132.208333333328</v>
      </c>
      <c r="N90" t="b">
        <v>0</v>
      </c>
      <c r="O90" t="b">
        <v>0</v>
      </c>
      <c r="P90" t="s">
        <v>206</v>
      </c>
      <c r="Q90">
        <f>100*(E90/D90)</f>
        <v>260.75</v>
      </c>
      <c r="R90">
        <f>IF(G90, E90/G90, 0)</f>
        <v>5.1955168119551685</v>
      </c>
      <c r="S90" t="str">
        <f t="shared" si="6"/>
        <v>publishing</v>
      </c>
      <c r="T90" t="str">
        <f t="shared" si="7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2353</v>
      </c>
      <c r="H91" t="s">
        <v>21</v>
      </c>
      <c r="I91" t="s">
        <v>22</v>
      </c>
      <c r="J91">
        <v>1271307600</v>
      </c>
      <c r="K91" s="8">
        <f t="shared" si="4"/>
        <v>40283.208333333336</v>
      </c>
      <c r="L91">
        <v>1271480400</v>
      </c>
      <c r="M91" s="8">
        <f t="shared" si="5"/>
        <v>40285.208333333336</v>
      </c>
      <c r="N91" t="b">
        <v>0</v>
      </c>
      <c r="O91" t="b">
        <v>0</v>
      </c>
      <c r="P91" t="s">
        <v>33</v>
      </c>
      <c r="Q91">
        <f>100*(E91/D91)</f>
        <v>252.58823529411765</v>
      </c>
      <c r="R91">
        <f>IF(G91, E91/G91, 0)</f>
        <v>3.6498087547811306</v>
      </c>
      <c r="S91" t="str">
        <f t="shared" si="6"/>
        <v>theater</v>
      </c>
      <c r="T91" t="str">
        <f t="shared" si="7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20</v>
      </c>
      <c r="G92">
        <v>2346</v>
      </c>
      <c r="H92" t="s">
        <v>21</v>
      </c>
      <c r="I92" t="s">
        <v>22</v>
      </c>
      <c r="J92">
        <v>1456380000</v>
      </c>
      <c r="K92" s="8">
        <f t="shared" si="4"/>
        <v>42425.25</v>
      </c>
      <c r="L92">
        <v>1456380000</v>
      </c>
      <c r="M92" s="8">
        <f t="shared" si="5"/>
        <v>42425.25</v>
      </c>
      <c r="N92" t="b">
        <v>0</v>
      </c>
      <c r="O92" t="b">
        <v>1</v>
      </c>
      <c r="P92" t="s">
        <v>33</v>
      </c>
      <c r="Q92">
        <f>100*(E92/D92)</f>
        <v>78.615384615384613</v>
      </c>
      <c r="R92">
        <f>IF(G92, E92/G92, 0)</f>
        <v>2.6138107416879794</v>
      </c>
      <c r="S92" t="str">
        <f t="shared" si="6"/>
        <v>theater</v>
      </c>
      <c r="T92" t="str">
        <f t="shared" si="7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20</v>
      </c>
      <c r="G93">
        <v>2331</v>
      </c>
      <c r="H93" t="s">
        <v>107</v>
      </c>
      <c r="I93" t="s">
        <v>108</v>
      </c>
      <c r="J93">
        <v>1470459600</v>
      </c>
      <c r="K93" s="8">
        <f t="shared" si="4"/>
        <v>42588.208333333328</v>
      </c>
      <c r="L93">
        <v>1472878800</v>
      </c>
      <c r="M93" s="8">
        <f t="shared" si="5"/>
        <v>42616.208333333328</v>
      </c>
      <c r="N93" t="b">
        <v>0</v>
      </c>
      <c r="O93" t="b">
        <v>0</v>
      </c>
      <c r="P93" t="s">
        <v>206</v>
      </c>
      <c r="Q93">
        <f>100*(E93/D93)</f>
        <v>48.404406999351913</v>
      </c>
      <c r="R93">
        <f>IF(G93, E93/G93, 0)</f>
        <v>32.041184041184039</v>
      </c>
      <c r="S93" t="str">
        <f t="shared" si="6"/>
        <v>publishing</v>
      </c>
      <c r="T93" t="str">
        <f t="shared" si="7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2326</v>
      </c>
      <c r="H94" t="s">
        <v>98</v>
      </c>
      <c r="I94" t="s">
        <v>99</v>
      </c>
      <c r="J94">
        <v>1277269200</v>
      </c>
      <c r="K94" s="8">
        <f t="shared" si="4"/>
        <v>40352.208333333336</v>
      </c>
      <c r="L94">
        <v>1277355600</v>
      </c>
      <c r="M94" s="8">
        <f t="shared" si="5"/>
        <v>40353.208333333336</v>
      </c>
      <c r="N94" t="b">
        <v>0</v>
      </c>
      <c r="O94" t="b">
        <v>1</v>
      </c>
      <c r="P94" t="s">
        <v>89</v>
      </c>
      <c r="Q94">
        <f>100*(E94/D94)</f>
        <v>258.875</v>
      </c>
      <c r="R94">
        <f>IF(G94, E94/G94, 0)</f>
        <v>22.259243336199486</v>
      </c>
      <c r="S94" t="str">
        <f t="shared" si="6"/>
        <v>games</v>
      </c>
      <c r="T94" t="str">
        <f t="shared" si="7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20</v>
      </c>
      <c r="G95">
        <v>2320</v>
      </c>
      <c r="H95" t="s">
        <v>21</v>
      </c>
      <c r="I95" t="s">
        <v>22</v>
      </c>
      <c r="J95">
        <v>1350709200</v>
      </c>
      <c r="K95" s="8">
        <f t="shared" si="4"/>
        <v>41202.208333333336</v>
      </c>
      <c r="L95">
        <v>1351054800</v>
      </c>
      <c r="M95" s="8">
        <f t="shared" si="5"/>
        <v>41206.208333333336</v>
      </c>
      <c r="N95" t="b">
        <v>0</v>
      </c>
      <c r="O95" t="b">
        <v>1</v>
      </c>
      <c r="P95" t="s">
        <v>33</v>
      </c>
      <c r="Q95">
        <f>100*(E95/D95)</f>
        <v>60.548713235294116</v>
      </c>
      <c r="R95">
        <f>IF(G95, E95/G95, 0)</f>
        <v>28.395258620689656</v>
      </c>
      <c r="S95" t="str">
        <f t="shared" si="6"/>
        <v>theater</v>
      </c>
      <c r="T95" t="str">
        <f t="shared" si="7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14</v>
      </c>
      <c r="G96">
        <v>2307</v>
      </c>
      <c r="H96" t="s">
        <v>40</v>
      </c>
      <c r="I96" t="s">
        <v>41</v>
      </c>
      <c r="J96">
        <v>1554613200</v>
      </c>
      <c r="K96" s="8">
        <f t="shared" si="4"/>
        <v>43562.208333333328</v>
      </c>
      <c r="L96">
        <v>1555563600</v>
      </c>
      <c r="M96" s="8">
        <f t="shared" si="5"/>
        <v>43573.208333333328</v>
      </c>
      <c r="N96" t="b">
        <v>0</v>
      </c>
      <c r="O96" t="b">
        <v>0</v>
      </c>
      <c r="P96" t="s">
        <v>28</v>
      </c>
      <c r="Q96">
        <f>100*(E96/D96)</f>
        <v>303.68965517241378</v>
      </c>
      <c r="R96">
        <f>IF(G96, E96/G96, 0)</f>
        <v>3.8175119202427394</v>
      </c>
      <c r="S96" t="str">
        <f t="shared" si="6"/>
        <v>technology</v>
      </c>
      <c r="T96" t="str">
        <f t="shared" si="7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2293</v>
      </c>
      <c r="H97" t="s">
        <v>21</v>
      </c>
      <c r="I97" t="s">
        <v>22</v>
      </c>
      <c r="J97">
        <v>1571029200</v>
      </c>
      <c r="K97" s="8">
        <f t="shared" si="4"/>
        <v>43752.208333333328</v>
      </c>
      <c r="L97">
        <v>1571634000</v>
      </c>
      <c r="M97" s="8">
        <f t="shared" si="5"/>
        <v>43759.208333333328</v>
      </c>
      <c r="N97" t="b">
        <v>0</v>
      </c>
      <c r="O97" t="b">
        <v>0</v>
      </c>
      <c r="P97" t="s">
        <v>42</v>
      </c>
      <c r="Q97">
        <f>100*(E97/D97)</f>
        <v>112.99999999999999</v>
      </c>
      <c r="R97">
        <f>IF(G97, E97/G97, 0)</f>
        <v>0.44352376798953336</v>
      </c>
      <c r="S97" t="str">
        <f t="shared" si="6"/>
        <v>film &amp; video</v>
      </c>
      <c r="T97" t="str">
        <f t="shared" si="7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2289</v>
      </c>
      <c r="H98" t="s">
        <v>21</v>
      </c>
      <c r="I98" t="s">
        <v>22</v>
      </c>
      <c r="J98">
        <v>1299736800</v>
      </c>
      <c r="K98" s="8">
        <f t="shared" si="4"/>
        <v>40612.25</v>
      </c>
      <c r="L98">
        <v>1300856400</v>
      </c>
      <c r="M98" s="8">
        <f t="shared" si="5"/>
        <v>40625.208333333336</v>
      </c>
      <c r="N98" t="b">
        <v>0</v>
      </c>
      <c r="O98" t="b">
        <v>0</v>
      </c>
      <c r="P98" t="s">
        <v>33</v>
      </c>
      <c r="Q98">
        <f>100*(E98/D98)</f>
        <v>217.37876614060258</v>
      </c>
      <c r="R98">
        <f>IF(G98, E98/G98, 0)</f>
        <v>66.1917868064657</v>
      </c>
      <c r="S98" t="str">
        <f t="shared" si="6"/>
        <v>theater</v>
      </c>
      <c r="T98" t="str">
        <f t="shared" si="7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2283</v>
      </c>
      <c r="H99" t="s">
        <v>21</v>
      </c>
      <c r="I99" t="s">
        <v>22</v>
      </c>
      <c r="J99">
        <v>1435208400</v>
      </c>
      <c r="K99" s="8">
        <f t="shared" si="4"/>
        <v>42180.208333333328</v>
      </c>
      <c r="L99">
        <v>1439874000</v>
      </c>
      <c r="M99" s="8">
        <f t="shared" si="5"/>
        <v>42234.208333333328</v>
      </c>
      <c r="N99" t="b">
        <v>0</v>
      </c>
      <c r="O99" t="b">
        <v>0</v>
      </c>
      <c r="P99" t="s">
        <v>17</v>
      </c>
      <c r="Q99">
        <f>100*(E99/D99)</f>
        <v>926.69230769230762</v>
      </c>
      <c r="R99">
        <f>IF(G99, E99/G99, 0)</f>
        <v>5.2768287341217697</v>
      </c>
      <c r="S99" t="str">
        <f t="shared" si="6"/>
        <v>food</v>
      </c>
      <c r="T99" t="str">
        <f t="shared" si="7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20</v>
      </c>
      <c r="G100">
        <v>2266</v>
      </c>
      <c r="H100" t="s">
        <v>26</v>
      </c>
      <c r="I100" t="s">
        <v>27</v>
      </c>
      <c r="J100">
        <v>1437973200</v>
      </c>
      <c r="K100" s="8">
        <f t="shared" si="4"/>
        <v>42212.208333333328</v>
      </c>
      <c r="L100">
        <v>1438318800</v>
      </c>
      <c r="M100" s="8">
        <f t="shared" si="5"/>
        <v>42216.208333333328</v>
      </c>
      <c r="N100" t="b">
        <v>0</v>
      </c>
      <c r="O100" t="b">
        <v>0</v>
      </c>
      <c r="P100" t="s">
        <v>89</v>
      </c>
      <c r="Q100">
        <f>100*(E100/D100)</f>
        <v>33.692229038854805</v>
      </c>
      <c r="R100">
        <f>IF(G100, E100/G100, 0)</f>
        <v>14.541482789055605</v>
      </c>
      <c r="S100" t="str">
        <f t="shared" si="6"/>
        <v>games</v>
      </c>
      <c r="T100" t="str">
        <f t="shared" si="7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74</v>
      </c>
      <c r="G101">
        <v>2266</v>
      </c>
      <c r="H101" t="s">
        <v>21</v>
      </c>
      <c r="I101" t="s">
        <v>22</v>
      </c>
      <c r="J101">
        <v>1416895200</v>
      </c>
      <c r="K101" s="8">
        <f t="shared" si="4"/>
        <v>41968.25</v>
      </c>
      <c r="L101">
        <v>1419400800</v>
      </c>
      <c r="M101" s="8">
        <f t="shared" si="5"/>
        <v>41997.25</v>
      </c>
      <c r="N101" t="b">
        <v>0</v>
      </c>
      <c r="O101" t="b">
        <v>0</v>
      </c>
      <c r="P101" t="s">
        <v>33</v>
      </c>
      <c r="Q101">
        <f>100*(E101/D101)</f>
        <v>196.7236842105263</v>
      </c>
      <c r="R101">
        <f>IF(G101, E101/G101, 0)</f>
        <v>6.5979699911738745</v>
      </c>
      <c r="S101" t="str">
        <f t="shared" si="6"/>
        <v>theater</v>
      </c>
      <c r="T101" t="str">
        <f t="shared" si="7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20</v>
      </c>
      <c r="G102">
        <v>2261</v>
      </c>
      <c r="H102" t="s">
        <v>21</v>
      </c>
      <c r="I102" t="s">
        <v>22</v>
      </c>
      <c r="J102">
        <v>1319000400</v>
      </c>
      <c r="K102" s="8">
        <f t="shared" si="4"/>
        <v>40835.208333333336</v>
      </c>
      <c r="L102">
        <v>1320555600</v>
      </c>
      <c r="M102" s="8">
        <f t="shared" si="5"/>
        <v>40853.208333333336</v>
      </c>
      <c r="N102" t="b">
        <v>0</v>
      </c>
      <c r="O102" t="b">
        <v>0</v>
      </c>
      <c r="P102" t="s">
        <v>33</v>
      </c>
      <c r="Q102">
        <f>100*(E102/D102)</f>
        <v>1</v>
      </c>
      <c r="R102">
        <f>IF(G102, E102/G102, 0)</f>
        <v>4.4228217602830609E-4</v>
      </c>
      <c r="S102" t="str">
        <f t="shared" si="6"/>
        <v>theater</v>
      </c>
      <c r="T102" t="str">
        <f t="shared" si="7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14</v>
      </c>
      <c r="G103">
        <v>2253</v>
      </c>
      <c r="H103" t="s">
        <v>21</v>
      </c>
      <c r="I103" t="s">
        <v>22</v>
      </c>
      <c r="J103">
        <v>1424498400</v>
      </c>
      <c r="K103" s="8">
        <f t="shared" si="4"/>
        <v>42056.25</v>
      </c>
      <c r="L103">
        <v>1425103200</v>
      </c>
      <c r="M103" s="8">
        <f t="shared" si="5"/>
        <v>42063.25</v>
      </c>
      <c r="N103" t="b">
        <v>0</v>
      </c>
      <c r="O103" t="b">
        <v>1</v>
      </c>
      <c r="P103" t="s">
        <v>50</v>
      </c>
      <c r="Q103">
        <f>100*(E103/D103)</f>
        <v>1021.4444444444445</v>
      </c>
      <c r="R103">
        <f>IF(G103, E103/G103, 0)</f>
        <v>4.0803373280071016</v>
      </c>
      <c r="S103" t="str">
        <f t="shared" si="6"/>
        <v>music</v>
      </c>
      <c r="T103" t="str">
        <f t="shared" si="7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2237</v>
      </c>
      <c r="H104" t="s">
        <v>21</v>
      </c>
      <c r="I104" t="s">
        <v>22</v>
      </c>
      <c r="J104">
        <v>1526274000</v>
      </c>
      <c r="K104" s="8">
        <f t="shared" si="4"/>
        <v>43234.208333333328</v>
      </c>
      <c r="L104">
        <v>1526878800</v>
      </c>
      <c r="M104" s="8">
        <f t="shared" si="5"/>
        <v>43241.208333333328</v>
      </c>
      <c r="N104" t="b">
        <v>0</v>
      </c>
      <c r="O104" t="b">
        <v>1</v>
      </c>
      <c r="P104" t="s">
        <v>65</v>
      </c>
      <c r="Q104">
        <f>100*(E104/D104)</f>
        <v>281.67567567567568</v>
      </c>
      <c r="R104">
        <f>IF(G104, E104/G104, 0)</f>
        <v>4.6589181940098348</v>
      </c>
      <c r="S104" t="str">
        <f t="shared" si="6"/>
        <v>technology</v>
      </c>
      <c r="T104" t="str">
        <f t="shared" si="7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20</v>
      </c>
      <c r="G105">
        <v>2230</v>
      </c>
      <c r="H105" t="s">
        <v>107</v>
      </c>
      <c r="I105" t="s">
        <v>108</v>
      </c>
      <c r="J105">
        <v>1287896400</v>
      </c>
      <c r="K105" s="8">
        <f t="shared" si="4"/>
        <v>40475.208333333336</v>
      </c>
      <c r="L105">
        <v>1288674000</v>
      </c>
      <c r="M105" s="8">
        <f t="shared" si="5"/>
        <v>40484.208333333336</v>
      </c>
      <c r="N105" t="b">
        <v>0</v>
      </c>
      <c r="O105" t="b">
        <v>0</v>
      </c>
      <c r="P105" t="s">
        <v>50</v>
      </c>
      <c r="Q105">
        <f>100*(E105/D105)</f>
        <v>24.610000000000003</v>
      </c>
      <c r="R105">
        <f>IF(G105, E105/G105, 0)</f>
        <v>1.1035874439461884</v>
      </c>
      <c r="S105" t="str">
        <f t="shared" si="6"/>
        <v>music</v>
      </c>
      <c r="T105" t="str">
        <f t="shared" si="7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2220</v>
      </c>
      <c r="H106" t="s">
        <v>21</v>
      </c>
      <c r="I106" t="s">
        <v>22</v>
      </c>
      <c r="J106">
        <v>1495515600</v>
      </c>
      <c r="K106" s="8">
        <f t="shared" si="4"/>
        <v>42878.208333333328</v>
      </c>
      <c r="L106">
        <v>1495602000</v>
      </c>
      <c r="M106" s="8">
        <f t="shared" si="5"/>
        <v>42879.208333333328</v>
      </c>
      <c r="N106" t="b">
        <v>0</v>
      </c>
      <c r="O106" t="b">
        <v>0</v>
      </c>
      <c r="P106" t="s">
        <v>60</v>
      </c>
      <c r="Q106">
        <f>100*(E106/D106)</f>
        <v>143.14010067114094</v>
      </c>
      <c r="R106">
        <f>IF(G106, E106/G106, 0)</f>
        <v>76.85720720720721</v>
      </c>
      <c r="S106" t="str">
        <f t="shared" si="6"/>
        <v>music</v>
      </c>
      <c r="T106" t="str">
        <f t="shared" si="7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2218</v>
      </c>
      <c r="H107" t="s">
        <v>21</v>
      </c>
      <c r="I107" t="s">
        <v>22</v>
      </c>
      <c r="J107">
        <v>1364878800</v>
      </c>
      <c r="K107" s="8">
        <f t="shared" si="4"/>
        <v>41366.208333333336</v>
      </c>
      <c r="L107">
        <v>1366434000</v>
      </c>
      <c r="M107" s="8">
        <f t="shared" si="5"/>
        <v>41384.208333333336</v>
      </c>
      <c r="N107" t="b">
        <v>0</v>
      </c>
      <c r="O107" t="b">
        <v>0</v>
      </c>
      <c r="P107" t="s">
        <v>28</v>
      </c>
      <c r="Q107">
        <f>100*(E107/D107)</f>
        <v>144.54411764705884</v>
      </c>
      <c r="R107">
        <f>IF(G107, E107/G107, 0)</f>
        <v>4.4314697926059514</v>
      </c>
      <c r="S107" t="str">
        <f t="shared" si="6"/>
        <v>technology</v>
      </c>
      <c r="T107" t="str">
        <f t="shared" si="7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14</v>
      </c>
      <c r="G108">
        <v>2201</v>
      </c>
      <c r="H108" t="s">
        <v>21</v>
      </c>
      <c r="I108" t="s">
        <v>22</v>
      </c>
      <c r="J108">
        <v>1567918800</v>
      </c>
      <c r="K108" s="8">
        <f t="shared" si="4"/>
        <v>43716.208333333328</v>
      </c>
      <c r="L108">
        <v>1568350800</v>
      </c>
      <c r="M108" s="8">
        <f t="shared" si="5"/>
        <v>43721.208333333328</v>
      </c>
      <c r="N108" t="b">
        <v>0</v>
      </c>
      <c r="O108" t="b">
        <v>0</v>
      </c>
      <c r="P108" t="s">
        <v>33</v>
      </c>
      <c r="Q108">
        <f>100*(E108/D108)</f>
        <v>359.12820512820514</v>
      </c>
      <c r="R108">
        <f>IF(G108, E108/G108, 0)</f>
        <v>6.36347114947751</v>
      </c>
      <c r="S108" t="str">
        <f t="shared" si="6"/>
        <v>theater</v>
      </c>
      <c r="T108" t="str">
        <f t="shared" si="7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2188</v>
      </c>
      <c r="H109" t="s">
        <v>21</v>
      </c>
      <c r="I109" t="s">
        <v>22</v>
      </c>
      <c r="J109">
        <v>1524459600</v>
      </c>
      <c r="K109" s="8">
        <f t="shared" si="4"/>
        <v>43213.208333333328</v>
      </c>
      <c r="L109">
        <v>1525928400</v>
      </c>
      <c r="M109" s="8">
        <f t="shared" si="5"/>
        <v>43230.208333333328</v>
      </c>
      <c r="N109" t="b">
        <v>0</v>
      </c>
      <c r="O109" t="b">
        <v>1</v>
      </c>
      <c r="P109" t="s">
        <v>33</v>
      </c>
      <c r="Q109">
        <f>100*(E109/D109)</f>
        <v>186.48571428571427</v>
      </c>
      <c r="R109">
        <f>IF(G109, E109/G109, 0)</f>
        <v>2.9830895795246799</v>
      </c>
      <c r="S109" t="str">
        <f t="shared" si="6"/>
        <v>theater</v>
      </c>
      <c r="T109" t="str">
        <f t="shared" si="7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14</v>
      </c>
      <c r="G110">
        <v>2179</v>
      </c>
      <c r="H110" t="s">
        <v>21</v>
      </c>
      <c r="I110" t="s">
        <v>22</v>
      </c>
      <c r="J110">
        <v>1333688400</v>
      </c>
      <c r="K110" s="8">
        <f t="shared" si="4"/>
        <v>41005.208333333336</v>
      </c>
      <c r="L110">
        <v>1336885200</v>
      </c>
      <c r="M110" s="8">
        <f t="shared" si="5"/>
        <v>41042.208333333336</v>
      </c>
      <c r="N110" t="b">
        <v>0</v>
      </c>
      <c r="O110" t="b">
        <v>0</v>
      </c>
      <c r="P110" t="s">
        <v>42</v>
      </c>
      <c r="Q110">
        <f>100*(E110/D110)</f>
        <v>595.26666666666665</v>
      </c>
      <c r="R110">
        <f>IF(G110, E110/G110, 0)</f>
        <v>4.0977512620468106</v>
      </c>
      <c r="S110" t="str">
        <f t="shared" si="6"/>
        <v>film &amp; video</v>
      </c>
      <c r="T110" t="str">
        <f t="shared" si="7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2176</v>
      </c>
      <c r="H111" t="s">
        <v>21</v>
      </c>
      <c r="I111" t="s">
        <v>22</v>
      </c>
      <c r="J111">
        <v>1389506400</v>
      </c>
      <c r="K111" s="8">
        <f t="shared" si="4"/>
        <v>41651.25</v>
      </c>
      <c r="L111">
        <v>1389679200</v>
      </c>
      <c r="M111" s="8">
        <f t="shared" si="5"/>
        <v>41653.25</v>
      </c>
      <c r="N111" t="b">
        <v>0</v>
      </c>
      <c r="O111" t="b">
        <v>0</v>
      </c>
      <c r="P111" t="s">
        <v>269</v>
      </c>
      <c r="Q111">
        <f>100*(E111/D111)</f>
        <v>59.21153846153846</v>
      </c>
      <c r="R111">
        <f>IF(G111, E111/G111, 0)</f>
        <v>1.4149816176470589</v>
      </c>
      <c r="S111" t="str">
        <f t="shared" si="6"/>
        <v>film &amp; video</v>
      </c>
      <c r="T111" t="str">
        <f t="shared" si="7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20</v>
      </c>
      <c r="G112">
        <v>2144</v>
      </c>
      <c r="H112" t="s">
        <v>21</v>
      </c>
      <c r="I112" t="s">
        <v>22</v>
      </c>
      <c r="J112">
        <v>1536642000</v>
      </c>
      <c r="K112" s="8">
        <f t="shared" si="4"/>
        <v>43354.208333333328</v>
      </c>
      <c r="L112">
        <v>1538283600</v>
      </c>
      <c r="M112" s="8">
        <f t="shared" si="5"/>
        <v>43373.208333333328</v>
      </c>
      <c r="N112" t="b">
        <v>0</v>
      </c>
      <c r="O112" t="b">
        <v>0</v>
      </c>
      <c r="P112" t="s">
        <v>17</v>
      </c>
      <c r="Q112">
        <f>100*(E112/D112)</f>
        <v>14.962780898876405</v>
      </c>
      <c r="R112">
        <f>IF(G112, E112/G112, 0)</f>
        <v>9.937966417910447</v>
      </c>
      <c r="S112" t="str">
        <f t="shared" si="6"/>
        <v>food</v>
      </c>
      <c r="T112" t="str">
        <f t="shared" si="7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74</v>
      </c>
      <c r="G113">
        <v>2138</v>
      </c>
      <c r="H113" t="s">
        <v>21</v>
      </c>
      <c r="I113" t="s">
        <v>22</v>
      </c>
      <c r="J113">
        <v>1348290000</v>
      </c>
      <c r="K113" s="8">
        <f t="shared" si="4"/>
        <v>41174.208333333336</v>
      </c>
      <c r="L113">
        <v>1348808400</v>
      </c>
      <c r="M113" s="8">
        <f t="shared" si="5"/>
        <v>41180.208333333336</v>
      </c>
      <c r="N113" t="b">
        <v>0</v>
      </c>
      <c r="O113" t="b">
        <v>0</v>
      </c>
      <c r="P113" t="s">
        <v>133</v>
      </c>
      <c r="Q113">
        <f>100*(E113/D113)</f>
        <v>119.95602605863192</v>
      </c>
      <c r="R113">
        <f>IF(G113, E113/G113, 0)</f>
        <v>34.449485500467723</v>
      </c>
      <c r="S113" t="str">
        <f t="shared" si="6"/>
        <v>publishing</v>
      </c>
      <c r="T113" t="str">
        <f t="shared" si="7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2120</v>
      </c>
      <c r="H114" t="s">
        <v>26</v>
      </c>
      <c r="I114" t="s">
        <v>27</v>
      </c>
      <c r="J114">
        <v>1408856400</v>
      </c>
      <c r="K114" s="8">
        <f t="shared" si="4"/>
        <v>41875.208333333336</v>
      </c>
      <c r="L114">
        <v>1410152400</v>
      </c>
      <c r="M114" s="8">
        <f t="shared" si="5"/>
        <v>41890.208333333336</v>
      </c>
      <c r="N114" t="b">
        <v>0</v>
      </c>
      <c r="O114" t="b">
        <v>0</v>
      </c>
      <c r="P114" t="s">
        <v>28</v>
      </c>
      <c r="Q114">
        <f>100*(E114/D114)</f>
        <v>268.82978723404256</v>
      </c>
      <c r="R114">
        <f>IF(G114, E114/G114, 0)</f>
        <v>5.9599056603773581</v>
      </c>
      <c r="S114" t="str">
        <f t="shared" si="6"/>
        <v>technology</v>
      </c>
      <c r="T114" t="str">
        <f t="shared" si="7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14</v>
      </c>
      <c r="G115">
        <v>2108</v>
      </c>
      <c r="H115" t="s">
        <v>21</v>
      </c>
      <c r="I115" t="s">
        <v>22</v>
      </c>
      <c r="J115">
        <v>1505192400</v>
      </c>
      <c r="K115" s="8">
        <f t="shared" si="4"/>
        <v>42990.208333333328</v>
      </c>
      <c r="L115">
        <v>1505797200</v>
      </c>
      <c r="M115" s="8">
        <f t="shared" si="5"/>
        <v>42997.208333333328</v>
      </c>
      <c r="N115" t="b">
        <v>0</v>
      </c>
      <c r="O115" t="b">
        <v>0</v>
      </c>
      <c r="P115" t="s">
        <v>17</v>
      </c>
      <c r="Q115">
        <f>100*(E115/D115)</f>
        <v>376.87878787878788</v>
      </c>
      <c r="R115">
        <f>IF(G115, E115/G115, 0)</f>
        <v>5.8999051233396589</v>
      </c>
      <c r="S115" t="str">
        <f t="shared" si="6"/>
        <v>food</v>
      </c>
      <c r="T115" t="str">
        <f t="shared" si="7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2107</v>
      </c>
      <c r="H116" t="s">
        <v>21</v>
      </c>
      <c r="I116" t="s">
        <v>22</v>
      </c>
      <c r="J116">
        <v>1554786000</v>
      </c>
      <c r="K116" s="8">
        <f t="shared" si="4"/>
        <v>43564.208333333328</v>
      </c>
      <c r="L116">
        <v>1554872400</v>
      </c>
      <c r="M116" s="8">
        <f t="shared" si="5"/>
        <v>43565.208333333328</v>
      </c>
      <c r="N116" t="b">
        <v>0</v>
      </c>
      <c r="O116" t="b">
        <v>1</v>
      </c>
      <c r="P116" t="s">
        <v>65</v>
      </c>
      <c r="Q116">
        <f>100*(E116/D116)</f>
        <v>727.15789473684208</v>
      </c>
      <c r="R116">
        <f>IF(G116, E116/G116, 0)</f>
        <v>6.5571903179876605</v>
      </c>
      <c r="S116" t="str">
        <f t="shared" si="6"/>
        <v>technology</v>
      </c>
      <c r="T116" t="str">
        <f t="shared" si="7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20</v>
      </c>
      <c r="G117">
        <v>2106</v>
      </c>
      <c r="H117" t="s">
        <v>107</v>
      </c>
      <c r="I117" t="s">
        <v>108</v>
      </c>
      <c r="J117">
        <v>1510898400</v>
      </c>
      <c r="K117" s="8">
        <f t="shared" si="4"/>
        <v>43056.25</v>
      </c>
      <c r="L117">
        <v>1513922400</v>
      </c>
      <c r="M117" s="8">
        <f t="shared" si="5"/>
        <v>43091.25</v>
      </c>
      <c r="N117" t="b">
        <v>0</v>
      </c>
      <c r="O117" t="b">
        <v>0</v>
      </c>
      <c r="P117" t="s">
        <v>119</v>
      </c>
      <c r="Q117">
        <f>100*(E117/D117)</f>
        <v>87.211757648470297</v>
      </c>
      <c r="R117">
        <f>IF(G117, E117/G117, 0)</f>
        <v>69.032288698955369</v>
      </c>
      <c r="S117" t="str">
        <f t="shared" si="6"/>
        <v>publishing</v>
      </c>
      <c r="T117" t="str">
        <f t="shared" si="7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20</v>
      </c>
      <c r="G118">
        <v>2105</v>
      </c>
      <c r="H118" t="s">
        <v>21</v>
      </c>
      <c r="I118" t="s">
        <v>22</v>
      </c>
      <c r="J118">
        <v>1442552400</v>
      </c>
      <c r="K118" s="8">
        <f t="shared" si="4"/>
        <v>42265.208333333328</v>
      </c>
      <c r="L118">
        <v>1442638800</v>
      </c>
      <c r="M118" s="8">
        <f t="shared" si="5"/>
        <v>42266.208333333328</v>
      </c>
      <c r="N118" t="b">
        <v>0</v>
      </c>
      <c r="O118" t="b">
        <v>0</v>
      </c>
      <c r="P118" t="s">
        <v>33</v>
      </c>
      <c r="Q118">
        <f>100*(E118/D118)</f>
        <v>88</v>
      </c>
      <c r="R118">
        <f>IF(G118, E118/G118, 0)</f>
        <v>3.0099762470308788</v>
      </c>
      <c r="S118" t="str">
        <f t="shared" si="6"/>
        <v>theater</v>
      </c>
      <c r="T118" t="str">
        <f t="shared" si="7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2100</v>
      </c>
      <c r="H119" t="s">
        <v>21</v>
      </c>
      <c r="I119" t="s">
        <v>22</v>
      </c>
      <c r="J119">
        <v>1316667600</v>
      </c>
      <c r="K119" s="8">
        <f t="shared" si="4"/>
        <v>40808.208333333336</v>
      </c>
      <c r="L119">
        <v>1317186000</v>
      </c>
      <c r="M119" s="8">
        <f t="shared" si="5"/>
        <v>40814.208333333336</v>
      </c>
      <c r="N119" t="b">
        <v>0</v>
      </c>
      <c r="O119" t="b">
        <v>0</v>
      </c>
      <c r="P119" t="s">
        <v>269</v>
      </c>
      <c r="Q119">
        <f>100*(E119/D119)</f>
        <v>173.9387755102041</v>
      </c>
      <c r="R119">
        <f>IF(G119, E119/G119, 0)</f>
        <v>4.0585714285714287</v>
      </c>
      <c r="S119" t="str">
        <f t="shared" si="6"/>
        <v>film &amp; video</v>
      </c>
      <c r="T119" t="str">
        <f t="shared" si="7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2080</v>
      </c>
      <c r="H120" t="s">
        <v>21</v>
      </c>
      <c r="I120" t="s">
        <v>22</v>
      </c>
      <c r="J120">
        <v>1390716000</v>
      </c>
      <c r="K120" s="8">
        <f t="shared" si="4"/>
        <v>41665.25</v>
      </c>
      <c r="L120">
        <v>1391234400</v>
      </c>
      <c r="M120" s="8">
        <f t="shared" si="5"/>
        <v>41671.25</v>
      </c>
      <c r="N120" t="b">
        <v>0</v>
      </c>
      <c r="O120" t="b">
        <v>0</v>
      </c>
      <c r="P120" t="s">
        <v>122</v>
      </c>
      <c r="Q120">
        <f>100*(E120/D120)</f>
        <v>117.61111111111111</v>
      </c>
      <c r="R120">
        <f>IF(G120, E120/G120, 0)</f>
        <v>3.0533653846153848</v>
      </c>
      <c r="S120" t="str">
        <f t="shared" si="6"/>
        <v>photography</v>
      </c>
      <c r="T120" t="str">
        <f t="shared" si="7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14</v>
      </c>
      <c r="G121">
        <v>2072</v>
      </c>
      <c r="H121" t="s">
        <v>21</v>
      </c>
      <c r="I121" t="s">
        <v>22</v>
      </c>
      <c r="J121">
        <v>1402894800</v>
      </c>
      <c r="K121" s="8">
        <f t="shared" si="4"/>
        <v>41806.208333333336</v>
      </c>
      <c r="L121">
        <v>1404363600</v>
      </c>
      <c r="M121" s="8">
        <f t="shared" si="5"/>
        <v>41823.208333333336</v>
      </c>
      <c r="N121" t="b">
        <v>0</v>
      </c>
      <c r="O121" t="b">
        <v>1</v>
      </c>
      <c r="P121" t="s">
        <v>42</v>
      </c>
      <c r="Q121">
        <f>100*(E121/D121)</f>
        <v>214.96</v>
      </c>
      <c r="R121">
        <f>IF(G121, E121/G121, 0)</f>
        <v>5.1872586872586872</v>
      </c>
      <c r="S121" t="str">
        <f t="shared" si="6"/>
        <v>film &amp; video</v>
      </c>
      <c r="T121" t="str">
        <f t="shared" si="7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14</v>
      </c>
      <c r="G122">
        <v>2062</v>
      </c>
      <c r="H122" t="s">
        <v>21</v>
      </c>
      <c r="I122" t="s">
        <v>22</v>
      </c>
      <c r="J122">
        <v>1429246800</v>
      </c>
      <c r="K122" s="8">
        <f t="shared" si="4"/>
        <v>42111.208333333328</v>
      </c>
      <c r="L122">
        <v>1429592400</v>
      </c>
      <c r="M122" s="8">
        <f t="shared" si="5"/>
        <v>42115.208333333328</v>
      </c>
      <c r="N122" t="b">
        <v>0</v>
      </c>
      <c r="O122" t="b">
        <v>1</v>
      </c>
      <c r="P122" t="s">
        <v>292</v>
      </c>
      <c r="Q122">
        <f>100*(E122/D122)</f>
        <v>149.49667110519306</v>
      </c>
      <c r="R122">
        <f>IF(G122, E122/G122, 0)</f>
        <v>54.44810863239573</v>
      </c>
      <c r="S122" t="str">
        <f t="shared" si="6"/>
        <v>games</v>
      </c>
      <c r="T122" t="str">
        <f t="shared" si="7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2053</v>
      </c>
      <c r="H123" t="s">
        <v>21</v>
      </c>
      <c r="I123" t="s">
        <v>22</v>
      </c>
      <c r="J123">
        <v>1412485200</v>
      </c>
      <c r="K123" s="8">
        <f t="shared" si="4"/>
        <v>41917.208333333336</v>
      </c>
      <c r="L123">
        <v>1413608400</v>
      </c>
      <c r="M123" s="8">
        <f t="shared" si="5"/>
        <v>41930.208333333336</v>
      </c>
      <c r="N123" t="b">
        <v>0</v>
      </c>
      <c r="O123" t="b">
        <v>0</v>
      </c>
      <c r="P123" t="s">
        <v>89</v>
      </c>
      <c r="Q123">
        <f>100*(E123/D123)</f>
        <v>219.33995584988963</v>
      </c>
      <c r="R123">
        <f>IF(G123, E123/G123, 0)</f>
        <v>48.397954213346324</v>
      </c>
      <c r="S123" t="str">
        <f t="shared" si="6"/>
        <v>games</v>
      </c>
      <c r="T123" t="str">
        <f t="shared" si="7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20</v>
      </c>
      <c r="G124">
        <v>2043</v>
      </c>
      <c r="H124" t="s">
        <v>21</v>
      </c>
      <c r="I124" t="s">
        <v>22</v>
      </c>
      <c r="J124">
        <v>1417068000</v>
      </c>
      <c r="K124" s="8">
        <f t="shared" si="4"/>
        <v>41970.25</v>
      </c>
      <c r="L124">
        <v>1419400800</v>
      </c>
      <c r="M124" s="8">
        <f t="shared" si="5"/>
        <v>41997.25</v>
      </c>
      <c r="N124" t="b">
        <v>0</v>
      </c>
      <c r="O124" t="b">
        <v>0</v>
      </c>
      <c r="P124" t="s">
        <v>119</v>
      </c>
      <c r="Q124">
        <f>100*(E124/D124)</f>
        <v>64.367690058479525</v>
      </c>
      <c r="R124">
        <f>IF(G124, E124/G124, 0)</f>
        <v>43.100832109642681</v>
      </c>
      <c r="S124" t="str">
        <f t="shared" si="6"/>
        <v>publishing</v>
      </c>
      <c r="T124" t="str">
        <f t="shared" si="7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20</v>
      </c>
      <c r="G125">
        <v>2038</v>
      </c>
      <c r="H125" t="s">
        <v>15</v>
      </c>
      <c r="I125" t="s">
        <v>16</v>
      </c>
      <c r="J125">
        <v>1448344800</v>
      </c>
      <c r="K125" s="8">
        <f t="shared" si="4"/>
        <v>42332.25</v>
      </c>
      <c r="L125">
        <v>1448604000</v>
      </c>
      <c r="M125" s="8">
        <f t="shared" si="5"/>
        <v>42335.25</v>
      </c>
      <c r="N125" t="b">
        <v>1</v>
      </c>
      <c r="O125" t="b">
        <v>0</v>
      </c>
      <c r="P125" t="s">
        <v>33</v>
      </c>
      <c r="Q125">
        <f>100*(E125/D125)</f>
        <v>18.622397298818232</v>
      </c>
      <c r="R125">
        <f>IF(G125, E125/G125, 0)</f>
        <v>16.237487733071639</v>
      </c>
      <c r="S125" t="str">
        <f t="shared" si="6"/>
        <v>theater</v>
      </c>
      <c r="T125" t="str">
        <f t="shared" si="7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14</v>
      </c>
      <c r="G126">
        <v>2025</v>
      </c>
      <c r="H126" t="s">
        <v>107</v>
      </c>
      <c r="I126" t="s">
        <v>108</v>
      </c>
      <c r="J126">
        <v>1557723600</v>
      </c>
      <c r="K126" s="8">
        <f t="shared" si="4"/>
        <v>43598.208333333328</v>
      </c>
      <c r="L126">
        <v>1562302800</v>
      </c>
      <c r="M126" s="8">
        <f t="shared" si="5"/>
        <v>43651.208333333328</v>
      </c>
      <c r="N126" t="b">
        <v>0</v>
      </c>
      <c r="O126" t="b">
        <v>0</v>
      </c>
      <c r="P126" t="s">
        <v>122</v>
      </c>
      <c r="Q126">
        <f>100*(E126/D126)</f>
        <v>367.76923076923077</v>
      </c>
      <c r="R126">
        <f>IF(G126, E126/G126, 0)</f>
        <v>4.7219753086419756</v>
      </c>
      <c r="S126" t="str">
        <f t="shared" si="6"/>
        <v>photography</v>
      </c>
      <c r="T126" t="str">
        <f t="shared" si="7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2013</v>
      </c>
      <c r="H127" t="s">
        <v>21</v>
      </c>
      <c r="I127" t="s">
        <v>22</v>
      </c>
      <c r="J127">
        <v>1537333200</v>
      </c>
      <c r="K127" s="8">
        <f t="shared" si="4"/>
        <v>43362.208333333328</v>
      </c>
      <c r="L127">
        <v>1537678800</v>
      </c>
      <c r="M127" s="8">
        <f t="shared" si="5"/>
        <v>43366.208333333328</v>
      </c>
      <c r="N127" t="b">
        <v>0</v>
      </c>
      <c r="O127" t="b">
        <v>0</v>
      </c>
      <c r="P127" t="s">
        <v>33</v>
      </c>
      <c r="Q127">
        <f>100*(E127/D127)</f>
        <v>159.90566037735849</v>
      </c>
      <c r="R127">
        <f>IF(G127, E127/G127, 0)</f>
        <v>4.2101341281669153</v>
      </c>
      <c r="S127" t="str">
        <f t="shared" si="6"/>
        <v>theater</v>
      </c>
      <c r="T127" t="str">
        <f t="shared" si="7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1999</v>
      </c>
      <c r="H128" t="s">
        <v>21</v>
      </c>
      <c r="I128" t="s">
        <v>22</v>
      </c>
      <c r="J128">
        <v>1471150800</v>
      </c>
      <c r="K128" s="8">
        <f t="shared" si="4"/>
        <v>42596.208333333328</v>
      </c>
      <c r="L128">
        <v>1473570000</v>
      </c>
      <c r="M128" s="8">
        <f t="shared" si="5"/>
        <v>42624.208333333328</v>
      </c>
      <c r="N128" t="b">
        <v>0</v>
      </c>
      <c r="O128" t="b">
        <v>1</v>
      </c>
      <c r="P128" t="s">
        <v>33</v>
      </c>
      <c r="Q128">
        <f>100*(E128/D128)</f>
        <v>38.633185349611544</v>
      </c>
      <c r="R128">
        <f>IF(G128, E128/G128, 0)</f>
        <v>34.825912956478241</v>
      </c>
      <c r="S128" t="str">
        <f t="shared" si="6"/>
        <v>theater</v>
      </c>
      <c r="T128" t="str">
        <f t="shared" si="7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20</v>
      </c>
      <c r="G129">
        <v>1991</v>
      </c>
      <c r="H129" t="s">
        <v>15</v>
      </c>
      <c r="I129" t="s">
        <v>16</v>
      </c>
      <c r="J129">
        <v>1273640400</v>
      </c>
      <c r="K129" s="8">
        <f t="shared" si="4"/>
        <v>40310.208333333336</v>
      </c>
      <c r="L129">
        <v>1273899600</v>
      </c>
      <c r="M129" s="8">
        <f t="shared" si="5"/>
        <v>40313.208333333336</v>
      </c>
      <c r="N129" t="b">
        <v>0</v>
      </c>
      <c r="O129" t="b">
        <v>0</v>
      </c>
      <c r="P129" t="s">
        <v>33</v>
      </c>
      <c r="Q129">
        <f>100*(E129/D129)</f>
        <v>51.42151162790698</v>
      </c>
      <c r="R129">
        <f>IF(G129, E129/G129, 0)</f>
        <v>26.653440482169763</v>
      </c>
      <c r="S129" t="str">
        <f t="shared" si="6"/>
        <v>theater</v>
      </c>
      <c r="T129" t="str">
        <f t="shared" si="7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20</v>
      </c>
      <c r="G130">
        <v>1989</v>
      </c>
      <c r="H130" t="s">
        <v>21</v>
      </c>
      <c r="I130" t="s">
        <v>22</v>
      </c>
      <c r="J130">
        <v>1282885200</v>
      </c>
      <c r="K130" s="8">
        <f t="shared" si="4"/>
        <v>40417.208333333336</v>
      </c>
      <c r="L130">
        <v>1284008400</v>
      </c>
      <c r="M130" s="8">
        <f t="shared" si="5"/>
        <v>40430.208333333336</v>
      </c>
      <c r="N130" t="b">
        <v>0</v>
      </c>
      <c r="O130" t="b">
        <v>0</v>
      </c>
      <c r="P130" t="s">
        <v>23</v>
      </c>
      <c r="Q130">
        <f>100*(E130/D130)</f>
        <v>60.334277620396605</v>
      </c>
      <c r="R130">
        <f>IF(G130, E130/G130, 0)</f>
        <v>21.415786827551532</v>
      </c>
      <c r="S130" t="str">
        <f t="shared" si="6"/>
        <v>music</v>
      </c>
      <c r="T130" t="str">
        <f t="shared" si="7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14</v>
      </c>
      <c r="G131">
        <v>1979</v>
      </c>
      <c r="H131" t="s">
        <v>26</v>
      </c>
      <c r="I131" t="s">
        <v>27</v>
      </c>
      <c r="J131">
        <v>1422943200</v>
      </c>
      <c r="K131" s="8">
        <f t="shared" ref="K131:K194" si="8">(((J131/60)/60)/24)+DATE(1970,1,1)</f>
        <v>42038.25</v>
      </c>
      <c r="L131">
        <v>1425103200</v>
      </c>
      <c r="M131" s="8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>
        <f>100*(E131/D131)</f>
        <v>3.202693602693603</v>
      </c>
      <c r="R131">
        <f>IF(G131, E131/G131, 0)</f>
        <v>2.4032339565437089</v>
      </c>
      <c r="S131" t="str">
        <f t="shared" ref="S131:S194" si="10">LEFT(P131,FIND("/",P131)-1)</f>
        <v>food</v>
      </c>
      <c r="T131" t="str">
        <f t="shared" ref="T131:T194" si="11">RIGHT(P131,LEN(P131) - FIND("/",P131))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1965</v>
      </c>
      <c r="H132" t="s">
        <v>36</v>
      </c>
      <c r="I132" t="s">
        <v>37</v>
      </c>
      <c r="J132">
        <v>1319605200</v>
      </c>
      <c r="K132" s="8">
        <f t="shared" si="8"/>
        <v>40842.208333333336</v>
      </c>
      <c r="L132">
        <v>1320991200</v>
      </c>
      <c r="M132" s="8">
        <f t="shared" si="9"/>
        <v>40858.25</v>
      </c>
      <c r="N132" t="b">
        <v>0</v>
      </c>
      <c r="O132" t="b">
        <v>0</v>
      </c>
      <c r="P132" t="s">
        <v>53</v>
      </c>
      <c r="Q132">
        <f>100*(E132/D132)</f>
        <v>155.46875</v>
      </c>
      <c r="R132">
        <f>IF(G132, E132/G132, 0)</f>
        <v>7.5954198473282446</v>
      </c>
      <c r="S132" t="str">
        <f t="shared" si="10"/>
        <v>film &amp; video</v>
      </c>
      <c r="T132" t="str">
        <f t="shared" si="11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1917</v>
      </c>
      <c r="H133" t="s">
        <v>40</v>
      </c>
      <c r="I133" t="s">
        <v>41</v>
      </c>
      <c r="J133">
        <v>1385704800</v>
      </c>
      <c r="K133" s="8">
        <f t="shared" si="8"/>
        <v>41607.25</v>
      </c>
      <c r="L133">
        <v>1386828000</v>
      </c>
      <c r="M133" s="8">
        <f t="shared" si="9"/>
        <v>41620.25</v>
      </c>
      <c r="N133" t="b">
        <v>0</v>
      </c>
      <c r="O133" t="b">
        <v>0</v>
      </c>
      <c r="P133" t="s">
        <v>28</v>
      </c>
      <c r="Q133">
        <f>100*(E133/D133)</f>
        <v>100.85974499089254</v>
      </c>
      <c r="R133">
        <f>IF(G133, E133/G133, 0)</f>
        <v>86.654147104851333</v>
      </c>
      <c r="S133" t="str">
        <f t="shared" si="10"/>
        <v>technology</v>
      </c>
      <c r="T133" t="str">
        <f t="shared" si="11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14</v>
      </c>
      <c r="G134">
        <v>1910</v>
      </c>
      <c r="H134" t="s">
        <v>21</v>
      </c>
      <c r="I134" t="s">
        <v>22</v>
      </c>
      <c r="J134">
        <v>1515736800</v>
      </c>
      <c r="K134" s="8">
        <f t="shared" si="8"/>
        <v>43112.25</v>
      </c>
      <c r="L134">
        <v>1517119200</v>
      </c>
      <c r="M134" s="8">
        <f t="shared" si="9"/>
        <v>43128.25</v>
      </c>
      <c r="N134" t="b">
        <v>0</v>
      </c>
      <c r="O134" t="b">
        <v>1</v>
      </c>
      <c r="P134" t="s">
        <v>33</v>
      </c>
      <c r="Q134">
        <f>100*(E134/D134)</f>
        <v>116.18181818181819</v>
      </c>
      <c r="R134">
        <f>IF(G134, E134/G134, 0)</f>
        <v>2.0073298429319371</v>
      </c>
      <c r="S134" t="str">
        <f t="shared" si="10"/>
        <v>theater</v>
      </c>
      <c r="T134" t="str">
        <f t="shared" si="11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1902</v>
      </c>
      <c r="H135" t="s">
        <v>21</v>
      </c>
      <c r="I135" t="s">
        <v>22</v>
      </c>
      <c r="J135">
        <v>1313125200</v>
      </c>
      <c r="K135" s="8">
        <f t="shared" si="8"/>
        <v>40767.208333333336</v>
      </c>
      <c r="L135">
        <v>1315026000</v>
      </c>
      <c r="M135" s="8">
        <f t="shared" si="9"/>
        <v>40789.208333333336</v>
      </c>
      <c r="N135" t="b">
        <v>0</v>
      </c>
      <c r="O135" t="b">
        <v>0</v>
      </c>
      <c r="P135" t="s">
        <v>319</v>
      </c>
      <c r="Q135">
        <f>100*(E135/D135)</f>
        <v>310.77777777777777</v>
      </c>
      <c r="R135">
        <f>IF(G135, E135/G135, 0)</f>
        <v>7.3527865404837014</v>
      </c>
      <c r="S135" t="str">
        <f t="shared" si="10"/>
        <v>music</v>
      </c>
      <c r="T135" t="str">
        <f t="shared" si="11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20</v>
      </c>
      <c r="G136">
        <v>1894</v>
      </c>
      <c r="H136" t="s">
        <v>98</v>
      </c>
      <c r="I136" t="s">
        <v>99</v>
      </c>
      <c r="J136">
        <v>1308459600</v>
      </c>
      <c r="K136" s="8">
        <f t="shared" si="8"/>
        <v>40713.208333333336</v>
      </c>
      <c r="L136">
        <v>1312693200</v>
      </c>
      <c r="M136" s="8">
        <f t="shared" si="9"/>
        <v>40762.208333333336</v>
      </c>
      <c r="N136" t="b">
        <v>0</v>
      </c>
      <c r="O136" t="b">
        <v>1</v>
      </c>
      <c r="P136" t="s">
        <v>42</v>
      </c>
      <c r="Q136">
        <f>100*(E136/D136)</f>
        <v>89.73668341708543</v>
      </c>
      <c r="R136">
        <f>IF(G136, E136/G136, 0)</f>
        <v>47.142555438225976</v>
      </c>
      <c r="S136" t="str">
        <f t="shared" si="10"/>
        <v>film &amp; video</v>
      </c>
      <c r="T136" t="str">
        <f t="shared" si="11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74</v>
      </c>
      <c r="G137">
        <v>1890</v>
      </c>
      <c r="H137" t="s">
        <v>21</v>
      </c>
      <c r="I137" t="s">
        <v>22</v>
      </c>
      <c r="J137">
        <v>1362636000</v>
      </c>
      <c r="K137" s="8">
        <f t="shared" si="8"/>
        <v>41340.25</v>
      </c>
      <c r="L137">
        <v>1363064400</v>
      </c>
      <c r="M137" s="8">
        <f t="shared" si="9"/>
        <v>41345.208333333336</v>
      </c>
      <c r="N137" t="b">
        <v>0</v>
      </c>
      <c r="O137" t="b">
        <v>1</v>
      </c>
      <c r="P137" t="s">
        <v>33</v>
      </c>
      <c r="Q137">
        <f>100*(E137/D137)</f>
        <v>71.27272727272728</v>
      </c>
      <c r="R137">
        <f>IF(G137, E137/G137, 0)</f>
        <v>2.9037037037037039</v>
      </c>
      <c r="S137" t="str">
        <f t="shared" si="10"/>
        <v>theater</v>
      </c>
      <c r="T137" t="str">
        <f t="shared" si="11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20</v>
      </c>
      <c r="G138">
        <v>1887</v>
      </c>
      <c r="H138" t="s">
        <v>21</v>
      </c>
      <c r="I138" t="s">
        <v>22</v>
      </c>
      <c r="J138">
        <v>1402117200</v>
      </c>
      <c r="K138" s="8">
        <f t="shared" si="8"/>
        <v>41797.208333333336</v>
      </c>
      <c r="L138">
        <v>1403154000</v>
      </c>
      <c r="M138" s="8">
        <f t="shared" si="9"/>
        <v>41809.208333333336</v>
      </c>
      <c r="N138" t="b">
        <v>0</v>
      </c>
      <c r="O138" t="b">
        <v>1</v>
      </c>
      <c r="P138" t="s">
        <v>53</v>
      </c>
      <c r="Q138">
        <f>100*(E138/D138)</f>
        <v>3.2862318840579712</v>
      </c>
      <c r="R138">
        <f>IF(G138, E138/G138, 0)</f>
        <v>1.4419713831478538</v>
      </c>
      <c r="S138" t="str">
        <f t="shared" si="10"/>
        <v>film &amp; video</v>
      </c>
      <c r="T138" t="str">
        <f t="shared" si="11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14</v>
      </c>
      <c r="G139">
        <v>1886</v>
      </c>
      <c r="H139" t="s">
        <v>21</v>
      </c>
      <c r="I139" t="s">
        <v>22</v>
      </c>
      <c r="J139">
        <v>1286341200</v>
      </c>
      <c r="K139" s="8">
        <f t="shared" si="8"/>
        <v>40457.208333333336</v>
      </c>
      <c r="L139">
        <v>1286859600</v>
      </c>
      <c r="M139" s="8">
        <f t="shared" si="9"/>
        <v>40463.208333333336</v>
      </c>
      <c r="N139" t="b">
        <v>0</v>
      </c>
      <c r="O139" t="b">
        <v>0</v>
      </c>
      <c r="P139" t="s">
        <v>68</v>
      </c>
      <c r="Q139">
        <f>100*(E139/D139)</f>
        <v>261.77777777777777</v>
      </c>
      <c r="R139">
        <f>IF(G139, E139/G139, 0)</f>
        <v>2.4984093319194063</v>
      </c>
      <c r="S139" t="str">
        <f t="shared" si="10"/>
        <v>publishing</v>
      </c>
      <c r="T139" t="str">
        <f t="shared" si="11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20</v>
      </c>
      <c r="G140">
        <v>1884</v>
      </c>
      <c r="H140" t="s">
        <v>21</v>
      </c>
      <c r="I140" t="s">
        <v>22</v>
      </c>
      <c r="J140">
        <v>1348808400</v>
      </c>
      <c r="K140" s="8">
        <f t="shared" si="8"/>
        <v>41180.208333333336</v>
      </c>
      <c r="L140">
        <v>1349326800</v>
      </c>
      <c r="M140" s="8">
        <f t="shared" si="9"/>
        <v>41186.208333333336</v>
      </c>
      <c r="N140" t="b">
        <v>0</v>
      </c>
      <c r="O140" t="b">
        <v>0</v>
      </c>
      <c r="P140" t="s">
        <v>292</v>
      </c>
      <c r="Q140">
        <f>100*(E140/D140)</f>
        <v>96</v>
      </c>
      <c r="R140">
        <f>IF(G140, E140/G140, 0)</f>
        <v>4.8917197452229297</v>
      </c>
      <c r="S140" t="str">
        <f t="shared" si="10"/>
        <v>games</v>
      </c>
      <c r="T140" t="str">
        <f t="shared" si="11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20</v>
      </c>
      <c r="G141">
        <v>1866</v>
      </c>
      <c r="H141" t="s">
        <v>21</v>
      </c>
      <c r="I141" t="s">
        <v>22</v>
      </c>
      <c r="J141">
        <v>1429592400</v>
      </c>
      <c r="K141" s="8">
        <f t="shared" si="8"/>
        <v>42115.208333333328</v>
      </c>
      <c r="L141">
        <v>1430974800</v>
      </c>
      <c r="M141" s="8">
        <f t="shared" si="9"/>
        <v>42131.208333333328</v>
      </c>
      <c r="N141" t="b">
        <v>0</v>
      </c>
      <c r="O141" t="b">
        <v>1</v>
      </c>
      <c r="P141" t="s">
        <v>65</v>
      </c>
      <c r="Q141">
        <f>100*(E141/D141)</f>
        <v>20.896851248642779</v>
      </c>
      <c r="R141">
        <f>IF(G141, E141/G141, 0)</f>
        <v>10.314040728831726</v>
      </c>
      <c r="S141" t="str">
        <f t="shared" si="10"/>
        <v>technology</v>
      </c>
      <c r="T141" t="str">
        <f t="shared" si="11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14</v>
      </c>
      <c r="G142">
        <v>1825</v>
      </c>
      <c r="H142" t="s">
        <v>21</v>
      </c>
      <c r="I142" t="s">
        <v>22</v>
      </c>
      <c r="J142">
        <v>1519538400</v>
      </c>
      <c r="K142" s="8">
        <f t="shared" si="8"/>
        <v>43156.25</v>
      </c>
      <c r="L142">
        <v>1519970400</v>
      </c>
      <c r="M142" s="8">
        <f t="shared" si="9"/>
        <v>43161.25</v>
      </c>
      <c r="N142" t="b">
        <v>0</v>
      </c>
      <c r="O142" t="b">
        <v>0</v>
      </c>
      <c r="P142" t="s">
        <v>42</v>
      </c>
      <c r="Q142">
        <f>100*(E142/D142)</f>
        <v>223.16363636363636</v>
      </c>
      <c r="R142">
        <f>IF(G142, E142/G142, 0)</f>
        <v>6.7254794520547945</v>
      </c>
      <c r="S142" t="str">
        <f t="shared" si="10"/>
        <v>film &amp; video</v>
      </c>
      <c r="T142" t="str">
        <f t="shared" si="11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1821</v>
      </c>
      <c r="H143" t="s">
        <v>21</v>
      </c>
      <c r="I143" t="s">
        <v>22</v>
      </c>
      <c r="J143">
        <v>1434085200</v>
      </c>
      <c r="K143" s="8">
        <f t="shared" si="8"/>
        <v>42167.208333333328</v>
      </c>
      <c r="L143">
        <v>1434603600</v>
      </c>
      <c r="M143" s="8">
        <f t="shared" si="9"/>
        <v>42173.208333333328</v>
      </c>
      <c r="N143" t="b">
        <v>0</v>
      </c>
      <c r="O143" t="b">
        <v>0</v>
      </c>
      <c r="P143" t="s">
        <v>28</v>
      </c>
      <c r="Q143">
        <f>100*(E143/D143)</f>
        <v>101.59097978227061</v>
      </c>
      <c r="R143">
        <f>IF(G143, E143/G143, 0)</f>
        <v>35.872048325096102</v>
      </c>
      <c r="S143" t="str">
        <f t="shared" si="10"/>
        <v>technology</v>
      </c>
      <c r="T143" t="str">
        <f t="shared" si="11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1815</v>
      </c>
      <c r="H144" t="s">
        <v>21</v>
      </c>
      <c r="I144" t="s">
        <v>22</v>
      </c>
      <c r="J144">
        <v>1333688400</v>
      </c>
      <c r="K144" s="8">
        <f t="shared" si="8"/>
        <v>41005.208333333336</v>
      </c>
      <c r="L144">
        <v>1337230800</v>
      </c>
      <c r="M144" s="8">
        <f t="shared" si="9"/>
        <v>41046.208333333336</v>
      </c>
      <c r="N144" t="b">
        <v>0</v>
      </c>
      <c r="O144" t="b">
        <v>0</v>
      </c>
      <c r="P144" t="s">
        <v>28</v>
      </c>
      <c r="Q144">
        <f>100*(E144/D144)</f>
        <v>230.03999999999996</v>
      </c>
      <c r="R144">
        <f>IF(G144, E144/G144, 0)</f>
        <v>6.3371900826446277</v>
      </c>
      <c r="S144" t="str">
        <f t="shared" si="10"/>
        <v>technology</v>
      </c>
      <c r="T144" t="str">
        <f t="shared" si="11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1797</v>
      </c>
      <c r="H145" t="s">
        <v>21</v>
      </c>
      <c r="I145" t="s">
        <v>22</v>
      </c>
      <c r="J145">
        <v>1277701200</v>
      </c>
      <c r="K145" s="8">
        <f t="shared" si="8"/>
        <v>40357.208333333336</v>
      </c>
      <c r="L145">
        <v>1279429200</v>
      </c>
      <c r="M145" s="8">
        <f t="shared" si="9"/>
        <v>40377.208333333336</v>
      </c>
      <c r="N145" t="b">
        <v>0</v>
      </c>
      <c r="O145" t="b">
        <v>0</v>
      </c>
      <c r="P145" t="s">
        <v>60</v>
      </c>
      <c r="Q145">
        <f>100*(E145/D145)</f>
        <v>135.59259259259261</v>
      </c>
      <c r="R145">
        <f>IF(G145, E145/G145, 0)</f>
        <v>4.0745687256538679</v>
      </c>
      <c r="S145" t="str">
        <f t="shared" si="10"/>
        <v>music</v>
      </c>
      <c r="T145" t="str">
        <f t="shared" si="11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14</v>
      </c>
      <c r="G146">
        <v>1796</v>
      </c>
      <c r="H146" t="s">
        <v>21</v>
      </c>
      <c r="I146" t="s">
        <v>22</v>
      </c>
      <c r="J146">
        <v>1560747600</v>
      </c>
      <c r="K146" s="8">
        <f t="shared" si="8"/>
        <v>43633.208333333328</v>
      </c>
      <c r="L146">
        <v>1561438800</v>
      </c>
      <c r="M146" s="8">
        <f t="shared" si="9"/>
        <v>43641.208333333328</v>
      </c>
      <c r="N146" t="b">
        <v>0</v>
      </c>
      <c r="O146" t="b">
        <v>0</v>
      </c>
      <c r="P146" t="s">
        <v>33</v>
      </c>
      <c r="Q146">
        <f>100*(E146/D146)</f>
        <v>129.1</v>
      </c>
      <c r="R146">
        <f>IF(G146, E146/G146, 0)</f>
        <v>6.4693763919821823</v>
      </c>
      <c r="S146" t="str">
        <f t="shared" si="10"/>
        <v>theater</v>
      </c>
      <c r="T146" t="str">
        <f t="shared" si="11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14</v>
      </c>
      <c r="G147">
        <v>1790</v>
      </c>
      <c r="H147" t="s">
        <v>98</v>
      </c>
      <c r="I147" t="s">
        <v>99</v>
      </c>
      <c r="J147">
        <v>1410066000</v>
      </c>
      <c r="K147" s="8">
        <f t="shared" si="8"/>
        <v>41889.208333333336</v>
      </c>
      <c r="L147">
        <v>1410498000</v>
      </c>
      <c r="M147" s="8">
        <f t="shared" si="9"/>
        <v>41894.208333333336</v>
      </c>
      <c r="N147" t="b">
        <v>0</v>
      </c>
      <c r="O147" t="b">
        <v>0</v>
      </c>
      <c r="P147" t="s">
        <v>65</v>
      </c>
      <c r="Q147">
        <f>100*(E147/D147)</f>
        <v>236.512</v>
      </c>
      <c r="R147">
        <f>IF(G147, E147/G147, 0)</f>
        <v>33.032402234636869</v>
      </c>
      <c r="S147" t="str">
        <f t="shared" si="10"/>
        <v>technology</v>
      </c>
      <c r="T147" t="str">
        <f t="shared" si="11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20</v>
      </c>
      <c r="G148">
        <v>1785</v>
      </c>
      <c r="H148" t="s">
        <v>21</v>
      </c>
      <c r="I148" t="s">
        <v>22</v>
      </c>
      <c r="J148">
        <v>1320732000</v>
      </c>
      <c r="K148" s="8">
        <f t="shared" si="8"/>
        <v>40855.25</v>
      </c>
      <c r="L148">
        <v>1322460000</v>
      </c>
      <c r="M148" s="8">
        <f t="shared" si="9"/>
        <v>40875.25</v>
      </c>
      <c r="N148" t="b">
        <v>0</v>
      </c>
      <c r="O148" t="b">
        <v>0</v>
      </c>
      <c r="P148" t="s">
        <v>33</v>
      </c>
      <c r="Q148">
        <f>100*(E148/D148)</f>
        <v>17.25</v>
      </c>
      <c r="R148">
        <f>IF(G148, E148/G148, 0)</f>
        <v>0.85042016806722687</v>
      </c>
      <c r="S148" t="str">
        <f t="shared" si="10"/>
        <v>theater</v>
      </c>
      <c r="T148" t="str">
        <f t="shared" si="11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1784</v>
      </c>
      <c r="H149" t="s">
        <v>21</v>
      </c>
      <c r="I149" t="s">
        <v>22</v>
      </c>
      <c r="J149">
        <v>1465794000</v>
      </c>
      <c r="K149" s="8">
        <f t="shared" si="8"/>
        <v>42534.208333333328</v>
      </c>
      <c r="L149">
        <v>1466312400</v>
      </c>
      <c r="M149" s="8">
        <f t="shared" si="9"/>
        <v>42540.208333333328</v>
      </c>
      <c r="N149" t="b">
        <v>0</v>
      </c>
      <c r="O149" t="b">
        <v>1</v>
      </c>
      <c r="P149" t="s">
        <v>33</v>
      </c>
      <c r="Q149">
        <f>100*(E149/D149)</f>
        <v>112.49397590361446</v>
      </c>
      <c r="R149">
        <f>IF(G149, E149/G149, 0)</f>
        <v>5.2337443946188342</v>
      </c>
      <c r="S149" t="str">
        <f t="shared" si="10"/>
        <v>theater</v>
      </c>
      <c r="T149" t="str">
        <f t="shared" si="11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14</v>
      </c>
      <c r="G150">
        <v>1784</v>
      </c>
      <c r="H150" t="s">
        <v>21</v>
      </c>
      <c r="I150" t="s">
        <v>22</v>
      </c>
      <c r="J150">
        <v>1500958800</v>
      </c>
      <c r="K150" s="8">
        <f t="shared" si="8"/>
        <v>42941.208333333328</v>
      </c>
      <c r="L150">
        <v>1501736400</v>
      </c>
      <c r="M150" s="8">
        <f t="shared" si="9"/>
        <v>42950.208333333328</v>
      </c>
      <c r="N150" t="b">
        <v>0</v>
      </c>
      <c r="O150" t="b">
        <v>0</v>
      </c>
      <c r="P150" t="s">
        <v>65</v>
      </c>
      <c r="Q150">
        <f>100*(E150/D150)</f>
        <v>121.02150537634408</v>
      </c>
      <c r="R150">
        <f>IF(G150, E150/G150, 0)</f>
        <v>6.3088565022421523</v>
      </c>
      <c r="S150" t="str">
        <f t="shared" si="10"/>
        <v>technology</v>
      </c>
      <c r="T150" t="str">
        <f t="shared" si="11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1782</v>
      </c>
      <c r="H151" t="s">
        <v>21</v>
      </c>
      <c r="I151" t="s">
        <v>22</v>
      </c>
      <c r="J151">
        <v>1357020000</v>
      </c>
      <c r="K151" s="8">
        <f t="shared" si="8"/>
        <v>41275.25</v>
      </c>
      <c r="L151">
        <v>1361512800</v>
      </c>
      <c r="M151" s="8">
        <f t="shared" si="9"/>
        <v>41327.25</v>
      </c>
      <c r="N151" t="b">
        <v>0</v>
      </c>
      <c r="O151" t="b">
        <v>0</v>
      </c>
      <c r="P151" t="s">
        <v>60</v>
      </c>
      <c r="Q151">
        <f>100*(E151/D151)</f>
        <v>219.87096774193549</v>
      </c>
      <c r="R151">
        <f>IF(G151, E151/G151, 0)</f>
        <v>7.6498316498316496</v>
      </c>
      <c r="S151" t="str">
        <f t="shared" si="10"/>
        <v>music</v>
      </c>
      <c r="T151" t="str">
        <f t="shared" si="11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20</v>
      </c>
      <c r="G152">
        <v>1773</v>
      </c>
      <c r="H152" t="s">
        <v>21</v>
      </c>
      <c r="I152" t="s">
        <v>22</v>
      </c>
      <c r="J152">
        <v>1544940000</v>
      </c>
      <c r="K152" s="8">
        <f t="shared" si="8"/>
        <v>43450.25</v>
      </c>
      <c r="L152">
        <v>1545026400</v>
      </c>
      <c r="M152" s="8">
        <f t="shared" si="9"/>
        <v>43451.25</v>
      </c>
      <c r="N152" t="b">
        <v>0</v>
      </c>
      <c r="O152" t="b">
        <v>0</v>
      </c>
      <c r="P152" t="s">
        <v>23</v>
      </c>
      <c r="Q152">
        <f>100*(E152/D152)</f>
        <v>1</v>
      </c>
      <c r="R152">
        <f>IF(G152, E152/G152, 0)</f>
        <v>5.6401579244218843E-4</v>
      </c>
      <c r="S152" t="str">
        <f t="shared" si="10"/>
        <v>music</v>
      </c>
      <c r="T152" t="str">
        <f t="shared" si="11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1758</v>
      </c>
      <c r="H153" t="s">
        <v>21</v>
      </c>
      <c r="I153" t="s">
        <v>22</v>
      </c>
      <c r="J153">
        <v>1402290000</v>
      </c>
      <c r="K153" s="8">
        <f t="shared" si="8"/>
        <v>41799.208333333336</v>
      </c>
      <c r="L153">
        <v>1406696400</v>
      </c>
      <c r="M153" s="8">
        <f t="shared" si="9"/>
        <v>41850.208333333336</v>
      </c>
      <c r="N153" t="b">
        <v>0</v>
      </c>
      <c r="O153" t="b">
        <v>0</v>
      </c>
      <c r="P153" t="s">
        <v>50</v>
      </c>
      <c r="Q153">
        <f>100*(E153/D153)</f>
        <v>64.166909620991248</v>
      </c>
      <c r="R153">
        <f>IF(G153, E153/G153, 0)</f>
        <v>50.07792946530148</v>
      </c>
      <c r="S153" t="str">
        <f t="shared" si="10"/>
        <v>music</v>
      </c>
      <c r="T153" t="str">
        <f t="shared" si="11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14</v>
      </c>
      <c r="G154">
        <v>1748</v>
      </c>
      <c r="H154" t="s">
        <v>21</v>
      </c>
      <c r="I154" t="s">
        <v>22</v>
      </c>
      <c r="J154">
        <v>1487311200</v>
      </c>
      <c r="K154" s="8">
        <f t="shared" si="8"/>
        <v>42783.25</v>
      </c>
      <c r="L154">
        <v>1487916000</v>
      </c>
      <c r="M154" s="8">
        <f t="shared" si="9"/>
        <v>42790.25</v>
      </c>
      <c r="N154" t="b">
        <v>0</v>
      </c>
      <c r="O154" t="b">
        <v>0</v>
      </c>
      <c r="P154" t="s">
        <v>60</v>
      </c>
      <c r="Q154">
        <f>100*(E154/D154)</f>
        <v>423.06746987951806</v>
      </c>
      <c r="R154">
        <f>IF(G154, E154/G154, 0)</f>
        <v>100.44221967963387</v>
      </c>
      <c r="S154" t="str">
        <f t="shared" si="10"/>
        <v>music</v>
      </c>
      <c r="T154" t="str">
        <f t="shared" si="11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20</v>
      </c>
      <c r="G155">
        <v>1713</v>
      </c>
      <c r="H155" t="s">
        <v>21</v>
      </c>
      <c r="I155" t="s">
        <v>22</v>
      </c>
      <c r="J155">
        <v>1350622800</v>
      </c>
      <c r="K155" s="8">
        <f t="shared" si="8"/>
        <v>41201.208333333336</v>
      </c>
      <c r="L155">
        <v>1351141200</v>
      </c>
      <c r="M155" s="8">
        <f t="shared" si="9"/>
        <v>41207.208333333336</v>
      </c>
      <c r="N155" t="b">
        <v>0</v>
      </c>
      <c r="O155" t="b">
        <v>0</v>
      </c>
      <c r="P155" t="s">
        <v>33</v>
      </c>
      <c r="Q155">
        <f>100*(E155/D155)</f>
        <v>92.984160506863773</v>
      </c>
      <c r="R155">
        <f>IF(G155, E155/G155, 0)</f>
        <v>102.80910683012259</v>
      </c>
      <c r="S155" t="str">
        <f t="shared" si="10"/>
        <v>theater</v>
      </c>
      <c r="T155" t="str">
        <f t="shared" si="11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20</v>
      </c>
      <c r="G156">
        <v>1703</v>
      </c>
      <c r="H156" t="s">
        <v>21</v>
      </c>
      <c r="I156" t="s">
        <v>22</v>
      </c>
      <c r="J156">
        <v>1463029200</v>
      </c>
      <c r="K156" s="8">
        <f t="shared" si="8"/>
        <v>42502.208333333328</v>
      </c>
      <c r="L156">
        <v>1465016400</v>
      </c>
      <c r="M156" s="8">
        <f t="shared" si="9"/>
        <v>42525.208333333328</v>
      </c>
      <c r="N156" t="b">
        <v>0</v>
      </c>
      <c r="O156" t="b">
        <v>1</v>
      </c>
      <c r="P156" t="s">
        <v>60</v>
      </c>
      <c r="Q156">
        <f>100*(E156/D156)</f>
        <v>58.756567425569173</v>
      </c>
      <c r="R156">
        <f>IF(G156, E156/G156, 0)</f>
        <v>59.101585437463299</v>
      </c>
      <c r="S156" t="str">
        <f t="shared" si="10"/>
        <v>music</v>
      </c>
      <c r="T156" t="str">
        <f t="shared" si="11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20</v>
      </c>
      <c r="G157">
        <v>1697</v>
      </c>
      <c r="H157" t="s">
        <v>21</v>
      </c>
      <c r="I157" t="s">
        <v>22</v>
      </c>
      <c r="J157">
        <v>1269493200</v>
      </c>
      <c r="K157" s="8">
        <f t="shared" si="8"/>
        <v>40262.208333333336</v>
      </c>
      <c r="L157">
        <v>1270789200</v>
      </c>
      <c r="M157" s="8">
        <f t="shared" si="9"/>
        <v>40277.208333333336</v>
      </c>
      <c r="N157" t="b">
        <v>0</v>
      </c>
      <c r="O157" t="b">
        <v>0</v>
      </c>
      <c r="P157" t="s">
        <v>33</v>
      </c>
      <c r="Q157">
        <f>100*(E157/D157)</f>
        <v>65.022222222222226</v>
      </c>
      <c r="R157">
        <f>IF(G157, E157/G157, 0)</f>
        <v>53.450795521508546</v>
      </c>
      <c r="S157" t="str">
        <f t="shared" si="10"/>
        <v>theater</v>
      </c>
      <c r="T157" t="str">
        <f t="shared" si="11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14</v>
      </c>
      <c r="G158">
        <v>1691</v>
      </c>
      <c r="H158" t="s">
        <v>26</v>
      </c>
      <c r="I158" t="s">
        <v>27</v>
      </c>
      <c r="J158">
        <v>1570251600</v>
      </c>
      <c r="K158" s="8">
        <f t="shared" si="8"/>
        <v>43743.208333333328</v>
      </c>
      <c r="L158">
        <v>1572325200</v>
      </c>
      <c r="M158" s="8">
        <f t="shared" si="9"/>
        <v>43767.208333333328</v>
      </c>
      <c r="N158" t="b">
        <v>0</v>
      </c>
      <c r="O158" t="b">
        <v>0</v>
      </c>
      <c r="P158" t="s">
        <v>23</v>
      </c>
      <c r="Q158">
        <f>100*(E158/D158)</f>
        <v>73.939560439560438</v>
      </c>
      <c r="R158">
        <f>IF(G158, E158/G158, 0)</f>
        <v>15.916026020106447</v>
      </c>
      <c r="S158" t="str">
        <f t="shared" si="10"/>
        <v>music</v>
      </c>
      <c r="T158" t="str">
        <f t="shared" si="11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20</v>
      </c>
      <c r="G159">
        <v>1690</v>
      </c>
      <c r="H159" t="s">
        <v>26</v>
      </c>
      <c r="I159" t="s">
        <v>27</v>
      </c>
      <c r="J159">
        <v>1388383200</v>
      </c>
      <c r="K159" s="8">
        <f t="shared" si="8"/>
        <v>41638.25</v>
      </c>
      <c r="L159">
        <v>1389420000</v>
      </c>
      <c r="M159" s="8">
        <f t="shared" si="9"/>
        <v>41650.25</v>
      </c>
      <c r="N159" t="b">
        <v>0</v>
      </c>
      <c r="O159" t="b">
        <v>0</v>
      </c>
      <c r="P159" t="s">
        <v>122</v>
      </c>
      <c r="Q159">
        <f>100*(E159/D159)</f>
        <v>52.666666666666664</v>
      </c>
      <c r="R159">
        <f>IF(G159, E159/G159, 0)</f>
        <v>1.3088757396449704</v>
      </c>
      <c r="S159" t="str">
        <f t="shared" si="10"/>
        <v>photography</v>
      </c>
      <c r="T159" t="str">
        <f t="shared" si="11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14</v>
      </c>
      <c r="G160">
        <v>1684</v>
      </c>
      <c r="H160" t="s">
        <v>21</v>
      </c>
      <c r="I160" t="s">
        <v>22</v>
      </c>
      <c r="J160">
        <v>1449554400</v>
      </c>
      <c r="K160" s="8">
        <f t="shared" si="8"/>
        <v>42346.25</v>
      </c>
      <c r="L160">
        <v>1449640800</v>
      </c>
      <c r="M160" s="8">
        <f t="shared" si="9"/>
        <v>42347.25</v>
      </c>
      <c r="N160" t="b">
        <v>0</v>
      </c>
      <c r="O160" t="b">
        <v>0</v>
      </c>
      <c r="P160" t="s">
        <v>23</v>
      </c>
      <c r="Q160">
        <f>100*(E160/D160)</f>
        <v>220.95238095238096</v>
      </c>
      <c r="R160">
        <f>IF(G160, E160/G160, 0)</f>
        <v>2.7553444180522564</v>
      </c>
      <c r="S160" t="str">
        <f t="shared" si="10"/>
        <v>music</v>
      </c>
      <c r="T160" t="str">
        <f t="shared" si="11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1684</v>
      </c>
      <c r="H161" t="s">
        <v>21</v>
      </c>
      <c r="I161" t="s">
        <v>22</v>
      </c>
      <c r="J161">
        <v>1553662800</v>
      </c>
      <c r="K161" s="8">
        <f t="shared" si="8"/>
        <v>43551.208333333328</v>
      </c>
      <c r="L161">
        <v>1555218000</v>
      </c>
      <c r="M161" s="8">
        <f t="shared" si="9"/>
        <v>43569.208333333328</v>
      </c>
      <c r="N161" t="b">
        <v>0</v>
      </c>
      <c r="O161" t="b">
        <v>1</v>
      </c>
      <c r="P161" t="s">
        <v>33</v>
      </c>
      <c r="Q161">
        <f>100*(E161/D161)</f>
        <v>100.01150627615063</v>
      </c>
      <c r="R161">
        <f>IF(G161, E161/G161, 0)</f>
        <v>113.55225653206651</v>
      </c>
      <c r="S161" t="str">
        <f t="shared" si="10"/>
        <v>theater</v>
      </c>
      <c r="T161" t="str">
        <f t="shared" si="11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1681</v>
      </c>
      <c r="H162" t="s">
        <v>21</v>
      </c>
      <c r="I162" t="s">
        <v>22</v>
      </c>
      <c r="J162">
        <v>1556341200</v>
      </c>
      <c r="K162" s="8">
        <f t="shared" si="8"/>
        <v>43582.208333333328</v>
      </c>
      <c r="L162">
        <v>1557723600</v>
      </c>
      <c r="M162" s="8">
        <f t="shared" si="9"/>
        <v>43598.208333333328</v>
      </c>
      <c r="N162" t="b">
        <v>0</v>
      </c>
      <c r="O162" t="b">
        <v>0</v>
      </c>
      <c r="P162" t="s">
        <v>65</v>
      </c>
      <c r="Q162">
        <f>100*(E162/D162)</f>
        <v>162.3125</v>
      </c>
      <c r="R162">
        <f>IF(G162, E162/G162, 0)</f>
        <v>7.7245687091017254</v>
      </c>
      <c r="S162" t="str">
        <f t="shared" si="10"/>
        <v>technology</v>
      </c>
      <c r="T162" t="str">
        <f t="shared" si="11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74</v>
      </c>
      <c r="G163">
        <v>1658</v>
      </c>
      <c r="H163" t="s">
        <v>21</v>
      </c>
      <c r="I163" t="s">
        <v>22</v>
      </c>
      <c r="J163">
        <v>1442984400</v>
      </c>
      <c r="K163" s="8">
        <f t="shared" si="8"/>
        <v>42270.208333333328</v>
      </c>
      <c r="L163">
        <v>1443502800</v>
      </c>
      <c r="M163" s="8">
        <f t="shared" si="9"/>
        <v>42276.208333333328</v>
      </c>
      <c r="N163" t="b">
        <v>0</v>
      </c>
      <c r="O163" t="b">
        <v>1</v>
      </c>
      <c r="P163" t="s">
        <v>28</v>
      </c>
      <c r="Q163">
        <f>100*(E163/D163)</f>
        <v>78.181818181818187</v>
      </c>
      <c r="R163">
        <f>IF(G163, E163/G163, 0)</f>
        <v>2.5934861278648973</v>
      </c>
      <c r="S163" t="str">
        <f t="shared" si="10"/>
        <v>technology</v>
      </c>
      <c r="T163" t="str">
        <f t="shared" si="11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14</v>
      </c>
      <c r="G164">
        <v>1657</v>
      </c>
      <c r="H164" t="s">
        <v>98</v>
      </c>
      <c r="I164" t="s">
        <v>99</v>
      </c>
      <c r="J164">
        <v>1544248800</v>
      </c>
      <c r="K164" s="8">
        <f t="shared" si="8"/>
        <v>43442.25</v>
      </c>
      <c r="L164">
        <v>1546840800</v>
      </c>
      <c r="M164" s="8">
        <f t="shared" si="9"/>
        <v>43472.25</v>
      </c>
      <c r="N164" t="b">
        <v>0</v>
      </c>
      <c r="O164" t="b">
        <v>0</v>
      </c>
      <c r="P164" t="s">
        <v>23</v>
      </c>
      <c r="Q164">
        <f>100*(E164/D164)</f>
        <v>149.73770491803279</v>
      </c>
      <c r="R164">
        <f>IF(G164, E164/G164, 0)</f>
        <v>5.5123717561858783</v>
      </c>
      <c r="S164" t="str">
        <f t="shared" si="10"/>
        <v>music</v>
      </c>
      <c r="T164" t="str">
        <f t="shared" si="11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1629</v>
      </c>
      <c r="H165" t="s">
        <v>21</v>
      </c>
      <c r="I165" t="s">
        <v>22</v>
      </c>
      <c r="J165">
        <v>1508475600</v>
      </c>
      <c r="K165" s="8">
        <f t="shared" si="8"/>
        <v>43028.208333333328</v>
      </c>
      <c r="L165">
        <v>1512712800</v>
      </c>
      <c r="M165" s="8">
        <f t="shared" si="9"/>
        <v>43077.25</v>
      </c>
      <c r="N165" t="b">
        <v>0</v>
      </c>
      <c r="O165" t="b">
        <v>1</v>
      </c>
      <c r="P165" t="s">
        <v>122</v>
      </c>
      <c r="Q165">
        <f>100*(E165/D165)</f>
        <v>253.25714285714284</v>
      </c>
      <c r="R165">
        <f>IF(G165, E165/G165, 0)</f>
        <v>5.4413750767341931</v>
      </c>
      <c r="S165" t="str">
        <f t="shared" si="10"/>
        <v>photography</v>
      </c>
      <c r="T165" t="str">
        <f t="shared" si="11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14</v>
      </c>
      <c r="G166">
        <v>1625</v>
      </c>
      <c r="H166" t="s">
        <v>21</v>
      </c>
      <c r="I166" t="s">
        <v>22</v>
      </c>
      <c r="J166">
        <v>1507438800</v>
      </c>
      <c r="K166" s="8">
        <f t="shared" si="8"/>
        <v>43016.208333333328</v>
      </c>
      <c r="L166">
        <v>1507525200</v>
      </c>
      <c r="M166" s="8">
        <f t="shared" si="9"/>
        <v>43017.208333333328</v>
      </c>
      <c r="N166" t="b">
        <v>0</v>
      </c>
      <c r="O166" t="b">
        <v>0</v>
      </c>
      <c r="P166" t="s">
        <v>33</v>
      </c>
      <c r="Q166">
        <f>100*(E166/D166)</f>
        <v>100.16943521594683</v>
      </c>
      <c r="R166">
        <f>IF(G166, E166/G166, 0)</f>
        <v>92.772307692307692</v>
      </c>
      <c r="S166" t="str">
        <f t="shared" si="10"/>
        <v>theater</v>
      </c>
      <c r="T166" t="str">
        <f t="shared" si="11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1621</v>
      </c>
      <c r="H167" t="s">
        <v>21</v>
      </c>
      <c r="I167" t="s">
        <v>22</v>
      </c>
      <c r="J167">
        <v>1501563600</v>
      </c>
      <c r="K167" s="8">
        <f t="shared" si="8"/>
        <v>42948.208333333328</v>
      </c>
      <c r="L167">
        <v>1504328400</v>
      </c>
      <c r="M167" s="8">
        <f t="shared" si="9"/>
        <v>42980.208333333328</v>
      </c>
      <c r="N167" t="b">
        <v>0</v>
      </c>
      <c r="O167" t="b">
        <v>0</v>
      </c>
      <c r="P167" t="s">
        <v>28</v>
      </c>
      <c r="Q167">
        <f>100*(E167/D167)</f>
        <v>121.99004424778761</v>
      </c>
      <c r="R167">
        <f>IF(G167, E167/G167, 0)</f>
        <v>68.031462060456505</v>
      </c>
      <c r="S167" t="str">
        <f t="shared" si="10"/>
        <v>technology</v>
      </c>
      <c r="T167" t="str">
        <f t="shared" si="11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1613</v>
      </c>
      <c r="H168" t="s">
        <v>21</v>
      </c>
      <c r="I168" t="s">
        <v>22</v>
      </c>
      <c r="J168">
        <v>1292997600</v>
      </c>
      <c r="K168" s="8">
        <f t="shared" si="8"/>
        <v>40534.25</v>
      </c>
      <c r="L168">
        <v>1293343200</v>
      </c>
      <c r="M168" s="8">
        <f t="shared" si="9"/>
        <v>40538.25</v>
      </c>
      <c r="N168" t="b">
        <v>0</v>
      </c>
      <c r="O168" t="b">
        <v>0</v>
      </c>
      <c r="P168" t="s">
        <v>122</v>
      </c>
      <c r="Q168">
        <f>100*(E168/D168)</f>
        <v>137.13265306122449</v>
      </c>
      <c r="R168">
        <f>IF(G168, E168/G168, 0)</f>
        <v>8.3316800991940489</v>
      </c>
      <c r="S168" t="str">
        <f t="shared" si="10"/>
        <v>photography</v>
      </c>
      <c r="T168" t="str">
        <f t="shared" si="11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14</v>
      </c>
      <c r="G169">
        <v>1608</v>
      </c>
      <c r="H169" t="s">
        <v>26</v>
      </c>
      <c r="I169" t="s">
        <v>27</v>
      </c>
      <c r="J169">
        <v>1370840400</v>
      </c>
      <c r="K169" s="8">
        <f t="shared" si="8"/>
        <v>41435.208333333336</v>
      </c>
      <c r="L169">
        <v>1371704400</v>
      </c>
      <c r="M169" s="8">
        <f t="shared" si="9"/>
        <v>41445.208333333336</v>
      </c>
      <c r="N169" t="b">
        <v>0</v>
      </c>
      <c r="O169" t="b">
        <v>0</v>
      </c>
      <c r="P169" t="s">
        <v>33</v>
      </c>
      <c r="Q169">
        <f>100*(E169/D169)</f>
        <v>415.53846153846149</v>
      </c>
      <c r="R169">
        <f>IF(G169, E169/G169, 0)</f>
        <v>6.7189054726368163</v>
      </c>
      <c r="S169" t="str">
        <f t="shared" si="10"/>
        <v>theater</v>
      </c>
      <c r="T169" t="str">
        <f t="shared" si="11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20</v>
      </c>
      <c r="G170">
        <v>1606</v>
      </c>
      <c r="H170" t="s">
        <v>36</v>
      </c>
      <c r="I170" t="s">
        <v>37</v>
      </c>
      <c r="J170">
        <v>1550815200</v>
      </c>
      <c r="K170" s="8">
        <f t="shared" si="8"/>
        <v>43518.25</v>
      </c>
      <c r="L170">
        <v>1552798800</v>
      </c>
      <c r="M170" s="8">
        <f t="shared" si="9"/>
        <v>43541.208333333328</v>
      </c>
      <c r="N170" t="b">
        <v>0</v>
      </c>
      <c r="O170" t="b">
        <v>1</v>
      </c>
      <c r="P170" t="s">
        <v>60</v>
      </c>
      <c r="Q170">
        <f>100*(E170/D170)</f>
        <v>31.30913348946136</v>
      </c>
      <c r="R170">
        <f>IF(G170, E170/G170, 0)</f>
        <v>24.973225404732254</v>
      </c>
      <c r="S170" t="str">
        <f t="shared" si="10"/>
        <v>music</v>
      </c>
      <c r="T170" t="str">
        <f t="shared" si="11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1605</v>
      </c>
      <c r="H171" t="s">
        <v>21</v>
      </c>
      <c r="I171" t="s">
        <v>22</v>
      </c>
      <c r="J171">
        <v>1339909200</v>
      </c>
      <c r="K171" s="8">
        <f t="shared" si="8"/>
        <v>41077.208333333336</v>
      </c>
      <c r="L171">
        <v>1342328400</v>
      </c>
      <c r="M171" s="8">
        <f t="shared" si="9"/>
        <v>41105.208333333336</v>
      </c>
      <c r="N171" t="b">
        <v>0</v>
      </c>
      <c r="O171" t="b">
        <v>1</v>
      </c>
      <c r="P171" t="s">
        <v>100</v>
      </c>
      <c r="Q171">
        <f>100*(E171/D171)</f>
        <v>424.08154506437768</v>
      </c>
      <c r="R171">
        <f>IF(G171, E171/G171, 0)</f>
        <v>61.564485981308408</v>
      </c>
      <c r="S171" t="str">
        <f t="shared" si="10"/>
        <v>film &amp; video</v>
      </c>
      <c r="T171" t="str">
        <f t="shared" si="11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20</v>
      </c>
      <c r="G172">
        <v>1604</v>
      </c>
      <c r="H172" t="s">
        <v>21</v>
      </c>
      <c r="I172" t="s">
        <v>22</v>
      </c>
      <c r="J172">
        <v>1501736400</v>
      </c>
      <c r="K172" s="8">
        <f t="shared" si="8"/>
        <v>42950.208333333328</v>
      </c>
      <c r="L172">
        <v>1502341200</v>
      </c>
      <c r="M172" s="8">
        <f t="shared" si="9"/>
        <v>42957.208333333328</v>
      </c>
      <c r="N172" t="b">
        <v>0</v>
      </c>
      <c r="O172" t="b">
        <v>0</v>
      </c>
      <c r="P172" t="s">
        <v>60</v>
      </c>
      <c r="Q172">
        <f>100*(E172/D172)</f>
        <v>2.93886230728336</v>
      </c>
      <c r="R172">
        <f>IF(G172, E172/G172, 0)</f>
        <v>3.4463840399002494</v>
      </c>
      <c r="S172" t="str">
        <f t="shared" si="10"/>
        <v>music</v>
      </c>
      <c r="T172" t="str">
        <f t="shared" si="11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20</v>
      </c>
      <c r="G173">
        <v>1600</v>
      </c>
      <c r="H173" t="s">
        <v>21</v>
      </c>
      <c r="I173" t="s">
        <v>22</v>
      </c>
      <c r="J173">
        <v>1395291600</v>
      </c>
      <c r="K173" s="8">
        <f t="shared" si="8"/>
        <v>41718.208333333336</v>
      </c>
      <c r="L173">
        <v>1397192400</v>
      </c>
      <c r="M173" s="8">
        <f t="shared" si="9"/>
        <v>41740.208333333336</v>
      </c>
      <c r="N173" t="b">
        <v>0</v>
      </c>
      <c r="O173" t="b">
        <v>0</v>
      </c>
      <c r="P173" t="s">
        <v>206</v>
      </c>
      <c r="Q173">
        <f>100*(E173/D173)</f>
        <v>10.63265306122449</v>
      </c>
      <c r="R173">
        <f>IF(G173, E173/G173, 0)</f>
        <v>0.325625</v>
      </c>
      <c r="S173" t="str">
        <f t="shared" si="10"/>
        <v>publishing</v>
      </c>
      <c r="T173" t="str">
        <f t="shared" si="11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1596</v>
      </c>
      <c r="H174" t="s">
        <v>21</v>
      </c>
      <c r="I174" t="s">
        <v>22</v>
      </c>
      <c r="J174">
        <v>1405746000</v>
      </c>
      <c r="K174" s="8">
        <f t="shared" si="8"/>
        <v>41839.208333333336</v>
      </c>
      <c r="L174">
        <v>1407042000</v>
      </c>
      <c r="M174" s="8">
        <f t="shared" si="9"/>
        <v>41854.208333333336</v>
      </c>
      <c r="N174" t="b">
        <v>0</v>
      </c>
      <c r="O174" t="b">
        <v>1</v>
      </c>
      <c r="P174" t="s">
        <v>42</v>
      </c>
      <c r="Q174">
        <f>100*(E174/D174)</f>
        <v>82.875</v>
      </c>
      <c r="R174">
        <f>IF(G174, E174/G174, 0)</f>
        <v>0.41541353383458646</v>
      </c>
      <c r="S174" t="str">
        <f t="shared" si="10"/>
        <v>film &amp; video</v>
      </c>
      <c r="T174" t="str">
        <f t="shared" si="11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1573</v>
      </c>
      <c r="H175" t="s">
        <v>21</v>
      </c>
      <c r="I175" t="s">
        <v>22</v>
      </c>
      <c r="J175">
        <v>1368853200</v>
      </c>
      <c r="K175" s="8">
        <f t="shared" si="8"/>
        <v>41412.208333333336</v>
      </c>
      <c r="L175">
        <v>1369371600</v>
      </c>
      <c r="M175" s="8">
        <f t="shared" si="9"/>
        <v>41418.208333333336</v>
      </c>
      <c r="N175" t="b">
        <v>0</v>
      </c>
      <c r="O175" t="b">
        <v>0</v>
      </c>
      <c r="P175" t="s">
        <v>33</v>
      </c>
      <c r="Q175">
        <f>100*(E175/D175)</f>
        <v>163.01447776628748</v>
      </c>
      <c r="R175">
        <f>IF(G175, E175/G175, 0)</f>
        <v>100.21296884933248</v>
      </c>
      <c r="S175" t="str">
        <f t="shared" si="10"/>
        <v>theater</v>
      </c>
      <c r="T175" t="str">
        <f t="shared" si="11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1572</v>
      </c>
      <c r="H176" t="s">
        <v>21</v>
      </c>
      <c r="I176" t="s">
        <v>22</v>
      </c>
      <c r="J176">
        <v>1444021200</v>
      </c>
      <c r="K176" s="8">
        <f t="shared" si="8"/>
        <v>42282.208333333328</v>
      </c>
      <c r="L176">
        <v>1444107600</v>
      </c>
      <c r="M176" s="8">
        <f t="shared" si="9"/>
        <v>42283.208333333328</v>
      </c>
      <c r="N176" t="b">
        <v>0</v>
      </c>
      <c r="O176" t="b">
        <v>1</v>
      </c>
      <c r="P176" t="s">
        <v>65</v>
      </c>
      <c r="Q176">
        <f>100*(E176/D176)</f>
        <v>894.66666666666674</v>
      </c>
      <c r="R176">
        <f>IF(G176, E176/G176, 0)</f>
        <v>3.4147582697201018</v>
      </c>
      <c r="S176" t="str">
        <f t="shared" si="10"/>
        <v>technology</v>
      </c>
      <c r="T176" t="str">
        <f t="shared" si="11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20</v>
      </c>
      <c r="G177">
        <v>1561</v>
      </c>
      <c r="H177" t="s">
        <v>21</v>
      </c>
      <c r="I177" t="s">
        <v>22</v>
      </c>
      <c r="J177">
        <v>1472619600</v>
      </c>
      <c r="K177" s="8">
        <f t="shared" si="8"/>
        <v>42613.208333333328</v>
      </c>
      <c r="L177">
        <v>1474261200</v>
      </c>
      <c r="M177" s="8">
        <f t="shared" si="9"/>
        <v>42632.208333333328</v>
      </c>
      <c r="N177" t="b">
        <v>0</v>
      </c>
      <c r="O177" t="b">
        <v>0</v>
      </c>
      <c r="P177" t="s">
        <v>33</v>
      </c>
      <c r="Q177">
        <f>100*(E177/D177)</f>
        <v>26.191501103752756</v>
      </c>
      <c r="R177">
        <f>IF(G177, E177/G177, 0)</f>
        <v>30.402946828955798</v>
      </c>
      <c r="S177" t="str">
        <f t="shared" si="10"/>
        <v>theater</v>
      </c>
      <c r="T177" t="str">
        <f t="shared" si="11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20</v>
      </c>
      <c r="G178">
        <v>1559</v>
      </c>
      <c r="H178" t="s">
        <v>21</v>
      </c>
      <c r="I178" t="s">
        <v>22</v>
      </c>
      <c r="J178">
        <v>1472878800</v>
      </c>
      <c r="K178" s="8">
        <f t="shared" si="8"/>
        <v>42616.208333333328</v>
      </c>
      <c r="L178">
        <v>1473656400</v>
      </c>
      <c r="M178" s="8">
        <f t="shared" si="9"/>
        <v>42625.208333333328</v>
      </c>
      <c r="N178" t="b">
        <v>0</v>
      </c>
      <c r="O178" t="b">
        <v>0</v>
      </c>
      <c r="P178" t="s">
        <v>33</v>
      </c>
      <c r="Q178">
        <f>100*(E178/D178)</f>
        <v>74.834782608695647</v>
      </c>
      <c r="R178">
        <f>IF(G178, E178/G178, 0)</f>
        <v>55.202052597819112</v>
      </c>
      <c r="S178" t="str">
        <f t="shared" si="10"/>
        <v>theater</v>
      </c>
      <c r="T178" t="str">
        <f t="shared" si="11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1548</v>
      </c>
      <c r="H179" t="s">
        <v>21</v>
      </c>
      <c r="I179" t="s">
        <v>22</v>
      </c>
      <c r="J179">
        <v>1289800800</v>
      </c>
      <c r="K179" s="8">
        <f t="shared" si="8"/>
        <v>40497.25</v>
      </c>
      <c r="L179">
        <v>1291960800</v>
      </c>
      <c r="M179" s="8">
        <f t="shared" si="9"/>
        <v>40522.25</v>
      </c>
      <c r="N179" t="b">
        <v>0</v>
      </c>
      <c r="O179" t="b">
        <v>0</v>
      </c>
      <c r="P179" t="s">
        <v>33</v>
      </c>
      <c r="Q179">
        <f>100*(E179/D179)</f>
        <v>416.47680412371136</v>
      </c>
      <c r="R179">
        <f>IF(G179, E179/G179, 0)</f>
        <v>104.38824289405684</v>
      </c>
      <c r="S179" t="str">
        <f t="shared" si="10"/>
        <v>theater</v>
      </c>
      <c r="T179" t="str">
        <f t="shared" si="11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20</v>
      </c>
      <c r="G180">
        <v>1539</v>
      </c>
      <c r="H180" t="s">
        <v>21</v>
      </c>
      <c r="I180" t="s">
        <v>22</v>
      </c>
      <c r="J180">
        <v>1505970000</v>
      </c>
      <c r="K180" s="8">
        <f t="shared" si="8"/>
        <v>42999.208333333328</v>
      </c>
      <c r="L180">
        <v>1506747600</v>
      </c>
      <c r="M180" s="8">
        <f t="shared" si="9"/>
        <v>43008.208333333328</v>
      </c>
      <c r="N180" t="b">
        <v>0</v>
      </c>
      <c r="O180" t="b">
        <v>0</v>
      </c>
      <c r="P180" t="s">
        <v>17</v>
      </c>
      <c r="Q180">
        <f>100*(E180/D180)</f>
        <v>96.208333333333329</v>
      </c>
      <c r="R180">
        <f>IF(G180, E180/G180, 0)</f>
        <v>4.5009746588693957</v>
      </c>
      <c r="S180" t="str">
        <f t="shared" si="10"/>
        <v>food</v>
      </c>
      <c r="T180" t="str">
        <f t="shared" si="11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14</v>
      </c>
      <c r="G181">
        <v>1538</v>
      </c>
      <c r="H181" t="s">
        <v>15</v>
      </c>
      <c r="I181" t="s">
        <v>16</v>
      </c>
      <c r="J181">
        <v>1363496400</v>
      </c>
      <c r="K181" s="8">
        <f t="shared" si="8"/>
        <v>41350.208333333336</v>
      </c>
      <c r="L181">
        <v>1363582800</v>
      </c>
      <c r="M181" s="8">
        <f t="shared" si="9"/>
        <v>41351.208333333336</v>
      </c>
      <c r="N181" t="b">
        <v>0</v>
      </c>
      <c r="O181" t="b">
        <v>1</v>
      </c>
      <c r="P181" t="s">
        <v>33</v>
      </c>
      <c r="Q181">
        <f>100*(E181/D181)</f>
        <v>357.71910112359546</v>
      </c>
      <c r="R181">
        <f>IF(G181, E181/G181, 0)</f>
        <v>103.50130039011704</v>
      </c>
      <c r="S181" t="str">
        <f t="shared" si="10"/>
        <v>theater</v>
      </c>
      <c r="T181" t="str">
        <f t="shared" si="11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1518</v>
      </c>
      <c r="H182" t="s">
        <v>26</v>
      </c>
      <c r="I182" t="s">
        <v>27</v>
      </c>
      <c r="J182">
        <v>1269234000</v>
      </c>
      <c r="K182" s="8">
        <f t="shared" si="8"/>
        <v>40259.208333333336</v>
      </c>
      <c r="L182">
        <v>1269666000</v>
      </c>
      <c r="M182" s="8">
        <f t="shared" si="9"/>
        <v>40264.208333333336</v>
      </c>
      <c r="N182" t="b">
        <v>0</v>
      </c>
      <c r="O182" t="b">
        <v>0</v>
      </c>
      <c r="P182" t="s">
        <v>65</v>
      </c>
      <c r="Q182">
        <f>100*(E182/D182)</f>
        <v>308.45714285714286</v>
      </c>
      <c r="R182">
        <f>IF(G182, E182/G182, 0)</f>
        <v>113.79183135704875</v>
      </c>
      <c r="S182" t="str">
        <f t="shared" si="10"/>
        <v>technology</v>
      </c>
      <c r="T182" t="str">
        <f t="shared" si="11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1482</v>
      </c>
      <c r="H183" t="s">
        <v>21</v>
      </c>
      <c r="I183" t="s">
        <v>22</v>
      </c>
      <c r="J183">
        <v>1507093200</v>
      </c>
      <c r="K183" s="8">
        <f t="shared" si="8"/>
        <v>43012.208333333328</v>
      </c>
      <c r="L183">
        <v>1508648400</v>
      </c>
      <c r="M183" s="8">
        <f t="shared" si="9"/>
        <v>43030.208333333328</v>
      </c>
      <c r="N183" t="b">
        <v>0</v>
      </c>
      <c r="O183" t="b">
        <v>0</v>
      </c>
      <c r="P183" t="s">
        <v>28</v>
      </c>
      <c r="Q183">
        <f>100*(E183/D183)</f>
        <v>61.802325581395344</v>
      </c>
      <c r="R183">
        <f>IF(G183, E183/G183, 0)</f>
        <v>3.5863697705802968</v>
      </c>
      <c r="S183" t="str">
        <f t="shared" si="10"/>
        <v>technology</v>
      </c>
      <c r="T183" t="str">
        <f t="shared" si="11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74</v>
      </c>
      <c r="G184">
        <v>1480</v>
      </c>
      <c r="H184" t="s">
        <v>36</v>
      </c>
      <c r="I184" t="s">
        <v>37</v>
      </c>
      <c r="J184">
        <v>1560574800</v>
      </c>
      <c r="K184" s="8">
        <f t="shared" si="8"/>
        <v>43631.208333333328</v>
      </c>
      <c r="L184">
        <v>1561957200</v>
      </c>
      <c r="M184" s="8">
        <f t="shared" si="9"/>
        <v>43647.208333333328</v>
      </c>
      <c r="N184" t="b">
        <v>0</v>
      </c>
      <c r="O184" t="b">
        <v>0</v>
      </c>
      <c r="P184" t="s">
        <v>33</v>
      </c>
      <c r="Q184">
        <f>100*(E184/D184)</f>
        <v>722.32472324723244</v>
      </c>
      <c r="R184">
        <f>IF(G184, E184/G184, 0)</f>
        <v>132.26351351351352</v>
      </c>
      <c r="S184" t="str">
        <f t="shared" si="10"/>
        <v>theater</v>
      </c>
      <c r="T184" t="str">
        <f t="shared" si="11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20</v>
      </c>
      <c r="G185">
        <v>1470</v>
      </c>
      <c r="H185" t="s">
        <v>15</v>
      </c>
      <c r="I185" t="s">
        <v>16</v>
      </c>
      <c r="J185">
        <v>1284008400</v>
      </c>
      <c r="K185" s="8">
        <f t="shared" si="8"/>
        <v>40430.208333333336</v>
      </c>
      <c r="L185">
        <v>1285131600</v>
      </c>
      <c r="M185" s="8">
        <f t="shared" si="9"/>
        <v>40443.208333333336</v>
      </c>
      <c r="N185" t="b">
        <v>0</v>
      </c>
      <c r="O185" t="b">
        <v>0</v>
      </c>
      <c r="P185" t="s">
        <v>23</v>
      </c>
      <c r="Q185">
        <f>100*(E185/D185)</f>
        <v>69.117647058823522</v>
      </c>
      <c r="R185">
        <f>IF(G185, E185/G185, 0)</f>
        <v>2.3979591836734695</v>
      </c>
      <c r="S185" t="str">
        <f t="shared" si="10"/>
        <v>music</v>
      </c>
      <c r="T185" t="str">
        <f t="shared" si="11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14</v>
      </c>
      <c r="G186">
        <v>1467</v>
      </c>
      <c r="H186" t="s">
        <v>21</v>
      </c>
      <c r="I186" t="s">
        <v>22</v>
      </c>
      <c r="J186">
        <v>1556859600</v>
      </c>
      <c r="K186" s="8">
        <f t="shared" si="8"/>
        <v>43588.208333333328</v>
      </c>
      <c r="L186">
        <v>1556946000</v>
      </c>
      <c r="M186" s="8">
        <f t="shared" si="9"/>
        <v>43589.208333333328</v>
      </c>
      <c r="N186" t="b">
        <v>0</v>
      </c>
      <c r="O186" t="b">
        <v>0</v>
      </c>
      <c r="P186" t="s">
        <v>33</v>
      </c>
      <c r="Q186">
        <f>100*(E186/D186)</f>
        <v>293.05555555555554</v>
      </c>
      <c r="R186">
        <f>IF(G186, E186/G186, 0)</f>
        <v>7.1915473755964552</v>
      </c>
      <c r="S186" t="str">
        <f t="shared" si="10"/>
        <v>theater</v>
      </c>
      <c r="T186" t="str">
        <f t="shared" si="11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1467</v>
      </c>
      <c r="H187" t="s">
        <v>21</v>
      </c>
      <c r="I187" t="s">
        <v>22</v>
      </c>
      <c r="J187">
        <v>1526187600</v>
      </c>
      <c r="K187" s="8">
        <f t="shared" si="8"/>
        <v>43233.208333333328</v>
      </c>
      <c r="L187">
        <v>1527138000</v>
      </c>
      <c r="M187" s="8">
        <f t="shared" si="9"/>
        <v>43244.208333333328</v>
      </c>
      <c r="N187" t="b">
        <v>0</v>
      </c>
      <c r="O187" t="b">
        <v>0</v>
      </c>
      <c r="P187" t="s">
        <v>269</v>
      </c>
      <c r="Q187">
        <f>100*(E187/D187)</f>
        <v>71.8</v>
      </c>
      <c r="R187">
        <f>IF(G187, E187/G187, 0)</f>
        <v>0.4894342194955692</v>
      </c>
      <c r="S187" t="str">
        <f t="shared" si="10"/>
        <v>film &amp; video</v>
      </c>
      <c r="T187" t="str">
        <f t="shared" si="11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20</v>
      </c>
      <c r="G188">
        <v>1467</v>
      </c>
      <c r="H188" t="s">
        <v>21</v>
      </c>
      <c r="I188" t="s">
        <v>22</v>
      </c>
      <c r="J188">
        <v>1400821200</v>
      </c>
      <c r="K188" s="8">
        <f t="shared" si="8"/>
        <v>41782.208333333336</v>
      </c>
      <c r="L188">
        <v>1402117200</v>
      </c>
      <c r="M188" s="8">
        <f t="shared" si="9"/>
        <v>41797.208333333336</v>
      </c>
      <c r="N188" t="b">
        <v>0</v>
      </c>
      <c r="O188" t="b">
        <v>0</v>
      </c>
      <c r="P188" t="s">
        <v>33</v>
      </c>
      <c r="Q188">
        <f>100*(E188/D188)</f>
        <v>31.934684684684683</v>
      </c>
      <c r="R188">
        <f>IF(G188, E188/G188, 0)</f>
        <v>19.330606680299933</v>
      </c>
      <c r="S188" t="str">
        <f t="shared" si="10"/>
        <v>theater</v>
      </c>
      <c r="T188" t="str">
        <f t="shared" si="11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1460</v>
      </c>
      <c r="H189" t="s">
        <v>15</v>
      </c>
      <c r="I189" t="s">
        <v>16</v>
      </c>
      <c r="J189">
        <v>1361599200</v>
      </c>
      <c r="K189" s="8">
        <f t="shared" si="8"/>
        <v>41328.25</v>
      </c>
      <c r="L189">
        <v>1364014800</v>
      </c>
      <c r="M189" s="8">
        <f t="shared" si="9"/>
        <v>41356.208333333336</v>
      </c>
      <c r="N189" t="b">
        <v>0</v>
      </c>
      <c r="O189" t="b">
        <v>1</v>
      </c>
      <c r="P189" t="s">
        <v>100</v>
      </c>
      <c r="Q189">
        <f>100*(E189/D189)</f>
        <v>229.87375415282392</v>
      </c>
      <c r="R189">
        <f>IF(G189, E189/G189, 0)</f>
        <v>94.783561643835611</v>
      </c>
      <c r="S189" t="str">
        <f t="shared" si="10"/>
        <v>film &amp; video</v>
      </c>
      <c r="T189" t="str">
        <f t="shared" si="11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20</v>
      </c>
      <c r="G190">
        <v>1442</v>
      </c>
      <c r="H190" t="s">
        <v>107</v>
      </c>
      <c r="I190" t="s">
        <v>108</v>
      </c>
      <c r="J190">
        <v>1417500000</v>
      </c>
      <c r="K190" s="8">
        <f t="shared" si="8"/>
        <v>41975.25</v>
      </c>
      <c r="L190">
        <v>1417586400</v>
      </c>
      <c r="M190" s="8">
        <f t="shared" si="9"/>
        <v>41976.25</v>
      </c>
      <c r="N190" t="b">
        <v>0</v>
      </c>
      <c r="O190" t="b">
        <v>0</v>
      </c>
      <c r="P190" t="s">
        <v>33</v>
      </c>
      <c r="Q190">
        <f>100*(E190/D190)</f>
        <v>32.012195121951223</v>
      </c>
      <c r="R190">
        <f>IF(G190, E190/G190, 0)</f>
        <v>1.8203883495145632</v>
      </c>
      <c r="S190" t="str">
        <f t="shared" si="10"/>
        <v>theater</v>
      </c>
      <c r="T190" t="str">
        <f t="shared" si="11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14</v>
      </c>
      <c r="G191">
        <v>1439</v>
      </c>
      <c r="H191" t="s">
        <v>21</v>
      </c>
      <c r="I191" t="s">
        <v>22</v>
      </c>
      <c r="J191">
        <v>1457071200</v>
      </c>
      <c r="K191" s="8">
        <f t="shared" si="8"/>
        <v>42433.25</v>
      </c>
      <c r="L191">
        <v>1457071200</v>
      </c>
      <c r="M191" s="8">
        <f t="shared" si="9"/>
        <v>42433.25</v>
      </c>
      <c r="N191" t="b">
        <v>0</v>
      </c>
      <c r="O191" t="b">
        <v>0</v>
      </c>
      <c r="P191" t="s">
        <v>33</v>
      </c>
      <c r="Q191">
        <f>100*(E191/D191)</f>
        <v>23.525352848928385</v>
      </c>
      <c r="R191">
        <f>IF(G191, E191/G191, 0)</f>
        <v>31.27449617790132</v>
      </c>
      <c r="S191" t="str">
        <f t="shared" si="10"/>
        <v>theater</v>
      </c>
      <c r="T191" t="str">
        <f t="shared" si="11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20</v>
      </c>
      <c r="G192">
        <v>1425</v>
      </c>
      <c r="H192" t="s">
        <v>21</v>
      </c>
      <c r="I192" t="s">
        <v>22</v>
      </c>
      <c r="J192">
        <v>1370322000</v>
      </c>
      <c r="K192" s="8">
        <f t="shared" si="8"/>
        <v>41429.208333333336</v>
      </c>
      <c r="L192">
        <v>1370408400</v>
      </c>
      <c r="M192" s="8">
        <f t="shared" si="9"/>
        <v>41430.208333333336</v>
      </c>
      <c r="N192" t="b">
        <v>0</v>
      </c>
      <c r="O192" t="b">
        <v>1</v>
      </c>
      <c r="P192" t="s">
        <v>33</v>
      </c>
      <c r="Q192">
        <f>100*(E192/D192)</f>
        <v>68.594594594594597</v>
      </c>
      <c r="R192">
        <f>IF(G192, E192/G192, 0)</f>
        <v>1.7810526315789474</v>
      </c>
      <c r="S192" t="str">
        <f t="shared" si="10"/>
        <v>theater</v>
      </c>
      <c r="T192" t="str">
        <f t="shared" si="11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20</v>
      </c>
      <c r="G193">
        <v>1396</v>
      </c>
      <c r="H193" t="s">
        <v>107</v>
      </c>
      <c r="I193" t="s">
        <v>108</v>
      </c>
      <c r="J193">
        <v>1552366800</v>
      </c>
      <c r="K193" s="8">
        <f t="shared" si="8"/>
        <v>43536.208333333328</v>
      </c>
      <c r="L193">
        <v>1552626000</v>
      </c>
      <c r="M193" s="8">
        <f t="shared" si="9"/>
        <v>43539.208333333328</v>
      </c>
      <c r="N193" t="b">
        <v>0</v>
      </c>
      <c r="O193" t="b">
        <v>0</v>
      </c>
      <c r="P193" t="s">
        <v>33</v>
      </c>
      <c r="Q193">
        <f>100*(E193/D193)</f>
        <v>37.952380952380956</v>
      </c>
      <c r="R193">
        <f>IF(G193, E193/G193, 0)</f>
        <v>2.2836676217765044</v>
      </c>
      <c r="S193" t="str">
        <f t="shared" si="10"/>
        <v>theater</v>
      </c>
      <c r="T193" t="str">
        <f t="shared" si="11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20</v>
      </c>
      <c r="G194">
        <v>1396</v>
      </c>
      <c r="H194" t="s">
        <v>21</v>
      </c>
      <c r="I194" t="s">
        <v>22</v>
      </c>
      <c r="J194">
        <v>1403845200</v>
      </c>
      <c r="K194" s="8">
        <f t="shared" si="8"/>
        <v>41817.208333333336</v>
      </c>
      <c r="L194">
        <v>1404190800</v>
      </c>
      <c r="M194" s="8">
        <f t="shared" si="9"/>
        <v>41821.208333333336</v>
      </c>
      <c r="N194" t="b">
        <v>0</v>
      </c>
      <c r="O194" t="b">
        <v>0</v>
      </c>
      <c r="P194" t="s">
        <v>23</v>
      </c>
      <c r="Q194">
        <f>100*(E194/D194)</f>
        <v>19.992957746478872</v>
      </c>
      <c r="R194">
        <f>IF(G194, E194/G194, 0)</f>
        <v>6.1010028653295132</v>
      </c>
      <c r="S194" t="str">
        <f t="shared" si="10"/>
        <v>music</v>
      </c>
      <c r="T194" t="str">
        <f t="shared" si="11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20</v>
      </c>
      <c r="G195">
        <v>1385</v>
      </c>
      <c r="H195" t="s">
        <v>21</v>
      </c>
      <c r="I195" t="s">
        <v>22</v>
      </c>
      <c r="J195">
        <v>1523163600</v>
      </c>
      <c r="K195" s="8">
        <f t="shared" ref="K195:K258" si="12">(((J195/60)/60)/24)+DATE(1970,1,1)</f>
        <v>43198.208333333328</v>
      </c>
      <c r="L195">
        <v>1523509200</v>
      </c>
      <c r="M195" s="8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>
        <f>100*(E195/D195)</f>
        <v>45.636363636363633</v>
      </c>
      <c r="R195">
        <f>IF(G195, E195/G195, 0)</f>
        <v>2.1747292418772561</v>
      </c>
      <c r="S195" t="str">
        <f t="shared" ref="S195:S258" si="14">LEFT(P195,FIND("/",P195)-1)</f>
        <v>music</v>
      </c>
      <c r="T195" t="str">
        <f t="shared" ref="T195:T258" si="15">RIGHT(P195,LEN(P195) - FIND("/",P195))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14</v>
      </c>
      <c r="G196">
        <v>1368</v>
      </c>
      <c r="H196" t="s">
        <v>21</v>
      </c>
      <c r="I196" t="s">
        <v>22</v>
      </c>
      <c r="J196">
        <v>1442206800</v>
      </c>
      <c r="K196" s="8">
        <f t="shared" si="12"/>
        <v>42261.208333333328</v>
      </c>
      <c r="L196">
        <v>1443589200</v>
      </c>
      <c r="M196" s="8">
        <f t="shared" si="13"/>
        <v>42277.208333333328</v>
      </c>
      <c r="N196" t="b">
        <v>0</v>
      </c>
      <c r="O196" t="b">
        <v>0</v>
      </c>
      <c r="P196" t="s">
        <v>148</v>
      </c>
      <c r="Q196">
        <f>100*(E196/D196)</f>
        <v>122.7605633802817</v>
      </c>
      <c r="R196">
        <f>IF(G196, E196/G196, 0)</f>
        <v>6.371345029239766</v>
      </c>
      <c r="S196" t="str">
        <f t="shared" si="14"/>
        <v>music</v>
      </c>
      <c r="T196" t="str">
        <f t="shared" si="15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1354</v>
      </c>
      <c r="H197" t="s">
        <v>21</v>
      </c>
      <c r="I197" t="s">
        <v>22</v>
      </c>
      <c r="J197">
        <v>1532840400</v>
      </c>
      <c r="K197" s="8">
        <f t="shared" si="12"/>
        <v>43310.208333333328</v>
      </c>
      <c r="L197">
        <v>1533445200</v>
      </c>
      <c r="M197" s="8">
        <f t="shared" si="13"/>
        <v>43317.208333333328</v>
      </c>
      <c r="N197" t="b">
        <v>0</v>
      </c>
      <c r="O197" t="b">
        <v>0</v>
      </c>
      <c r="P197" t="s">
        <v>50</v>
      </c>
      <c r="Q197">
        <f>100*(E197/D197)</f>
        <v>361.75316455696202</v>
      </c>
      <c r="R197">
        <f>IF(G197, E197/G197, 0)</f>
        <v>42.21344165435746</v>
      </c>
      <c r="S197" t="str">
        <f t="shared" si="14"/>
        <v>music</v>
      </c>
      <c r="T197" t="str">
        <f t="shared" si="15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20</v>
      </c>
      <c r="G198">
        <v>1345</v>
      </c>
      <c r="H198" t="s">
        <v>36</v>
      </c>
      <c r="I198" t="s">
        <v>37</v>
      </c>
      <c r="J198">
        <v>1472878800</v>
      </c>
      <c r="K198" s="8">
        <f t="shared" si="12"/>
        <v>42616.208333333328</v>
      </c>
      <c r="L198">
        <v>1474520400</v>
      </c>
      <c r="M198" s="8">
        <f t="shared" si="13"/>
        <v>42635.208333333328</v>
      </c>
      <c r="N198" t="b">
        <v>0</v>
      </c>
      <c r="O198" t="b">
        <v>0</v>
      </c>
      <c r="P198" t="s">
        <v>65</v>
      </c>
      <c r="Q198">
        <f>100*(E198/D198)</f>
        <v>63.146341463414636</v>
      </c>
      <c r="R198">
        <f>IF(G198, E198/G198, 0)</f>
        <v>3.849814126394052</v>
      </c>
      <c r="S198" t="str">
        <f t="shared" si="14"/>
        <v>technology</v>
      </c>
      <c r="T198" t="str">
        <f t="shared" si="15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14</v>
      </c>
      <c r="G199">
        <v>1335</v>
      </c>
      <c r="H199" t="s">
        <v>21</v>
      </c>
      <c r="I199" t="s">
        <v>22</v>
      </c>
      <c r="J199">
        <v>1498194000</v>
      </c>
      <c r="K199" s="8">
        <f t="shared" si="12"/>
        <v>42909.208333333328</v>
      </c>
      <c r="L199">
        <v>1499403600</v>
      </c>
      <c r="M199" s="8">
        <f t="shared" si="13"/>
        <v>42923.208333333328</v>
      </c>
      <c r="N199" t="b">
        <v>0</v>
      </c>
      <c r="O199" t="b">
        <v>0</v>
      </c>
      <c r="P199" t="s">
        <v>53</v>
      </c>
      <c r="Q199">
        <f>100*(E199/D199)</f>
        <v>298.20475319926874</v>
      </c>
      <c r="R199">
        <f>IF(G199, E199/G199, 0)</f>
        <v>122.18576779026218</v>
      </c>
      <c r="S199" t="str">
        <f t="shared" si="14"/>
        <v>film &amp; video</v>
      </c>
      <c r="T199" t="str">
        <f t="shared" si="15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74</v>
      </c>
      <c r="G200">
        <v>1297</v>
      </c>
      <c r="H200" t="s">
        <v>21</v>
      </c>
      <c r="I200" t="s">
        <v>22</v>
      </c>
      <c r="J200">
        <v>1281070800</v>
      </c>
      <c r="K200" s="8">
        <f t="shared" si="12"/>
        <v>40396.208333333336</v>
      </c>
      <c r="L200">
        <v>1283576400</v>
      </c>
      <c r="M200" s="8">
        <f t="shared" si="13"/>
        <v>40425.208333333336</v>
      </c>
      <c r="N200" t="b">
        <v>0</v>
      </c>
      <c r="O200" t="b">
        <v>0</v>
      </c>
      <c r="P200" t="s">
        <v>50</v>
      </c>
      <c r="Q200">
        <f>100*(E200/D200)</f>
        <v>9.5585443037974684</v>
      </c>
      <c r="R200">
        <f>IF(G200, E200/G200, 0)</f>
        <v>4.6576715497301464</v>
      </c>
      <c r="S200" t="str">
        <f t="shared" si="14"/>
        <v>music</v>
      </c>
      <c r="T200" t="str">
        <f t="shared" si="15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20</v>
      </c>
      <c r="G201">
        <v>1297</v>
      </c>
      <c r="H201" t="s">
        <v>21</v>
      </c>
      <c r="I201" t="s">
        <v>22</v>
      </c>
      <c r="J201">
        <v>1436245200</v>
      </c>
      <c r="K201" s="8">
        <f t="shared" si="12"/>
        <v>42192.208333333328</v>
      </c>
      <c r="L201">
        <v>1436590800</v>
      </c>
      <c r="M201" s="8">
        <f t="shared" si="13"/>
        <v>42196.208333333328</v>
      </c>
      <c r="N201" t="b">
        <v>0</v>
      </c>
      <c r="O201" t="b">
        <v>0</v>
      </c>
      <c r="P201" t="s">
        <v>23</v>
      </c>
      <c r="Q201">
        <f>100*(E201/D201)</f>
        <v>53.777777777777779</v>
      </c>
      <c r="R201">
        <f>IF(G201, E201/G201, 0)</f>
        <v>0.74633770239013109</v>
      </c>
      <c r="S201" t="str">
        <f t="shared" si="14"/>
        <v>music</v>
      </c>
      <c r="T201" t="str">
        <f t="shared" si="15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1296</v>
      </c>
      <c r="H202" t="s">
        <v>15</v>
      </c>
      <c r="I202" t="s">
        <v>16</v>
      </c>
      <c r="J202">
        <v>1269493200</v>
      </c>
      <c r="K202" s="8">
        <f t="shared" si="12"/>
        <v>40262.208333333336</v>
      </c>
      <c r="L202">
        <v>1270443600</v>
      </c>
      <c r="M202" s="8">
        <f t="shared" si="13"/>
        <v>40273.208333333336</v>
      </c>
      <c r="N202" t="b">
        <v>0</v>
      </c>
      <c r="O202" t="b">
        <v>0</v>
      </c>
      <c r="P202" t="s">
        <v>33</v>
      </c>
      <c r="Q202">
        <f>100*(E202/D202)</f>
        <v>2</v>
      </c>
      <c r="R202">
        <f>IF(G202, E202/G202, 0)</f>
        <v>1.5432098765432098E-3</v>
      </c>
      <c r="S202" t="str">
        <f t="shared" si="14"/>
        <v>theater</v>
      </c>
      <c r="T202" t="str">
        <f t="shared" si="15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1280</v>
      </c>
      <c r="H203" t="s">
        <v>21</v>
      </c>
      <c r="I203" t="s">
        <v>22</v>
      </c>
      <c r="J203">
        <v>1406264400</v>
      </c>
      <c r="K203" s="8">
        <f t="shared" si="12"/>
        <v>41845.208333333336</v>
      </c>
      <c r="L203">
        <v>1407819600</v>
      </c>
      <c r="M203" s="8">
        <f t="shared" si="13"/>
        <v>41863.208333333336</v>
      </c>
      <c r="N203" t="b">
        <v>0</v>
      </c>
      <c r="O203" t="b">
        <v>0</v>
      </c>
      <c r="P203" t="s">
        <v>28</v>
      </c>
      <c r="Q203">
        <f>100*(E203/D203)</f>
        <v>681.19047619047615</v>
      </c>
      <c r="R203">
        <f>IF(G203, E203/G203, 0)</f>
        <v>11.17578125</v>
      </c>
      <c r="S203" t="str">
        <f t="shared" si="14"/>
        <v>technology</v>
      </c>
      <c r="T203" t="str">
        <f t="shared" si="15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14</v>
      </c>
      <c r="G204">
        <v>1274</v>
      </c>
      <c r="H204" t="s">
        <v>21</v>
      </c>
      <c r="I204" t="s">
        <v>22</v>
      </c>
      <c r="J204">
        <v>1317531600</v>
      </c>
      <c r="K204" s="8">
        <f t="shared" si="12"/>
        <v>40818.208333333336</v>
      </c>
      <c r="L204">
        <v>1317877200</v>
      </c>
      <c r="M204" s="8">
        <f t="shared" si="13"/>
        <v>40822.208333333336</v>
      </c>
      <c r="N204" t="b">
        <v>0</v>
      </c>
      <c r="O204" t="b">
        <v>0</v>
      </c>
      <c r="P204" t="s">
        <v>17</v>
      </c>
      <c r="Q204">
        <f>100*(E204/D204)</f>
        <v>78.831325301204828</v>
      </c>
      <c r="R204">
        <f>IF(G204, E204/G204, 0)</f>
        <v>5.1357927786499218</v>
      </c>
      <c r="S204" t="str">
        <f t="shared" si="14"/>
        <v>food</v>
      </c>
      <c r="T204" t="str">
        <f t="shared" si="15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1267</v>
      </c>
      <c r="H205" t="s">
        <v>26</v>
      </c>
      <c r="I205" t="s">
        <v>27</v>
      </c>
      <c r="J205">
        <v>1484632800</v>
      </c>
      <c r="K205" s="8">
        <f t="shared" si="12"/>
        <v>42752.25</v>
      </c>
      <c r="L205">
        <v>1484805600</v>
      </c>
      <c r="M205" s="8">
        <f t="shared" si="13"/>
        <v>42754.25</v>
      </c>
      <c r="N205" t="b">
        <v>0</v>
      </c>
      <c r="O205" t="b">
        <v>0</v>
      </c>
      <c r="P205" t="s">
        <v>33</v>
      </c>
      <c r="Q205">
        <f>100*(E205/D205)</f>
        <v>134.40792216817235</v>
      </c>
      <c r="R205">
        <f>IF(G205, E205/G205, 0)</f>
        <v>152.65430149960537</v>
      </c>
      <c r="S205" t="str">
        <f t="shared" si="14"/>
        <v>theater</v>
      </c>
      <c r="T205" t="str">
        <f t="shared" si="15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1258</v>
      </c>
      <c r="H206" t="s">
        <v>21</v>
      </c>
      <c r="I206" t="s">
        <v>22</v>
      </c>
      <c r="J206">
        <v>1301806800</v>
      </c>
      <c r="K206" s="8">
        <f t="shared" si="12"/>
        <v>40636.208333333336</v>
      </c>
      <c r="L206">
        <v>1302670800</v>
      </c>
      <c r="M206" s="8">
        <f t="shared" si="13"/>
        <v>40646.208333333336</v>
      </c>
      <c r="N206" t="b">
        <v>0</v>
      </c>
      <c r="O206" t="b">
        <v>0</v>
      </c>
      <c r="P206" t="s">
        <v>159</v>
      </c>
      <c r="Q206">
        <f>100*(E206/D206)</f>
        <v>3.3719999999999999</v>
      </c>
      <c r="R206">
        <f>IF(G206, E206/G206, 0)</f>
        <v>2.0103338632750396</v>
      </c>
      <c r="S206" t="str">
        <f t="shared" si="14"/>
        <v>music</v>
      </c>
      <c r="T206" t="str">
        <f t="shared" si="15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14</v>
      </c>
      <c r="G207">
        <v>1257</v>
      </c>
      <c r="H207" t="s">
        <v>21</v>
      </c>
      <c r="I207" t="s">
        <v>22</v>
      </c>
      <c r="J207">
        <v>1539752400</v>
      </c>
      <c r="K207" s="8">
        <f t="shared" si="12"/>
        <v>43390.208333333328</v>
      </c>
      <c r="L207">
        <v>1540789200</v>
      </c>
      <c r="M207" s="8">
        <f t="shared" si="13"/>
        <v>43402.208333333328</v>
      </c>
      <c r="N207" t="b">
        <v>1</v>
      </c>
      <c r="O207" t="b">
        <v>0</v>
      </c>
      <c r="P207" t="s">
        <v>33</v>
      </c>
      <c r="Q207">
        <f>100*(E207/D207)</f>
        <v>431.84615384615387</v>
      </c>
      <c r="R207">
        <f>IF(G207, E207/G207, 0)</f>
        <v>4.4661893396976931</v>
      </c>
      <c r="S207" t="str">
        <f t="shared" si="14"/>
        <v>theater</v>
      </c>
      <c r="T207" t="str">
        <f t="shared" si="15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20</v>
      </c>
      <c r="G208">
        <v>1249</v>
      </c>
      <c r="H208" t="s">
        <v>21</v>
      </c>
      <c r="I208" t="s">
        <v>22</v>
      </c>
      <c r="J208">
        <v>1267250400</v>
      </c>
      <c r="K208" s="8">
        <f t="shared" si="12"/>
        <v>40236.25</v>
      </c>
      <c r="L208">
        <v>1268028000</v>
      </c>
      <c r="M208" s="8">
        <f t="shared" si="13"/>
        <v>40245.25</v>
      </c>
      <c r="N208" t="b">
        <v>0</v>
      </c>
      <c r="O208" t="b">
        <v>0</v>
      </c>
      <c r="P208" t="s">
        <v>119</v>
      </c>
      <c r="Q208">
        <f>100*(E208/D208)</f>
        <v>38.844444444444441</v>
      </c>
      <c r="R208">
        <f>IF(G208, E208/G208, 0)</f>
        <v>2.799039231385108</v>
      </c>
      <c r="S208" t="str">
        <f t="shared" si="14"/>
        <v>publishing</v>
      </c>
      <c r="T208" t="str">
        <f t="shared" si="15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14</v>
      </c>
      <c r="G209">
        <v>1229</v>
      </c>
      <c r="H209" t="s">
        <v>21</v>
      </c>
      <c r="I209" t="s">
        <v>22</v>
      </c>
      <c r="J209">
        <v>1535432400</v>
      </c>
      <c r="K209" s="8">
        <f t="shared" si="12"/>
        <v>43340.208333333328</v>
      </c>
      <c r="L209">
        <v>1537160400</v>
      </c>
      <c r="M209" s="8">
        <f t="shared" si="13"/>
        <v>43360.208333333328</v>
      </c>
      <c r="N209" t="b">
        <v>0</v>
      </c>
      <c r="O209" t="b">
        <v>1</v>
      </c>
      <c r="P209" t="s">
        <v>23</v>
      </c>
      <c r="Q209">
        <f>100*(E209/D209)</f>
        <v>425.7</v>
      </c>
      <c r="R209">
        <f>IF(G209, E209/G209, 0)</f>
        <v>3.4637917005695686</v>
      </c>
      <c r="S209" t="str">
        <f t="shared" si="14"/>
        <v>music</v>
      </c>
      <c r="T209" t="str">
        <f t="shared" si="15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14</v>
      </c>
      <c r="G210">
        <v>1225</v>
      </c>
      <c r="H210" t="s">
        <v>21</v>
      </c>
      <c r="I210" t="s">
        <v>22</v>
      </c>
      <c r="J210">
        <v>1510207200</v>
      </c>
      <c r="K210" s="8">
        <f t="shared" si="12"/>
        <v>43048.25</v>
      </c>
      <c r="L210">
        <v>1512280800</v>
      </c>
      <c r="M210" s="8">
        <f t="shared" si="13"/>
        <v>43072.25</v>
      </c>
      <c r="N210" t="b">
        <v>0</v>
      </c>
      <c r="O210" t="b">
        <v>0</v>
      </c>
      <c r="P210" t="s">
        <v>42</v>
      </c>
      <c r="Q210">
        <f>100*(E210/D210)</f>
        <v>101.12239715591672</v>
      </c>
      <c r="R210">
        <f>IF(G210, E210/G210, 0)</f>
        <v>162.53877551020409</v>
      </c>
      <c r="S210" t="str">
        <f t="shared" si="14"/>
        <v>film &amp; video</v>
      </c>
      <c r="T210" t="str">
        <f t="shared" si="15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14</v>
      </c>
      <c r="G211">
        <v>1221</v>
      </c>
      <c r="H211" t="s">
        <v>26</v>
      </c>
      <c r="I211" t="s">
        <v>27</v>
      </c>
      <c r="J211">
        <v>1462510800</v>
      </c>
      <c r="K211" s="8">
        <f t="shared" si="12"/>
        <v>42496.208333333328</v>
      </c>
      <c r="L211">
        <v>1463115600</v>
      </c>
      <c r="M211" s="8">
        <f t="shared" si="13"/>
        <v>42503.208333333328</v>
      </c>
      <c r="N211" t="b">
        <v>0</v>
      </c>
      <c r="O211" t="b">
        <v>0</v>
      </c>
      <c r="P211" t="s">
        <v>42</v>
      </c>
      <c r="Q211">
        <f>100*(E211/D211)</f>
        <v>21.188688946015425</v>
      </c>
      <c r="R211">
        <f>IF(G211, E211/G211, 0)</f>
        <v>33.752661752661751</v>
      </c>
      <c r="S211" t="str">
        <f t="shared" si="14"/>
        <v>film &amp; video</v>
      </c>
      <c r="T211" t="str">
        <f t="shared" si="15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1220</v>
      </c>
      <c r="H212" t="s">
        <v>36</v>
      </c>
      <c r="I212" t="s">
        <v>37</v>
      </c>
      <c r="J212">
        <v>1488520800</v>
      </c>
      <c r="K212" s="8">
        <f t="shared" si="12"/>
        <v>42797.25</v>
      </c>
      <c r="L212">
        <v>1490850000</v>
      </c>
      <c r="M212" s="8">
        <f t="shared" si="13"/>
        <v>42824.208333333328</v>
      </c>
      <c r="N212" t="b">
        <v>0</v>
      </c>
      <c r="O212" t="b">
        <v>0</v>
      </c>
      <c r="P212" t="s">
        <v>474</v>
      </c>
      <c r="Q212">
        <f>100*(E212/D212)</f>
        <v>67.425531914893625</v>
      </c>
      <c r="R212">
        <f>IF(G212, E212/G212, 0)</f>
        <v>5.195081967213115</v>
      </c>
      <c r="S212" t="str">
        <f t="shared" si="14"/>
        <v>film &amp; video</v>
      </c>
      <c r="T212" t="str">
        <f t="shared" si="15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74</v>
      </c>
      <c r="G213">
        <v>1218</v>
      </c>
      <c r="H213" t="s">
        <v>21</v>
      </c>
      <c r="I213" t="s">
        <v>22</v>
      </c>
      <c r="J213">
        <v>1377579600</v>
      </c>
      <c r="K213" s="8">
        <f t="shared" si="12"/>
        <v>41513.208333333336</v>
      </c>
      <c r="L213">
        <v>1379653200</v>
      </c>
      <c r="M213" s="8">
        <f t="shared" si="13"/>
        <v>41537.208333333336</v>
      </c>
      <c r="N213" t="b">
        <v>0</v>
      </c>
      <c r="O213" t="b">
        <v>0</v>
      </c>
      <c r="P213" t="s">
        <v>33</v>
      </c>
      <c r="Q213">
        <f>100*(E213/D213)</f>
        <v>94.923371647509583</v>
      </c>
      <c r="R213">
        <f>IF(G213, E213/G213, 0)</f>
        <v>81.362889983579635</v>
      </c>
      <c r="S213" t="str">
        <f t="shared" si="14"/>
        <v>theater</v>
      </c>
      <c r="T213" t="str">
        <f t="shared" si="15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14</v>
      </c>
      <c r="G214">
        <v>1198</v>
      </c>
      <c r="H214" t="s">
        <v>21</v>
      </c>
      <c r="I214" t="s">
        <v>22</v>
      </c>
      <c r="J214">
        <v>1576389600</v>
      </c>
      <c r="K214" s="8">
        <f t="shared" si="12"/>
        <v>43814.25</v>
      </c>
      <c r="L214">
        <v>1580364000</v>
      </c>
      <c r="M214" s="8">
        <f t="shared" si="13"/>
        <v>43860.25</v>
      </c>
      <c r="N214" t="b">
        <v>0</v>
      </c>
      <c r="O214" t="b">
        <v>0</v>
      </c>
      <c r="P214" t="s">
        <v>33</v>
      </c>
      <c r="Q214">
        <f>100*(E214/D214)</f>
        <v>151.85185185185185</v>
      </c>
      <c r="R214">
        <f>IF(G214, E214/G214, 0)</f>
        <v>10.267111853088482</v>
      </c>
      <c r="S214" t="str">
        <f t="shared" si="14"/>
        <v>theater</v>
      </c>
      <c r="T214" t="str">
        <f t="shared" si="15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14</v>
      </c>
      <c r="G215">
        <v>1194</v>
      </c>
      <c r="H215" t="s">
        <v>21</v>
      </c>
      <c r="I215" t="s">
        <v>22</v>
      </c>
      <c r="J215">
        <v>1289019600</v>
      </c>
      <c r="K215" s="8">
        <f t="shared" si="12"/>
        <v>40488.208333333336</v>
      </c>
      <c r="L215">
        <v>1289714400</v>
      </c>
      <c r="M215" s="8">
        <f t="shared" si="13"/>
        <v>40496.25</v>
      </c>
      <c r="N215" t="b">
        <v>0</v>
      </c>
      <c r="O215" t="b">
        <v>1</v>
      </c>
      <c r="P215" t="s">
        <v>60</v>
      </c>
      <c r="Q215">
        <f>100*(E215/D215)</f>
        <v>195.16382252559728</v>
      </c>
      <c r="R215">
        <f>IF(G215, E215/G215, 0)</f>
        <v>143.67587939698493</v>
      </c>
      <c r="S215" t="str">
        <f t="shared" si="14"/>
        <v>music</v>
      </c>
      <c r="T215" t="str">
        <f t="shared" si="15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14</v>
      </c>
      <c r="G216">
        <v>1181</v>
      </c>
      <c r="H216" t="s">
        <v>21</v>
      </c>
      <c r="I216" t="s">
        <v>22</v>
      </c>
      <c r="J216">
        <v>1282194000</v>
      </c>
      <c r="K216" s="8">
        <f t="shared" si="12"/>
        <v>40409.208333333336</v>
      </c>
      <c r="L216">
        <v>1282712400</v>
      </c>
      <c r="M216" s="8">
        <f t="shared" si="13"/>
        <v>40415.208333333336</v>
      </c>
      <c r="N216" t="b">
        <v>0</v>
      </c>
      <c r="O216" t="b">
        <v>0</v>
      </c>
      <c r="P216" t="s">
        <v>23</v>
      </c>
      <c r="Q216">
        <f>100*(E216/D216)</f>
        <v>1023.1428571428571</v>
      </c>
      <c r="R216">
        <f>IF(G216, E216/G216, 0)</f>
        <v>12.128704487722269</v>
      </c>
      <c r="S216" t="str">
        <f t="shared" si="14"/>
        <v>music</v>
      </c>
      <c r="T216" t="str">
        <f t="shared" si="15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20</v>
      </c>
      <c r="G217">
        <v>1170</v>
      </c>
      <c r="H217" t="s">
        <v>21</v>
      </c>
      <c r="I217" t="s">
        <v>22</v>
      </c>
      <c r="J217">
        <v>1550037600</v>
      </c>
      <c r="K217" s="8">
        <f t="shared" si="12"/>
        <v>43509.25</v>
      </c>
      <c r="L217">
        <v>1550210400</v>
      </c>
      <c r="M217" s="8">
        <f t="shared" si="13"/>
        <v>43511.25</v>
      </c>
      <c r="N217" t="b">
        <v>0</v>
      </c>
      <c r="O217" t="b">
        <v>0</v>
      </c>
      <c r="P217" t="s">
        <v>33</v>
      </c>
      <c r="Q217">
        <f>100*(E217/D217)</f>
        <v>3.841836734693878</v>
      </c>
      <c r="R217">
        <f>IF(G217, E217/G217, 0)</f>
        <v>5.1487179487179491</v>
      </c>
      <c r="S217" t="str">
        <f t="shared" si="14"/>
        <v>theater</v>
      </c>
      <c r="T217" t="str">
        <f t="shared" si="15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1152</v>
      </c>
      <c r="H218" t="s">
        <v>21</v>
      </c>
      <c r="I218" t="s">
        <v>22</v>
      </c>
      <c r="J218">
        <v>1321941600</v>
      </c>
      <c r="K218" s="8">
        <f t="shared" si="12"/>
        <v>40869.25</v>
      </c>
      <c r="L218">
        <v>1322114400</v>
      </c>
      <c r="M218" s="8">
        <f t="shared" si="13"/>
        <v>40871.25</v>
      </c>
      <c r="N218" t="b">
        <v>0</v>
      </c>
      <c r="O218" t="b">
        <v>0</v>
      </c>
      <c r="P218" t="s">
        <v>33</v>
      </c>
      <c r="Q218">
        <f>100*(E218/D218)</f>
        <v>155.07066557107643</v>
      </c>
      <c r="R218">
        <f>IF(G218, E218/G218, 0)</f>
        <v>163.8203125</v>
      </c>
      <c r="S218" t="str">
        <f t="shared" si="14"/>
        <v>theater</v>
      </c>
      <c r="T218" t="str">
        <f t="shared" si="15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20</v>
      </c>
      <c r="G219">
        <v>1140</v>
      </c>
      <c r="H219" t="s">
        <v>21</v>
      </c>
      <c r="I219" t="s">
        <v>22</v>
      </c>
      <c r="J219">
        <v>1556427600</v>
      </c>
      <c r="K219" s="8">
        <f t="shared" si="12"/>
        <v>43583.208333333328</v>
      </c>
      <c r="L219">
        <v>1557205200</v>
      </c>
      <c r="M219" s="8">
        <f t="shared" si="13"/>
        <v>43592.208333333328</v>
      </c>
      <c r="N219" t="b">
        <v>0</v>
      </c>
      <c r="O219" t="b">
        <v>0</v>
      </c>
      <c r="P219" t="s">
        <v>474</v>
      </c>
      <c r="Q219">
        <f>100*(E219/D219)</f>
        <v>44.753477588871718</v>
      </c>
      <c r="R219">
        <f>IF(G219, E219/G219, 0)</f>
        <v>50.799122807017547</v>
      </c>
      <c r="S219" t="str">
        <f t="shared" si="14"/>
        <v>film &amp; video</v>
      </c>
      <c r="T219" t="str">
        <f t="shared" si="15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1137</v>
      </c>
      <c r="H220" t="s">
        <v>40</v>
      </c>
      <c r="I220" t="s">
        <v>41</v>
      </c>
      <c r="J220">
        <v>1320991200</v>
      </c>
      <c r="K220" s="8">
        <f t="shared" si="12"/>
        <v>40858.25</v>
      </c>
      <c r="L220">
        <v>1323928800</v>
      </c>
      <c r="M220" s="8">
        <f t="shared" si="13"/>
        <v>40892.25</v>
      </c>
      <c r="N220" t="b">
        <v>0</v>
      </c>
      <c r="O220" t="b">
        <v>1</v>
      </c>
      <c r="P220" t="s">
        <v>100</v>
      </c>
      <c r="Q220">
        <f>100*(E220/D220)</f>
        <v>215.94736842105263</v>
      </c>
      <c r="R220">
        <f>IF(G220, E220/G220, 0)</f>
        <v>10.825857519788919</v>
      </c>
      <c r="S220" t="str">
        <f t="shared" si="14"/>
        <v>film &amp; video</v>
      </c>
      <c r="T220" t="str">
        <f t="shared" si="15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14</v>
      </c>
      <c r="G221">
        <v>1130</v>
      </c>
      <c r="H221" t="s">
        <v>21</v>
      </c>
      <c r="I221" t="s">
        <v>22</v>
      </c>
      <c r="J221">
        <v>1345093200</v>
      </c>
      <c r="K221" s="8">
        <f t="shared" si="12"/>
        <v>41137.208333333336</v>
      </c>
      <c r="L221">
        <v>1346130000</v>
      </c>
      <c r="M221" s="8">
        <f t="shared" si="13"/>
        <v>41149.208333333336</v>
      </c>
      <c r="N221" t="b">
        <v>0</v>
      </c>
      <c r="O221" t="b">
        <v>0</v>
      </c>
      <c r="P221" t="s">
        <v>71</v>
      </c>
      <c r="Q221">
        <f>100*(E221/D221)</f>
        <v>332.12709832134288</v>
      </c>
      <c r="R221">
        <f>IF(G221, E221/G221, 0)</f>
        <v>122.56371681415929</v>
      </c>
      <c r="S221" t="str">
        <f t="shared" si="14"/>
        <v>film &amp; video</v>
      </c>
      <c r="T221" t="str">
        <f t="shared" si="15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74</v>
      </c>
      <c r="G222">
        <v>1122</v>
      </c>
      <c r="H222" t="s">
        <v>21</v>
      </c>
      <c r="I222" t="s">
        <v>22</v>
      </c>
      <c r="J222">
        <v>1309496400</v>
      </c>
      <c r="K222" s="8">
        <f t="shared" si="12"/>
        <v>40725.208333333336</v>
      </c>
      <c r="L222">
        <v>1311051600</v>
      </c>
      <c r="M222" s="8">
        <f t="shared" si="13"/>
        <v>40743.208333333336</v>
      </c>
      <c r="N222" t="b">
        <v>1</v>
      </c>
      <c r="O222" t="b">
        <v>0</v>
      </c>
      <c r="P222" t="s">
        <v>33</v>
      </c>
      <c r="Q222">
        <f>100*(E222/D222)</f>
        <v>8.4430379746835449</v>
      </c>
      <c r="R222">
        <f>IF(G222, E222/G222, 0)</f>
        <v>0.59447415329768272</v>
      </c>
      <c r="S222" t="str">
        <f t="shared" si="14"/>
        <v>theater</v>
      </c>
      <c r="T222" t="str">
        <f t="shared" si="15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1121</v>
      </c>
      <c r="H223" t="s">
        <v>21</v>
      </c>
      <c r="I223" t="s">
        <v>22</v>
      </c>
      <c r="J223">
        <v>1340254800</v>
      </c>
      <c r="K223" s="8">
        <f t="shared" si="12"/>
        <v>41081.208333333336</v>
      </c>
      <c r="L223">
        <v>1340427600</v>
      </c>
      <c r="M223" s="8">
        <f t="shared" si="13"/>
        <v>41083.208333333336</v>
      </c>
      <c r="N223" t="b">
        <v>1</v>
      </c>
      <c r="O223" t="b">
        <v>0</v>
      </c>
      <c r="P223" t="s">
        <v>17</v>
      </c>
      <c r="Q223">
        <f>100*(E223/D223)</f>
        <v>98.625514403292186</v>
      </c>
      <c r="R223">
        <f>IF(G223, E223/G223, 0)</f>
        <v>106.89562890276538</v>
      </c>
      <c r="S223" t="str">
        <f t="shared" si="14"/>
        <v>food</v>
      </c>
      <c r="T223" t="str">
        <f t="shared" si="15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14</v>
      </c>
      <c r="G224">
        <v>1120</v>
      </c>
      <c r="H224" t="s">
        <v>21</v>
      </c>
      <c r="I224" t="s">
        <v>22</v>
      </c>
      <c r="J224">
        <v>1412226000</v>
      </c>
      <c r="K224" s="8">
        <f t="shared" si="12"/>
        <v>41914.208333333336</v>
      </c>
      <c r="L224">
        <v>1412312400</v>
      </c>
      <c r="M224" s="8">
        <f t="shared" si="13"/>
        <v>41915.208333333336</v>
      </c>
      <c r="N224" t="b">
        <v>0</v>
      </c>
      <c r="O224" t="b">
        <v>0</v>
      </c>
      <c r="P224" t="s">
        <v>122</v>
      </c>
      <c r="Q224">
        <f>100*(E224/D224)</f>
        <v>137.97916666666669</v>
      </c>
      <c r="R224">
        <f>IF(G224, E224/G224, 0)</f>
        <v>5.9133928571428571</v>
      </c>
      <c r="S224" t="str">
        <f t="shared" si="14"/>
        <v>photography</v>
      </c>
      <c r="T224" t="str">
        <f t="shared" si="15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20</v>
      </c>
      <c r="G225">
        <v>1113</v>
      </c>
      <c r="H225" t="s">
        <v>21</v>
      </c>
      <c r="I225" t="s">
        <v>22</v>
      </c>
      <c r="J225">
        <v>1458104400</v>
      </c>
      <c r="K225" s="8">
        <f t="shared" si="12"/>
        <v>42445.208333333328</v>
      </c>
      <c r="L225">
        <v>1459314000</v>
      </c>
      <c r="M225" s="8">
        <f t="shared" si="13"/>
        <v>42459.208333333328</v>
      </c>
      <c r="N225" t="b">
        <v>0</v>
      </c>
      <c r="O225" t="b">
        <v>0</v>
      </c>
      <c r="P225" t="s">
        <v>33</v>
      </c>
      <c r="Q225">
        <f>100*(E225/D225)</f>
        <v>93.81099656357388</v>
      </c>
      <c r="R225">
        <f>IF(G225, E225/G225, 0)</f>
        <v>73.582210242587607</v>
      </c>
      <c r="S225" t="str">
        <f t="shared" si="14"/>
        <v>theater</v>
      </c>
      <c r="T225" t="str">
        <f t="shared" si="15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74</v>
      </c>
      <c r="G226">
        <v>1113</v>
      </c>
      <c r="H226" t="s">
        <v>21</v>
      </c>
      <c r="I226" t="s">
        <v>22</v>
      </c>
      <c r="J226">
        <v>1411534800</v>
      </c>
      <c r="K226" s="8">
        <f t="shared" si="12"/>
        <v>41906.208333333336</v>
      </c>
      <c r="L226">
        <v>1415426400</v>
      </c>
      <c r="M226" s="8">
        <f t="shared" si="13"/>
        <v>41951.25</v>
      </c>
      <c r="N226" t="b">
        <v>0</v>
      </c>
      <c r="O226" t="b">
        <v>0</v>
      </c>
      <c r="P226" t="s">
        <v>474</v>
      </c>
      <c r="Q226">
        <f>100*(E226/D226)</f>
        <v>403.63930885529157</v>
      </c>
      <c r="R226">
        <f>IF(G226, E226/G226, 0)</f>
        <v>167.91105121293799</v>
      </c>
      <c r="S226" t="str">
        <f t="shared" si="14"/>
        <v>film &amp; video</v>
      </c>
      <c r="T226" t="str">
        <f t="shared" si="15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47</v>
      </c>
      <c r="G227">
        <v>1111</v>
      </c>
      <c r="H227" t="s">
        <v>21</v>
      </c>
      <c r="I227" t="s">
        <v>22</v>
      </c>
      <c r="J227">
        <v>1399093200</v>
      </c>
      <c r="K227" s="8">
        <f t="shared" si="12"/>
        <v>41762.208333333336</v>
      </c>
      <c r="L227">
        <v>1399093200</v>
      </c>
      <c r="M227" s="8">
        <f t="shared" si="13"/>
        <v>41762.208333333336</v>
      </c>
      <c r="N227" t="b">
        <v>1</v>
      </c>
      <c r="O227" t="b">
        <v>0</v>
      </c>
      <c r="P227" t="s">
        <v>23</v>
      </c>
      <c r="Q227">
        <f>100*(E227/D227)</f>
        <v>260.1740412979351</v>
      </c>
      <c r="R227">
        <f>IF(G227, E227/G227, 0)</f>
        <v>158.77407740774078</v>
      </c>
      <c r="S227" t="str">
        <f t="shared" si="14"/>
        <v>music</v>
      </c>
      <c r="T227" t="str">
        <f t="shared" si="15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1101</v>
      </c>
      <c r="H228" t="s">
        <v>21</v>
      </c>
      <c r="I228" t="s">
        <v>22</v>
      </c>
      <c r="J228">
        <v>1270702800</v>
      </c>
      <c r="K228" s="8">
        <f t="shared" si="12"/>
        <v>40276.208333333336</v>
      </c>
      <c r="L228">
        <v>1273899600</v>
      </c>
      <c r="M228" s="8">
        <f t="shared" si="13"/>
        <v>40313.208333333336</v>
      </c>
      <c r="N228" t="b">
        <v>0</v>
      </c>
      <c r="O228" t="b">
        <v>0</v>
      </c>
      <c r="P228" t="s">
        <v>122</v>
      </c>
      <c r="Q228">
        <f>100*(E228/D228)</f>
        <v>366.63333333333333</v>
      </c>
      <c r="R228">
        <f>IF(G228, E228/G228, 0)</f>
        <v>9.9900090826521346</v>
      </c>
      <c r="S228" t="str">
        <f t="shared" si="14"/>
        <v>photography</v>
      </c>
      <c r="T228" t="str">
        <f t="shared" si="15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1095</v>
      </c>
      <c r="H229" t="s">
        <v>21</v>
      </c>
      <c r="I229" t="s">
        <v>22</v>
      </c>
      <c r="J229">
        <v>1431666000</v>
      </c>
      <c r="K229" s="8">
        <f t="shared" si="12"/>
        <v>42139.208333333328</v>
      </c>
      <c r="L229">
        <v>1432184400</v>
      </c>
      <c r="M229" s="8">
        <f t="shared" si="13"/>
        <v>42145.208333333328</v>
      </c>
      <c r="N229" t="b">
        <v>0</v>
      </c>
      <c r="O229" t="b">
        <v>0</v>
      </c>
      <c r="P229" t="s">
        <v>292</v>
      </c>
      <c r="Q229">
        <f>100*(E229/D229)</f>
        <v>168.72085385878489</v>
      </c>
      <c r="R229">
        <f>IF(G229, E229/G229, 0)</f>
        <v>93.836529680365302</v>
      </c>
      <c r="S229" t="str">
        <f t="shared" si="14"/>
        <v>games</v>
      </c>
      <c r="T229" t="str">
        <f t="shared" si="15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47</v>
      </c>
      <c r="G230">
        <v>1089</v>
      </c>
      <c r="H230" t="s">
        <v>21</v>
      </c>
      <c r="I230" t="s">
        <v>22</v>
      </c>
      <c r="J230">
        <v>1472619600</v>
      </c>
      <c r="K230" s="8">
        <f t="shared" si="12"/>
        <v>42613.208333333328</v>
      </c>
      <c r="L230">
        <v>1474779600</v>
      </c>
      <c r="M230" s="8">
        <f t="shared" si="13"/>
        <v>42638.208333333328</v>
      </c>
      <c r="N230" t="b">
        <v>0</v>
      </c>
      <c r="O230" t="b">
        <v>0</v>
      </c>
      <c r="P230" t="s">
        <v>71</v>
      </c>
      <c r="Q230">
        <f>100*(E230/D230)</f>
        <v>119.90717911530093</v>
      </c>
      <c r="R230">
        <f>IF(G230, E230/G230, 0)</f>
        <v>151.83838383838383</v>
      </c>
      <c r="S230" t="str">
        <f t="shared" si="14"/>
        <v>film &amp; video</v>
      </c>
      <c r="T230" t="str">
        <f t="shared" si="15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1073</v>
      </c>
      <c r="H231" t="s">
        <v>21</v>
      </c>
      <c r="I231" t="s">
        <v>22</v>
      </c>
      <c r="J231">
        <v>1496293200</v>
      </c>
      <c r="K231" s="8">
        <f t="shared" si="12"/>
        <v>42887.208333333328</v>
      </c>
      <c r="L231">
        <v>1500440400</v>
      </c>
      <c r="M231" s="8">
        <f t="shared" si="13"/>
        <v>42935.208333333328</v>
      </c>
      <c r="N231" t="b">
        <v>0</v>
      </c>
      <c r="O231" t="b">
        <v>1</v>
      </c>
      <c r="P231" t="s">
        <v>292</v>
      </c>
      <c r="Q231">
        <f>100*(E231/D231)</f>
        <v>193.68925233644859</v>
      </c>
      <c r="R231">
        <f>IF(G231, E231/G231, 0)</f>
        <v>154.51817334575955</v>
      </c>
      <c r="S231" t="str">
        <f t="shared" si="14"/>
        <v>games</v>
      </c>
      <c r="T231" t="str">
        <f t="shared" si="15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14</v>
      </c>
      <c r="G232">
        <v>1072</v>
      </c>
      <c r="H232" t="s">
        <v>21</v>
      </c>
      <c r="I232" t="s">
        <v>22</v>
      </c>
      <c r="J232">
        <v>1575612000</v>
      </c>
      <c r="K232" s="8">
        <f t="shared" si="12"/>
        <v>43805.25</v>
      </c>
      <c r="L232">
        <v>1575612000</v>
      </c>
      <c r="M232" s="8">
        <f t="shared" si="13"/>
        <v>43805.25</v>
      </c>
      <c r="N232" t="b">
        <v>0</v>
      </c>
      <c r="O232" t="b">
        <v>0</v>
      </c>
      <c r="P232" t="s">
        <v>89</v>
      </c>
      <c r="Q232">
        <f>100*(E232/D232)</f>
        <v>420.16666666666669</v>
      </c>
      <c r="R232">
        <f>IF(G232, E232/G232, 0)</f>
        <v>9.406716417910447</v>
      </c>
      <c r="S232" t="str">
        <f t="shared" si="14"/>
        <v>games</v>
      </c>
      <c r="T232" t="str">
        <f t="shared" si="15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20</v>
      </c>
      <c r="G233">
        <v>1071</v>
      </c>
      <c r="H233" t="s">
        <v>21</v>
      </c>
      <c r="I233" t="s">
        <v>22</v>
      </c>
      <c r="J233">
        <v>1369112400</v>
      </c>
      <c r="K233" s="8">
        <f t="shared" si="12"/>
        <v>41415.208333333336</v>
      </c>
      <c r="L233">
        <v>1374123600</v>
      </c>
      <c r="M233" s="8">
        <f t="shared" si="13"/>
        <v>41473.208333333336</v>
      </c>
      <c r="N233" t="b">
        <v>0</v>
      </c>
      <c r="O233" t="b">
        <v>0</v>
      </c>
      <c r="P233" t="s">
        <v>33</v>
      </c>
      <c r="Q233">
        <f>100*(E233/D233)</f>
        <v>76.708333333333329</v>
      </c>
      <c r="R233">
        <f>IF(G233, E233/G233, 0)</f>
        <v>5.1568627450980395</v>
      </c>
      <c r="S233" t="str">
        <f t="shared" si="14"/>
        <v>theater</v>
      </c>
      <c r="T233" t="str">
        <f t="shared" si="15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1071</v>
      </c>
      <c r="H234" t="s">
        <v>21</v>
      </c>
      <c r="I234" t="s">
        <v>22</v>
      </c>
      <c r="J234">
        <v>1469422800</v>
      </c>
      <c r="K234" s="8">
        <f t="shared" si="12"/>
        <v>42576.208333333328</v>
      </c>
      <c r="L234">
        <v>1469509200</v>
      </c>
      <c r="M234" s="8">
        <f t="shared" si="13"/>
        <v>42577.208333333328</v>
      </c>
      <c r="N234" t="b">
        <v>0</v>
      </c>
      <c r="O234" t="b">
        <v>0</v>
      </c>
      <c r="P234" t="s">
        <v>33</v>
      </c>
      <c r="Q234">
        <f>100*(E234/D234)</f>
        <v>171.26470588235293</v>
      </c>
      <c r="R234">
        <f>IF(G234, E234/G234, 0)</f>
        <v>5.4369747899159666</v>
      </c>
      <c r="S234" t="str">
        <f t="shared" si="14"/>
        <v>theater</v>
      </c>
      <c r="T234" t="str">
        <f t="shared" si="15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14</v>
      </c>
      <c r="G235">
        <v>1068</v>
      </c>
      <c r="H235" t="s">
        <v>21</v>
      </c>
      <c r="I235" t="s">
        <v>22</v>
      </c>
      <c r="J235">
        <v>1307854800</v>
      </c>
      <c r="K235" s="8">
        <f t="shared" si="12"/>
        <v>40706.208333333336</v>
      </c>
      <c r="L235">
        <v>1309237200</v>
      </c>
      <c r="M235" s="8">
        <f t="shared" si="13"/>
        <v>40722.208333333336</v>
      </c>
      <c r="N235" t="b">
        <v>0</v>
      </c>
      <c r="O235" t="b">
        <v>0</v>
      </c>
      <c r="P235" t="s">
        <v>71</v>
      </c>
      <c r="Q235">
        <f>100*(E235/D235)</f>
        <v>157.89473684210526</v>
      </c>
      <c r="R235">
        <f>IF(G235, E235/G235, 0)</f>
        <v>5.617977528089888</v>
      </c>
      <c r="S235" t="str">
        <f t="shared" si="14"/>
        <v>film &amp; video</v>
      </c>
      <c r="T235" t="str">
        <f t="shared" si="15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14</v>
      </c>
      <c r="G236">
        <v>1063</v>
      </c>
      <c r="H236" t="s">
        <v>107</v>
      </c>
      <c r="I236" t="s">
        <v>108</v>
      </c>
      <c r="J236">
        <v>1503378000</v>
      </c>
      <c r="K236" s="8">
        <f t="shared" si="12"/>
        <v>42969.208333333328</v>
      </c>
      <c r="L236">
        <v>1503982800</v>
      </c>
      <c r="M236" s="8">
        <f t="shared" si="13"/>
        <v>42976.208333333328</v>
      </c>
      <c r="N236" t="b">
        <v>0</v>
      </c>
      <c r="O236" t="b">
        <v>1</v>
      </c>
      <c r="P236" t="s">
        <v>89</v>
      </c>
      <c r="Q236">
        <f>100*(E236/D236)</f>
        <v>109.08</v>
      </c>
      <c r="R236">
        <f>IF(G236, E236/G236, 0)</f>
        <v>7.6961429915333959</v>
      </c>
      <c r="S236" t="str">
        <f t="shared" si="14"/>
        <v>games</v>
      </c>
      <c r="T236" t="str">
        <f t="shared" si="15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1059</v>
      </c>
      <c r="H237" t="s">
        <v>21</v>
      </c>
      <c r="I237" t="s">
        <v>22</v>
      </c>
      <c r="J237">
        <v>1486965600</v>
      </c>
      <c r="K237" s="8">
        <f t="shared" si="12"/>
        <v>42779.25</v>
      </c>
      <c r="L237">
        <v>1487397600</v>
      </c>
      <c r="M237" s="8">
        <f t="shared" si="13"/>
        <v>42784.25</v>
      </c>
      <c r="N237" t="b">
        <v>0</v>
      </c>
      <c r="O237" t="b">
        <v>0</v>
      </c>
      <c r="P237" t="s">
        <v>71</v>
      </c>
      <c r="Q237">
        <f>100*(E237/D237)</f>
        <v>41.732558139534881</v>
      </c>
      <c r="R237">
        <f>IF(G237, E237/G237, 0)</f>
        <v>3.3890462700661002</v>
      </c>
      <c r="S237" t="str">
        <f t="shared" si="14"/>
        <v>film &amp; video</v>
      </c>
      <c r="T237" t="str">
        <f t="shared" si="15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20</v>
      </c>
      <c r="G238">
        <v>1052</v>
      </c>
      <c r="H238" t="s">
        <v>26</v>
      </c>
      <c r="I238" t="s">
        <v>27</v>
      </c>
      <c r="J238">
        <v>1561438800</v>
      </c>
      <c r="K238" s="8">
        <f t="shared" si="12"/>
        <v>43641.208333333328</v>
      </c>
      <c r="L238">
        <v>1562043600</v>
      </c>
      <c r="M238" s="8">
        <f t="shared" si="13"/>
        <v>43648.208333333328</v>
      </c>
      <c r="N238" t="b">
        <v>0</v>
      </c>
      <c r="O238" t="b">
        <v>1</v>
      </c>
      <c r="P238" t="s">
        <v>23</v>
      </c>
      <c r="Q238">
        <f>100*(E238/D238)</f>
        <v>10.944303797468354</v>
      </c>
      <c r="R238">
        <f>IF(G238, E238/G238, 0)</f>
        <v>4.1093155893536117</v>
      </c>
      <c r="S238" t="str">
        <f t="shared" si="14"/>
        <v>music</v>
      </c>
      <c r="T238" t="str">
        <f t="shared" si="15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14</v>
      </c>
      <c r="G239">
        <v>1028</v>
      </c>
      <c r="H239" t="s">
        <v>21</v>
      </c>
      <c r="I239" t="s">
        <v>22</v>
      </c>
      <c r="J239">
        <v>1398402000</v>
      </c>
      <c r="K239" s="8">
        <f t="shared" si="12"/>
        <v>41754.208333333336</v>
      </c>
      <c r="L239">
        <v>1398574800</v>
      </c>
      <c r="M239" s="8">
        <f t="shared" si="13"/>
        <v>41756.208333333336</v>
      </c>
      <c r="N239" t="b">
        <v>0</v>
      </c>
      <c r="O239" t="b">
        <v>0</v>
      </c>
      <c r="P239" t="s">
        <v>71</v>
      </c>
      <c r="Q239">
        <f>100*(E239/D239)</f>
        <v>159.3763440860215</v>
      </c>
      <c r="R239">
        <f>IF(G239, E239/G239, 0)</f>
        <v>14.418287937743191</v>
      </c>
      <c r="S239" t="str">
        <f t="shared" si="14"/>
        <v>film &amp; video</v>
      </c>
      <c r="T239" t="str">
        <f t="shared" si="15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1022</v>
      </c>
      <c r="H240" t="s">
        <v>36</v>
      </c>
      <c r="I240" t="s">
        <v>37</v>
      </c>
      <c r="J240">
        <v>1513231200</v>
      </c>
      <c r="K240" s="8">
        <f t="shared" si="12"/>
        <v>43083.25</v>
      </c>
      <c r="L240">
        <v>1515391200</v>
      </c>
      <c r="M240" s="8">
        <f t="shared" si="13"/>
        <v>43108.25</v>
      </c>
      <c r="N240" t="b">
        <v>0</v>
      </c>
      <c r="O240" t="b">
        <v>1</v>
      </c>
      <c r="P240" t="s">
        <v>33</v>
      </c>
      <c r="Q240">
        <f>100*(E240/D240)</f>
        <v>422.41666666666669</v>
      </c>
      <c r="R240">
        <f>IF(G240, E240/G240, 0)</f>
        <v>9.9197651663405093</v>
      </c>
      <c r="S240" t="str">
        <f t="shared" si="14"/>
        <v>theater</v>
      </c>
      <c r="T240" t="str">
        <f t="shared" si="15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20</v>
      </c>
      <c r="G241">
        <v>1015</v>
      </c>
      <c r="H241" t="s">
        <v>21</v>
      </c>
      <c r="I241" t="s">
        <v>22</v>
      </c>
      <c r="J241">
        <v>1440824400</v>
      </c>
      <c r="K241" s="8">
        <f t="shared" si="12"/>
        <v>42245.208333333328</v>
      </c>
      <c r="L241">
        <v>1441170000</v>
      </c>
      <c r="M241" s="8">
        <f t="shared" si="13"/>
        <v>42249.208333333328</v>
      </c>
      <c r="N241" t="b">
        <v>0</v>
      </c>
      <c r="O241" t="b">
        <v>0</v>
      </c>
      <c r="P241" t="s">
        <v>65</v>
      </c>
      <c r="Q241">
        <f>100*(E241/D241)</f>
        <v>97.71875</v>
      </c>
      <c r="R241">
        <f>IF(G241, E241/G241, 0)</f>
        <v>3.0807881773399015</v>
      </c>
      <c r="S241" t="str">
        <f t="shared" si="14"/>
        <v>technology</v>
      </c>
      <c r="T241" t="str">
        <f t="shared" si="15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14</v>
      </c>
      <c r="G242">
        <v>1000</v>
      </c>
      <c r="H242" t="s">
        <v>21</v>
      </c>
      <c r="I242" t="s">
        <v>22</v>
      </c>
      <c r="J242">
        <v>1281070800</v>
      </c>
      <c r="K242" s="8">
        <f t="shared" si="12"/>
        <v>40396.208333333336</v>
      </c>
      <c r="L242">
        <v>1281157200</v>
      </c>
      <c r="M242" s="8">
        <f t="shared" si="13"/>
        <v>40397.208333333336</v>
      </c>
      <c r="N242" t="b">
        <v>0</v>
      </c>
      <c r="O242" t="b">
        <v>0</v>
      </c>
      <c r="P242" t="s">
        <v>33</v>
      </c>
      <c r="Q242">
        <f>100*(E242/D242)</f>
        <v>418.78911564625849</v>
      </c>
      <c r="R242">
        <f>IF(G242, E242/G242, 0)</f>
        <v>123.124</v>
      </c>
      <c r="S242" t="str">
        <f t="shared" si="14"/>
        <v>theater</v>
      </c>
      <c r="T242" t="str">
        <f t="shared" si="15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980</v>
      </c>
      <c r="H243" t="s">
        <v>26</v>
      </c>
      <c r="I243" t="s">
        <v>27</v>
      </c>
      <c r="J243">
        <v>1397365200</v>
      </c>
      <c r="K243" s="8">
        <f t="shared" si="12"/>
        <v>41742.208333333336</v>
      </c>
      <c r="L243">
        <v>1398229200</v>
      </c>
      <c r="M243" s="8">
        <f t="shared" si="13"/>
        <v>41752.208333333336</v>
      </c>
      <c r="N243" t="b">
        <v>0</v>
      </c>
      <c r="O243" t="b">
        <v>1</v>
      </c>
      <c r="P243" t="s">
        <v>68</v>
      </c>
      <c r="Q243">
        <f>100*(E243/D243)</f>
        <v>101.91632047477745</v>
      </c>
      <c r="R243">
        <f>IF(G243, E243/G243, 0)</f>
        <v>175.23367346938775</v>
      </c>
      <c r="S243" t="str">
        <f t="shared" si="14"/>
        <v>publishing</v>
      </c>
      <c r="T243" t="str">
        <f t="shared" si="15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74</v>
      </c>
      <c r="G244">
        <v>976</v>
      </c>
      <c r="H244" t="s">
        <v>21</v>
      </c>
      <c r="I244" t="s">
        <v>22</v>
      </c>
      <c r="J244">
        <v>1494392400</v>
      </c>
      <c r="K244" s="8">
        <f t="shared" si="12"/>
        <v>42865.208333333328</v>
      </c>
      <c r="L244">
        <v>1495256400</v>
      </c>
      <c r="M244" s="8">
        <f t="shared" si="13"/>
        <v>42875.208333333328</v>
      </c>
      <c r="N244" t="b">
        <v>0</v>
      </c>
      <c r="O244" t="b">
        <v>1</v>
      </c>
      <c r="P244" t="s">
        <v>23</v>
      </c>
      <c r="Q244">
        <f>100*(E244/D244)</f>
        <v>127.72619047619047</v>
      </c>
      <c r="R244">
        <f>IF(G244, E244/G244, 0)</f>
        <v>10.992827868852459</v>
      </c>
      <c r="S244" t="str">
        <f t="shared" si="14"/>
        <v>music</v>
      </c>
      <c r="T244" t="str">
        <f t="shared" si="15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14</v>
      </c>
      <c r="G245">
        <v>955</v>
      </c>
      <c r="H245" t="s">
        <v>21</v>
      </c>
      <c r="I245" t="s">
        <v>22</v>
      </c>
      <c r="J245">
        <v>1520143200</v>
      </c>
      <c r="K245" s="8">
        <f t="shared" si="12"/>
        <v>43163.25</v>
      </c>
      <c r="L245">
        <v>1520402400</v>
      </c>
      <c r="M245" s="8">
        <f t="shared" si="13"/>
        <v>43166.25</v>
      </c>
      <c r="N245" t="b">
        <v>0</v>
      </c>
      <c r="O245" t="b">
        <v>0</v>
      </c>
      <c r="P245" t="s">
        <v>33</v>
      </c>
      <c r="Q245">
        <f>100*(E245/D245)</f>
        <v>445.21739130434781</v>
      </c>
      <c r="R245">
        <f>IF(G245, E245/G245, 0)</f>
        <v>10.722513089005236</v>
      </c>
      <c r="S245" t="str">
        <f t="shared" si="14"/>
        <v>theater</v>
      </c>
      <c r="T245" t="str">
        <f t="shared" si="15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943</v>
      </c>
      <c r="H246" t="s">
        <v>21</v>
      </c>
      <c r="I246" t="s">
        <v>22</v>
      </c>
      <c r="J246">
        <v>1405314000</v>
      </c>
      <c r="K246" s="8">
        <f t="shared" si="12"/>
        <v>41834.208333333336</v>
      </c>
      <c r="L246">
        <v>1409806800</v>
      </c>
      <c r="M246" s="8">
        <f t="shared" si="13"/>
        <v>41886.208333333336</v>
      </c>
      <c r="N246" t="b">
        <v>0</v>
      </c>
      <c r="O246" t="b">
        <v>0</v>
      </c>
      <c r="P246" t="s">
        <v>33</v>
      </c>
      <c r="Q246">
        <f>100*(E246/D246)</f>
        <v>569.71428571428578</v>
      </c>
      <c r="R246">
        <f>IF(G246, E246/G246, 0)</f>
        <v>4.2290562036055146</v>
      </c>
      <c r="S246" t="str">
        <f t="shared" si="14"/>
        <v>theater</v>
      </c>
      <c r="T246" t="str">
        <f t="shared" si="15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14</v>
      </c>
      <c r="G247">
        <v>941</v>
      </c>
      <c r="H247" t="s">
        <v>21</v>
      </c>
      <c r="I247" t="s">
        <v>22</v>
      </c>
      <c r="J247">
        <v>1396846800</v>
      </c>
      <c r="K247" s="8">
        <f t="shared" si="12"/>
        <v>41736.208333333336</v>
      </c>
      <c r="L247">
        <v>1396933200</v>
      </c>
      <c r="M247" s="8">
        <f t="shared" si="13"/>
        <v>41737.208333333336</v>
      </c>
      <c r="N247" t="b">
        <v>0</v>
      </c>
      <c r="O247" t="b">
        <v>0</v>
      </c>
      <c r="P247" t="s">
        <v>33</v>
      </c>
      <c r="Q247">
        <f>100*(E247/D247)</f>
        <v>509.34482758620686</v>
      </c>
      <c r="R247">
        <f>IF(G247, E247/G247, 0)</f>
        <v>15.697130712008502</v>
      </c>
      <c r="S247" t="str">
        <f t="shared" si="14"/>
        <v>theater</v>
      </c>
      <c r="T247" t="str">
        <f t="shared" si="15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14</v>
      </c>
      <c r="G248">
        <v>940</v>
      </c>
      <c r="H248" t="s">
        <v>21</v>
      </c>
      <c r="I248" t="s">
        <v>22</v>
      </c>
      <c r="J248">
        <v>1375678800</v>
      </c>
      <c r="K248" s="8">
        <f t="shared" si="12"/>
        <v>41491.208333333336</v>
      </c>
      <c r="L248">
        <v>1376024400</v>
      </c>
      <c r="M248" s="8">
        <f t="shared" si="13"/>
        <v>41495.208333333336</v>
      </c>
      <c r="N248" t="b">
        <v>0</v>
      </c>
      <c r="O248" t="b">
        <v>0</v>
      </c>
      <c r="P248" t="s">
        <v>28</v>
      </c>
      <c r="Q248">
        <f>100*(E248/D248)</f>
        <v>325.5333333333333</v>
      </c>
      <c r="R248">
        <f>IF(G248, E248/G248, 0)</f>
        <v>15.584042553191489</v>
      </c>
      <c r="S248" t="str">
        <f t="shared" si="14"/>
        <v>technology</v>
      </c>
      <c r="T248" t="str">
        <f t="shared" si="15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14</v>
      </c>
      <c r="G249">
        <v>934</v>
      </c>
      <c r="H249" t="s">
        <v>21</v>
      </c>
      <c r="I249" t="s">
        <v>22</v>
      </c>
      <c r="J249">
        <v>1482386400</v>
      </c>
      <c r="K249" s="8">
        <f t="shared" si="12"/>
        <v>42726.25</v>
      </c>
      <c r="L249">
        <v>1483682400</v>
      </c>
      <c r="M249" s="8">
        <f t="shared" si="13"/>
        <v>42741.25</v>
      </c>
      <c r="N249" t="b">
        <v>0</v>
      </c>
      <c r="O249" t="b">
        <v>1</v>
      </c>
      <c r="P249" t="s">
        <v>119</v>
      </c>
      <c r="Q249">
        <f>100*(E249/D249)</f>
        <v>932.61616161616166</v>
      </c>
      <c r="R249">
        <f>IF(G249, E249/G249, 0)</f>
        <v>197.7066381156317</v>
      </c>
      <c r="S249" t="str">
        <f t="shared" si="14"/>
        <v>publishing</v>
      </c>
      <c r="T249" t="str">
        <f t="shared" si="15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14</v>
      </c>
      <c r="G250">
        <v>931</v>
      </c>
      <c r="H250" t="s">
        <v>26</v>
      </c>
      <c r="I250" t="s">
        <v>27</v>
      </c>
      <c r="J250">
        <v>1420005600</v>
      </c>
      <c r="K250" s="8">
        <f t="shared" si="12"/>
        <v>42004.25</v>
      </c>
      <c r="L250">
        <v>1420437600</v>
      </c>
      <c r="M250" s="8">
        <f t="shared" si="13"/>
        <v>42009.25</v>
      </c>
      <c r="N250" t="b">
        <v>0</v>
      </c>
      <c r="O250" t="b">
        <v>0</v>
      </c>
      <c r="P250" t="s">
        <v>292</v>
      </c>
      <c r="Q250">
        <f>100*(E250/D250)</f>
        <v>211.33870967741933</v>
      </c>
      <c r="R250">
        <f>IF(G250, E250/G250, 0)</f>
        <v>14.074113856068744</v>
      </c>
      <c r="S250" t="str">
        <f t="shared" si="14"/>
        <v>games</v>
      </c>
      <c r="T250" t="str">
        <f t="shared" si="15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14</v>
      </c>
      <c r="G251">
        <v>926</v>
      </c>
      <c r="H251" t="s">
        <v>21</v>
      </c>
      <c r="I251" t="s">
        <v>22</v>
      </c>
      <c r="J251">
        <v>1420178400</v>
      </c>
      <c r="K251" s="8">
        <f t="shared" si="12"/>
        <v>42006.25</v>
      </c>
      <c r="L251">
        <v>1420783200</v>
      </c>
      <c r="M251" s="8">
        <f t="shared" si="13"/>
        <v>42013.25</v>
      </c>
      <c r="N251" t="b">
        <v>0</v>
      </c>
      <c r="O251" t="b">
        <v>0</v>
      </c>
      <c r="P251" t="s">
        <v>206</v>
      </c>
      <c r="Q251">
        <f>100*(E251/D251)</f>
        <v>273.32520325203251</v>
      </c>
      <c r="R251">
        <f>IF(G251, E251/G251, 0)</f>
        <v>181.52807775377968</v>
      </c>
      <c r="S251" t="str">
        <f t="shared" si="14"/>
        <v>publishing</v>
      </c>
      <c r="T251" t="str">
        <f t="shared" si="15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923</v>
      </c>
      <c r="H252" t="s">
        <v>21</v>
      </c>
      <c r="I252" t="s">
        <v>22</v>
      </c>
      <c r="J252">
        <v>1264399200</v>
      </c>
      <c r="K252" s="8">
        <f t="shared" si="12"/>
        <v>40203.25</v>
      </c>
      <c r="L252">
        <v>1267423200</v>
      </c>
      <c r="M252" s="8">
        <f t="shared" si="13"/>
        <v>40238.25</v>
      </c>
      <c r="N252" t="b">
        <v>0</v>
      </c>
      <c r="O252" t="b">
        <v>0</v>
      </c>
      <c r="P252" t="s">
        <v>23</v>
      </c>
      <c r="Q252">
        <f>100*(E252/D252)</f>
        <v>3</v>
      </c>
      <c r="R252">
        <f>IF(G252, E252/G252, 0)</f>
        <v>3.2502708559046588E-3</v>
      </c>
      <c r="S252" t="str">
        <f t="shared" si="14"/>
        <v>music</v>
      </c>
      <c r="T252" t="str">
        <f t="shared" si="15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20</v>
      </c>
      <c r="G253">
        <v>909</v>
      </c>
      <c r="H253" t="s">
        <v>21</v>
      </c>
      <c r="I253" t="s">
        <v>22</v>
      </c>
      <c r="J253">
        <v>1355032800</v>
      </c>
      <c r="K253" s="8">
        <f t="shared" si="12"/>
        <v>41252.25</v>
      </c>
      <c r="L253">
        <v>1355205600</v>
      </c>
      <c r="M253" s="8">
        <f t="shared" si="13"/>
        <v>41254.25</v>
      </c>
      <c r="N253" t="b">
        <v>0</v>
      </c>
      <c r="O253" t="b">
        <v>0</v>
      </c>
      <c r="P253" t="s">
        <v>33</v>
      </c>
      <c r="Q253">
        <f>100*(E253/D253)</f>
        <v>54.084507042253513</v>
      </c>
      <c r="R253">
        <f>IF(G253, E253/G253, 0)</f>
        <v>4.224422442244224</v>
      </c>
      <c r="S253" t="str">
        <f t="shared" si="14"/>
        <v>theater</v>
      </c>
      <c r="T253" t="str">
        <f t="shared" si="15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14</v>
      </c>
      <c r="G254">
        <v>908</v>
      </c>
      <c r="H254" t="s">
        <v>21</v>
      </c>
      <c r="I254" t="s">
        <v>22</v>
      </c>
      <c r="J254">
        <v>1382677200</v>
      </c>
      <c r="K254" s="8">
        <f t="shared" si="12"/>
        <v>41572.208333333336</v>
      </c>
      <c r="L254">
        <v>1383109200</v>
      </c>
      <c r="M254" s="8">
        <f t="shared" si="13"/>
        <v>41577.208333333336</v>
      </c>
      <c r="N254" t="b">
        <v>0</v>
      </c>
      <c r="O254" t="b">
        <v>0</v>
      </c>
      <c r="P254" t="s">
        <v>33</v>
      </c>
      <c r="Q254">
        <f>100*(E254/D254)</f>
        <v>626.29999999999995</v>
      </c>
      <c r="R254">
        <f>IF(G254, E254/G254, 0)</f>
        <v>6.8975770925110131</v>
      </c>
      <c r="S254" t="str">
        <f t="shared" si="14"/>
        <v>theater</v>
      </c>
      <c r="T254" t="str">
        <f t="shared" si="15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20</v>
      </c>
      <c r="G255">
        <v>903</v>
      </c>
      <c r="H255" t="s">
        <v>15</v>
      </c>
      <c r="I255" t="s">
        <v>16</v>
      </c>
      <c r="J255">
        <v>1302238800</v>
      </c>
      <c r="K255" s="8">
        <f t="shared" si="12"/>
        <v>40641.208333333336</v>
      </c>
      <c r="L255">
        <v>1303275600</v>
      </c>
      <c r="M255" s="8">
        <f t="shared" si="13"/>
        <v>40653.208333333336</v>
      </c>
      <c r="N255" t="b">
        <v>0</v>
      </c>
      <c r="O255" t="b">
        <v>0</v>
      </c>
      <c r="P255" t="s">
        <v>53</v>
      </c>
      <c r="Q255">
        <f>100*(E255/D255)</f>
        <v>89.021399176954731</v>
      </c>
      <c r="R255">
        <f>IF(G255, E255/G255, 0)</f>
        <v>119.77962347729789</v>
      </c>
      <c r="S255" t="str">
        <f t="shared" si="14"/>
        <v>film &amp; video</v>
      </c>
      <c r="T255" t="str">
        <f t="shared" si="15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74</v>
      </c>
      <c r="G256">
        <v>898</v>
      </c>
      <c r="H256" t="s">
        <v>21</v>
      </c>
      <c r="I256" t="s">
        <v>22</v>
      </c>
      <c r="J256">
        <v>1487656800</v>
      </c>
      <c r="K256" s="8">
        <f t="shared" si="12"/>
        <v>42787.25</v>
      </c>
      <c r="L256">
        <v>1487829600</v>
      </c>
      <c r="M256" s="8">
        <f t="shared" si="13"/>
        <v>42789.25</v>
      </c>
      <c r="N256" t="b">
        <v>0</v>
      </c>
      <c r="O256" t="b">
        <v>0</v>
      </c>
      <c r="P256" t="s">
        <v>68</v>
      </c>
      <c r="Q256">
        <f>100*(E256/D256)</f>
        <v>184.89130434782609</v>
      </c>
      <c r="R256">
        <f>IF(G256, E256/G256, 0)</f>
        <v>9.4710467706013368</v>
      </c>
      <c r="S256" t="str">
        <f t="shared" si="14"/>
        <v>publishing</v>
      </c>
      <c r="T256" t="str">
        <f t="shared" si="15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890</v>
      </c>
      <c r="H257" t="s">
        <v>21</v>
      </c>
      <c r="I257" t="s">
        <v>22</v>
      </c>
      <c r="J257">
        <v>1297836000</v>
      </c>
      <c r="K257" s="8">
        <f t="shared" si="12"/>
        <v>40590.25</v>
      </c>
      <c r="L257">
        <v>1298268000</v>
      </c>
      <c r="M257" s="8">
        <f t="shared" si="13"/>
        <v>40595.25</v>
      </c>
      <c r="N257" t="b">
        <v>0</v>
      </c>
      <c r="O257" t="b">
        <v>1</v>
      </c>
      <c r="P257" t="s">
        <v>23</v>
      </c>
      <c r="Q257">
        <f>100*(E257/D257)</f>
        <v>120.16770186335404</v>
      </c>
      <c r="R257">
        <f>IF(G257, E257/G257, 0)</f>
        <v>108.69101123595506</v>
      </c>
      <c r="S257" t="str">
        <f t="shared" si="14"/>
        <v>music</v>
      </c>
      <c r="T257" t="str">
        <f t="shared" si="15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889</v>
      </c>
      <c r="H258" t="s">
        <v>40</v>
      </c>
      <c r="I258" t="s">
        <v>41</v>
      </c>
      <c r="J258">
        <v>1453615200</v>
      </c>
      <c r="K258" s="8">
        <f t="shared" si="12"/>
        <v>42393.25</v>
      </c>
      <c r="L258">
        <v>1456812000</v>
      </c>
      <c r="M258" s="8">
        <f t="shared" si="13"/>
        <v>42430.25</v>
      </c>
      <c r="N258" t="b">
        <v>0</v>
      </c>
      <c r="O258" t="b">
        <v>0</v>
      </c>
      <c r="P258" t="s">
        <v>23</v>
      </c>
      <c r="Q258">
        <f>100*(E258/D258)</f>
        <v>23.390243902439025</v>
      </c>
      <c r="R258">
        <f>IF(G258, E258/G258, 0)</f>
        <v>1.078740157480315</v>
      </c>
      <c r="S258" t="str">
        <f t="shared" si="14"/>
        <v>music</v>
      </c>
      <c r="T258" t="str">
        <f t="shared" si="15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14</v>
      </c>
      <c r="G259">
        <v>886</v>
      </c>
      <c r="H259" t="s">
        <v>21</v>
      </c>
      <c r="I259" t="s">
        <v>22</v>
      </c>
      <c r="J259">
        <v>1362463200</v>
      </c>
      <c r="K259" s="8">
        <f t="shared" ref="K259:K322" si="16">(((J259/60)/60)/24)+DATE(1970,1,1)</f>
        <v>41338.25</v>
      </c>
      <c r="L259">
        <v>1363669200</v>
      </c>
      <c r="M259" s="8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>
        <f>100*(E259/D259)</f>
        <v>146</v>
      </c>
      <c r="R259">
        <f>IF(G259, E259/G259, 0)</f>
        <v>9.3927765237020324</v>
      </c>
      <c r="S259" t="str">
        <f t="shared" ref="S259:S322" si="18">LEFT(P259,FIND("/",P259)-1)</f>
        <v>theater</v>
      </c>
      <c r="T259" t="str">
        <f t="shared" ref="T259:T322" si="19">RIGHT(P259,LEN(P259) - FIND("/",P259))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14</v>
      </c>
      <c r="G260">
        <v>859</v>
      </c>
      <c r="H260" t="s">
        <v>21</v>
      </c>
      <c r="I260" t="s">
        <v>22</v>
      </c>
      <c r="J260">
        <v>1481176800</v>
      </c>
      <c r="K260" s="8">
        <f t="shared" si="16"/>
        <v>42712.25</v>
      </c>
      <c r="L260">
        <v>1482904800</v>
      </c>
      <c r="M260" s="8">
        <f t="shared" si="17"/>
        <v>42732.25</v>
      </c>
      <c r="N260" t="b">
        <v>0</v>
      </c>
      <c r="O260" t="b">
        <v>1</v>
      </c>
      <c r="P260" t="s">
        <v>33</v>
      </c>
      <c r="Q260">
        <f>100*(E260/D260)</f>
        <v>268.48</v>
      </c>
      <c r="R260">
        <f>IF(G260, E260/G260, 0)</f>
        <v>15.627473806752038</v>
      </c>
      <c r="S260" t="str">
        <f t="shared" si="18"/>
        <v>theater</v>
      </c>
      <c r="T260" t="str">
        <f t="shared" si="1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14</v>
      </c>
      <c r="G261">
        <v>846</v>
      </c>
      <c r="H261" t="s">
        <v>21</v>
      </c>
      <c r="I261" t="s">
        <v>22</v>
      </c>
      <c r="J261">
        <v>1354946400</v>
      </c>
      <c r="K261" s="8">
        <f t="shared" si="16"/>
        <v>41251.25</v>
      </c>
      <c r="L261">
        <v>1356588000</v>
      </c>
      <c r="M261" s="8">
        <f t="shared" si="17"/>
        <v>41270.25</v>
      </c>
      <c r="N261" t="b">
        <v>1</v>
      </c>
      <c r="O261" t="b">
        <v>0</v>
      </c>
      <c r="P261" t="s">
        <v>122</v>
      </c>
      <c r="Q261">
        <f>100*(E261/D261)</f>
        <v>597.5</v>
      </c>
      <c r="R261">
        <f>IF(G261, E261/G261, 0)</f>
        <v>12.712765957446809</v>
      </c>
      <c r="S261" t="str">
        <f t="shared" si="18"/>
        <v>photography</v>
      </c>
      <c r="T261" t="str">
        <f t="shared" si="1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14</v>
      </c>
      <c r="G262">
        <v>842</v>
      </c>
      <c r="H262" t="s">
        <v>21</v>
      </c>
      <c r="I262" t="s">
        <v>22</v>
      </c>
      <c r="J262">
        <v>1348808400</v>
      </c>
      <c r="K262" s="8">
        <f t="shared" si="16"/>
        <v>41180.208333333336</v>
      </c>
      <c r="L262">
        <v>1349845200</v>
      </c>
      <c r="M262" s="8">
        <f t="shared" si="17"/>
        <v>41192.208333333336</v>
      </c>
      <c r="N262" t="b">
        <v>0</v>
      </c>
      <c r="O262" t="b">
        <v>0</v>
      </c>
      <c r="P262" t="s">
        <v>23</v>
      </c>
      <c r="Q262">
        <f>100*(E262/D262)</f>
        <v>157.69841269841268</v>
      </c>
      <c r="R262">
        <f>IF(G262, E262/G262, 0)</f>
        <v>11.799287410926366</v>
      </c>
      <c r="S262" t="str">
        <f t="shared" si="18"/>
        <v>music</v>
      </c>
      <c r="T262" t="str">
        <f t="shared" si="1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838</v>
      </c>
      <c r="H263" t="s">
        <v>21</v>
      </c>
      <c r="I263" t="s">
        <v>22</v>
      </c>
      <c r="J263">
        <v>1282712400</v>
      </c>
      <c r="K263" s="8">
        <f t="shared" si="16"/>
        <v>40415.208333333336</v>
      </c>
      <c r="L263">
        <v>1283058000</v>
      </c>
      <c r="M263" s="8">
        <f t="shared" si="17"/>
        <v>40419.208333333336</v>
      </c>
      <c r="N263" t="b">
        <v>0</v>
      </c>
      <c r="O263" t="b">
        <v>1</v>
      </c>
      <c r="P263" t="s">
        <v>23</v>
      </c>
      <c r="Q263">
        <f>100*(E263/D263)</f>
        <v>31.201660735468568</v>
      </c>
      <c r="R263">
        <f>IF(G263, E263/G263, 0)</f>
        <v>31.387828162291168</v>
      </c>
      <c r="S263" t="str">
        <f t="shared" si="18"/>
        <v>music</v>
      </c>
      <c r="T263" t="str">
        <f t="shared" si="1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14</v>
      </c>
      <c r="G264">
        <v>831</v>
      </c>
      <c r="H264" t="s">
        <v>21</v>
      </c>
      <c r="I264" t="s">
        <v>22</v>
      </c>
      <c r="J264">
        <v>1301979600</v>
      </c>
      <c r="K264" s="8">
        <f t="shared" si="16"/>
        <v>40638.208333333336</v>
      </c>
      <c r="L264">
        <v>1304226000</v>
      </c>
      <c r="M264" s="8">
        <f t="shared" si="17"/>
        <v>40664.208333333336</v>
      </c>
      <c r="N264" t="b">
        <v>0</v>
      </c>
      <c r="O264" t="b">
        <v>1</v>
      </c>
      <c r="P264" t="s">
        <v>60</v>
      </c>
      <c r="Q264">
        <f>100*(E264/D264)</f>
        <v>313.41176470588238</v>
      </c>
      <c r="R264">
        <f>IF(G264, E264/G264, 0)</f>
        <v>6.4115523465703967</v>
      </c>
      <c r="S264" t="str">
        <f t="shared" si="18"/>
        <v>music</v>
      </c>
      <c r="T264" t="str">
        <f t="shared" si="1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14</v>
      </c>
      <c r="G265">
        <v>830</v>
      </c>
      <c r="H265" t="s">
        <v>21</v>
      </c>
      <c r="I265" t="s">
        <v>22</v>
      </c>
      <c r="J265">
        <v>1263016800</v>
      </c>
      <c r="K265" s="8">
        <f t="shared" si="16"/>
        <v>40187.25</v>
      </c>
      <c r="L265">
        <v>1263016800</v>
      </c>
      <c r="M265" s="8">
        <f t="shared" si="17"/>
        <v>40187.25</v>
      </c>
      <c r="N265" t="b">
        <v>0</v>
      </c>
      <c r="O265" t="b">
        <v>0</v>
      </c>
      <c r="P265" t="s">
        <v>122</v>
      </c>
      <c r="Q265">
        <f>100*(E265/D265)</f>
        <v>370.89655172413791</v>
      </c>
      <c r="R265">
        <f>IF(G265, E265/G265, 0)</f>
        <v>12.959036144578313</v>
      </c>
      <c r="S265" t="str">
        <f t="shared" si="18"/>
        <v>photography</v>
      </c>
      <c r="T265" t="str">
        <f t="shared" si="1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14</v>
      </c>
      <c r="G266">
        <v>830</v>
      </c>
      <c r="H266" t="s">
        <v>21</v>
      </c>
      <c r="I266" t="s">
        <v>22</v>
      </c>
      <c r="J266">
        <v>1360648800</v>
      </c>
      <c r="K266" s="8">
        <f t="shared" si="16"/>
        <v>41317.25</v>
      </c>
      <c r="L266">
        <v>1362031200</v>
      </c>
      <c r="M266" s="8">
        <f t="shared" si="17"/>
        <v>41333.25</v>
      </c>
      <c r="N266" t="b">
        <v>0</v>
      </c>
      <c r="O266" t="b">
        <v>0</v>
      </c>
      <c r="P266" t="s">
        <v>33</v>
      </c>
      <c r="Q266">
        <f>100*(E266/D266)</f>
        <v>362.66447368421052</v>
      </c>
      <c r="R266">
        <f>IF(G266, E266/G266, 0)</f>
        <v>199.24698795180723</v>
      </c>
      <c r="S266" t="str">
        <f t="shared" si="18"/>
        <v>theater</v>
      </c>
      <c r="T266" t="str">
        <f t="shared" si="1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820</v>
      </c>
      <c r="H267" t="s">
        <v>21</v>
      </c>
      <c r="I267" t="s">
        <v>22</v>
      </c>
      <c r="J267">
        <v>1451800800</v>
      </c>
      <c r="K267" s="8">
        <f t="shared" si="16"/>
        <v>42372.25</v>
      </c>
      <c r="L267">
        <v>1455602400</v>
      </c>
      <c r="M267" s="8">
        <f t="shared" si="17"/>
        <v>42416.25</v>
      </c>
      <c r="N267" t="b">
        <v>0</v>
      </c>
      <c r="O267" t="b">
        <v>0</v>
      </c>
      <c r="P267" t="s">
        <v>33</v>
      </c>
      <c r="Q267">
        <f>100*(E267/D267)</f>
        <v>123.08163265306122</v>
      </c>
      <c r="R267">
        <f>IF(G267, E267/G267, 0)</f>
        <v>7.3548780487804875</v>
      </c>
      <c r="S267" t="str">
        <f t="shared" si="18"/>
        <v>theater</v>
      </c>
      <c r="T267" t="str">
        <f t="shared" si="1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47</v>
      </c>
      <c r="G268">
        <v>808</v>
      </c>
      <c r="H268" t="s">
        <v>107</v>
      </c>
      <c r="I268" t="s">
        <v>108</v>
      </c>
      <c r="J268">
        <v>1415340000</v>
      </c>
      <c r="K268" s="8">
        <f t="shared" si="16"/>
        <v>41950.25</v>
      </c>
      <c r="L268">
        <v>1418191200</v>
      </c>
      <c r="M268" s="8">
        <f t="shared" si="17"/>
        <v>41983.25</v>
      </c>
      <c r="N268" t="b">
        <v>0</v>
      </c>
      <c r="O268" t="b">
        <v>1</v>
      </c>
      <c r="P268" t="s">
        <v>159</v>
      </c>
      <c r="Q268">
        <f>100*(E268/D268)</f>
        <v>76.766756032171585</v>
      </c>
      <c r="R268">
        <f>IF(G268, E268/G268, 0)</f>
        <v>106.31435643564356</v>
      </c>
      <c r="S268" t="str">
        <f t="shared" si="18"/>
        <v>music</v>
      </c>
      <c r="T268" t="str">
        <f t="shared" si="1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14</v>
      </c>
      <c r="G269">
        <v>803</v>
      </c>
      <c r="H269" t="s">
        <v>26</v>
      </c>
      <c r="I269" t="s">
        <v>27</v>
      </c>
      <c r="J269">
        <v>1351054800</v>
      </c>
      <c r="K269" s="8">
        <f t="shared" si="16"/>
        <v>41206.208333333336</v>
      </c>
      <c r="L269">
        <v>1352440800</v>
      </c>
      <c r="M269" s="8">
        <f t="shared" si="17"/>
        <v>41222.25</v>
      </c>
      <c r="N269" t="b">
        <v>0</v>
      </c>
      <c r="O269" t="b">
        <v>0</v>
      </c>
      <c r="P269" t="s">
        <v>33</v>
      </c>
      <c r="Q269">
        <f>100*(E269/D269)</f>
        <v>233.62012987012989</v>
      </c>
      <c r="R269">
        <f>IF(G269, E269/G269, 0)</f>
        <v>179.21544209215443</v>
      </c>
      <c r="S269" t="str">
        <f t="shared" si="18"/>
        <v>theater</v>
      </c>
      <c r="T269" t="str">
        <f t="shared" si="1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14</v>
      </c>
      <c r="G270">
        <v>792</v>
      </c>
      <c r="H270" t="s">
        <v>21</v>
      </c>
      <c r="I270" t="s">
        <v>22</v>
      </c>
      <c r="J270">
        <v>1349326800</v>
      </c>
      <c r="K270" s="8">
        <f t="shared" si="16"/>
        <v>41186.208333333336</v>
      </c>
      <c r="L270">
        <v>1353304800</v>
      </c>
      <c r="M270" s="8">
        <f t="shared" si="17"/>
        <v>41232.25</v>
      </c>
      <c r="N270" t="b">
        <v>0</v>
      </c>
      <c r="O270" t="b">
        <v>0</v>
      </c>
      <c r="P270" t="s">
        <v>42</v>
      </c>
      <c r="Q270">
        <f>100*(E270/D270)</f>
        <v>180.53333333333333</v>
      </c>
      <c r="R270">
        <f>IF(G270, E270/G270, 0)</f>
        <v>3.4191919191919191</v>
      </c>
      <c r="S270" t="str">
        <f t="shared" si="18"/>
        <v>film &amp; video</v>
      </c>
      <c r="T270" t="str">
        <f t="shared" si="1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14</v>
      </c>
      <c r="G271">
        <v>782</v>
      </c>
      <c r="H271" t="s">
        <v>21</v>
      </c>
      <c r="I271" t="s">
        <v>22</v>
      </c>
      <c r="J271">
        <v>1548914400</v>
      </c>
      <c r="K271" s="8">
        <f t="shared" si="16"/>
        <v>43496.25</v>
      </c>
      <c r="L271">
        <v>1550728800</v>
      </c>
      <c r="M271" s="8">
        <f t="shared" si="17"/>
        <v>43517.25</v>
      </c>
      <c r="N271" t="b">
        <v>0</v>
      </c>
      <c r="O271" t="b">
        <v>0</v>
      </c>
      <c r="P271" t="s">
        <v>269</v>
      </c>
      <c r="Q271">
        <f>100*(E271/D271)</f>
        <v>252.62857142857143</v>
      </c>
      <c r="R271">
        <f>IF(G271, E271/G271, 0)</f>
        <v>11.306905370843991</v>
      </c>
      <c r="S271" t="str">
        <f t="shared" si="18"/>
        <v>film &amp; video</v>
      </c>
      <c r="T271" t="str">
        <f t="shared" si="1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14</v>
      </c>
      <c r="G272">
        <v>774</v>
      </c>
      <c r="H272" t="s">
        <v>21</v>
      </c>
      <c r="I272" t="s">
        <v>22</v>
      </c>
      <c r="J272">
        <v>1291269600</v>
      </c>
      <c r="K272" s="8">
        <f t="shared" si="16"/>
        <v>40514.25</v>
      </c>
      <c r="L272">
        <v>1291442400</v>
      </c>
      <c r="M272" s="8">
        <f t="shared" si="17"/>
        <v>40516.25</v>
      </c>
      <c r="N272" t="b">
        <v>0</v>
      </c>
      <c r="O272" t="b">
        <v>0</v>
      </c>
      <c r="P272" t="s">
        <v>89</v>
      </c>
      <c r="Q272">
        <f>100*(E272/D272)</f>
        <v>27.176538240368025</v>
      </c>
      <c r="R272">
        <f>IF(G272, E272/G272, 0)</f>
        <v>61.059431524547804</v>
      </c>
      <c r="S272" t="str">
        <f t="shared" si="18"/>
        <v>games</v>
      </c>
      <c r="T272" t="str">
        <f t="shared" si="1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20</v>
      </c>
      <c r="G273">
        <v>768</v>
      </c>
      <c r="H273" t="s">
        <v>21</v>
      </c>
      <c r="I273" t="s">
        <v>22</v>
      </c>
      <c r="J273">
        <v>1449468000</v>
      </c>
      <c r="K273" s="8">
        <f t="shared" si="16"/>
        <v>42345.25</v>
      </c>
      <c r="L273">
        <v>1452146400</v>
      </c>
      <c r="M273" s="8">
        <f t="shared" si="17"/>
        <v>42376.25</v>
      </c>
      <c r="N273" t="b">
        <v>0</v>
      </c>
      <c r="O273" t="b">
        <v>0</v>
      </c>
      <c r="P273" t="s">
        <v>122</v>
      </c>
      <c r="Q273">
        <f>100*(E273/D273)</f>
        <v>1.2706571242680547</v>
      </c>
      <c r="R273">
        <f>IF(G273, E273/G273, 0)</f>
        <v>2.54296875</v>
      </c>
      <c r="S273" t="str">
        <f t="shared" si="18"/>
        <v>photography</v>
      </c>
      <c r="T273" t="str">
        <f t="shared" si="1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762</v>
      </c>
      <c r="H274" t="s">
        <v>21</v>
      </c>
      <c r="I274" t="s">
        <v>22</v>
      </c>
      <c r="J274">
        <v>1562734800</v>
      </c>
      <c r="K274" s="8">
        <f t="shared" si="16"/>
        <v>43656.208333333328</v>
      </c>
      <c r="L274">
        <v>1564894800</v>
      </c>
      <c r="M274" s="8">
        <f t="shared" si="17"/>
        <v>43681.208333333328</v>
      </c>
      <c r="N274" t="b">
        <v>0</v>
      </c>
      <c r="O274" t="b">
        <v>1</v>
      </c>
      <c r="P274" t="s">
        <v>33</v>
      </c>
      <c r="Q274">
        <f>100*(E274/D274)</f>
        <v>304.0097847358121</v>
      </c>
      <c r="R274">
        <f>IF(G274, E274/G274, 0)</f>
        <v>203.87007874015748</v>
      </c>
      <c r="S274" t="str">
        <f t="shared" si="18"/>
        <v>theater</v>
      </c>
      <c r="T274" t="str">
        <f t="shared" si="1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14</v>
      </c>
      <c r="G275">
        <v>752</v>
      </c>
      <c r="H275" t="s">
        <v>15</v>
      </c>
      <c r="I275" t="s">
        <v>16</v>
      </c>
      <c r="J275">
        <v>1505624400</v>
      </c>
      <c r="K275" s="8">
        <f t="shared" si="16"/>
        <v>42995.208333333328</v>
      </c>
      <c r="L275">
        <v>1505883600</v>
      </c>
      <c r="M275" s="8">
        <f t="shared" si="17"/>
        <v>42998.208333333328</v>
      </c>
      <c r="N275" t="b">
        <v>0</v>
      </c>
      <c r="O275" t="b">
        <v>0</v>
      </c>
      <c r="P275" t="s">
        <v>33</v>
      </c>
      <c r="Q275">
        <f>100*(E275/D275)</f>
        <v>137.23076923076923</v>
      </c>
      <c r="R275">
        <f>IF(G275, E275/G275, 0)</f>
        <v>14.23404255319149</v>
      </c>
      <c r="S275" t="str">
        <f t="shared" si="18"/>
        <v>theater</v>
      </c>
      <c r="T275" t="str">
        <f t="shared" si="1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750</v>
      </c>
      <c r="H276" t="s">
        <v>21</v>
      </c>
      <c r="I276" t="s">
        <v>22</v>
      </c>
      <c r="J276">
        <v>1509948000</v>
      </c>
      <c r="K276" s="8">
        <f t="shared" si="16"/>
        <v>43045.25</v>
      </c>
      <c r="L276">
        <v>1510380000</v>
      </c>
      <c r="M276" s="8">
        <f t="shared" si="17"/>
        <v>43050.25</v>
      </c>
      <c r="N276" t="b">
        <v>0</v>
      </c>
      <c r="O276" t="b">
        <v>0</v>
      </c>
      <c r="P276" t="s">
        <v>33</v>
      </c>
      <c r="Q276">
        <f>100*(E276/D276)</f>
        <v>32.208333333333336</v>
      </c>
      <c r="R276">
        <f>IF(G276, E276/G276, 0)</f>
        <v>1.0306666666666666</v>
      </c>
      <c r="S276" t="str">
        <f t="shared" si="18"/>
        <v>theater</v>
      </c>
      <c r="T276" t="str">
        <f t="shared" si="1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14</v>
      </c>
      <c r="G277">
        <v>750</v>
      </c>
      <c r="H277" t="s">
        <v>21</v>
      </c>
      <c r="I277" t="s">
        <v>22</v>
      </c>
      <c r="J277">
        <v>1554526800</v>
      </c>
      <c r="K277" s="8">
        <f t="shared" si="16"/>
        <v>43561.208333333328</v>
      </c>
      <c r="L277">
        <v>1555218000</v>
      </c>
      <c r="M277" s="8">
        <f t="shared" si="17"/>
        <v>43569.208333333328</v>
      </c>
      <c r="N277" t="b">
        <v>0</v>
      </c>
      <c r="O277" t="b">
        <v>0</v>
      </c>
      <c r="P277" t="s">
        <v>206</v>
      </c>
      <c r="Q277">
        <f>100*(E277/D277)</f>
        <v>241.51282051282053</v>
      </c>
      <c r="R277">
        <f>IF(G277, E277/G277, 0)</f>
        <v>12.558666666666667</v>
      </c>
      <c r="S277" t="str">
        <f t="shared" si="18"/>
        <v>publishing</v>
      </c>
      <c r="T277" t="str">
        <f t="shared" si="1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747</v>
      </c>
      <c r="H278" t="s">
        <v>21</v>
      </c>
      <c r="I278" t="s">
        <v>22</v>
      </c>
      <c r="J278">
        <v>1334811600</v>
      </c>
      <c r="K278" s="8">
        <f t="shared" si="16"/>
        <v>41018.208333333336</v>
      </c>
      <c r="L278">
        <v>1335243600</v>
      </c>
      <c r="M278" s="8">
        <f t="shared" si="17"/>
        <v>41023.208333333336</v>
      </c>
      <c r="N278" t="b">
        <v>0</v>
      </c>
      <c r="O278" t="b">
        <v>1</v>
      </c>
      <c r="P278" t="s">
        <v>89</v>
      </c>
      <c r="Q278">
        <f>100*(E278/D278)</f>
        <v>96.8</v>
      </c>
      <c r="R278">
        <f>IF(G278, E278/G278, 0)</f>
        <v>7.1271753681392234</v>
      </c>
      <c r="S278" t="str">
        <f t="shared" si="18"/>
        <v>games</v>
      </c>
      <c r="T278" t="str">
        <f t="shared" si="1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14</v>
      </c>
      <c r="G279">
        <v>742</v>
      </c>
      <c r="H279" t="s">
        <v>21</v>
      </c>
      <c r="I279" t="s">
        <v>22</v>
      </c>
      <c r="J279">
        <v>1279515600</v>
      </c>
      <c r="K279" s="8">
        <f t="shared" si="16"/>
        <v>40378.208333333336</v>
      </c>
      <c r="L279">
        <v>1279688400</v>
      </c>
      <c r="M279" s="8">
        <f t="shared" si="17"/>
        <v>40380.208333333336</v>
      </c>
      <c r="N279" t="b">
        <v>0</v>
      </c>
      <c r="O279" t="b">
        <v>0</v>
      </c>
      <c r="P279" t="s">
        <v>33</v>
      </c>
      <c r="Q279">
        <f>100*(E279/D279)</f>
        <v>1066.4285714285716</v>
      </c>
      <c r="R279">
        <f>IF(G279, E279/G279, 0)</f>
        <v>10.060646900269541</v>
      </c>
      <c r="S279" t="str">
        <f t="shared" si="18"/>
        <v>theater</v>
      </c>
      <c r="T279" t="str">
        <f t="shared" si="1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723</v>
      </c>
      <c r="H280" t="s">
        <v>21</v>
      </c>
      <c r="I280" t="s">
        <v>22</v>
      </c>
      <c r="J280">
        <v>1353909600</v>
      </c>
      <c r="K280" s="8">
        <f t="shared" si="16"/>
        <v>41239.25</v>
      </c>
      <c r="L280">
        <v>1356069600</v>
      </c>
      <c r="M280" s="8">
        <f t="shared" si="17"/>
        <v>41264.25</v>
      </c>
      <c r="N280" t="b">
        <v>0</v>
      </c>
      <c r="O280" t="b">
        <v>0</v>
      </c>
      <c r="P280" t="s">
        <v>28</v>
      </c>
      <c r="Q280">
        <f>100*(E280/D280)</f>
        <v>325.88888888888891</v>
      </c>
      <c r="R280">
        <f>IF(G280, E280/G280, 0)</f>
        <v>12.1701244813278</v>
      </c>
      <c r="S280" t="str">
        <f t="shared" si="18"/>
        <v>technology</v>
      </c>
      <c r="T280" t="str">
        <f t="shared" si="1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74</v>
      </c>
      <c r="G281">
        <v>723</v>
      </c>
      <c r="H281" t="s">
        <v>21</v>
      </c>
      <c r="I281" t="s">
        <v>22</v>
      </c>
      <c r="J281">
        <v>1535950800</v>
      </c>
      <c r="K281" s="8">
        <f t="shared" si="16"/>
        <v>43346.208333333328</v>
      </c>
      <c r="L281">
        <v>1536210000</v>
      </c>
      <c r="M281" s="8">
        <f t="shared" si="17"/>
        <v>43349.208333333328</v>
      </c>
      <c r="N281" t="b">
        <v>0</v>
      </c>
      <c r="O281" t="b">
        <v>0</v>
      </c>
      <c r="P281" t="s">
        <v>33</v>
      </c>
      <c r="Q281">
        <f>100*(E281/D281)</f>
        <v>170.70000000000002</v>
      </c>
      <c r="R281">
        <f>IF(G281, E281/G281, 0)</f>
        <v>18.887966804979254</v>
      </c>
      <c r="S281" t="str">
        <f t="shared" si="18"/>
        <v>theater</v>
      </c>
      <c r="T281" t="str">
        <f t="shared" si="1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14</v>
      </c>
      <c r="G282">
        <v>714</v>
      </c>
      <c r="H282" t="s">
        <v>21</v>
      </c>
      <c r="I282" t="s">
        <v>22</v>
      </c>
      <c r="J282">
        <v>1511244000</v>
      </c>
      <c r="K282" s="8">
        <f t="shared" si="16"/>
        <v>43060.25</v>
      </c>
      <c r="L282">
        <v>1511762400</v>
      </c>
      <c r="M282" s="8">
        <f t="shared" si="17"/>
        <v>43066.25</v>
      </c>
      <c r="N282" t="b">
        <v>0</v>
      </c>
      <c r="O282" t="b">
        <v>0</v>
      </c>
      <c r="P282" t="s">
        <v>71</v>
      </c>
      <c r="Q282">
        <f>100*(E282/D282)</f>
        <v>581.44000000000005</v>
      </c>
      <c r="R282">
        <f>IF(G282, E282/G282, 0)</f>
        <v>20.358543417366946</v>
      </c>
      <c r="S282" t="str">
        <f t="shared" si="18"/>
        <v>film &amp; video</v>
      </c>
      <c r="T282" t="str">
        <f t="shared" si="1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47</v>
      </c>
      <c r="G283">
        <v>708</v>
      </c>
      <c r="H283" t="s">
        <v>21</v>
      </c>
      <c r="I283" t="s">
        <v>22</v>
      </c>
      <c r="J283">
        <v>1331445600</v>
      </c>
      <c r="K283" s="8">
        <f t="shared" si="16"/>
        <v>40979.25</v>
      </c>
      <c r="L283">
        <v>1333256400</v>
      </c>
      <c r="M283" s="8">
        <f t="shared" si="17"/>
        <v>41000.208333333336</v>
      </c>
      <c r="N283" t="b">
        <v>0</v>
      </c>
      <c r="O283" t="b">
        <v>1</v>
      </c>
      <c r="P283" t="s">
        <v>33</v>
      </c>
      <c r="Q283">
        <f>100*(E283/D283)</f>
        <v>91.520972644376897</v>
      </c>
      <c r="R283">
        <f>IF(G283, E283/G283, 0)</f>
        <v>212.64406779661016</v>
      </c>
      <c r="S283" t="str">
        <f t="shared" si="18"/>
        <v>theater</v>
      </c>
      <c r="T283" t="str">
        <f t="shared" si="1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14</v>
      </c>
      <c r="G284">
        <v>679</v>
      </c>
      <c r="H284" t="s">
        <v>21</v>
      </c>
      <c r="I284" t="s">
        <v>22</v>
      </c>
      <c r="J284">
        <v>1480226400</v>
      </c>
      <c r="K284" s="8">
        <f t="shared" si="16"/>
        <v>42701.25</v>
      </c>
      <c r="L284">
        <v>1480744800</v>
      </c>
      <c r="M284" s="8">
        <f t="shared" si="17"/>
        <v>42707.25</v>
      </c>
      <c r="N284" t="b">
        <v>0</v>
      </c>
      <c r="O284" t="b">
        <v>1</v>
      </c>
      <c r="P284" t="s">
        <v>269</v>
      </c>
      <c r="Q284">
        <f>100*(E284/D284)</f>
        <v>108.04761904761904</v>
      </c>
      <c r="R284">
        <f>IF(G284, E284/G284, 0)</f>
        <v>13.366715758468336</v>
      </c>
      <c r="S284" t="str">
        <f t="shared" si="18"/>
        <v>film &amp; video</v>
      </c>
      <c r="T284" t="str">
        <f t="shared" si="1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679</v>
      </c>
      <c r="H285" t="s">
        <v>36</v>
      </c>
      <c r="I285" t="s">
        <v>37</v>
      </c>
      <c r="J285">
        <v>1464584400</v>
      </c>
      <c r="K285" s="8">
        <f t="shared" si="16"/>
        <v>42520.208333333328</v>
      </c>
      <c r="L285">
        <v>1465016400</v>
      </c>
      <c r="M285" s="8">
        <f t="shared" si="17"/>
        <v>42525.208333333328</v>
      </c>
      <c r="N285" t="b">
        <v>0</v>
      </c>
      <c r="O285" t="b">
        <v>0</v>
      </c>
      <c r="P285" t="s">
        <v>23</v>
      </c>
      <c r="Q285">
        <f>100*(E285/D285)</f>
        <v>18.728395061728396</v>
      </c>
      <c r="R285">
        <f>IF(G285, E285/G285, 0)</f>
        <v>2.2341678939617085</v>
      </c>
      <c r="S285" t="str">
        <f t="shared" si="18"/>
        <v>music</v>
      </c>
      <c r="T285" t="str">
        <f t="shared" si="1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20</v>
      </c>
      <c r="G286">
        <v>676</v>
      </c>
      <c r="H286" t="s">
        <v>21</v>
      </c>
      <c r="I286" t="s">
        <v>22</v>
      </c>
      <c r="J286">
        <v>1335848400</v>
      </c>
      <c r="K286" s="8">
        <f t="shared" si="16"/>
        <v>41030.208333333336</v>
      </c>
      <c r="L286">
        <v>1336280400</v>
      </c>
      <c r="M286" s="8">
        <f t="shared" si="17"/>
        <v>41035.208333333336</v>
      </c>
      <c r="N286" t="b">
        <v>0</v>
      </c>
      <c r="O286" t="b">
        <v>0</v>
      </c>
      <c r="P286" t="s">
        <v>28</v>
      </c>
      <c r="Q286">
        <f>100*(E286/D286)</f>
        <v>83.193877551020407</v>
      </c>
      <c r="R286">
        <f>IF(G286, E286/G286, 0)</f>
        <v>12.060650887573965</v>
      </c>
      <c r="S286" t="str">
        <f t="shared" si="18"/>
        <v>technology</v>
      </c>
      <c r="T286" t="str">
        <f t="shared" si="1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14</v>
      </c>
      <c r="G287">
        <v>676</v>
      </c>
      <c r="H287" t="s">
        <v>21</v>
      </c>
      <c r="I287" t="s">
        <v>22</v>
      </c>
      <c r="J287">
        <v>1473483600</v>
      </c>
      <c r="K287" s="8">
        <f t="shared" si="16"/>
        <v>42623.208333333328</v>
      </c>
      <c r="L287">
        <v>1476766800</v>
      </c>
      <c r="M287" s="8">
        <f t="shared" si="17"/>
        <v>42661.208333333328</v>
      </c>
      <c r="N287" t="b">
        <v>0</v>
      </c>
      <c r="O287" t="b">
        <v>0</v>
      </c>
      <c r="P287" t="s">
        <v>33</v>
      </c>
      <c r="Q287">
        <f>100*(E287/D287)</f>
        <v>706.33333333333337</v>
      </c>
      <c r="R287">
        <f>IF(G287, E287/G287, 0)</f>
        <v>9.4038461538461533</v>
      </c>
      <c r="S287" t="str">
        <f t="shared" si="18"/>
        <v>theater</v>
      </c>
      <c r="T287" t="str">
        <f t="shared" si="1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14</v>
      </c>
      <c r="G288">
        <v>674</v>
      </c>
      <c r="H288" t="s">
        <v>21</v>
      </c>
      <c r="I288" t="s">
        <v>22</v>
      </c>
      <c r="J288">
        <v>1479880800</v>
      </c>
      <c r="K288" s="8">
        <f t="shared" si="16"/>
        <v>42697.25</v>
      </c>
      <c r="L288">
        <v>1480485600</v>
      </c>
      <c r="M288" s="8">
        <f t="shared" si="17"/>
        <v>42704.25</v>
      </c>
      <c r="N288" t="b">
        <v>0</v>
      </c>
      <c r="O288" t="b">
        <v>0</v>
      </c>
      <c r="P288" t="s">
        <v>33</v>
      </c>
      <c r="Q288">
        <f>100*(E288/D288)</f>
        <v>17.446030330062445</v>
      </c>
      <c r="R288">
        <f>IF(G288, E288/G288, 0)</f>
        <v>29.016320474777448</v>
      </c>
      <c r="S288" t="str">
        <f t="shared" si="18"/>
        <v>theater</v>
      </c>
      <c r="T288" t="str">
        <f t="shared" si="1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14</v>
      </c>
      <c r="G289">
        <v>672</v>
      </c>
      <c r="H289" t="s">
        <v>21</v>
      </c>
      <c r="I289" t="s">
        <v>22</v>
      </c>
      <c r="J289">
        <v>1430197200</v>
      </c>
      <c r="K289" s="8">
        <f t="shared" si="16"/>
        <v>42122.208333333328</v>
      </c>
      <c r="L289">
        <v>1430197200</v>
      </c>
      <c r="M289" s="8">
        <f t="shared" si="17"/>
        <v>42122.208333333328</v>
      </c>
      <c r="N289" t="b">
        <v>0</v>
      </c>
      <c r="O289" t="b">
        <v>0</v>
      </c>
      <c r="P289" t="s">
        <v>50</v>
      </c>
      <c r="Q289">
        <f>100*(E289/D289)</f>
        <v>209.73015873015873</v>
      </c>
      <c r="R289">
        <f>IF(G289, E289/G289, 0)</f>
        <v>19.66220238095238</v>
      </c>
      <c r="S289" t="str">
        <f t="shared" si="18"/>
        <v>music</v>
      </c>
      <c r="T289" t="str">
        <f t="shared" si="1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662</v>
      </c>
      <c r="H290" t="s">
        <v>36</v>
      </c>
      <c r="I290" t="s">
        <v>37</v>
      </c>
      <c r="J290">
        <v>1331701200</v>
      </c>
      <c r="K290" s="8">
        <f t="shared" si="16"/>
        <v>40982.208333333336</v>
      </c>
      <c r="L290">
        <v>1331787600</v>
      </c>
      <c r="M290" s="8">
        <f t="shared" si="17"/>
        <v>40983.208333333336</v>
      </c>
      <c r="N290" t="b">
        <v>0</v>
      </c>
      <c r="O290" t="b">
        <v>1</v>
      </c>
      <c r="P290" t="s">
        <v>148</v>
      </c>
      <c r="Q290">
        <f>100*(E290/D290)</f>
        <v>97.785714285714292</v>
      </c>
      <c r="R290">
        <f>IF(G290, E290/G290, 0)</f>
        <v>8.2719033232628405</v>
      </c>
      <c r="S290" t="str">
        <f t="shared" si="18"/>
        <v>music</v>
      </c>
      <c r="T290" t="str">
        <f t="shared" si="1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659</v>
      </c>
      <c r="H291" t="s">
        <v>15</v>
      </c>
      <c r="I291" t="s">
        <v>16</v>
      </c>
      <c r="J291">
        <v>1438578000</v>
      </c>
      <c r="K291" s="8">
        <f t="shared" si="16"/>
        <v>42219.208333333328</v>
      </c>
      <c r="L291">
        <v>1438837200</v>
      </c>
      <c r="M291" s="8">
        <f t="shared" si="17"/>
        <v>42222.208333333328</v>
      </c>
      <c r="N291" t="b">
        <v>0</v>
      </c>
      <c r="O291" t="b">
        <v>0</v>
      </c>
      <c r="P291" t="s">
        <v>33</v>
      </c>
      <c r="Q291">
        <f>100*(E291/D291)</f>
        <v>1684.25</v>
      </c>
      <c r="R291">
        <f>IF(G291, E291/G291, 0)</f>
        <v>20.446130500758727</v>
      </c>
      <c r="S291" t="str">
        <f t="shared" si="18"/>
        <v>theater</v>
      </c>
      <c r="T291" t="str">
        <f t="shared" si="1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656</v>
      </c>
      <c r="H292" t="s">
        <v>21</v>
      </c>
      <c r="I292" t="s">
        <v>22</v>
      </c>
      <c r="J292">
        <v>1368162000</v>
      </c>
      <c r="K292" s="8">
        <f t="shared" si="16"/>
        <v>41404.208333333336</v>
      </c>
      <c r="L292">
        <v>1370926800</v>
      </c>
      <c r="M292" s="8">
        <f t="shared" si="17"/>
        <v>41436.208333333336</v>
      </c>
      <c r="N292" t="b">
        <v>0</v>
      </c>
      <c r="O292" t="b">
        <v>1</v>
      </c>
      <c r="P292" t="s">
        <v>42</v>
      </c>
      <c r="Q292">
        <f>100*(E292/D292)</f>
        <v>54.402135231316727</v>
      </c>
      <c r="R292">
        <f>IF(G292, E292/G292, 0)</f>
        <v>139.82012195121951</v>
      </c>
      <c r="S292" t="str">
        <f t="shared" si="18"/>
        <v>film &amp; video</v>
      </c>
      <c r="T292" t="str">
        <f t="shared" si="1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14</v>
      </c>
      <c r="G293">
        <v>648</v>
      </c>
      <c r="H293" t="s">
        <v>21</v>
      </c>
      <c r="I293" t="s">
        <v>22</v>
      </c>
      <c r="J293">
        <v>1318654800</v>
      </c>
      <c r="K293" s="8">
        <f t="shared" si="16"/>
        <v>40831.208333333336</v>
      </c>
      <c r="L293">
        <v>1319000400</v>
      </c>
      <c r="M293" s="8">
        <f t="shared" si="17"/>
        <v>40835.208333333336</v>
      </c>
      <c r="N293" t="b">
        <v>1</v>
      </c>
      <c r="O293" t="b">
        <v>0</v>
      </c>
      <c r="P293" t="s">
        <v>28</v>
      </c>
      <c r="Q293">
        <f>100*(E293/D293)</f>
        <v>456.61111111111109</v>
      </c>
      <c r="R293">
        <f>IF(G293, E293/G293, 0)</f>
        <v>12.683641975308642</v>
      </c>
      <c r="S293" t="str">
        <f t="shared" si="18"/>
        <v>technology</v>
      </c>
      <c r="T293" t="str">
        <f t="shared" si="1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648</v>
      </c>
      <c r="H294" t="s">
        <v>21</v>
      </c>
      <c r="I294" t="s">
        <v>22</v>
      </c>
      <c r="J294">
        <v>1331874000</v>
      </c>
      <c r="K294" s="8">
        <f t="shared" si="16"/>
        <v>40984.208333333336</v>
      </c>
      <c r="L294">
        <v>1333429200</v>
      </c>
      <c r="M294" s="8">
        <f t="shared" si="17"/>
        <v>41002.208333333336</v>
      </c>
      <c r="N294" t="b">
        <v>0</v>
      </c>
      <c r="O294" t="b">
        <v>0</v>
      </c>
      <c r="P294" t="s">
        <v>17</v>
      </c>
      <c r="Q294">
        <f>100*(E294/D294)</f>
        <v>9.8219178082191778</v>
      </c>
      <c r="R294">
        <f>IF(G294, E294/G294, 0)</f>
        <v>1.1064814814814814</v>
      </c>
      <c r="S294" t="str">
        <f t="shared" si="18"/>
        <v>food</v>
      </c>
      <c r="T294" t="str">
        <f t="shared" si="1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20</v>
      </c>
      <c r="G295">
        <v>645</v>
      </c>
      <c r="H295" t="s">
        <v>107</v>
      </c>
      <c r="I295" t="s">
        <v>108</v>
      </c>
      <c r="J295">
        <v>1286254800</v>
      </c>
      <c r="K295" s="8">
        <f t="shared" si="16"/>
        <v>40456.208333333336</v>
      </c>
      <c r="L295">
        <v>1287032400</v>
      </c>
      <c r="M295" s="8">
        <f t="shared" si="17"/>
        <v>40465.208333333336</v>
      </c>
      <c r="N295" t="b">
        <v>0</v>
      </c>
      <c r="O295" t="b">
        <v>0</v>
      </c>
      <c r="P295" t="s">
        <v>33</v>
      </c>
      <c r="Q295">
        <f>100*(E295/D295)</f>
        <v>16.384615384615383</v>
      </c>
      <c r="R295">
        <f>IF(G295, E295/G295, 0)</f>
        <v>1.6511627906976745</v>
      </c>
      <c r="S295" t="str">
        <f t="shared" si="18"/>
        <v>theater</v>
      </c>
      <c r="T295" t="str">
        <f t="shared" si="1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74</v>
      </c>
      <c r="G296">
        <v>614</v>
      </c>
      <c r="H296" t="s">
        <v>21</v>
      </c>
      <c r="I296" t="s">
        <v>22</v>
      </c>
      <c r="J296">
        <v>1540530000</v>
      </c>
      <c r="K296" s="8">
        <f t="shared" si="16"/>
        <v>43399.208333333328</v>
      </c>
      <c r="L296">
        <v>1541570400</v>
      </c>
      <c r="M296" s="8">
        <f t="shared" si="17"/>
        <v>43411.25</v>
      </c>
      <c r="N296" t="b">
        <v>0</v>
      </c>
      <c r="O296" t="b">
        <v>0</v>
      </c>
      <c r="P296" t="s">
        <v>33</v>
      </c>
      <c r="Q296">
        <f>100*(E296/D296)</f>
        <v>1339.6666666666667</v>
      </c>
      <c r="R296">
        <f>IF(G296, E296/G296, 0)</f>
        <v>13.091205211726384</v>
      </c>
      <c r="S296" t="str">
        <f t="shared" si="18"/>
        <v>theater</v>
      </c>
      <c r="T296" t="str">
        <f t="shared" si="1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74</v>
      </c>
      <c r="G297">
        <v>610</v>
      </c>
      <c r="H297" t="s">
        <v>98</v>
      </c>
      <c r="I297" t="s">
        <v>99</v>
      </c>
      <c r="J297">
        <v>1381813200</v>
      </c>
      <c r="K297" s="8">
        <f t="shared" si="16"/>
        <v>41562.208333333336</v>
      </c>
      <c r="L297">
        <v>1383976800</v>
      </c>
      <c r="M297" s="8">
        <f t="shared" si="17"/>
        <v>41587.25</v>
      </c>
      <c r="N297" t="b">
        <v>0</v>
      </c>
      <c r="O297" t="b">
        <v>0</v>
      </c>
      <c r="P297" t="s">
        <v>33</v>
      </c>
      <c r="Q297">
        <f>100*(E297/D297)</f>
        <v>35.650077760497666</v>
      </c>
      <c r="R297">
        <f>IF(G297, E297/G297, 0)</f>
        <v>112.73606557377049</v>
      </c>
      <c r="S297" t="str">
        <f t="shared" si="18"/>
        <v>theater</v>
      </c>
      <c r="T297" t="str">
        <f t="shared" si="1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605</v>
      </c>
      <c r="H298" t="s">
        <v>26</v>
      </c>
      <c r="I298" t="s">
        <v>27</v>
      </c>
      <c r="J298">
        <v>1548655200</v>
      </c>
      <c r="K298" s="8">
        <f t="shared" si="16"/>
        <v>43493.25</v>
      </c>
      <c r="L298">
        <v>1550556000</v>
      </c>
      <c r="M298" s="8">
        <f t="shared" si="17"/>
        <v>43515.25</v>
      </c>
      <c r="N298" t="b">
        <v>0</v>
      </c>
      <c r="O298" t="b">
        <v>0</v>
      </c>
      <c r="P298" t="s">
        <v>33</v>
      </c>
      <c r="Q298">
        <f>100*(E298/D298)</f>
        <v>54.950819672131146</v>
      </c>
      <c r="R298">
        <f>IF(G298, E298/G298, 0)</f>
        <v>5.5404958677685947</v>
      </c>
      <c r="S298" t="str">
        <f t="shared" si="18"/>
        <v>theater</v>
      </c>
      <c r="T298" t="str">
        <f t="shared" si="1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602</v>
      </c>
      <c r="H299" t="s">
        <v>26</v>
      </c>
      <c r="I299" t="s">
        <v>27</v>
      </c>
      <c r="J299">
        <v>1389679200</v>
      </c>
      <c r="K299" s="8">
        <f t="shared" si="16"/>
        <v>41653.25</v>
      </c>
      <c r="L299">
        <v>1390456800</v>
      </c>
      <c r="M299" s="8">
        <f t="shared" si="17"/>
        <v>41662.25</v>
      </c>
      <c r="N299" t="b">
        <v>0</v>
      </c>
      <c r="O299" t="b">
        <v>1</v>
      </c>
      <c r="P299" t="s">
        <v>33</v>
      </c>
      <c r="Q299">
        <f>100*(E299/D299)</f>
        <v>94.236111111111114</v>
      </c>
      <c r="R299">
        <f>IF(G299, E299/G299, 0)</f>
        <v>11.27076411960133</v>
      </c>
      <c r="S299" t="str">
        <f t="shared" si="18"/>
        <v>theater</v>
      </c>
      <c r="T299" t="str">
        <f t="shared" si="1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74</v>
      </c>
      <c r="G300">
        <v>595</v>
      </c>
      <c r="H300" t="s">
        <v>21</v>
      </c>
      <c r="I300" t="s">
        <v>22</v>
      </c>
      <c r="J300">
        <v>1456466400</v>
      </c>
      <c r="K300" s="8">
        <f t="shared" si="16"/>
        <v>42426.25</v>
      </c>
      <c r="L300">
        <v>1458018000</v>
      </c>
      <c r="M300" s="8">
        <f t="shared" si="17"/>
        <v>42444.208333333328</v>
      </c>
      <c r="N300" t="b">
        <v>0</v>
      </c>
      <c r="O300" t="b">
        <v>1</v>
      </c>
      <c r="P300" t="s">
        <v>23</v>
      </c>
      <c r="Q300">
        <f>100*(E300/D300)</f>
        <v>143.91428571428571</v>
      </c>
      <c r="R300">
        <f>IF(G300, E300/G300, 0)</f>
        <v>8.4655462184873951</v>
      </c>
      <c r="S300" t="str">
        <f t="shared" si="18"/>
        <v>music</v>
      </c>
      <c r="T300" t="str">
        <f t="shared" si="1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594</v>
      </c>
      <c r="H301" t="s">
        <v>21</v>
      </c>
      <c r="I301" t="s">
        <v>22</v>
      </c>
      <c r="J301">
        <v>1456984800</v>
      </c>
      <c r="K301" s="8">
        <f t="shared" si="16"/>
        <v>42432.25</v>
      </c>
      <c r="L301">
        <v>1461819600</v>
      </c>
      <c r="M301" s="8">
        <f t="shared" si="17"/>
        <v>42488.208333333328</v>
      </c>
      <c r="N301" t="b">
        <v>0</v>
      </c>
      <c r="O301" t="b">
        <v>0</v>
      </c>
      <c r="P301" t="s">
        <v>17</v>
      </c>
      <c r="Q301">
        <f>100*(E301/D301)</f>
        <v>51.421052631578945</v>
      </c>
      <c r="R301">
        <f>IF(G301, E301/G301, 0)</f>
        <v>3.2895622895622894</v>
      </c>
      <c r="S301" t="str">
        <f t="shared" si="18"/>
        <v>food</v>
      </c>
      <c r="T301" t="str">
        <f t="shared" si="1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20</v>
      </c>
      <c r="G302">
        <v>589</v>
      </c>
      <c r="H302" t="s">
        <v>36</v>
      </c>
      <c r="I302" t="s">
        <v>37</v>
      </c>
      <c r="J302">
        <v>1504069200</v>
      </c>
      <c r="K302" s="8">
        <f t="shared" si="16"/>
        <v>42977.208333333328</v>
      </c>
      <c r="L302">
        <v>1504155600</v>
      </c>
      <c r="M302" s="8">
        <f t="shared" si="17"/>
        <v>42978.208333333328</v>
      </c>
      <c r="N302" t="b">
        <v>0</v>
      </c>
      <c r="O302" t="b">
        <v>1</v>
      </c>
      <c r="P302" t="s">
        <v>68</v>
      </c>
      <c r="Q302">
        <f>100*(E302/D302)</f>
        <v>5</v>
      </c>
      <c r="R302">
        <f>IF(G302, E302/G302, 0)</f>
        <v>8.4889643463497456E-3</v>
      </c>
      <c r="S302" t="str">
        <f t="shared" si="18"/>
        <v>publishing</v>
      </c>
      <c r="T302" t="str">
        <f t="shared" si="1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14</v>
      </c>
      <c r="G303">
        <v>579</v>
      </c>
      <c r="H303" t="s">
        <v>21</v>
      </c>
      <c r="I303" t="s">
        <v>22</v>
      </c>
      <c r="J303">
        <v>1424930400</v>
      </c>
      <c r="K303" s="8">
        <f t="shared" si="16"/>
        <v>42061.25</v>
      </c>
      <c r="L303">
        <v>1426395600</v>
      </c>
      <c r="M303" s="8">
        <f t="shared" si="17"/>
        <v>42078.208333333328</v>
      </c>
      <c r="N303" t="b">
        <v>0</v>
      </c>
      <c r="O303" t="b">
        <v>0</v>
      </c>
      <c r="P303" t="s">
        <v>42</v>
      </c>
      <c r="Q303">
        <f>100*(E303/D303)</f>
        <v>1344.6666666666667</v>
      </c>
      <c r="R303">
        <f>IF(G303, E303/G303, 0)</f>
        <v>20.901554404145077</v>
      </c>
      <c r="S303" t="str">
        <f t="shared" si="18"/>
        <v>film &amp; video</v>
      </c>
      <c r="T303" t="str">
        <f t="shared" si="1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575</v>
      </c>
      <c r="H304" t="s">
        <v>21</v>
      </c>
      <c r="I304" t="s">
        <v>22</v>
      </c>
      <c r="J304">
        <v>1535864400</v>
      </c>
      <c r="K304" s="8">
        <f t="shared" si="16"/>
        <v>43345.208333333328</v>
      </c>
      <c r="L304">
        <v>1537074000</v>
      </c>
      <c r="M304" s="8">
        <f t="shared" si="17"/>
        <v>43359.208333333328</v>
      </c>
      <c r="N304" t="b">
        <v>0</v>
      </c>
      <c r="O304" t="b">
        <v>0</v>
      </c>
      <c r="P304" t="s">
        <v>33</v>
      </c>
      <c r="Q304">
        <f>100*(E304/D304)</f>
        <v>31.844940867279899</v>
      </c>
      <c r="R304">
        <f>IF(G304, E304/G304, 0)</f>
        <v>42.146086956521742</v>
      </c>
      <c r="S304" t="str">
        <f t="shared" si="18"/>
        <v>theater</v>
      </c>
      <c r="T304" t="str">
        <f t="shared" si="1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558</v>
      </c>
      <c r="H305" t="s">
        <v>21</v>
      </c>
      <c r="I305" t="s">
        <v>22</v>
      </c>
      <c r="J305">
        <v>1452146400</v>
      </c>
      <c r="K305" s="8">
        <f t="shared" si="16"/>
        <v>42376.25</v>
      </c>
      <c r="L305">
        <v>1452578400</v>
      </c>
      <c r="M305" s="8">
        <f t="shared" si="17"/>
        <v>42381.25</v>
      </c>
      <c r="N305" t="b">
        <v>0</v>
      </c>
      <c r="O305" t="b">
        <v>0</v>
      </c>
      <c r="P305" t="s">
        <v>60</v>
      </c>
      <c r="Q305">
        <f>100*(E305/D305)</f>
        <v>82.617647058823536</v>
      </c>
      <c r="R305">
        <f>IF(G305, E305/G305, 0)</f>
        <v>5.0340501792114694</v>
      </c>
      <c r="S305" t="str">
        <f t="shared" si="18"/>
        <v>music</v>
      </c>
      <c r="T305" t="str">
        <f t="shared" si="1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14</v>
      </c>
      <c r="G306">
        <v>558</v>
      </c>
      <c r="H306" t="s">
        <v>21</v>
      </c>
      <c r="I306" t="s">
        <v>22</v>
      </c>
      <c r="J306">
        <v>1470546000</v>
      </c>
      <c r="K306" s="8">
        <f t="shared" si="16"/>
        <v>42589.208333333328</v>
      </c>
      <c r="L306">
        <v>1474088400</v>
      </c>
      <c r="M306" s="8">
        <f t="shared" si="17"/>
        <v>42630.208333333328</v>
      </c>
      <c r="N306" t="b">
        <v>0</v>
      </c>
      <c r="O306" t="b">
        <v>0</v>
      </c>
      <c r="P306" t="s">
        <v>42</v>
      </c>
      <c r="Q306">
        <f>100*(E306/D306)</f>
        <v>546.14285714285722</v>
      </c>
      <c r="R306">
        <f>IF(G306, E306/G306, 0)</f>
        <v>20.553763440860216</v>
      </c>
      <c r="S306" t="str">
        <f t="shared" si="18"/>
        <v>film &amp; video</v>
      </c>
      <c r="T306" t="str">
        <f t="shared" si="1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555</v>
      </c>
      <c r="H307" t="s">
        <v>21</v>
      </c>
      <c r="I307" t="s">
        <v>22</v>
      </c>
      <c r="J307">
        <v>1458363600</v>
      </c>
      <c r="K307" s="8">
        <f t="shared" si="16"/>
        <v>42448.208333333328</v>
      </c>
      <c r="L307">
        <v>1461906000</v>
      </c>
      <c r="M307" s="8">
        <f t="shared" si="17"/>
        <v>42489.208333333328</v>
      </c>
      <c r="N307" t="b">
        <v>0</v>
      </c>
      <c r="O307" t="b">
        <v>0</v>
      </c>
      <c r="P307" t="s">
        <v>33</v>
      </c>
      <c r="Q307">
        <f>100*(E307/D307)</f>
        <v>286.21428571428572</v>
      </c>
      <c r="R307">
        <f>IF(G307, E307/G307, 0)</f>
        <v>14.43963963963964</v>
      </c>
      <c r="S307" t="str">
        <f t="shared" si="18"/>
        <v>theater</v>
      </c>
      <c r="T307" t="str">
        <f t="shared" si="1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554</v>
      </c>
      <c r="H308" t="s">
        <v>21</v>
      </c>
      <c r="I308" t="s">
        <v>22</v>
      </c>
      <c r="J308">
        <v>1500008400</v>
      </c>
      <c r="K308" s="8">
        <f t="shared" si="16"/>
        <v>42930.208333333328</v>
      </c>
      <c r="L308">
        <v>1500267600</v>
      </c>
      <c r="M308" s="8">
        <f t="shared" si="17"/>
        <v>42933.208333333328</v>
      </c>
      <c r="N308" t="b">
        <v>0</v>
      </c>
      <c r="O308" t="b">
        <v>1</v>
      </c>
      <c r="P308" t="s">
        <v>33</v>
      </c>
      <c r="Q308">
        <f>100*(E308/D308)</f>
        <v>7.9076923076923071</v>
      </c>
      <c r="R308">
        <f>IF(G308, E308/G308, 0)</f>
        <v>0.92779783393501802</v>
      </c>
      <c r="S308" t="str">
        <f t="shared" si="18"/>
        <v>theater</v>
      </c>
      <c r="T308" t="str">
        <f t="shared" si="1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554</v>
      </c>
      <c r="H309" t="s">
        <v>36</v>
      </c>
      <c r="I309" t="s">
        <v>37</v>
      </c>
      <c r="J309">
        <v>1338958800</v>
      </c>
      <c r="K309" s="8">
        <f t="shared" si="16"/>
        <v>41066.208333333336</v>
      </c>
      <c r="L309">
        <v>1340686800</v>
      </c>
      <c r="M309" s="8">
        <f t="shared" si="17"/>
        <v>41086.208333333336</v>
      </c>
      <c r="N309" t="b">
        <v>0</v>
      </c>
      <c r="O309" t="b">
        <v>1</v>
      </c>
      <c r="P309" t="s">
        <v>119</v>
      </c>
      <c r="Q309">
        <f>100*(E309/D309)</f>
        <v>132.13677811550153</v>
      </c>
      <c r="R309">
        <f>IF(G309, E309/G309, 0)</f>
        <v>78.471119133574007</v>
      </c>
      <c r="S309" t="str">
        <f t="shared" si="18"/>
        <v>publishing</v>
      </c>
      <c r="T309" t="str">
        <f t="shared" si="1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20</v>
      </c>
      <c r="G310">
        <v>546</v>
      </c>
      <c r="H310" t="s">
        <v>21</v>
      </c>
      <c r="I310" t="s">
        <v>22</v>
      </c>
      <c r="J310">
        <v>1303102800</v>
      </c>
      <c r="K310" s="8">
        <f t="shared" si="16"/>
        <v>40651.208333333336</v>
      </c>
      <c r="L310">
        <v>1303189200</v>
      </c>
      <c r="M310" s="8">
        <f t="shared" si="17"/>
        <v>40652.208333333336</v>
      </c>
      <c r="N310" t="b">
        <v>0</v>
      </c>
      <c r="O310" t="b">
        <v>0</v>
      </c>
      <c r="P310" t="s">
        <v>33</v>
      </c>
      <c r="Q310">
        <f>100*(E310/D310)</f>
        <v>74.077834179357026</v>
      </c>
      <c r="R310">
        <f>IF(G310, E310/G310, 0)</f>
        <v>160.36630036630038</v>
      </c>
      <c r="S310" t="str">
        <f t="shared" si="18"/>
        <v>theater</v>
      </c>
      <c r="T310" t="str">
        <f t="shared" si="1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20</v>
      </c>
      <c r="G311">
        <v>536</v>
      </c>
      <c r="H311" t="s">
        <v>21</v>
      </c>
      <c r="I311" t="s">
        <v>22</v>
      </c>
      <c r="J311">
        <v>1316581200</v>
      </c>
      <c r="K311" s="8">
        <f t="shared" si="16"/>
        <v>40807.208333333336</v>
      </c>
      <c r="L311">
        <v>1318309200</v>
      </c>
      <c r="M311" s="8">
        <f t="shared" si="17"/>
        <v>40827.208333333336</v>
      </c>
      <c r="N311" t="b">
        <v>0</v>
      </c>
      <c r="O311" t="b">
        <v>1</v>
      </c>
      <c r="P311" t="s">
        <v>60</v>
      </c>
      <c r="Q311">
        <f>100*(E311/D311)</f>
        <v>75.292682926829272</v>
      </c>
      <c r="R311">
        <f>IF(G311, E311/G311, 0)</f>
        <v>5.7593283582089549</v>
      </c>
      <c r="S311" t="str">
        <f t="shared" si="18"/>
        <v>music</v>
      </c>
      <c r="T311" t="str">
        <f t="shared" si="1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535</v>
      </c>
      <c r="H312" t="s">
        <v>21</v>
      </c>
      <c r="I312" t="s">
        <v>22</v>
      </c>
      <c r="J312">
        <v>1270789200</v>
      </c>
      <c r="K312" s="8">
        <f t="shared" si="16"/>
        <v>40277.208333333336</v>
      </c>
      <c r="L312">
        <v>1272171600</v>
      </c>
      <c r="M312" s="8">
        <f t="shared" si="17"/>
        <v>40293.208333333336</v>
      </c>
      <c r="N312" t="b">
        <v>0</v>
      </c>
      <c r="O312" t="b">
        <v>0</v>
      </c>
      <c r="P312" t="s">
        <v>89</v>
      </c>
      <c r="Q312">
        <f>100*(E312/D312)</f>
        <v>20.333333333333332</v>
      </c>
      <c r="R312">
        <f>IF(G312, E312/G312, 0)</f>
        <v>2.9644859813084112</v>
      </c>
      <c r="S312" t="str">
        <f t="shared" si="18"/>
        <v>games</v>
      </c>
      <c r="T312" t="str">
        <f t="shared" si="1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533</v>
      </c>
      <c r="H313" t="s">
        <v>21</v>
      </c>
      <c r="I313" t="s">
        <v>22</v>
      </c>
      <c r="J313">
        <v>1297836000</v>
      </c>
      <c r="K313" s="8">
        <f t="shared" si="16"/>
        <v>40590.25</v>
      </c>
      <c r="L313">
        <v>1298872800</v>
      </c>
      <c r="M313" s="8">
        <f t="shared" si="17"/>
        <v>40602.25</v>
      </c>
      <c r="N313" t="b">
        <v>0</v>
      </c>
      <c r="O313" t="b">
        <v>0</v>
      </c>
      <c r="P313" t="s">
        <v>33</v>
      </c>
      <c r="Q313">
        <f>100*(E313/D313)</f>
        <v>203.36507936507937</v>
      </c>
      <c r="R313">
        <f>IF(G313, E313/G313, 0)</f>
        <v>24.037523452157597</v>
      </c>
      <c r="S313" t="str">
        <f t="shared" si="18"/>
        <v>theater</v>
      </c>
      <c r="T313" t="str">
        <f t="shared" si="1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74</v>
      </c>
      <c r="G314">
        <v>532</v>
      </c>
      <c r="H314" t="s">
        <v>21</v>
      </c>
      <c r="I314" t="s">
        <v>22</v>
      </c>
      <c r="J314">
        <v>1382677200</v>
      </c>
      <c r="K314" s="8">
        <f t="shared" si="16"/>
        <v>41572.208333333336</v>
      </c>
      <c r="L314">
        <v>1383282000</v>
      </c>
      <c r="M314" s="8">
        <f t="shared" si="17"/>
        <v>41579.208333333336</v>
      </c>
      <c r="N314" t="b">
        <v>0</v>
      </c>
      <c r="O314" t="b">
        <v>0</v>
      </c>
      <c r="P314" t="s">
        <v>33</v>
      </c>
      <c r="Q314">
        <f>100*(E314/D314)</f>
        <v>310.2284263959391</v>
      </c>
      <c r="R314">
        <f>IF(G314, E314/G314, 0)</f>
        <v>344.63345864661653</v>
      </c>
      <c r="S314" t="str">
        <f t="shared" si="18"/>
        <v>theater</v>
      </c>
      <c r="T314" t="str">
        <f t="shared" si="1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74</v>
      </c>
      <c r="G315">
        <v>528</v>
      </c>
      <c r="H315" t="s">
        <v>21</v>
      </c>
      <c r="I315" t="s">
        <v>22</v>
      </c>
      <c r="J315">
        <v>1330322400</v>
      </c>
      <c r="K315" s="8">
        <f t="shared" si="16"/>
        <v>40966.25</v>
      </c>
      <c r="L315">
        <v>1330495200</v>
      </c>
      <c r="M315" s="8">
        <f t="shared" si="17"/>
        <v>40968.25</v>
      </c>
      <c r="N315" t="b">
        <v>0</v>
      </c>
      <c r="O315" t="b">
        <v>0</v>
      </c>
      <c r="P315" t="s">
        <v>23</v>
      </c>
      <c r="Q315">
        <f>100*(E315/D315)</f>
        <v>395.31818181818181</v>
      </c>
      <c r="R315">
        <f>IF(G315, E315/G315, 0)</f>
        <v>16.47159090909091</v>
      </c>
      <c r="S315" t="str">
        <f t="shared" si="18"/>
        <v>music</v>
      </c>
      <c r="T315" t="str">
        <f t="shared" si="1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14</v>
      </c>
      <c r="G316">
        <v>526</v>
      </c>
      <c r="H316" t="s">
        <v>21</v>
      </c>
      <c r="I316" t="s">
        <v>22</v>
      </c>
      <c r="J316">
        <v>1552366800</v>
      </c>
      <c r="K316" s="8">
        <f t="shared" si="16"/>
        <v>43536.208333333328</v>
      </c>
      <c r="L316">
        <v>1552798800</v>
      </c>
      <c r="M316" s="8">
        <f t="shared" si="17"/>
        <v>43541.208333333328</v>
      </c>
      <c r="N316" t="b">
        <v>0</v>
      </c>
      <c r="O316" t="b">
        <v>1</v>
      </c>
      <c r="P316" t="s">
        <v>42</v>
      </c>
      <c r="Q316">
        <f>100*(E316/D316)</f>
        <v>294.71428571428572</v>
      </c>
      <c r="R316">
        <f>IF(G316, E316/G316, 0)</f>
        <v>7.8441064638783269</v>
      </c>
      <c r="S316" t="str">
        <f t="shared" si="18"/>
        <v>film &amp; video</v>
      </c>
      <c r="T316" t="str">
        <f t="shared" si="1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20</v>
      </c>
      <c r="G317">
        <v>524</v>
      </c>
      <c r="H317" t="s">
        <v>21</v>
      </c>
      <c r="I317" t="s">
        <v>22</v>
      </c>
      <c r="J317">
        <v>1400907600</v>
      </c>
      <c r="K317" s="8">
        <f t="shared" si="16"/>
        <v>41783.208333333336</v>
      </c>
      <c r="L317">
        <v>1403413200</v>
      </c>
      <c r="M317" s="8">
        <f t="shared" si="17"/>
        <v>41812.208333333336</v>
      </c>
      <c r="N317" t="b">
        <v>0</v>
      </c>
      <c r="O317" t="b">
        <v>0</v>
      </c>
      <c r="P317" t="s">
        <v>33</v>
      </c>
      <c r="Q317">
        <f>100*(E317/D317)</f>
        <v>33.89473684210526</v>
      </c>
      <c r="R317">
        <f>IF(G317, E317/G317, 0)</f>
        <v>6.1450381679389317</v>
      </c>
      <c r="S317" t="str">
        <f t="shared" si="18"/>
        <v>theater</v>
      </c>
      <c r="T317" t="str">
        <f t="shared" si="1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74</v>
      </c>
      <c r="G318">
        <v>524</v>
      </c>
      <c r="H318" t="s">
        <v>107</v>
      </c>
      <c r="I318" t="s">
        <v>108</v>
      </c>
      <c r="J318">
        <v>1574143200</v>
      </c>
      <c r="K318" s="8">
        <f t="shared" si="16"/>
        <v>43788.25</v>
      </c>
      <c r="L318">
        <v>1574229600</v>
      </c>
      <c r="M318" s="8">
        <f t="shared" si="17"/>
        <v>43789.25</v>
      </c>
      <c r="N318" t="b">
        <v>0</v>
      </c>
      <c r="O318" t="b">
        <v>1</v>
      </c>
      <c r="P318" t="s">
        <v>17</v>
      </c>
      <c r="Q318">
        <f>100*(E318/D318)</f>
        <v>66.677083333333329</v>
      </c>
      <c r="R318">
        <f>IF(G318, E318/G318, 0)</f>
        <v>12.215648854961833</v>
      </c>
      <c r="S318" t="str">
        <f t="shared" si="18"/>
        <v>food</v>
      </c>
      <c r="T318" t="str">
        <f t="shared" si="1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523</v>
      </c>
      <c r="H319" t="s">
        <v>21</v>
      </c>
      <c r="I319" t="s">
        <v>22</v>
      </c>
      <c r="J319">
        <v>1494738000</v>
      </c>
      <c r="K319" s="8">
        <f t="shared" si="16"/>
        <v>42869.208333333328</v>
      </c>
      <c r="L319">
        <v>1495861200</v>
      </c>
      <c r="M319" s="8">
        <f t="shared" si="17"/>
        <v>42882.208333333328</v>
      </c>
      <c r="N319" t="b">
        <v>0</v>
      </c>
      <c r="O319" t="b">
        <v>0</v>
      </c>
      <c r="P319" t="s">
        <v>33</v>
      </c>
      <c r="Q319">
        <f>100*(E319/D319)</f>
        <v>19.227272727272727</v>
      </c>
      <c r="R319">
        <f>IF(G319, E319/G319, 0)</f>
        <v>2.4263862332695987</v>
      </c>
      <c r="S319" t="str">
        <f t="shared" si="18"/>
        <v>theater</v>
      </c>
      <c r="T319" t="str">
        <f t="shared" si="1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513</v>
      </c>
      <c r="H320" t="s">
        <v>21</v>
      </c>
      <c r="I320" t="s">
        <v>22</v>
      </c>
      <c r="J320">
        <v>1392357600</v>
      </c>
      <c r="K320" s="8">
        <f t="shared" si="16"/>
        <v>41684.25</v>
      </c>
      <c r="L320">
        <v>1392530400</v>
      </c>
      <c r="M320" s="8">
        <f t="shared" si="17"/>
        <v>41686.25</v>
      </c>
      <c r="N320" t="b">
        <v>0</v>
      </c>
      <c r="O320" t="b">
        <v>0</v>
      </c>
      <c r="P320" t="s">
        <v>23</v>
      </c>
      <c r="Q320">
        <f>100*(E320/D320)</f>
        <v>15.842105263157894</v>
      </c>
      <c r="R320">
        <f>IF(G320, E320/G320, 0)</f>
        <v>1.760233918128655</v>
      </c>
      <c r="S320" t="str">
        <f t="shared" si="18"/>
        <v>music</v>
      </c>
      <c r="T320" t="str">
        <f t="shared" si="1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14</v>
      </c>
      <c r="G321">
        <v>504</v>
      </c>
      <c r="H321" t="s">
        <v>21</v>
      </c>
      <c r="I321" t="s">
        <v>22</v>
      </c>
      <c r="J321">
        <v>1281589200</v>
      </c>
      <c r="K321" s="8">
        <f t="shared" si="16"/>
        <v>40402.208333333336</v>
      </c>
      <c r="L321">
        <v>1283662800</v>
      </c>
      <c r="M321" s="8">
        <f t="shared" si="17"/>
        <v>40426.208333333336</v>
      </c>
      <c r="N321" t="b">
        <v>0</v>
      </c>
      <c r="O321" t="b">
        <v>0</v>
      </c>
      <c r="P321" t="s">
        <v>28</v>
      </c>
      <c r="Q321">
        <f>100*(E321/D321)</f>
        <v>38.702380952380956</v>
      </c>
      <c r="R321">
        <f>IF(G321, E321/G321, 0)</f>
        <v>6.4503968253968251</v>
      </c>
      <c r="S321" t="str">
        <f t="shared" si="18"/>
        <v>technology</v>
      </c>
      <c r="T321" t="str">
        <f t="shared" si="1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20</v>
      </c>
      <c r="G322">
        <v>498</v>
      </c>
      <c r="H322" t="s">
        <v>21</v>
      </c>
      <c r="I322" t="s">
        <v>22</v>
      </c>
      <c r="J322">
        <v>1305003600</v>
      </c>
      <c r="K322" s="8">
        <f t="shared" si="16"/>
        <v>40673.208333333336</v>
      </c>
      <c r="L322">
        <v>1305781200</v>
      </c>
      <c r="M322" s="8">
        <f t="shared" si="17"/>
        <v>40682.208333333336</v>
      </c>
      <c r="N322" t="b">
        <v>0</v>
      </c>
      <c r="O322" t="b">
        <v>0</v>
      </c>
      <c r="P322" t="s">
        <v>119</v>
      </c>
      <c r="Q322">
        <f>100*(E322/D322)</f>
        <v>9.5876777251184837</v>
      </c>
      <c r="R322">
        <f>IF(G322, E322/G322, 0)</f>
        <v>16.248995983935743</v>
      </c>
      <c r="S322" t="str">
        <f t="shared" si="18"/>
        <v>publishing</v>
      </c>
      <c r="T322" t="str">
        <f t="shared" si="1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20</v>
      </c>
      <c r="G323">
        <v>484</v>
      </c>
      <c r="H323" t="s">
        <v>21</v>
      </c>
      <c r="I323" t="s">
        <v>22</v>
      </c>
      <c r="J323">
        <v>1301634000</v>
      </c>
      <c r="K323" s="8">
        <f t="shared" ref="K323:K386" si="20">(((J323/60)/60)/24)+DATE(1970,1,1)</f>
        <v>40634.208333333336</v>
      </c>
      <c r="L323">
        <v>1302325200</v>
      </c>
      <c r="M323" s="8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>
        <f>100*(E323/D323)</f>
        <v>94.144366197183089</v>
      </c>
      <c r="R323">
        <f>IF(G323, E323/G323, 0)</f>
        <v>331.45041322314052</v>
      </c>
      <c r="S323" t="str">
        <f t="shared" ref="S323:S386" si="22">LEFT(P323,FIND("/",P323)-1)</f>
        <v>film &amp; video</v>
      </c>
      <c r="T323" t="str">
        <f t="shared" ref="T323:T386" si="23">RIGHT(P323,LEN(P323) - FIND("/",P323))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480</v>
      </c>
      <c r="H324" t="s">
        <v>21</v>
      </c>
      <c r="I324" t="s">
        <v>22</v>
      </c>
      <c r="J324">
        <v>1290664800</v>
      </c>
      <c r="K324" s="8">
        <f t="shared" si="20"/>
        <v>40507.25</v>
      </c>
      <c r="L324">
        <v>1291788000</v>
      </c>
      <c r="M324" s="8">
        <f t="shared" si="21"/>
        <v>40520.25</v>
      </c>
      <c r="N324" t="b">
        <v>0</v>
      </c>
      <c r="O324" t="b">
        <v>0</v>
      </c>
      <c r="P324" t="s">
        <v>33</v>
      </c>
      <c r="Q324">
        <f>100*(E324/D324)</f>
        <v>166.56234096692114</v>
      </c>
      <c r="R324">
        <f>IF(G324, E324/G324, 0)</f>
        <v>409.11874999999998</v>
      </c>
      <c r="S324" t="str">
        <f t="shared" si="22"/>
        <v>theater</v>
      </c>
      <c r="T324" t="str">
        <f t="shared" si="23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20</v>
      </c>
      <c r="G325">
        <v>470</v>
      </c>
      <c r="H325" t="s">
        <v>40</v>
      </c>
      <c r="I325" t="s">
        <v>41</v>
      </c>
      <c r="J325">
        <v>1395896400</v>
      </c>
      <c r="K325" s="8">
        <f t="shared" si="20"/>
        <v>41725.208333333336</v>
      </c>
      <c r="L325">
        <v>1396069200</v>
      </c>
      <c r="M325" s="8">
        <f t="shared" si="21"/>
        <v>41727.208333333336</v>
      </c>
      <c r="N325" t="b">
        <v>0</v>
      </c>
      <c r="O325" t="b">
        <v>0</v>
      </c>
      <c r="P325" t="s">
        <v>42</v>
      </c>
      <c r="Q325">
        <f>100*(E325/D325)</f>
        <v>24.134831460674157</v>
      </c>
      <c r="R325">
        <f>IF(G325, E325/G325, 0)</f>
        <v>4.5702127659574465</v>
      </c>
      <c r="S325" t="str">
        <f t="shared" si="22"/>
        <v>film &amp; video</v>
      </c>
      <c r="T325" t="str">
        <f t="shared" si="23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462</v>
      </c>
      <c r="H326" t="s">
        <v>21</v>
      </c>
      <c r="I326" t="s">
        <v>22</v>
      </c>
      <c r="J326">
        <v>1434862800</v>
      </c>
      <c r="K326" s="8">
        <f t="shared" si="20"/>
        <v>42176.208333333328</v>
      </c>
      <c r="L326">
        <v>1435899600</v>
      </c>
      <c r="M326" s="8">
        <f t="shared" si="21"/>
        <v>42188.208333333328</v>
      </c>
      <c r="N326" t="b">
        <v>0</v>
      </c>
      <c r="O326" t="b">
        <v>1</v>
      </c>
      <c r="P326" t="s">
        <v>33</v>
      </c>
      <c r="Q326">
        <f>100*(E326/D326)</f>
        <v>164.05633802816902</v>
      </c>
      <c r="R326">
        <f>IF(G326, E326/G326, 0)</f>
        <v>25.212121212121211</v>
      </c>
      <c r="S326" t="str">
        <f t="shared" si="22"/>
        <v>theater</v>
      </c>
      <c r="T326" t="str">
        <f t="shared" si="23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20</v>
      </c>
      <c r="G327">
        <v>460</v>
      </c>
      <c r="H327" t="s">
        <v>21</v>
      </c>
      <c r="I327" t="s">
        <v>22</v>
      </c>
      <c r="J327">
        <v>1529125200</v>
      </c>
      <c r="K327" s="8">
        <f t="shared" si="20"/>
        <v>43267.208333333328</v>
      </c>
      <c r="L327">
        <v>1531112400</v>
      </c>
      <c r="M327" s="8">
        <f t="shared" si="21"/>
        <v>43290.208333333328</v>
      </c>
      <c r="N327" t="b">
        <v>0</v>
      </c>
      <c r="O327" t="b">
        <v>1</v>
      </c>
      <c r="P327" t="s">
        <v>33</v>
      </c>
      <c r="Q327">
        <f>100*(E327/D327)</f>
        <v>90.723076923076931</v>
      </c>
      <c r="R327">
        <f>IF(G327, E327/G327, 0)</f>
        <v>12.819565217391304</v>
      </c>
      <c r="S327" t="str">
        <f t="shared" si="22"/>
        <v>theater</v>
      </c>
      <c r="T327" t="str">
        <f t="shared" si="23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454</v>
      </c>
      <c r="H328" t="s">
        <v>21</v>
      </c>
      <c r="I328" t="s">
        <v>22</v>
      </c>
      <c r="J328">
        <v>1451109600</v>
      </c>
      <c r="K328" s="8">
        <f t="shared" si="20"/>
        <v>42364.25</v>
      </c>
      <c r="L328">
        <v>1451628000</v>
      </c>
      <c r="M328" s="8">
        <f t="shared" si="21"/>
        <v>42370.25</v>
      </c>
      <c r="N328" t="b">
        <v>0</v>
      </c>
      <c r="O328" t="b">
        <v>0</v>
      </c>
      <c r="P328" t="s">
        <v>71</v>
      </c>
      <c r="Q328">
        <f>100*(E328/D328)</f>
        <v>46.194444444444443</v>
      </c>
      <c r="R328">
        <f>IF(G328, E328/G328, 0)</f>
        <v>7.3259911894273131</v>
      </c>
      <c r="S328" t="str">
        <f t="shared" si="22"/>
        <v>film &amp; video</v>
      </c>
      <c r="T328" t="str">
        <f t="shared" si="23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20</v>
      </c>
      <c r="G329">
        <v>454</v>
      </c>
      <c r="H329" t="s">
        <v>21</v>
      </c>
      <c r="I329" t="s">
        <v>22</v>
      </c>
      <c r="J329">
        <v>1566968400</v>
      </c>
      <c r="K329" s="8">
        <f t="shared" si="20"/>
        <v>43705.208333333328</v>
      </c>
      <c r="L329">
        <v>1567314000</v>
      </c>
      <c r="M329" s="8">
        <f t="shared" si="21"/>
        <v>43709.208333333328</v>
      </c>
      <c r="N329" t="b">
        <v>0</v>
      </c>
      <c r="O329" t="b">
        <v>1</v>
      </c>
      <c r="P329" t="s">
        <v>33</v>
      </c>
      <c r="Q329">
        <f>100*(E329/D329)</f>
        <v>38.53846153846154</v>
      </c>
      <c r="R329">
        <f>IF(G329, E329/G329, 0)</f>
        <v>2.2070484581497798</v>
      </c>
      <c r="S329" t="str">
        <f t="shared" si="22"/>
        <v>theater</v>
      </c>
      <c r="T329" t="str">
        <f t="shared" si="23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14</v>
      </c>
      <c r="G330">
        <v>452</v>
      </c>
      <c r="H330" t="s">
        <v>21</v>
      </c>
      <c r="I330" t="s">
        <v>22</v>
      </c>
      <c r="J330">
        <v>1543557600</v>
      </c>
      <c r="K330" s="8">
        <f t="shared" si="20"/>
        <v>43434.25</v>
      </c>
      <c r="L330">
        <v>1544508000</v>
      </c>
      <c r="M330" s="8">
        <f t="shared" si="21"/>
        <v>43445.25</v>
      </c>
      <c r="N330" t="b">
        <v>0</v>
      </c>
      <c r="O330" t="b">
        <v>0</v>
      </c>
      <c r="P330" t="s">
        <v>23</v>
      </c>
      <c r="Q330">
        <f>100*(E330/D330)</f>
        <v>133.56231003039514</v>
      </c>
      <c r="R330">
        <f>IF(G330, E330/G330, 0)</f>
        <v>291.65044247787608</v>
      </c>
      <c r="S330" t="str">
        <f t="shared" si="22"/>
        <v>music</v>
      </c>
      <c r="T330" t="str">
        <f t="shared" si="23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20</v>
      </c>
      <c r="G331">
        <v>452</v>
      </c>
      <c r="H331" t="s">
        <v>21</v>
      </c>
      <c r="I331" t="s">
        <v>22</v>
      </c>
      <c r="J331">
        <v>1481522400</v>
      </c>
      <c r="K331" s="8">
        <f t="shared" si="20"/>
        <v>42716.25</v>
      </c>
      <c r="L331">
        <v>1482472800</v>
      </c>
      <c r="M331" s="8">
        <f t="shared" si="21"/>
        <v>42727.25</v>
      </c>
      <c r="N331" t="b">
        <v>0</v>
      </c>
      <c r="O331" t="b">
        <v>0</v>
      </c>
      <c r="P331" t="s">
        <v>89</v>
      </c>
      <c r="Q331">
        <f>100*(E331/D331)</f>
        <v>22.896588486140725</v>
      </c>
      <c r="R331">
        <f>IF(G331, E331/G331, 0)</f>
        <v>47.51548672566372</v>
      </c>
      <c r="S331" t="str">
        <f t="shared" si="22"/>
        <v>games</v>
      </c>
      <c r="T331" t="str">
        <f t="shared" si="23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14</v>
      </c>
      <c r="G332">
        <v>452</v>
      </c>
      <c r="H332" t="s">
        <v>40</v>
      </c>
      <c r="I332" t="s">
        <v>41</v>
      </c>
      <c r="J332">
        <v>1512712800</v>
      </c>
      <c r="K332" s="8">
        <f t="shared" si="20"/>
        <v>43077.25</v>
      </c>
      <c r="L332">
        <v>1512799200</v>
      </c>
      <c r="M332" s="8">
        <f t="shared" si="21"/>
        <v>43078.25</v>
      </c>
      <c r="N332" t="b">
        <v>0</v>
      </c>
      <c r="O332" t="b">
        <v>0</v>
      </c>
      <c r="P332" t="s">
        <v>42</v>
      </c>
      <c r="Q332">
        <f>100*(E332/D332)</f>
        <v>184.95548961424333</v>
      </c>
      <c r="R332">
        <f>IF(G332, E332/G332, 0)</f>
        <v>137.89823008849558</v>
      </c>
      <c r="S332" t="str">
        <f t="shared" si="22"/>
        <v>film &amp; video</v>
      </c>
      <c r="T332" t="str">
        <f t="shared" si="23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74</v>
      </c>
      <c r="G333">
        <v>441</v>
      </c>
      <c r="H333" t="s">
        <v>21</v>
      </c>
      <c r="I333" t="s">
        <v>22</v>
      </c>
      <c r="J333">
        <v>1324274400</v>
      </c>
      <c r="K333" s="8">
        <f t="shared" si="20"/>
        <v>40896.25</v>
      </c>
      <c r="L333">
        <v>1324360800</v>
      </c>
      <c r="M333" s="8">
        <f t="shared" si="21"/>
        <v>40897.25</v>
      </c>
      <c r="N333" t="b">
        <v>0</v>
      </c>
      <c r="O333" t="b">
        <v>0</v>
      </c>
      <c r="P333" t="s">
        <v>17</v>
      </c>
      <c r="Q333">
        <f>100*(E333/D333)</f>
        <v>443.72727272727275</v>
      </c>
      <c r="R333">
        <f>IF(G333, E333/G333, 0)</f>
        <v>33.204081632653065</v>
      </c>
      <c r="S333" t="str">
        <f t="shared" si="22"/>
        <v>food</v>
      </c>
      <c r="T333" t="str">
        <f t="shared" si="23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14</v>
      </c>
      <c r="G334">
        <v>441</v>
      </c>
      <c r="H334" t="s">
        <v>21</v>
      </c>
      <c r="I334" t="s">
        <v>22</v>
      </c>
      <c r="J334">
        <v>1364446800</v>
      </c>
      <c r="K334" s="8">
        <f t="shared" si="20"/>
        <v>41361.208333333336</v>
      </c>
      <c r="L334">
        <v>1364533200</v>
      </c>
      <c r="M334" s="8">
        <f t="shared" si="21"/>
        <v>41362.208333333336</v>
      </c>
      <c r="N334" t="b">
        <v>0</v>
      </c>
      <c r="O334" t="b">
        <v>0</v>
      </c>
      <c r="P334" t="s">
        <v>65</v>
      </c>
      <c r="Q334">
        <f>100*(E334/D334)</f>
        <v>199.9806763285024</v>
      </c>
      <c r="R334">
        <f>IF(G334, E334/G334, 0)</f>
        <v>93.868480725623584</v>
      </c>
      <c r="S334" t="str">
        <f t="shared" si="22"/>
        <v>technology</v>
      </c>
      <c r="T334" t="str">
        <f t="shared" si="23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74</v>
      </c>
      <c r="G335">
        <v>439</v>
      </c>
      <c r="H335" t="s">
        <v>21</v>
      </c>
      <c r="I335" t="s">
        <v>22</v>
      </c>
      <c r="J335">
        <v>1542693600</v>
      </c>
      <c r="K335" s="8">
        <f t="shared" si="20"/>
        <v>43424.25</v>
      </c>
      <c r="L335">
        <v>1545112800</v>
      </c>
      <c r="M335" s="8">
        <f t="shared" si="21"/>
        <v>43452.25</v>
      </c>
      <c r="N335" t="b">
        <v>0</v>
      </c>
      <c r="O335" t="b">
        <v>0</v>
      </c>
      <c r="P335" t="s">
        <v>33</v>
      </c>
      <c r="Q335">
        <f>100*(E335/D335)</f>
        <v>123.95833333333333</v>
      </c>
      <c r="R335">
        <f>IF(G335, E335/G335, 0)</f>
        <v>27.107061503416855</v>
      </c>
      <c r="S335" t="str">
        <f t="shared" si="22"/>
        <v>theater</v>
      </c>
      <c r="T335" t="str">
        <f t="shared" si="23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14</v>
      </c>
      <c r="G336">
        <v>435</v>
      </c>
      <c r="H336" t="s">
        <v>21</v>
      </c>
      <c r="I336" t="s">
        <v>22</v>
      </c>
      <c r="J336">
        <v>1515564000</v>
      </c>
      <c r="K336" s="8">
        <f t="shared" si="20"/>
        <v>43110.25</v>
      </c>
      <c r="L336">
        <v>1516168800</v>
      </c>
      <c r="M336" s="8">
        <f t="shared" si="21"/>
        <v>43117.25</v>
      </c>
      <c r="N336" t="b">
        <v>0</v>
      </c>
      <c r="O336" t="b">
        <v>0</v>
      </c>
      <c r="P336" t="s">
        <v>23</v>
      </c>
      <c r="Q336">
        <f>100*(E336/D336)</f>
        <v>186.61329305135951</v>
      </c>
      <c r="R336">
        <f>IF(G336, E336/G336, 0)</f>
        <v>283.99540229885059</v>
      </c>
      <c r="S336" t="str">
        <f t="shared" si="22"/>
        <v>music</v>
      </c>
      <c r="T336" t="str">
        <f t="shared" si="23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432</v>
      </c>
      <c r="H337" t="s">
        <v>21</v>
      </c>
      <c r="I337" t="s">
        <v>22</v>
      </c>
      <c r="J337">
        <v>1573797600</v>
      </c>
      <c r="K337" s="8">
        <f t="shared" si="20"/>
        <v>43784.25</v>
      </c>
      <c r="L337">
        <v>1574920800</v>
      </c>
      <c r="M337" s="8">
        <f t="shared" si="21"/>
        <v>43797.25</v>
      </c>
      <c r="N337" t="b">
        <v>0</v>
      </c>
      <c r="O337" t="b">
        <v>0</v>
      </c>
      <c r="P337" t="s">
        <v>23</v>
      </c>
      <c r="Q337">
        <f>100*(E337/D337)</f>
        <v>114.28538550057536</v>
      </c>
      <c r="R337">
        <f>IF(G337, E337/G337, 0)</f>
        <v>459.78703703703701</v>
      </c>
      <c r="S337" t="str">
        <f t="shared" si="22"/>
        <v>music</v>
      </c>
      <c r="T337" t="str">
        <f t="shared" si="23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424</v>
      </c>
      <c r="H338" t="s">
        <v>21</v>
      </c>
      <c r="I338" t="s">
        <v>22</v>
      </c>
      <c r="J338">
        <v>1292392800</v>
      </c>
      <c r="K338" s="8">
        <f t="shared" si="20"/>
        <v>40527.25</v>
      </c>
      <c r="L338">
        <v>1292479200</v>
      </c>
      <c r="M338" s="8">
        <f t="shared" si="21"/>
        <v>40528.25</v>
      </c>
      <c r="N338" t="b">
        <v>0</v>
      </c>
      <c r="O338" t="b">
        <v>1</v>
      </c>
      <c r="P338" t="s">
        <v>23</v>
      </c>
      <c r="Q338">
        <f>100*(E338/D338)</f>
        <v>97.032531824611041</v>
      </c>
      <c r="R338">
        <f>IF(G338, E338/G338, 0)</f>
        <v>161.79716981132074</v>
      </c>
      <c r="S338" t="str">
        <f t="shared" si="22"/>
        <v>music</v>
      </c>
      <c r="T338" t="str">
        <f t="shared" si="23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419</v>
      </c>
      <c r="H339" t="s">
        <v>21</v>
      </c>
      <c r="I339" t="s">
        <v>22</v>
      </c>
      <c r="J339">
        <v>1573452000</v>
      </c>
      <c r="K339" s="8">
        <f t="shared" si="20"/>
        <v>43780.25</v>
      </c>
      <c r="L339">
        <v>1573538400</v>
      </c>
      <c r="M339" s="8">
        <f t="shared" si="21"/>
        <v>43781.25</v>
      </c>
      <c r="N339" t="b">
        <v>0</v>
      </c>
      <c r="O339" t="b">
        <v>0</v>
      </c>
      <c r="P339" t="s">
        <v>33</v>
      </c>
      <c r="Q339">
        <f>100*(E339/D339)</f>
        <v>122.81904761904762</v>
      </c>
      <c r="R339">
        <f>IF(G339, E339/G339, 0)</f>
        <v>277.00238663484487</v>
      </c>
      <c r="S339" t="str">
        <f t="shared" si="22"/>
        <v>theater</v>
      </c>
      <c r="T339" t="str">
        <f t="shared" si="23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14</v>
      </c>
      <c r="G340">
        <v>418</v>
      </c>
      <c r="H340" t="s">
        <v>21</v>
      </c>
      <c r="I340" t="s">
        <v>22</v>
      </c>
      <c r="J340">
        <v>1317790800</v>
      </c>
      <c r="K340" s="8">
        <f t="shared" si="20"/>
        <v>40821.208333333336</v>
      </c>
      <c r="L340">
        <v>1320382800</v>
      </c>
      <c r="M340" s="8">
        <f t="shared" si="21"/>
        <v>40851.208333333336</v>
      </c>
      <c r="N340" t="b">
        <v>0</v>
      </c>
      <c r="O340" t="b">
        <v>0</v>
      </c>
      <c r="P340" t="s">
        <v>33</v>
      </c>
      <c r="Q340">
        <f>100*(E340/D340)</f>
        <v>179.14326647564468</v>
      </c>
      <c r="R340">
        <f>IF(G340, E340/G340, 0)</f>
        <v>299.14354066985646</v>
      </c>
      <c r="S340" t="str">
        <f t="shared" si="22"/>
        <v>theater</v>
      </c>
      <c r="T340" t="str">
        <f t="shared" si="23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20</v>
      </c>
      <c r="G341">
        <v>411</v>
      </c>
      <c r="H341" t="s">
        <v>15</v>
      </c>
      <c r="I341" t="s">
        <v>16</v>
      </c>
      <c r="J341">
        <v>1501650000</v>
      </c>
      <c r="K341" s="8">
        <f t="shared" si="20"/>
        <v>42949.208333333328</v>
      </c>
      <c r="L341">
        <v>1502859600</v>
      </c>
      <c r="M341" s="8">
        <f t="shared" si="21"/>
        <v>42963.208333333328</v>
      </c>
      <c r="N341" t="b">
        <v>0</v>
      </c>
      <c r="O341" t="b">
        <v>0</v>
      </c>
      <c r="P341" t="s">
        <v>33</v>
      </c>
      <c r="Q341">
        <f>100*(E341/D341)</f>
        <v>79.951577402787962</v>
      </c>
      <c r="R341">
        <f>IF(G341, E341/G341, 0)</f>
        <v>265.14355231143554</v>
      </c>
      <c r="S341" t="str">
        <f t="shared" si="22"/>
        <v>theater</v>
      </c>
      <c r="T341" t="str">
        <f t="shared" si="23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20</v>
      </c>
      <c r="G342">
        <v>409</v>
      </c>
      <c r="H342" t="s">
        <v>21</v>
      </c>
      <c r="I342" t="s">
        <v>22</v>
      </c>
      <c r="J342">
        <v>1323669600</v>
      </c>
      <c r="K342" s="8">
        <f t="shared" si="20"/>
        <v>40889.25</v>
      </c>
      <c r="L342">
        <v>1323756000</v>
      </c>
      <c r="M342" s="8">
        <f t="shared" si="21"/>
        <v>40890.25</v>
      </c>
      <c r="N342" t="b">
        <v>0</v>
      </c>
      <c r="O342" t="b">
        <v>0</v>
      </c>
      <c r="P342" t="s">
        <v>122</v>
      </c>
      <c r="Q342">
        <f>100*(E342/D342)</f>
        <v>94.242587601078171</v>
      </c>
      <c r="R342">
        <f>IF(G342, E342/G342, 0)</f>
        <v>85.486552567237169</v>
      </c>
      <c r="S342" t="str">
        <f t="shared" si="22"/>
        <v>photography</v>
      </c>
      <c r="T342" t="str">
        <f t="shared" si="23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20</v>
      </c>
      <c r="G343">
        <v>397</v>
      </c>
      <c r="H343" t="s">
        <v>21</v>
      </c>
      <c r="I343" t="s">
        <v>22</v>
      </c>
      <c r="J343">
        <v>1440738000</v>
      </c>
      <c r="K343" s="8">
        <f t="shared" si="20"/>
        <v>42244.208333333328</v>
      </c>
      <c r="L343">
        <v>1441342800</v>
      </c>
      <c r="M343" s="8">
        <f t="shared" si="21"/>
        <v>42251.208333333328</v>
      </c>
      <c r="N343" t="b">
        <v>0</v>
      </c>
      <c r="O343" t="b">
        <v>0</v>
      </c>
      <c r="P343" t="s">
        <v>60</v>
      </c>
      <c r="Q343">
        <f>100*(E343/D343)</f>
        <v>84.669291338582681</v>
      </c>
      <c r="R343">
        <f>IF(G343, E343/G343, 0)</f>
        <v>243.77078085642319</v>
      </c>
      <c r="S343" t="str">
        <f t="shared" si="22"/>
        <v>music</v>
      </c>
      <c r="T343" t="str">
        <f t="shared" si="23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395</v>
      </c>
      <c r="H344" t="s">
        <v>21</v>
      </c>
      <c r="I344" t="s">
        <v>22</v>
      </c>
      <c r="J344">
        <v>1374296400</v>
      </c>
      <c r="K344" s="8">
        <f t="shared" si="20"/>
        <v>41475.208333333336</v>
      </c>
      <c r="L344">
        <v>1375333200</v>
      </c>
      <c r="M344" s="8">
        <f t="shared" si="21"/>
        <v>41487.208333333336</v>
      </c>
      <c r="N344" t="b">
        <v>0</v>
      </c>
      <c r="O344" t="b">
        <v>0</v>
      </c>
      <c r="P344" t="s">
        <v>33</v>
      </c>
      <c r="Q344">
        <f>100*(E344/D344)</f>
        <v>66.521920668058456</v>
      </c>
      <c r="R344">
        <f>IF(G344, E344/G344, 0)</f>
        <v>80.66835443037975</v>
      </c>
      <c r="S344" t="str">
        <f t="shared" si="22"/>
        <v>theater</v>
      </c>
      <c r="T344" t="str">
        <f t="shared" si="23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20</v>
      </c>
      <c r="G345">
        <v>393</v>
      </c>
      <c r="H345" t="s">
        <v>21</v>
      </c>
      <c r="I345" t="s">
        <v>22</v>
      </c>
      <c r="J345">
        <v>1384840800</v>
      </c>
      <c r="K345" s="8">
        <f t="shared" si="20"/>
        <v>41597.25</v>
      </c>
      <c r="L345">
        <v>1389420000</v>
      </c>
      <c r="M345" s="8">
        <f t="shared" si="21"/>
        <v>41650.25</v>
      </c>
      <c r="N345" t="b">
        <v>0</v>
      </c>
      <c r="O345" t="b">
        <v>0</v>
      </c>
      <c r="P345" t="s">
        <v>33</v>
      </c>
      <c r="Q345">
        <f>100*(E345/D345)</f>
        <v>53.922222222222224</v>
      </c>
      <c r="R345">
        <f>IF(G345, E345/G345, 0)</f>
        <v>12.348600508905852</v>
      </c>
      <c r="S345" t="str">
        <f t="shared" si="22"/>
        <v>theater</v>
      </c>
      <c r="T345" t="str">
        <f t="shared" si="23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393</v>
      </c>
      <c r="H346" t="s">
        <v>21</v>
      </c>
      <c r="I346" t="s">
        <v>22</v>
      </c>
      <c r="J346">
        <v>1516600800</v>
      </c>
      <c r="K346" s="8">
        <f t="shared" si="20"/>
        <v>43122.25</v>
      </c>
      <c r="L346">
        <v>1520056800</v>
      </c>
      <c r="M346" s="8">
        <f t="shared" si="21"/>
        <v>43162.25</v>
      </c>
      <c r="N346" t="b">
        <v>0</v>
      </c>
      <c r="O346" t="b">
        <v>0</v>
      </c>
      <c r="P346" t="s">
        <v>89</v>
      </c>
      <c r="Q346">
        <f>100*(E346/D346)</f>
        <v>41.983299595141702</v>
      </c>
      <c r="R346">
        <f>IF(G346, E346/G346, 0)</f>
        <v>211.09160305343511</v>
      </c>
      <c r="S346" t="str">
        <f t="shared" si="22"/>
        <v>games</v>
      </c>
      <c r="T346" t="str">
        <f t="shared" si="23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74</v>
      </c>
      <c r="G347">
        <v>390</v>
      </c>
      <c r="H347" t="s">
        <v>40</v>
      </c>
      <c r="I347" t="s">
        <v>41</v>
      </c>
      <c r="J347">
        <v>1436418000</v>
      </c>
      <c r="K347" s="8">
        <f t="shared" si="20"/>
        <v>42194.208333333328</v>
      </c>
      <c r="L347">
        <v>1436504400</v>
      </c>
      <c r="M347" s="8">
        <f t="shared" si="21"/>
        <v>42195.208333333328</v>
      </c>
      <c r="N347" t="b">
        <v>0</v>
      </c>
      <c r="O347" t="b">
        <v>0</v>
      </c>
      <c r="P347" t="s">
        <v>53</v>
      </c>
      <c r="Q347">
        <f>100*(E347/D347)</f>
        <v>14.69479695431472</v>
      </c>
      <c r="R347">
        <f>IF(G347, E347/G347, 0)</f>
        <v>59.382051282051279</v>
      </c>
      <c r="S347" t="str">
        <f t="shared" si="22"/>
        <v>film &amp; video</v>
      </c>
      <c r="T347" t="str">
        <f t="shared" si="23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20</v>
      </c>
      <c r="G348">
        <v>381</v>
      </c>
      <c r="H348" t="s">
        <v>21</v>
      </c>
      <c r="I348" t="s">
        <v>22</v>
      </c>
      <c r="J348">
        <v>1503550800</v>
      </c>
      <c r="K348" s="8">
        <f t="shared" si="20"/>
        <v>42971.208333333328</v>
      </c>
      <c r="L348">
        <v>1508302800</v>
      </c>
      <c r="M348" s="8">
        <f t="shared" si="21"/>
        <v>43026.208333333328</v>
      </c>
      <c r="N348" t="b">
        <v>0</v>
      </c>
      <c r="O348" t="b">
        <v>1</v>
      </c>
      <c r="P348" t="s">
        <v>60</v>
      </c>
      <c r="Q348">
        <f>100*(E348/D348)</f>
        <v>34.475000000000001</v>
      </c>
      <c r="R348">
        <f>IF(G348, E348/G348, 0)</f>
        <v>7.2388451443569553</v>
      </c>
      <c r="S348" t="str">
        <f t="shared" si="22"/>
        <v>music</v>
      </c>
      <c r="T348" t="str">
        <f t="shared" si="23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381</v>
      </c>
      <c r="H349" t="s">
        <v>21</v>
      </c>
      <c r="I349" t="s">
        <v>22</v>
      </c>
      <c r="J349">
        <v>1423634400</v>
      </c>
      <c r="K349" s="8">
        <f t="shared" si="20"/>
        <v>42046.25</v>
      </c>
      <c r="L349">
        <v>1425708000</v>
      </c>
      <c r="M349" s="8">
        <f t="shared" si="21"/>
        <v>42070.25</v>
      </c>
      <c r="N349" t="b">
        <v>0</v>
      </c>
      <c r="O349" t="b">
        <v>0</v>
      </c>
      <c r="P349" t="s">
        <v>28</v>
      </c>
      <c r="Q349">
        <f>100*(E349/D349)</f>
        <v>1400.7777777777778</v>
      </c>
      <c r="R349">
        <f>IF(G349, E349/G349, 0)</f>
        <v>33.089238845144358</v>
      </c>
      <c r="S349" t="str">
        <f t="shared" si="22"/>
        <v>technology</v>
      </c>
      <c r="T349" t="str">
        <f t="shared" si="23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74</v>
      </c>
      <c r="G350">
        <v>379</v>
      </c>
      <c r="H350" t="s">
        <v>21</v>
      </c>
      <c r="I350" t="s">
        <v>22</v>
      </c>
      <c r="J350">
        <v>1487224800</v>
      </c>
      <c r="K350" s="8">
        <f t="shared" si="20"/>
        <v>42782.25</v>
      </c>
      <c r="L350">
        <v>1488348000</v>
      </c>
      <c r="M350" s="8">
        <f t="shared" si="21"/>
        <v>42795.25</v>
      </c>
      <c r="N350" t="b">
        <v>0</v>
      </c>
      <c r="O350" t="b">
        <v>0</v>
      </c>
      <c r="P350" t="s">
        <v>17</v>
      </c>
      <c r="Q350">
        <f>100*(E350/D350)</f>
        <v>71.770351758793964</v>
      </c>
      <c r="R350">
        <f>IF(G350, E350/G350, 0)</f>
        <v>376.84168865435356</v>
      </c>
      <c r="S350" t="str">
        <f t="shared" si="22"/>
        <v>food</v>
      </c>
      <c r="T350" t="str">
        <f t="shared" si="23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20</v>
      </c>
      <c r="G351">
        <v>375</v>
      </c>
      <c r="H351" t="s">
        <v>21</v>
      </c>
      <c r="I351" t="s">
        <v>22</v>
      </c>
      <c r="J351">
        <v>1500008400</v>
      </c>
      <c r="K351" s="8">
        <f t="shared" si="20"/>
        <v>42930.208333333328</v>
      </c>
      <c r="L351">
        <v>1502600400</v>
      </c>
      <c r="M351" s="8">
        <f t="shared" si="21"/>
        <v>42960.208333333328</v>
      </c>
      <c r="N351" t="b">
        <v>0</v>
      </c>
      <c r="O351" t="b">
        <v>0</v>
      </c>
      <c r="P351" t="s">
        <v>33</v>
      </c>
      <c r="Q351">
        <f>100*(E351/D351)</f>
        <v>53.074115044247783</v>
      </c>
      <c r="R351">
        <f>IF(G351, E351/G351, 0)</f>
        <v>255.88800000000001</v>
      </c>
      <c r="S351" t="str">
        <f t="shared" si="22"/>
        <v>theater</v>
      </c>
      <c r="T351" t="str">
        <f t="shared" si="23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20</v>
      </c>
      <c r="G352">
        <v>374</v>
      </c>
      <c r="H352" t="s">
        <v>21</v>
      </c>
      <c r="I352" t="s">
        <v>22</v>
      </c>
      <c r="J352">
        <v>1432098000</v>
      </c>
      <c r="K352" s="8">
        <f t="shared" si="20"/>
        <v>42144.208333333328</v>
      </c>
      <c r="L352">
        <v>1433653200</v>
      </c>
      <c r="M352" s="8">
        <f t="shared" si="21"/>
        <v>42162.208333333328</v>
      </c>
      <c r="N352" t="b">
        <v>0</v>
      </c>
      <c r="O352" t="b">
        <v>1</v>
      </c>
      <c r="P352" t="s">
        <v>159</v>
      </c>
      <c r="Q352">
        <f>100*(E352/D352)</f>
        <v>5</v>
      </c>
      <c r="R352">
        <f>IF(G352, E352/G352, 0)</f>
        <v>1.3368983957219251E-2</v>
      </c>
      <c r="S352" t="str">
        <f t="shared" si="22"/>
        <v>music</v>
      </c>
      <c r="T352" t="str">
        <f t="shared" si="23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14</v>
      </c>
      <c r="G353">
        <v>374</v>
      </c>
      <c r="H353" t="s">
        <v>21</v>
      </c>
      <c r="I353" t="s">
        <v>22</v>
      </c>
      <c r="J353">
        <v>1440392400</v>
      </c>
      <c r="K353" s="8">
        <f t="shared" si="20"/>
        <v>42240.208333333328</v>
      </c>
      <c r="L353">
        <v>1441602000</v>
      </c>
      <c r="M353" s="8">
        <f t="shared" si="21"/>
        <v>42254.208333333328</v>
      </c>
      <c r="N353" t="b">
        <v>0</v>
      </c>
      <c r="O353" t="b">
        <v>0</v>
      </c>
      <c r="P353" t="s">
        <v>23</v>
      </c>
      <c r="Q353">
        <f>100*(E353/D353)</f>
        <v>127.70715249662618</v>
      </c>
      <c r="R353">
        <f>IF(G353, E353/G353, 0)</f>
        <v>253.024064171123</v>
      </c>
      <c r="S353" t="str">
        <f t="shared" si="22"/>
        <v>music</v>
      </c>
      <c r="T353" t="str">
        <f t="shared" si="23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20</v>
      </c>
      <c r="G354">
        <v>369</v>
      </c>
      <c r="H354" t="s">
        <v>15</v>
      </c>
      <c r="I354" t="s">
        <v>16</v>
      </c>
      <c r="J354">
        <v>1446876000</v>
      </c>
      <c r="K354" s="8">
        <f t="shared" si="20"/>
        <v>42315.25</v>
      </c>
      <c r="L354">
        <v>1447567200</v>
      </c>
      <c r="M354" s="8">
        <f t="shared" si="21"/>
        <v>42323.25</v>
      </c>
      <c r="N354" t="b">
        <v>0</v>
      </c>
      <c r="O354" t="b">
        <v>0</v>
      </c>
      <c r="P354" t="s">
        <v>33</v>
      </c>
      <c r="Q354">
        <f>100*(E354/D354)</f>
        <v>34.892857142857139</v>
      </c>
      <c r="R354">
        <f>IF(G354, E354/G354, 0)</f>
        <v>2.6476964769647697</v>
      </c>
      <c r="S354" t="str">
        <f t="shared" si="22"/>
        <v>theater</v>
      </c>
      <c r="T354" t="str">
        <f t="shared" si="23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366</v>
      </c>
      <c r="H355" t="s">
        <v>21</v>
      </c>
      <c r="I355" t="s">
        <v>22</v>
      </c>
      <c r="J355">
        <v>1562302800</v>
      </c>
      <c r="K355" s="8">
        <f t="shared" si="20"/>
        <v>43651.208333333328</v>
      </c>
      <c r="L355">
        <v>1562389200</v>
      </c>
      <c r="M355" s="8">
        <f t="shared" si="21"/>
        <v>43652.208333333328</v>
      </c>
      <c r="N355" t="b">
        <v>0</v>
      </c>
      <c r="O355" t="b">
        <v>0</v>
      </c>
      <c r="P355" t="s">
        <v>33</v>
      </c>
      <c r="Q355">
        <f>100*(E355/D355)</f>
        <v>410.59821428571428</v>
      </c>
      <c r="R355">
        <f>IF(G355, E355/G355, 0)</f>
        <v>376.94262295081967</v>
      </c>
      <c r="S355" t="str">
        <f t="shared" si="22"/>
        <v>theater</v>
      </c>
      <c r="T355" t="str">
        <f t="shared" si="23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363</v>
      </c>
      <c r="H356" t="s">
        <v>36</v>
      </c>
      <c r="I356" t="s">
        <v>37</v>
      </c>
      <c r="J356">
        <v>1378184400</v>
      </c>
      <c r="K356" s="8">
        <f t="shared" si="20"/>
        <v>41520.208333333336</v>
      </c>
      <c r="L356">
        <v>1378789200</v>
      </c>
      <c r="M356" s="8">
        <f t="shared" si="21"/>
        <v>41527.208333333336</v>
      </c>
      <c r="N356" t="b">
        <v>0</v>
      </c>
      <c r="O356" t="b">
        <v>0</v>
      </c>
      <c r="P356" t="s">
        <v>42</v>
      </c>
      <c r="Q356">
        <f>100*(E356/D356)</f>
        <v>123.73770491803278</v>
      </c>
      <c r="R356">
        <f>IF(G356, E356/G356, 0)</f>
        <v>20.793388429752067</v>
      </c>
      <c r="S356" t="str">
        <f t="shared" si="22"/>
        <v>film &amp; video</v>
      </c>
      <c r="T356" t="str">
        <f t="shared" si="23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14</v>
      </c>
      <c r="G357">
        <v>362</v>
      </c>
      <c r="H357" t="s">
        <v>21</v>
      </c>
      <c r="I357" t="s">
        <v>22</v>
      </c>
      <c r="J357">
        <v>1485064800</v>
      </c>
      <c r="K357" s="8">
        <f t="shared" si="20"/>
        <v>42757.25</v>
      </c>
      <c r="L357">
        <v>1488520800</v>
      </c>
      <c r="M357" s="8">
        <f t="shared" si="21"/>
        <v>42797.25</v>
      </c>
      <c r="N357" t="b">
        <v>0</v>
      </c>
      <c r="O357" t="b">
        <v>0</v>
      </c>
      <c r="P357" t="s">
        <v>65</v>
      </c>
      <c r="Q357">
        <f>100*(E357/D357)</f>
        <v>58.973684210526315</v>
      </c>
      <c r="R357">
        <f>IF(G357, E357/G357, 0)</f>
        <v>6.1906077348066297</v>
      </c>
      <c r="S357" t="str">
        <f t="shared" si="22"/>
        <v>technology</v>
      </c>
      <c r="T357" t="str">
        <f t="shared" si="23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20</v>
      </c>
      <c r="G358">
        <v>361</v>
      </c>
      <c r="H358" t="s">
        <v>107</v>
      </c>
      <c r="I358" t="s">
        <v>108</v>
      </c>
      <c r="J358">
        <v>1326520800</v>
      </c>
      <c r="K358" s="8">
        <f t="shared" si="20"/>
        <v>40922.25</v>
      </c>
      <c r="L358">
        <v>1327298400</v>
      </c>
      <c r="M358" s="8">
        <f t="shared" si="21"/>
        <v>40931.25</v>
      </c>
      <c r="N358" t="b">
        <v>0</v>
      </c>
      <c r="O358" t="b">
        <v>0</v>
      </c>
      <c r="P358" t="s">
        <v>33</v>
      </c>
      <c r="Q358">
        <f>100*(E358/D358)</f>
        <v>36.892473118279568</v>
      </c>
      <c r="R358">
        <f>IF(G358, E358/G358, 0)</f>
        <v>9.5041551246537388</v>
      </c>
      <c r="S358" t="str">
        <f t="shared" si="22"/>
        <v>theater</v>
      </c>
      <c r="T358" t="str">
        <f t="shared" si="23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14</v>
      </c>
      <c r="G359">
        <v>355</v>
      </c>
      <c r="H359" t="s">
        <v>21</v>
      </c>
      <c r="I359" t="s">
        <v>22</v>
      </c>
      <c r="J359">
        <v>1441256400</v>
      </c>
      <c r="K359" s="8">
        <f t="shared" si="20"/>
        <v>42250.208333333328</v>
      </c>
      <c r="L359">
        <v>1443416400</v>
      </c>
      <c r="M359" s="8">
        <f t="shared" si="21"/>
        <v>42275.208333333328</v>
      </c>
      <c r="N359" t="b">
        <v>0</v>
      </c>
      <c r="O359" t="b">
        <v>0</v>
      </c>
      <c r="P359" t="s">
        <v>89</v>
      </c>
      <c r="Q359">
        <f>100*(E359/D359)</f>
        <v>184.91304347826087</v>
      </c>
      <c r="R359">
        <f>IF(G359, E359/G359, 0)</f>
        <v>11.980281690140846</v>
      </c>
      <c r="S359" t="str">
        <f t="shared" si="22"/>
        <v>games</v>
      </c>
      <c r="T359" t="str">
        <f t="shared" si="23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347</v>
      </c>
      <c r="H360" t="s">
        <v>15</v>
      </c>
      <c r="I360" t="s">
        <v>16</v>
      </c>
      <c r="J360">
        <v>1533877200</v>
      </c>
      <c r="K360" s="8">
        <f t="shared" si="20"/>
        <v>43322.208333333328</v>
      </c>
      <c r="L360">
        <v>1534136400</v>
      </c>
      <c r="M360" s="8">
        <f t="shared" si="21"/>
        <v>43325.208333333328</v>
      </c>
      <c r="N360" t="b">
        <v>1</v>
      </c>
      <c r="O360" t="b">
        <v>0</v>
      </c>
      <c r="P360" t="s">
        <v>122</v>
      </c>
      <c r="Q360">
        <f>100*(E360/D360)</f>
        <v>11.814432989690722</v>
      </c>
      <c r="R360">
        <f>IF(G360, E360/G360, 0)</f>
        <v>3.3025936599423633</v>
      </c>
      <c r="S360" t="str">
        <f t="shared" si="22"/>
        <v>photography</v>
      </c>
      <c r="T360" t="str">
        <f t="shared" si="23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340</v>
      </c>
      <c r="H361" t="s">
        <v>21</v>
      </c>
      <c r="I361" t="s">
        <v>22</v>
      </c>
      <c r="J361">
        <v>1314421200</v>
      </c>
      <c r="K361" s="8">
        <f t="shared" si="20"/>
        <v>40782.208333333336</v>
      </c>
      <c r="L361">
        <v>1315026000</v>
      </c>
      <c r="M361" s="8">
        <f t="shared" si="21"/>
        <v>40789.208333333336</v>
      </c>
      <c r="N361" t="b">
        <v>0</v>
      </c>
      <c r="O361" t="b">
        <v>0</v>
      </c>
      <c r="P361" t="s">
        <v>71</v>
      </c>
      <c r="Q361">
        <f>100*(E361/D361)</f>
        <v>298.7</v>
      </c>
      <c r="R361">
        <f>IF(G361, E361/G361, 0)</f>
        <v>35.141176470588235</v>
      </c>
      <c r="S361" t="str">
        <f t="shared" si="22"/>
        <v>film &amp; video</v>
      </c>
      <c r="T361" t="str">
        <f t="shared" si="23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337</v>
      </c>
      <c r="H362" t="s">
        <v>40</v>
      </c>
      <c r="I362" t="s">
        <v>41</v>
      </c>
      <c r="J362">
        <v>1293861600</v>
      </c>
      <c r="K362" s="8">
        <f t="shared" si="20"/>
        <v>40544.25</v>
      </c>
      <c r="L362">
        <v>1295071200</v>
      </c>
      <c r="M362" s="8">
        <f t="shared" si="21"/>
        <v>40558.25</v>
      </c>
      <c r="N362" t="b">
        <v>0</v>
      </c>
      <c r="O362" t="b">
        <v>1</v>
      </c>
      <c r="P362" t="s">
        <v>33</v>
      </c>
      <c r="Q362">
        <f>100*(E362/D362)</f>
        <v>226.35175879396985</v>
      </c>
      <c r="R362">
        <f>IF(G362, E362/G362, 0)</f>
        <v>400.98516320474778</v>
      </c>
      <c r="S362" t="str">
        <f t="shared" si="22"/>
        <v>theater</v>
      </c>
      <c r="T362" t="str">
        <f t="shared" si="23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336</v>
      </c>
      <c r="H363" t="s">
        <v>21</v>
      </c>
      <c r="I363" t="s">
        <v>22</v>
      </c>
      <c r="J363">
        <v>1507352400</v>
      </c>
      <c r="K363" s="8">
        <f t="shared" si="20"/>
        <v>43015.208333333328</v>
      </c>
      <c r="L363">
        <v>1509426000</v>
      </c>
      <c r="M363" s="8">
        <f t="shared" si="21"/>
        <v>43039.208333333328</v>
      </c>
      <c r="N363" t="b">
        <v>0</v>
      </c>
      <c r="O363" t="b">
        <v>0</v>
      </c>
      <c r="P363" t="s">
        <v>33</v>
      </c>
      <c r="Q363">
        <f>100*(E363/D363)</f>
        <v>173.56363636363636</v>
      </c>
      <c r="R363">
        <f>IF(G363, E363/G363, 0)</f>
        <v>28.410714285714285</v>
      </c>
      <c r="S363" t="str">
        <f t="shared" si="22"/>
        <v>theater</v>
      </c>
      <c r="T363" t="str">
        <f t="shared" si="23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14</v>
      </c>
      <c r="G364">
        <v>331</v>
      </c>
      <c r="H364" t="s">
        <v>21</v>
      </c>
      <c r="I364" t="s">
        <v>22</v>
      </c>
      <c r="J364">
        <v>1296108000</v>
      </c>
      <c r="K364" s="8">
        <f t="shared" si="20"/>
        <v>40570.25</v>
      </c>
      <c r="L364">
        <v>1299391200</v>
      </c>
      <c r="M364" s="8">
        <f t="shared" si="21"/>
        <v>40608.25</v>
      </c>
      <c r="N364" t="b">
        <v>0</v>
      </c>
      <c r="O364" t="b">
        <v>0</v>
      </c>
      <c r="P364" t="s">
        <v>23</v>
      </c>
      <c r="Q364">
        <f>100*(E364/D364)</f>
        <v>371.75675675675677</v>
      </c>
      <c r="R364">
        <f>IF(G364, E364/G364, 0)</f>
        <v>41.555891238670696</v>
      </c>
      <c r="S364" t="str">
        <f t="shared" si="22"/>
        <v>music</v>
      </c>
      <c r="T364" t="str">
        <f t="shared" si="23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331</v>
      </c>
      <c r="H365" t="s">
        <v>21</v>
      </c>
      <c r="I365" t="s">
        <v>22</v>
      </c>
      <c r="J365">
        <v>1324965600</v>
      </c>
      <c r="K365" s="8">
        <f t="shared" si="20"/>
        <v>40904.25</v>
      </c>
      <c r="L365">
        <v>1325052000</v>
      </c>
      <c r="M365" s="8">
        <f t="shared" si="21"/>
        <v>40905.25</v>
      </c>
      <c r="N365" t="b">
        <v>0</v>
      </c>
      <c r="O365" t="b">
        <v>0</v>
      </c>
      <c r="P365" t="s">
        <v>23</v>
      </c>
      <c r="Q365">
        <f>100*(E365/D365)</f>
        <v>160.19230769230771</v>
      </c>
      <c r="R365">
        <f>IF(G365, E365/G365, 0)</f>
        <v>25.166163141993959</v>
      </c>
      <c r="S365" t="str">
        <f t="shared" si="22"/>
        <v>music</v>
      </c>
      <c r="T365" t="str">
        <f t="shared" si="23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330</v>
      </c>
      <c r="H366" t="s">
        <v>21</v>
      </c>
      <c r="I366" t="s">
        <v>22</v>
      </c>
      <c r="J366">
        <v>1520229600</v>
      </c>
      <c r="K366" s="8">
        <f t="shared" si="20"/>
        <v>43164.25</v>
      </c>
      <c r="L366">
        <v>1522818000</v>
      </c>
      <c r="M366" s="8">
        <f t="shared" si="21"/>
        <v>43194.208333333328</v>
      </c>
      <c r="N366" t="b">
        <v>0</v>
      </c>
      <c r="O366" t="b">
        <v>0</v>
      </c>
      <c r="P366" t="s">
        <v>60</v>
      </c>
      <c r="Q366">
        <f>100*(E366/D366)</f>
        <v>1616.3333333333335</v>
      </c>
      <c r="R366">
        <f>IF(G366, E366/G366, 0)</f>
        <v>44.081818181818178</v>
      </c>
      <c r="S366" t="str">
        <f t="shared" si="22"/>
        <v>music</v>
      </c>
      <c r="T366" t="str">
        <f t="shared" si="23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329</v>
      </c>
      <c r="H367" t="s">
        <v>26</v>
      </c>
      <c r="I367" t="s">
        <v>27</v>
      </c>
      <c r="J367">
        <v>1482991200</v>
      </c>
      <c r="K367" s="8">
        <f t="shared" si="20"/>
        <v>42733.25</v>
      </c>
      <c r="L367">
        <v>1485324000</v>
      </c>
      <c r="M367" s="8">
        <f t="shared" si="21"/>
        <v>42760.25</v>
      </c>
      <c r="N367" t="b">
        <v>0</v>
      </c>
      <c r="O367" t="b">
        <v>0</v>
      </c>
      <c r="P367" t="s">
        <v>33</v>
      </c>
      <c r="Q367">
        <f>100*(E367/D367)</f>
        <v>733.4375</v>
      </c>
      <c r="R367">
        <f>IF(G367, E367/G367, 0)</f>
        <v>35.668693009118542</v>
      </c>
      <c r="S367" t="str">
        <f t="shared" si="22"/>
        <v>theater</v>
      </c>
      <c r="T367" t="str">
        <f t="shared" si="23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14</v>
      </c>
      <c r="G368">
        <v>328</v>
      </c>
      <c r="H368" t="s">
        <v>21</v>
      </c>
      <c r="I368" t="s">
        <v>22</v>
      </c>
      <c r="J368">
        <v>1294034400</v>
      </c>
      <c r="K368" s="8">
        <f t="shared" si="20"/>
        <v>40546.25</v>
      </c>
      <c r="L368">
        <v>1294120800</v>
      </c>
      <c r="M368" s="8">
        <f t="shared" si="21"/>
        <v>40547.25</v>
      </c>
      <c r="N368" t="b">
        <v>0</v>
      </c>
      <c r="O368" t="b">
        <v>1</v>
      </c>
      <c r="P368" t="s">
        <v>33</v>
      </c>
      <c r="Q368">
        <f>100*(E368/D368)</f>
        <v>592.11111111111109</v>
      </c>
      <c r="R368">
        <f>IF(G368, E368/G368, 0)</f>
        <v>32.493902439024389</v>
      </c>
      <c r="S368" t="str">
        <f t="shared" si="22"/>
        <v>theater</v>
      </c>
      <c r="T368" t="str">
        <f t="shared" si="23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326</v>
      </c>
      <c r="H369" t="s">
        <v>21</v>
      </c>
      <c r="I369" t="s">
        <v>22</v>
      </c>
      <c r="J369">
        <v>1413608400</v>
      </c>
      <c r="K369" s="8">
        <f t="shared" si="20"/>
        <v>41930.208333333336</v>
      </c>
      <c r="L369">
        <v>1415685600</v>
      </c>
      <c r="M369" s="8">
        <f t="shared" si="21"/>
        <v>41954.25</v>
      </c>
      <c r="N369" t="b">
        <v>0</v>
      </c>
      <c r="O369" t="b">
        <v>1</v>
      </c>
      <c r="P369" t="s">
        <v>33</v>
      </c>
      <c r="Q369">
        <f>100*(E369/D369)</f>
        <v>18.888888888888889</v>
      </c>
      <c r="R369">
        <f>IF(G369, E369/G369, 0)</f>
        <v>5.7361963190184051</v>
      </c>
      <c r="S369" t="str">
        <f t="shared" si="22"/>
        <v>theater</v>
      </c>
      <c r="T369" t="str">
        <f t="shared" si="23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323</v>
      </c>
      <c r="H370" t="s">
        <v>40</v>
      </c>
      <c r="I370" t="s">
        <v>41</v>
      </c>
      <c r="J370">
        <v>1286946000</v>
      </c>
      <c r="K370" s="8">
        <f t="shared" si="20"/>
        <v>40464.208333333336</v>
      </c>
      <c r="L370">
        <v>1288933200</v>
      </c>
      <c r="M370" s="8">
        <f t="shared" si="21"/>
        <v>40487.208333333336</v>
      </c>
      <c r="N370" t="b">
        <v>0</v>
      </c>
      <c r="O370" t="b">
        <v>1</v>
      </c>
      <c r="P370" t="s">
        <v>42</v>
      </c>
      <c r="Q370">
        <f>100*(E370/D370)</f>
        <v>276.80769230769232</v>
      </c>
      <c r="R370">
        <f>IF(G370, E370/G370, 0)</f>
        <v>44.56346749226006</v>
      </c>
      <c r="S370" t="str">
        <f t="shared" si="22"/>
        <v>film &amp; video</v>
      </c>
      <c r="T370" t="str">
        <f t="shared" si="23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316</v>
      </c>
      <c r="H371" t="s">
        <v>21</v>
      </c>
      <c r="I371" t="s">
        <v>22</v>
      </c>
      <c r="J371">
        <v>1359871200</v>
      </c>
      <c r="K371" s="8">
        <f t="shared" si="20"/>
        <v>41308.25</v>
      </c>
      <c r="L371">
        <v>1363237200</v>
      </c>
      <c r="M371" s="8">
        <f t="shared" si="21"/>
        <v>41347.208333333336</v>
      </c>
      <c r="N371" t="b">
        <v>0</v>
      </c>
      <c r="O371" t="b">
        <v>1</v>
      </c>
      <c r="P371" t="s">
        <v>269</v>
      </c>
      <c r="Q371">
        <f>100*(E371/D371)</f>
        <v>273.01851851851848</v>
      </c>
      <c r="R371">
        <f>IF(G371, E371/G371, 0)</f>
        <v>46.655063291139243</v>
      </c>
      <c r="S371" t="str">
        <f t="shared" si="22"/>
        <v>film &amp; video</v>
      </c>
      <c r="T371" t="str">
        <f t="shared" si="23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307</v>
      </c>
      <c r="H372" t="s">
        <v>21</v>
      </c>
      <c r="I372" t="s">
        <v>22</v>
      </c>
      <c r="J372">
        <v>1555304400</v>
      </c>
      <c r="K372" s="8">
        <f t="shared" si="20"/>
        <v>43570.208333333328</v>
      </c>
      <c r="L372">
        <v>1555822800</v>
      </c>
      <c r="M372" s="8">
        <f t="shared" si="21"/>
        <v>43576.208333333328</v>
      </c>
      <c r="N372" t="b">
        <v>0</v>
      </c>
      <c r="O372" t="b">
        <v>0</v>
      </c>
      <c r="P372" t="s">
        <v>33</v>
      </c>
      <c r="Q372">
        <f>100*(E372/D372)</f>
        <v>159.36331255565449</v>
      </c>
      <c r="R372">
        <f>IF(G372, E372/G372, 0)</f>
        <v>582.94788273615632</v>
      </c>
      <c r="S372" t="str">
        <f t="shared" si="22"/>
        <v>theater</v>
      </c>
      <c r="T372" t="str">
        <f t="shared" si="23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20</v>
      </c>
      <c r="G373">
        <v>307</v>
      </c>
      <c r="H373" t="s">
        <v>21</v>
      </c>
      <c r="I373" t="s">
        <v>22</v>
      </c>
      <c r="J373">
        <v>1423375200</v>
      </c>
      <c r="K373" s="8">
        <f t="shared" si="20"/>
        <v>42043.25</v>
      </c>
      <c r="L373">
        <v>1427778000</v>
      </c>
      <c r="M373" s="8">
        <f t="shared" si="21"/>
        <v>42094.208333333328</v>
      </c>
      <c r="N373" t="b">
        <v>0</v>
      </c>
      <c r="O373" t="b">
        <v>0</v>
      </c>
      <c r="P373" t="s">
        <v>33</v>
      </c>
      <c r="Q373">
        <f>100*(E373/D373)</f>
        <v>67.869978858350947</v>
      </c>
      <c r="R373">
        <f>IF(G373, E373/G373, 0)</f>
        <v>418.27361563517917</v>
      </c>
      <c r="S373" t="str">
        <f t="shared" si="22"/>
        <v>theater</v>
      </c>
      <c r="T373" t="str">
        <f t="shared" si="23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303</v>
      </c>
      <c r="H374" t="s">
        <v>21</v>
      </c>
      <c r="I374" t="s">
        <v>22</v>
      </c>
      <c r="J374">
        <v>1420696800</v>
      </c>
      <c r="K374" s="8">
        <f t="shared" si="20"/>
        <v>42012.25</v>
      </c>
      <c r="L374">
        <v>1422424800</v>
      </c>
      <c r="M374" s="8">
        <f t="shared" si="21"/>
        <v>42032.25</v>
      </c>
      <c r="N374" t="b">
        <v>0</v>
      </c>
      <c r="O374" t="b">
        <v>1</v>
      </c>
      <c r="P374" t="s">
        <v>42</v>
      </c>
      <c r="Q374">
        <f>100*(E374/D374)</f>
        <v>1591.5555555555554</v>
      </c>
      <c r="R374">
        <f>IF(G374, E374/G374, 0)</f>
        <v>47.273927392739274</v>
      </c>
      <c r="S374" t="str">
        <f t="shared" si="22"/>
        <v>film &amp; video</v>
      </c>
      <c r="T374" t="str">
        <f t="shared" si="23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300</v>
      </c>
      <c r="H375" t="s">
        <v>21</v>
      </c>
      <c r="I375" t="s">
        <v>22</v>
      </c>
      <c r="J375">
        <v>1502946000</v>
      </c>
      <c r="K375" s="8">
        <f t="shared" si="20"/>
        <v>42964.208333333328</v>
      </c>
      <c r="L375">
        <v>1503637200</v>
      </c>
      <c r="M375" s="8">
        <f t="shared" si="21"/>
        <v>42972.208333333328</v>
      </c>
      <c r="N375" t="b">
        <v>0</v>
      </c>
      <c r="O375" t="b">
        <v>0</v>
      </c>
      <c r="P375" t="s">
        <v>33</v>
      </c>
      <c r="Q375">
        <f>100*(E375/D375)</f>
        <v>730.18222222222221</v>
      </c>
      <c r="R375">
        <f>IF(G375, E375/G375, 0)</f>
        <v>547.63666666666666</v>
      </c>
      <c r="S375" t="str">
        <f t="shared" si="22"/>
        <v>theater</v>
      </c>
      <c r="T375" t="str">
        <f t="shared" si="23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20</v>
      </c>
      <c r="G376">
        <v>300</v>
      </c>
      <c r="H376" t="s">
        <v>21</v>
      </c>
      <c r="I376" t="s">
        <v>22</v>
      </c>
      <c r="J376">
        <v>1547186400</v>
      </c>
      <c r="K376" s="8">
        <f t="shared" si="20"/>
        <v>43476.25</v>
      </c>
      <c r="L376">
        <v>1547618400</v>
      </c>
      <c r="M376" s="8">
        <f t="shared" si="21"/>
        <v>43481.25</v>
      </c>
      <c r="N376" t="b">
        <v>0</v>
      </c>
      <c r="O376" t="b">
        <v>1</v>
      </c>
      <c r="P376" t="s">
        <v>42</v>
      </c>
      <c r="Q376">
        <f>100*(E376/D376)</f>
        <v>13.185782556750297</v>
      </c>
      <c r="R376">
        <f>IF(G376, E376/G376, 0)</f>
        <v>73.576666666666668</v>
      </c>
      <c r="S376" t="str">
        <f t="shared" si="22"/>
        <v>film &amp; video</v>
      </c>
      <c r="T376" t="str">
        <f t="shared" si="23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20</v>
      </c>
      <c r="G377">
        <v>299</v>
      </c>
      <c r="H377" t="s">
        <v>21</v>
      </c>
      <c r="I377" t="s">
        <v>22</v>
      </c>
      <c r="J377">
        <v>1444971600</v>
      </c>
      <c r="K377" s="8">
        <f t="shared" si="20"/>
        <v>42293.208333333328</v>
      </c>
      <c r="L377">
        <v>1449900000</v>
      </c>
      <c r="M377" s="8">
        <f t="shared" si="21"/>
        <v>42350.25</v>
      </c>
      <c r="N377" t="b">
        <v>0</v>
      </c>
      <c r="O377" t="b">
        <v>0</v>
      </c>
      <c r="P377" t="s">
        <v>60</v>
      </c>
      <c r="Q377">
        <f>100*(E377/D377)</f>
        <v>54.777777777777779</v>
      </c>
      <c r="R377">
        <f>IF(G377, E377/G377, 0)</f>
        <v>4.9464882943143813</v>
      </c>
      <c r="S377" t="str">
        <f t="shared" si="22"/>
        <v>music</v>
      </c>
      <c r="T377" t="str">
        <f t="shared" si="23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297</v>
      </c>
      <c r="H378" t="s">
        <v>21</v>
      </c>
      <c r="I378" t="s">
        <v>22</v>
      </c>
      <c r="J378">
        <v>1404622800</v>
      </c>
      <c r="K378" s="8">
        <f t="shared" si="20"/>
        <v>41826.208333333336</v>
      </c>
      <c r="L378">
        <v>1405141200</v>
      </c>
      <c r="M378" s="8">
        <f t="shared" si="21"/>
        <v>41832.208333333336</v>
      </c>
      <c r="N378" t="b">
        <v>0</v>
      </c>
      <c r="O378" t="b">
        <v>0</v>
      </c>
      <c r="P378" t="s">
        <v>23</v>
      </c>
      <c r="Q378">
        <f>100*(E378/D378)</f>
        <v>361.02941176470591</v>
      </c>
      <c r="R378">
        <f>IF(G378, E378/G378, 0)</f>
        <v>41.329966329966332</v>
      </c>
      <c r="S378" t="str">
        <f t="shared" si="22"/>
        <v>music</v>
      </c>
      <c r="T378" t="str">
        <f t="shared" si="23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296</v>
      </c>
      <c r="H379" t="s">
        <v>21</v>
      </c>
      <c r="I379" t="s">
        <v>22</v>
      </c>
      <c r="J379">
        <v>1571720400</v>
      </c>
      <c r="K379" s="8">
        <f t="shared" si="20"/>
        <v>43760.208333333328</v>
      </c>
      <c r="L379">
        <v>1572933600</v>
      </c>
      <c r="M379" s="8">
        <f t="shared" si="21"/>
        <v>43774.25</v>
      </c>
      <c r="N379" t="b">
        <v>0</v>
      </c>
      <c r="O379" t="b">
        <v>0</v>
      </c>
      <c r="P379" t="s">
        <v>33</v>
      </c>
      <c r="Q379">
        <f>100*(E379/D379)</f>
        <v>10.257545271629779</v>
      </c>
      <c r="R379">
        <f>IF(G379, E379/G379, 0)</f>
        <v>17.222972972972972</v>
      </c>
      <c r="S379" t="str">
        <f t="shared" si="22"/>
        <v>theater</v>
      </c>
      <c r="T379" t="str">
        <f t="shared" si="23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20</v>
      </c>
      <c r="G380">
        <v>296</v>
      </c>
      <c r="H380" t="s">
        <v>21</v>
      </c>
      <c r="I380" t="s">
        <v>22</v>
      </c>
      <c r="J380">
        <v>1526878800</v>
      </c>
      <c r="K380" s="8">
        <f t="shared" si="20"/>
        <v>43241.208333333328</v>
      </c>
      <c r="L380">
        <v>1530162000</v>
      </c>
      <c r="M380" s="8">
        <f t="shared" si="21"/>
        <v>43279.208333333328</v>
      </c>
      <c r="N380" t="b">
        <v>0</v>
      </c>
      <c r="O380" t="b">
        <v>0</v>
      </c>
      <c r="P380" t="s">
        <v>42</v>
      </c>
      <c r="Q380">
        <f>100*(E380/D380)</f>
        <v>13.962962962962964</v>
      </c>
      <c r="R380">
        <f>IF(G380, E380/G380, 0)</f>
        <v>84.060810810810807</v>
      </c>
      <c r="S380" t="str">
        <f t="shared" si="22"/>
        <v>film &amp; video</v>
      </c>
      <c r="T380" t="str">
        <f t="shared" si="23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74</v>
      </c>
      <c r="G381">
        <v>296</v>
      </c>
      <c r="H381" t="s">
        <v>40</v>
      </c>
      <c r="I381" t="s">
        <v>41</v>
      </c>
      <c r="J381">
        <v>1319691600</v>
      </c>
      <c r="K381" s="8">
        <f t="shared" si="20"/>
        <v>40843.208333333336</v>
      </c>
      <c r="L381">
        <v>1320904800</v>
      </c>
      <c r="M381" s="8">
        <f t="shared" si="21"/>
        <v>40857.25</v>
      </c>
      <c r="N381" t="b">
        <v>0</v>
      </c>
      <c r="O381" t="b">
        <v>0</v>
      </c>
      <c r="P381" t="s">
        <v>33</v>
      </c>
      <c r="Q381">
        <f>100*(E381/D381)</f>
        <v>40.444444444444443</v>
      </c>
      <c r="R381">
        <f>IF(G381, E381/G381, 0)</f>
        <v>9.8378378378378386</v>
      </c>
      <c r="S381" t="str">
        <f t="shared" si="22"/>
        <v>theater</v>
      </c>
      <c r="T381" t="str">
        <f t="shared" si="23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295</v>
      </c>
      <c r="H382" t="s">
        <v>21</v>
      </c>
      <c r="I382" t="s">
        <v>22</v>
      </c>
      <c r="J382">
        <v>1371963600</v>
      </c>
      <c r="K382" s="8">
        <f t="shared" si="20"/>
        <v>41448.208333333336</v>
      </c>
      <c r="L382">
        <v>1372395600</v>
      </c>
      <c r="M382" s="8">
        <f t="shared" si="21"/>
        <v>41453.208333333336</v>
      </c>
      <c r="N382" t="b">
        <v>0</v>
      </c>
      <c r="O382" t="b">
        <v>0</v>
      </c>
      <c r="P382" t="s">
        <v>33</v>
      </c>
      <c r="Q382">
        <f>100*(E382/D382)</f>
        <v>160.32</v>
      </c>
      <c r="R382">
        <f>IF(G382, E382/G382, 0)</f>
        <v>13.586440677966102</v>
      </c>
      <c r="S382" t="str">
        <f t="shared" si="22"/>
        <v>theater</v>
      </c>
      <c r="T382" t="str">
        <f t="shared" si="23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290</v>
      </c>
      <c r="H383" t="s">
        <v>21</v>
      </c>
      <c r="I383" t="s">
        <v>22</v>
      </c>
      <c r="J383">
        <v>1433739600</v>
      </c>
      <c r="K383" s="8">
        <f t="shared" si="20"/>
        <v>42163.208333333328</v>
      </c>
      <c r="L383">
        <v>1437714000</v>
      </c>
      <c r="M383" s="8">
        <f t="shared" si="21"/>
        <v>42209.208333333328</v>
      </c>
      <c r="N383" t="b">
        <v>0</v>
      </c>
      <c r="O383" t="b">
        <v>0</v>
      </c>
      <c r="P383" t="s">
        <v>33</v>
      </c>
      <c r="Q383">
        <f>100*(E383/D383)</f>
        <v>183.9433962264151</v>
      </c>
      <c r="R383">
        <f>IF(G383, E383/G383, 0)</f>
        <v>33.617241379310343</v>
      </c>
      <c r="S383" t="str">
        <f t="shared" si="22"/>
        <v>theater</v>
      </c>
      <c r="T383" t="str">
        <f t="shared" si="23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20</v>
      </c>
      <c r="G384">
        <v>288</v>
      </c>
      <c r="H384" t="s">
        <v>21</v>
      </c>
      <c r="I384" t="s">
        <v>22</v>
      </c>
      <c r="J384">
        <v>1508130000</v>
      </c>
      <c r="K384" s="8">
        <f t="shared" si="20"/>
        <v>43024.208333333328</v>
      </c>
      <c r="L384">
        <v>1509771600</v>
      </c>
      <c r="M384" s="8">
        <f t="shared" si="21"/>
        <v>43043.208333333328</v>
      </c>
      <c r="N384" t="b">
        <v>0</v>
      </c>
      <c r="O384" t="b">
        <v>0</v>
      </c>
      <c r="P384" t="s">
        <v>122</v>
      </c>
      <c r="Q384">
        <f>100*(E384/D384)</f>
        <v>63.769230769230766</v>
      </c>
      <c r="R384">
        <f>IF(G384, E384/G384, 0)</f>
        <v>20.149305555555557</v>
      </c>
      <c r="S384" t="str">
        <f t="shared" si="22"/>
        <v>photography</v>
      </c>
      <c r="T384" t="str">
        <f t="shared" si="23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282</v>
      </c>
      <c r="H385" t="s">
        <v>21</v>
      </c>
      <c r="I385" t="s">
        <v>22</v>
      </c>
      <c r="J385">
        <v>1550037600</v>
      </c>
      <c r="K385" s="8">
        <f t="shared" si="20"/>
        <v>43509.25</v>
      </c>
      <c r="L385">
        <v>1550556000</v>
      </c>
      <c r="M385" s="8">
        <f t="shared" si="21"/>
        <v>43515.25</v>
      </c>
      <c r="N385" t="b">
        <v>0</v>
      </c>
      <c r="O385" t="b">
        <v>1</v>
      </c>
      <c r="P385" t="s">
        <v>17</v>
      </c>
      <c r="Q385">
        <f>100*(E385/D385)</f>
        <v>225.38095238095238</v>
      </c>
      <c r="R385">
        <f>IF(G385, E385/G385, 0)</f>
        <v>50.351063829787236</v>
      </c>
      <c r="S385" t="str">
        <f t="shared" si="22"/>
        <v>food</v>
      </c>
      <c r="T385" t="str">
        <f t="shared" si="23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280</v>
      </c>
      <c r="H386" t="s">
        <v>21</v>
      </c>
      <c r="I386" t="s">
        <v>22</v>
      </c>
      <c r="J386">
        <v>1486706400</v>
      </c>
      <c r="K386" s="8">
        <f t="shared" si="20"/>
        <v>42776.25</v>
      </c>
      <c r="L386">
        <v>1489039200</v>
      </c>
      <c r="M386" s="8">
        <f t="shared" si="21"/>
        <v>42803.25</v>
      </c>
      <c r="N386" t="b">
        <v>1</v>
      </c>
      <c r="O386" t="b">
        <v>1</v>
      </c>
      <c r="P386" t="s">
        <v>42</v>
      </c>
      <c r="Q386">
        <f>100*(E386/D386)</f>
        <v>172.00961538461539</v>
      </c>
      <c r="R386">
        <f>IF(G386, E386/G386, 0)</f>
        <v>702.78214285714284</v>
      </c>
      <c r="S386" t="str">
        <f t="shared" si="22"/>
        <v>film &amp; video</v>
      </c>
      <c r="T386" t="str">
        <f t="shared" si="23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279</v>
      </c>
      <c r="H387" t="s">
        <v>21</v>
      </c>
      <c r="I387" t="s">
        <v>22</v>
      </c>
      <c r="J387">
        <v>1553835600</v>
      </c>
      <c r="K387" s="8">
        <f t="shared" ref="K387:K450" si="24">(((J387/60)/60)/24)+DATE(1970,1,1)</f>
        <v>43553.208333333328</v>
      </c>
      <c r="L387">
        <v>1556600400</v>
      </c>
      <c r="M387" s="8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>
        <f>100*(E387/D387)</f>
        <v>146.16709511568124</v>
      </c>
      <c r="R387">
        <f>IF(G387, E387/G387, 0)</f>
        <v>203.79569892473117</v>
      </c>
      <c r="S387" t="str">
        <f t="shared" ref="S387:S450" si="26">LEFT(P387,FIND("/",P387)-1)</f>
        <v>publishing</v>
      </c>
      <c r="T387" t="str">
        <f t="shared" ref="T387:T450" si="27">RIGHT(P387,LEN(P387) - FIND("/",P387))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47</v>
      </c>
      <c r="G388">
        <v>278</v>
      </c>
      <c r="H388" t="s">
        <v>21</v>
      </c>
      <c r="I388" t="s">
        <v>22</v>
      </c>
      <c r="J388">
        <v>1277528400</v>
      </c>
      <c r="K388" s="8">
        <f t="shared" si="24"/>
        <v>40355.208333333336</v>
      </c>
      <c r="L388">
        <v>1278565200</v>
      </c>
      <c r="M388" s="8">
        <f t="shared" si="25"/>
        <v>40367.208333333336</v>
      </c>
      <c r="N388" t="b">
        <v>0</v>
      </c>
      <c r="O388" t="b">
        <v>0</v>
      </c>
      <c r="P388" t="s">
        <v>33</v>
      </c>
      <c r="Q388">
        <f>100*(E388/D388)</f>
        <v>76.42361623616236</v>
      </c>
      <c r="R388">
        <f>IF(G388, E388/G388, 0)</f>
        <v>372.49640287769785</v>
      </c>
      <c r="S388" t="str">
        <f t="shared" si="26"/>
        <v>theater</v>
      </c>
      <c r="T388" t="str">
        <f t="shared" si="27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20</v>
      </c>
      <c r="G389">
        <v>275</v>
      </c>
      <c r="H389" t="s">
        <v>21</v>
      </c>
      <c r="I389" t="s">
        <v>22</v>
      </c>
      <c r="J389">
        <v>1339477200</v>
      </c>
      <c r="K389" s="8">
        <f t="shared" si="24"/>
        <v>41072.208333333336</v>
      </c>
      <c r="L389">
        <v>1339909200</v>
      </c>
      <c r="M389" s="8">
        <f t="shared" si="25"/>
        <v>41077.208333333336</v>
      </c>
      <c r="N389" t="b">
        <v>0</v>
      </c>
      <c r="O389" t="b">
        <v>0</v>
      </c>
      <c r="P389" t="s">
        <v>65</v>
      </c>
      <c r="Q389">
        <f>100*(E389/D389)</f>
        <v>39.261467889908261</v>
      </c>
      <c r="R389">
        <f>IF(G389, E389/G389, 0)</f>
        <v>155.61818181818182</v>
      </c>
      <c r="S389" t="str">
        <f t="shared" si="26"/>
        <v>technology</v>
      </c>
      <c r="T389" t="str">
        <f t="shared" si="27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20</v>
      </c>
      <c r="G390">
        <v>272</v>
      </c>
      <c r="H390" t="s">
        <v>98</v>
      </c>
      <c r="I390" t="s">
        <v>99</v>
      </c>
      <c r="J390">
        <v>1325656800</v>
      </c>
      <c r="K390" s="8">
        <f t="shared" si="24"/>
        <v>40912.25</v>
      </c>
      <c r="L390">
        <v>1325829600</v>
      </c>
      <c r="M390" s="8">
        <f t="shared" si="25"/>
        <v>40914.25</v>
      </c>
      <c r="N390" t="b">
        <v>0</v>
      </c>
      <c r="O390" t="b">
        <v>0</v>
      </c>
      <c r="P390" t="s">
        <v>60</v>
      </c>
      <c r="Q390">
        <f>100*(E390/D390)</f>
        <v>11.270034843205574</v>
      </c>
      <c r="R390">
        <f>IF(G390, E390/G390, 0)</f>
        <v>47.566176470588232</v>
      </c>
      <c r="S390" t="str">
        <f t="shared" si="26"/>
        <v>music</v>
      </c>
      <c r="T390" t="str">
        <f t="shared" si="27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270</v>
      </c>
      <c r="H391" t="s">
        <v>21</v>
      </c>
      <c r="I391" t="s">
        <v>22</v>
      </c>
      <c r="J391">
        <v>1288242000</v>
      </c>
      <c r="K391" s="8">
        <f t="shared" si="24"/>
        <v>40479.208333333336</v>
      </c>
      <c r="L391">
        <v>1290578400</v>
      </c>
      <c r="M391" s="8">
        <f t="shared" si="25"/>
        <v>40506.25</v>
      </c>
      <c r="N391" t="b">
        <v>0</v>
      </c>
      <c r="O391" t="b">
        <v>0</v>
      </c>
      <c r="P391" t="s">
        <v>33</v>
      </c>
      <c r="Q391">
        <f>100*(E391/D391)</f>
        <v>122.11084337349398</v>
      </c>
      <c r="R391">
        <f>IF(G391, E391/G391, 0)</f>
        <v>375.37777777777779</v>
      </c>
      <c r="S391" t="str">
        <f t="shared" si="26"/>
        <v>theater</v>
      </c>
      <c r="T391" t="str">
        <f t="shared" si="27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269</v>
      </c>
      <c r="H392" t="s">
        <v>21</v>
      </c>
      <c r="I392" t="s">
        <v>22</v>
      </c>
      <c r="J392">
        <v>1379048400</v>
      </c>
      <c r="K392" s="8">
        <f t="shared" si="24"/>
        <v>41530.208333333336</v>
      </c>
      <c r="L392">
        <v>1380344400</v>
      </c>
      <c r="M392" s="8">
        <f t="shared" si="25"/>
        <v>41545.208333333336</v>
      </c>
      <c r="N392" t="b">
        <v>0</v>
      </c>
      <c r="O392" t="b">
        <v>0</v>
      </c>
      <c r="P392" t="s">
        <v>122</v>
      </c>
      <c r="Q392">
        <f>100*(E392/D392)</f>
        <v>186.54166666666669</v>
      </c>
      <c r="R392">
        <f>IF(G392, E392/G392, 0)</f>
        <v>16.643122676579925</v>
      </c>
      <c r="S392" t="str">
        <f t="shared" si="26"/>
        <v>photography</v>
      </c>
      <c r="T392" t="str">
        <f t="shared" si="27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20</v>
      </c>
      <c r="G393">
        <v>268</v>
      </c>
      <c r="H393" t="s">
        <v>21</v>
      </c>
      <c r="I393" t="s">
        <v>22</v>
      </c>
      <c r="J393">
        <v>1389679200</v>
      </c>
      <c r="K393" s="8">
        <f t="shared" si="24"/>
        <v>41653.25</v>
      </c>
      <c r="L393">
        <v>1389852000</v>
      </c>
      <c r="M393" s="8">
        <f t="shared" si="25"/>
        <v>41655.25</v>
      </c>
      <c r="N393" t="b">
        <v>0</v>
      </c>
      <c r="O393" t="b">
        <v>0</v>
      </c>
      <c r="P393" t="s">
        <v>68</v>
      </c>
      <c r="Q393">
        <f>100*(E393/D393)</f>
        <v>7.2731788079470201</v>
      </c>
      <c r="R393">
        <f>IF(G393, E393/G393, 0)</f>
        <v>16.39179104477612</v>
      </c>
      <c r="S393" t="str">
        <f t="shared" si="26"/>
        <v>publishing</v>
      </c>
      <c r="T393" t="str">
        <f t="shared" si="27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20</v>
      </c>
      <c r="G394">
        <v>266</v>
      </c>
      <c r="H394" t="s">
        <v>21</v>
      </c>
      <c r="I394" t="s">
        <v>22</v>
      </c>
      <c r="J394">
        <v>1294293600</v>
      </c>
      <c r="K394" s="8">
        <f t="shared" si="24"/>
        <v>40549.25</v>
      </c>
      <c r="L394">
        <v>1294466400</v>
      </c>
      <c r="M394" s="8">
        <f t="shared" si="25"/>
        <v>40551.25</v>
      </c>
      <c r="N394" t="b">
        <v>0</v>
      </c>
      <c r="O394" t="b">
        <v>0</v>
      </c>
      <c r="P394" t="s">
        <v>65</v>
      </c>
      <c r="Q394">
        <f>100*(E394/D394)</f>
        <v>65.642371234207957</v>
      </c>
      <c r="R394">
        <f>IF(G394, E394/G394, 0)</f>
        <v>253.93233082706766</v>
      </c>
      <c r="S394" t="str">
        <f t="shared" si="26"/>
        <v>technology</v>
      </c>
      <c r="T394" t="str">
        <f t="shared" si="27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264</v>
      </c>
      <c r="H395" t="s">
        <v>15</v>
      </c>
      <c r="I395" t="s">
        <v>16</v>
      </c>
      <c r="J395">
        <v>1500267600</v>
      </c>
      <c r="K395" s="8">
        <f t="shared" si="24"/>
        <v>42933.208333333328</v>
      </c>
      <c r="L395">
        <v>1500354000</v>
      </c>
      <c r="M395" s="8">
        <f t="shared" si="25"/>
        <v>42934.208333333328</v>
      </c>
      <c r="N395" t="b">
        <v>0</v>
      </c>
      <c r="O395" t="b">
        <v>0</v>
      </c>
      <c r="P395" t="s">
        <v>159</v>
      </c>
      <c r="Q395">
        <f>100*(E395/D395)</f>
        <v>228.96178343949046</v>
      </c>
      <c r="R395">
        <f>IF(G395, E395/G395, 0)</f>
        <v>544.65151515151513</v>
      </c>
      <c r="S395" t="str">
        <f t="shared" si="26"/>
        <v>music</v>
      </c>
      <c r="T395" t="str">
        <f t="shared" si="27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14</v>
      </c>
      <c r="G396">
        <v>263</v>
      </c>
      <c r="H396" t="s">
        <v>21</v>
      </c>
      <c r="I396" t="s">
        <v>22</v>
      </c>
      <c r="J396">
        <v>1375074000</v>
      </c>
      <c r="K396" s="8">
        <f t="shared" si="24"/>
        <v>41484.208333333336</v>
      </c>
      <c r="L396">
        <v>1375938000</v>
      </c>
      <c r="M396" s="8">
        <f t="shared" si="25"/>
        <v>41494.208333333336</v>
      </c>
      <c r="N396" t="b">
        <v>0</v>
      </c>
      <c r="O396" t="b">
        <v>1</v>
      </c>
      <c r="P396" t="s">
        <v>42</v>
      </c>
      <c r="Q396">
        <f>100*(E396/D396)</f>
        <v>469.37499999999994</v>
      </c>
      <c r="R396">
        <f>IF(G396, E396/G396, 0)</f>
        <v>14.277566539923955</v>
      </c>
      <c r="S396" t="str">
        <f t="shared" si="26"/>
        <v>film &amp; video</v>
      </c>
      <c r="T396" t="str">
        <f t="shared" si="27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261</v>
      </c>
      <c r="H397" t="s">
        <v>21</v>
      </c>
      <c r="I397" t="s">
        <v>22</v>
      </c>
      <c r="J397">
        <v>1323324000</v>
      </c>
      <c r="K397" s="8">
        <f t="shared" si="24"/>
        <v>40885.25</v>
      </c>
      <c r="L397">
        <v>1323410400</v>
      </c>
      <c r="M397" s="8">
        <f t="shared" si="25"/>
        <v>40886.25</v>
      </c>
      <c r="N397" t="b">
        <v>1</v>
      </c>
      <c r="O397" t="b">
        <v>0</v>
      </c>
      <c r="P397" t="s">
        <v>33</v>
      </c>
      <c r="Q397">
        <f>100*(E397/D397)</f>
        <v>130.11267605633802</v>
      </c>
      <c r="R397">
        <f>IF(G397, E397/G397, 0)</f>
        <v>35.394636015325673</v>
      </c>
      <c r="S397" t="str">
        <f t="shared" si="26"/>
        <v>theater</v>
      </c>
      <c r="T397" t="str">
        <f t="shared" si="27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261</v>
      </c>
      <c r="H398" t="s">
        <v>26</v>
      </c>
      <c r="I398" t="s">
        <v>27</v>
      </c>
      <c r="J398">
        <v>1538715600</v>
      </c>
      <c r="K398" s="8">
        <f t="shared" si="24"/>
        <v>43378.208333333328</v>
      </c>
      <c r="L398">
        <v>1539406800</v>
      </c>
      <c r="M398" s="8">
        <f t="shared" si="25"/>
        <v>43386.208333333328</v>
      </c>
      <c r="N398" t="b">
        <v>0</v>
      </c>
      <c r="O398" t="b">
        <v>0</v>
      </c>
      <c r="P398" t="s">
        <v>53</v>
      </c>
      <c r="Q398">
        <f>100*(E398/D398)</f>
        <v>167.05422993492408</v>
      </c>
      <c r="R398">
        <f>IF(G398, E398/G398, 0)</f>
        <v>295.06513409961684</v>
      </c>
      <c r="S398" t="str">
        <f t="shared" si="26"/>
        <v>film &amp; video</v>
      </c>
      <c r="T398" t="str">
        <f t="shared" si="27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14</v>
      </c>
      <c r="G399">
        <v>257</v>
      </c>
      <c r="H399" t="s">
        <v>21</v>
      </c>
      <c r="I399" t="s">
        <v>22</v>
      </c>
      <c r="J399">
        <v>1369285200</v>
      </c>
      <c r="K399" s="8">
        <f t="shared" si="24"/>
        <v>41417.208333333336</v>
      </c>
      <c r="L399">
        <v>1369803600</v>
      </c>
      <c r="M399" s="8">
        <f t="shared" si="25"/>
        <v>41423.208333333336</v>
      </c>
      <c r="N399" t="b">
        <v>0</v>
      </c>
      <c r="O399" t="b">
        <v>0</v>
      </c>
      <c r="P399" t="s">
        <v>23</v>
      </c>
      <c r="Q399">
        <f>100*(E399/D399)</f>
        <v>173.8641975308642</v>
      </c>
      <c r="R399">
        <f>IF(G399, E399/G399, 0)</f>
        <v>54.797665369649806</v>
      </c>
      <c r="S399" t="str">
        <f t="shared" si="26"/>
        <v>music</v>
      </c>
      <c r="T399" t="str">
        <f t="shared" si="27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255</v>
      </c>
      <c r="H400" t="s">
        <v>107</v>
      </c>
      <c r="I400" t="s">
        <v>108</v>
      </c>
      <c r="J400">
        <v>1525755600</v>
      </c>
      <c r="K400" s="8">
        <f t="shared" si="24"/>
        <v>43228.208333333328</v>
      </c>
      <c r="L400">
        <v>1525928400</v>
      </c>
      <c r="M400" s="8">
        <f t="shared" si="25"/>
        <v>43230.208333333328</v>
      </c>
      <c r="N400" t="b">
        <v>0</v>
      </c>
      <c r="O400" t="b">
        <v>1</v>
      </c>
      <c r="P400" t="s">
        <v>71</v>
      </c>
      <c r="Q400">
        <f>100*(E400/D400)</f>
        <v>717.76470588235293</v>
      </c>
      <c r="R400">
        <f>IF(G400, E400/G400, 0)</f>
        <v>47.850980392156863</v>
      </c>
      <c r="S400" t="str">
        <f t="shared" si="26"/>
        <v>film &amp; video</v>
      </c>
      <c r="T400" t="str">
        <f t="shared" si="27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20</v>
      </c>
      <c r="G401">
        <v>254</v>
      </c>
      <c r="H401" t="s">
        <v>21</v>
      </c>
      <c r="I401" t="s">
        <v>22</v>
      </c>
      <c r="J401">
        <v>1296626400</v>
      </c>
      <c r="K401" s="8">
        <f t="shared" si="24"/>
        <v>40576.25</v>
      </c>
      <c r="L401">
        <v>1297231200</v>
      </c>
      <c r="M401" s="8">
        <f t="shared" si="25"/>
        <v>40583.25</v>
      </c>
      <c r="N401" t="b">
        <v>0</v>
      </c>
      <c r="O401" t="b">
        <v>0</v>
      </c>
      <c r="P401" t="s">
        <v>60</v>
      </c>
      <c r="Q401">
        <f>100*(E401/D401)</f>
        <v>63.850976361767728</v>
      </c>
      <c r="R401">
        <f>IF(G401, E401/G401, 0)</f>
        <v>244.59448818897638</v>
      </c>
      <c r="S401" t="str">
        <f t="shared" si="26"/>
        <v>music</v>
      </c>
      <c r="T401" t="str">
        <f t="shared" si="27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20</v>
      </c>
      <c r="G402">
        <v>253</v>
      </c>
      <c r="H402" t="s">
        <v>21</v>
      </c>
      <c r="I402" t="s">
        <v>22</v>
      </c>
      <c r="J402">
        <v>1376629200</v>
      </c>
      <c r="K402" s="8">
        <f t="shared" si="24"/>
        <v>41502.208333333336</v>
      </c>
      <c r="L402">
        <v>1378530000</v>
      </c>
      <c r="M402" s="8">
        <f t="shared" si="25"/>
        <v>41524.208333333336</v>
      </c>
      <c r="N402" t="b">
        <v>0</v>
      </c>
      <c r="O402" t="b">
        <v>1</v>
      </c>
      <c r="P402" t="s">
        <v>122</v>
      </c>
      <c r="Q402">
        <f>100*(E402/D402)</f>
        <v>2</v>
      </c>
      <c r="R402">
        <f>IF(G402, E402/G402, 0)</f>
        <v>7.9051383399209481E-3</v>
      </c>
      <c r="S402" t="str">
        <f t="shared" si="26"/>
        <v>photography</v>
      </c>
      <c r="T402" t="str">
        <f t="shared" si="27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14</v>
      </c>
      <c r="G403">
        <v>253</v>
      </c>
      <c r="H403" t="s">
        <v>21</v>
      </c>
      <c r="I403" t="s">
        <v>22</v>
      </c>
      <c r="J403">
        <v>1572152400</v>
      </c>
      <c r="K403" s="8">
        <f t="shared" si="24"/>
        <v>43765.208333333328</v>
      </c>
      <c r="L403">
        <v>1572152400</v>
      </c>
      <c r="M403" s="8">
        <f t="shared" si="25"/>
        <v>43765.208333333328</v>
      </c>
      <c r="N403" t="b">
        <v>0</v>
      </c>
      <c r="O403" t="b">
        <v>0</v>
      </c>
      <c r="P403" t="s">
        <v>33</v>
      </c>
      <c r="Q403">
        <f>100*(E403/D403)</f>
        <v>1530.2222222222222</v>
      </c>
      <c r="R403">
        <f>IF(G403, E403/G403, 0)</f>
        <v>54.434782608695649</v>
      </c>
      <c r="S403" t="str">
        <f t="shared" si="26"/>
        <v>theater</v>
      </c>
      <c r="T403" t="str">
        <f t="shared" si="27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20</v>
      </c>
      <c r="G404">
        <v>252</v>
      </c>
      <c r="H404" t="s">
        <v>21</v>
      </c>
      <c r="I404" t="s">
        <v>22</v>
      </c>
      <c r="J404">
        <v>1325829600</v>
      </c>
      <c r="K404" s="8">
        <f t="shared" si="24"/>
        <v>40914.25</v>
      </c>
      <c r="L404">
        <v>1329890400</v>
      </c>
      <c r="M404" s="8">
        <f t="shared" si="25"/>
        <v>40961.25</v>
      </c>
      <c r="N404" t="b">
        <v>0</v>
      </c>
      <c r="O404" t="b">
        <v>1</v>
      </c>
      <c r="P404" t="s">
        <v>100</v>
      </c>
      <c r="Q404">
        <f>100*(E404/D404)</f>
        <v>40.356164383561641</v>
      </c>
      <c r="R404">
        <f>IF(G404, E404/G404, 0)</f>
        <v>11.69047619047619</v>
      </c>
      <c r="S404" t="str">
        <f t="shared" si="26"/>
        <v>film &amp; video</v>
      </c>
      <c r="T404" t="str">
        <f t="shared" si="27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252</v>
      </c>
      <c r="H405" t="s">
        <v>15</v>
      </c>
      <c r="I405" t="s">
        <v>16</v>
      </c>
      <c r="J405">
        <v>1273640400</v>
      </c>
      <c r="K405" s="8">
        <f t="shared" si="24"/>
        <v>40310.208333333336</v>
      </c>
      <c r="L405">
        <v>1276750800</v>
      </c>
      <c r="M405" s="8">
        <f t="shared" si="25"/>
        <v>40346.208333333336</v>
      </c>
      <c r="N405" t="b">
        <v>0</v>
      </c>
      <c r="O405" t="b">
        <v>1</v>
      </c>
      <c r="P405" t="s">
        <v>33</v>
      </c>
      <c r="Q405">
        <f>100*(E405/D405)</f>
        <v>86.220633299284984</v>
      </c>
      <c r="R405">
        <f>IF(G405, E405/G405, 0)</f>
        <v>669.92063492063494</v>
      </c>
      <c r="S405" t="str">
        <f t="shared" si="26"/>
        <v>theater</v>
      </c>
      <c r="T405" t="str">
        <f t="shared" si="27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250</v>
      </c>
      <c r="H406" t="s">
        <v>21</v>
      </c>
      <c r="I406" t="s">
        <v>22</v>
      </c>
      <c r="J406">
        <v>1510639200</v>
      </c>
      <c r="K406" s="8">
        <f t="shared" si="24"/>
        <v>43053.25</v>
      </c>
      <c r="L406">
        <v>1510898400</v>
      </c>
      <c r="M406" s="8">
        <f t="shared" si="25"/>
        <v>43056.25</v>
      </c>
      <c r="N406" t="b">
        <v>0</v>
      </c>
      <c r="O406" t="b">
        <v>0</v>
      </c>
      <c r="P406" t="s">
        <v>33</v>
      </c>
      <c r="Q406">
        <f>100*(E406/D406)</f>
        <v>315.58486707566465</v>
      </c>
      <c r="R406">
        <f>IF(G406, E406/G406, 0)</f>
        <v>617.28399999999999</v>
      </c>
      <c r="S406" t="str">
        <f t="shared" si="26"/>
        <v>theater</v>
      </c>
      <c r="T406" t="str">
        <f t="shared" si="27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20</v>
      </c>
      <c r="G407">
        <v>249</v>
      </c>
      <c r="H407" t="s">
        <v>21</v>
      </c>
      <c r="I407" t="s">
        <v>22</v>
      </c>
      <c r="J407">
        <v>1528088400</v>
      </c>
      <c r="K407" s="8">
        <f t="shared" si="24"/>
        <v>43255.208333333328</v>
      </c>
      <c r="L407">
        <v>1532408400</v>
      </c>
      <c r="M407" s="8">
        <f t="shared" si="25"/>
        <v>43305.208333333328</v>
      </c>
      <c r="N407" t="b">
        <v>0</v>
      </c>
      <c r="O407" t="b">
        <v>0</v>
      </c>
      <c r="P407" t="s">
        <v>33</v>
      </c>
      <c r="Q407">
        <f>100*(E407/D407)</f>
        <v>89.618243243243242</v>
      </c>
      <c r="R407">
        <f>IF(G407, E407/G407, 0)</f>
        <v>106.53413654618474</v>
      </c>
      <c r="S407" t="str">
        <f t="shared" si="26"/>
        <v>theater</v>
      </c>
      <c r="T407" t="str">
        <f t="shared" si="27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249</v>
      </c>
      <c r="H408" t="s">
        <v>21</v>
      </c>
      <c r="I408" t="s">
        <v>22</v>
      </c>
      <c r="J408">
        <v>1359525600</v>
      </c>
      <c r="K408" s="8">
        <f t="shared" si="24"/>
        <v>41304.25</v>
      </c>
      <c r="L408">
        <v>1360562400</v>
      </c>
      <c r="M408" s="8">
        <f t="shared" si="25"/>
        <v>41316.25</v>
      </c>
      <c r="N408" t="b">
        <v>1</v>
      </c>
      <c r="O408" t="b">
        <v>0</v>
      </c>
      <c r="P408" t="s">
        <v>42</v>
      </c>
      <c r="Q408">
        <f>100*(E408/D408)</f>
        <v>182.14503816793894</v>
      </c>
      <c r="R408">
        <f>IF(G408, E408/G408, 0)</f>
        <v>287.48192771084337</v>
      </c>
      <c r="S408" t="str">
        <f t="shared" si="26"/>
        <v>film &amp; video</v>
      </c>
      <c r="T408" t="str">
        <f t="shared" si="27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14</v>
      </c>
      <c r="G409">
        <v>248</v>
      </c>
      <c r="H409" t="s">
        <v>36</v>
      </c>
      <c r="I409" t="s">
        <v>37</v>
      </c>
      <c r="J409">
        <v>1570942800</v>
      </c>
      <c r="K409" s="8">
        <f t="shared" si="24"/>
        <v>43751.208333333328</v>
      </c>
      <c r="L409">
        <v>1571547600</v>
      </c>
      <c r="M409" s="8">
        <f t="shared" si="25"/>
        <v>43758.208333333328</v>
      </c>
      <c r="N409" t="b">
        <v>0</v>
      </c>
      <c r="O409" t="b">
        <v>0</v>
      </c>
      <c r="P409" t="s">
        <v>33</v>
      </c>
      <c r="Q409">
        <f>100*(E409/D409)</f>
        <v>355.88235294117646</v>
      </c>
      <c r="R409">
        <f>IF(G409, E409/G409, 0)</f>
        <v>48.79032258064516</v>
      </c>
      <c r="S409" t="str">
        <f t="shared" si="26"/>
        <v>theater</v>
      </c>
      <c r="T409" t="str">
        <f t="shared" si="27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247</v>
      </c>
      <c r="H410" t="s">
        <v>15</v>
      </c>
      <c r="I410" t="s">
        <v>16</v>
      </c>
      <c r="J410">
        <v>1466398800</v>
      </c>
      <c r="K410" s="8">
        <f t="shared" si="24"/>
        <v>42541.208333333328</v>
      </c>
      <c r="L410">
        <v>1468126800</v>
      </c>
      <c r="M410" s="8">
        <f t="shared" si="25"/>
        <v>42561.208333333328</v>
      </c>
      <c r="N410" t="b">
        <v>0</v>
      </c>
      <c r="O410" t="b">
        <v>0</v>
      </c>
      <c r="P410" t="s">
        <v>42</v>
      </c>
      <c r="Q410">
        <f>100*(E410/D410)</f>
        <v>131.83695652173913</v>
      </c>
      <c r="R410">
        <f>IF(G410, E410/G410, 0)</f>
        <v>49.10526315789474</v>
      </c>
      <c r="S410" t="str">
        <f t="shared" si="26"/>
        <v>film &amp; video</v>
      </c>
      <c r="T410" t="str">
        <f t="shared" si="27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20</v>
      </c>
      <c r="G411">
        <v>247</v>
      </c>
      <c r="H411" t="s">
        <v>21</v>
      </c>
      <c r="I411" t="s">
        <v>22</v>
      </c>
      <c r="J411">
        <v>1492491600</v>
      </c>
      <c r="K411" s="8">
        <f t="shared" si="24"/>
        <v>42843.208333333328</v>
      </c>
      <c r="L411">
        <v>1492837200</v>
      </c>
      <c r="M411" s="8">
        <f t="shared" si="25"/>
        <v>42847.208333333328</v>
      </c>
      <c r="N411" t="b">
        <v>0</v>
      </c>
      <c r="O411" t="b">
        <v>0</v>
      </c>
      <c r="P411" t="s">
        <v>23</v>
      </c>
      <c r="Q411">
        <f>100*(E411/D411)</f>
        <v>46.315634218289084</v>
      </c>
      <c r="R411">
        <f>IF(G411, E411/G411, 0)</f>
        <v>254.2672064777328</v>
      </c>
      <c r="S411" t="str">
        <f t="shared" si="26"/>
        <v>music</v>
      </c>
      <c r="T411" t="str">
        <f t="shared" si="27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20</v>
      </c>
      <c r="G412">
        <v>246</v>
      </c>
      <c r="H412" t="s">
        <v>21</v>
      </c>
      <c r="I412" t="s">
        <v>22</v>
      </c>
      <c r="J412">
        <v>1430197200</v>
      </c>
      <c r="K412" s="8">
        <f t="shared" si="24"/>
        <v>42122.208333333328</v>
      </c>
      <c r="L412">
        <v>1430197200</v>
      </c>
      <c r="M412" s="8">
        <f t="shared" si="25"/>
        <v>42122.208333333328</v>
      </c>
      <c r="N412" t="b">
        <v>0</v>
      </c>
      <c r="O412" t="b">
        <v>0</v>
      </c>
      <c r="P412" t="s">
        <v>292</v>
      </c>
      <c r="Q412">
        <f>100*(E412/D412)</f>
        <v>36.132726089785294</v>
      </c>
      <c r="R412">
        <f>IF(G412, E412/G412, 0)</f>
        <v>225.7560975609756</v>
      </c>
      <c r="S412" t="str">
        <f t="shared" si="26"/>
        <v>games</v>
      </c>
      <c r="T412" t="str">
        <f t="shared" si="27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246</v>
      </c>
      <c r="H413" t="s">
        <v>21</v>
      </c>
      <c r="I413" t="s">
        <v>22</v>
      </c>
      <c r="J413">
        <v>1496034000</v>
      </c>
      <c r="K413" s="8">
        <f t="shared" si="24"/>
        <v>42884.208333333328</v>
      </c>
      <c r="L413">
        <v>1496206800</v>
      </c>
      <c r="M413" s="8">
        <f t="shared" si="25"/>
        <v>42886.208333333328</v>
      </c>
      <c r="N413" t="b">
        <v>0</v>
      </c>
      <c r="O413" t="b">
        <v>0</v>
      </c>
      <c r="P413" t="s">
        <v>33</v>
      </c>
      <c r="Q413">
        <f>100*(E413/D413)</f>
        <v>104.62820512820512</v>
      </c>
      <c r="R413">
        <f>IF(G413, E413/G413, 0)</f>
        <v>33.174796747967477</v>
      </c>
      <c r="S413" t="str">
        <f t="shared" si="26"/>
        <v>theater</v>
      </c>
      <c r="T413" t="str">
        <f t="shared" si="27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14</v>
      </c>
      <c r="G414">
        <v>245</v>
      </c>
      <c r="H414" t="s">
        <v>21</v>
      </c>
      <c r="I414" t="s">
        <v>22</v>
      </c>
      <c r="J414">
        <v>1388728800</v>
      </c>
      <c r="K414" s="8">
        <f t="shared" si="24"/>
        <v>41642.25</v>
      </c>
      <c r="L414">
        <v>1389592800</v>
      </c>
      <c r="M414" s="8">
        <f t="shared" si="25"/>
        <v>41652.25</v>
      </c>
      <c r="N414" t="b">
        <v>0</v>
      </c>
      <c r="O414" t="b">
        <v>0</v>
      </c>
      <c r="P414" t="s">
        <v>119</v>
      </c>
      <c r="Q414">
        <f>100*(E414/D414)</f>
        <v>668.85714285714289</v>
      </c>
      <c r="R414">
        <f>IF(G414, E414/G414, 0)</f>
        <v>57.330612244897956</v>
      </c>
      <c r="S414" t="str">
        <f t="shared" si="26"/>
        <v>publishing</v>
      </c>
      <c r="T414" t="str">
        <f t="shared" si="27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14</v>
      </c>
      <c r="G415">
        <v>245</v>
      </c>
      <c r="H415" t="s">
        <v>21</v>
      </c>
      <c r="I415" t="s">
        <v>22</v>
      </c>
      <c r="J415">
        <v>1543298400</v>
      </c>
      <c r="K415" s="8">
        <f t="shared" si="24"/>
        <v>43431.25</v>
      </c>
      <c r="L415">
        <v>1545631200</v>
      </c>
      <c r="M415" s="8">
        <f t="shared" si="25"/>
        <v>43458.25</v>
      </c>
      <c r="N415" t="b">
        <v>0</v>
      </c>
      <c r="O415" t="b">
        <v>0</v>
      </c>
      <c r="P415" t="s">
        <v>71</v>
      </c>
      <c r="Q415">
        <f>100*(E415/D415)</f>
        <v>62.072823218997364</v>
      </c>
      <c r="R415">
        <f>IF(G415, E415/G415, 0)</f>
        <v>480.1142857142857</v>
      </c>
      <c r="S415" t="str">
        <f t="shared" si="26"/>
        <v>film &amp; video</v>
      </c>
      <c r="T415" t="str">
        <f t="shared" si="27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20</v>
      </c>
      <c r="G416">
        <v>245</v>
      </c>
      <c r="H416" t="s">
        <v>21</v>
      </c>
      <c r="I416" t="s">
        <v>22</v>
      </c>
      <c r="J416">
        <v>1271739600</v>
      </c>
      <c r="K416" s="8">
        <f t="shared" si="24"/>
        <v>40288.208333333336</v>
      </c>
      <c r="L416">
        <v>1272430800</v>
      </c>
      <c r="M416" s="8">
        <f t="shared" si="25"/>
        <v>40296.208333333336</v>
      </c>
      <c r="N416" t="b">
        <v>0</v>
      </c>
      <c r="O416" t="b">
        <v>1</v>
      </c>
      <c r="P416" t="s">
        <v>17</v>
      </c>
      <c r="Q416">
        <f>100*(E416/D416)</f>
        <v>84.699787460148784</v>
      </c>
      <c r="R416">
        <f>IF(G416, E416/G416, 0)</f>
        <v>650.63265306122446</v>
      </c>
      <c r="S416" t="str">
        <f t="shared" si="26"/>
        <v>food</v>
      </c>
      <c r="T416" t="str">
        <f t="shared" si="27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20</v>
      </c>
      <c r="G417">
        <v>244</v>
      </c>
      <c r="H417" t="s">
        <v>21</v>
      </c>
      <c r="I417" t="s">
        <v>22</v>
      </c>
      <c r="J417">
        <v>1326434400</v>
      </c>
      <c r="K417" s="8">
        <f t="shared" si="24"/>
        <v>40921.25</v>
      </c>
      <c r="L417">
        <v>1327903200</v>
      </c>
      <c r="M417" s="8">
        <f t="shared" si="25"/>
        <v>40938.25</v>
      </c>
      <c r="N417" t="b">
        <v>0</v>
      </c>
      <c r="O417" t="b">
        <v>0</v>
      </c>
      <c r="P417" t="s">
        <v>33</v>
      </c>
      <c r="Q417">
        <f>100*(E417/D417)</f>
        <v>11.059030837004405</v>
      </c>
      <c r="R417">
        <f>IF(G417, E417/G417, 0)</f>
        <v>51.442622950819676</v>
      </c>
      <c r="S417" t="str">
        <f t="shared" si="26"/>
        <v>theater</v>
      </c>
      <c r="T417" t="str">
        <f t="shared" si="27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20</v>
      </c>
      <c r="G418">
        <v>244</v>
      </c>
      <c r="H418" t="s">
        <v>21</v>
      </c>
      <c r="I418" t="s">
        <v>22</v>
      </c>
      <c r="J418">
        <v>1295244000</v>
      </c>
      <c r="K418" s="8">
        <f t="shared" si="24"/>
        <v>40560.25</v>
      </c>
      <c r="L418">
        <v>1296021600</v>
      </c>
      <c r="M418" s="8">
        <f t="shared" si="25"/>
        <v>40569.25</v>
      </c>
      <c r="N418" t="b">
        <v>0</v>
      </c>
      <c r="O418" t="b">
        <v>1</v>
      </c>
      <c r="P418" t="s">
        <v>42</v>
      </c>
      <c r="Q418">
        <f>100*(E418/D418)</f>
        <v>43.838781575037146</v>
      </c>
      <c r="R418">
        <f>IF(G418, E418/G418, 0)</f>
        <v>241.83196721311475</v>
      </c>
      <c r="S418" t="str">
        <f t="shared" si="26"/>
        <v>film &amp; video</v>
      </c>
      <c r="T418" t="str">
        <f t="shared" si="27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243</v>
      </c>
      <c r="H419" t="s">
        <v>21</v>
      </c>
      <c r="I419" t="s">
        <v>22</v>
      </c>
      <c r="J419">
        <v>1541221200</v>
      </c>
      <c r="K419" s="8">
        <f t="shared" si="24"/>
        <v>43407.208333333328</v>
      </c>
      <c r="L419">
        <v>1543298400</v>
      </c>
      <c r="M419" s="8">
        <f t="shared" si="25"/>
        <v>43431.25</v>
      </c>
      <c r="N419" t="b">
        <v>0</v>
      </c>
      <c r="O419" t="b">
        <v>0</v>
      </c>
      <c r="P419" t="s">
        <v>33</v>
      </c>
      <c r="Q419">
        <f>100*(E419/D419)</f>
        <v>55.470588235294116</v>
      </c>
      <c r="R419">
        <f>IF(G419, E419/G419, 0)</f>
        <v>3.880658436213992</v>
      </c>
      <c r="S419" t="str">
        <f t="shared" si="26"/>
        <v>theater</v>
      </c>
      <c r="T419" t="str">
        <f t="shared" si="27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243</v>
      </c>
      <c r="H420" t="s">
        <v>15</v>
      </c>
      <c r="I420" t="s">
        <v>16</v>
      </c>
      <c r="J420">
        <v>1336280400</v>
      </c>
      <c r="K420" s="8">
        <f t="shared" si="24"/>
        <v>41035.208333333336</v>
      </c>
      <c r="L420">
        <v>1336366800</v>
      </c>
      <c r="M420" s="8">
        <f t="shared" si="25"/>
        <v>41036.208333333336</v>
      </c>
      <c r="N420" t="b">
        <v>0</v>
      </c>
      <c r="O420" t="b">
        <v>0</v>
      </c>
      <c r="P420" t="s">
        <v>42</v>
      </c>
      <c r="Q420">
        <f>100*(E420/D420)</f>
        <v>57.399511301160658</v>
      </c>
      <c r="R420">
        <f>IF(G420, E420/G420, 0)</f>
        <v>386.67901234567898</v>
      </c>
      <c r="S420" t="str">
        <f t="shared" si="26"/>
        <v>film &amp; video</v>
      </c>
      <c r="T420" t="str">
        <f t="shared" si="27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241</v>
      </c>
      <c r="H421" t="s">
        <v>21</v>
      </c>
      <c r="I421" t="s">
        <v>22</v>
      </c>
      <c r="J421">
        <v>1324533600</v>
      </c>
      <c r="K421" s="8">
        <f t="shared" si="24"/>
        <v>40899.25</v>
      </c>
      <c r="L421">
        <v>1325052000</v>
      </c>
      <c r="M421" s="8">
        <f t="shared" si="25"/>
        <v>40905.25</v>
      </c>
      <c r="N421" t="b">
        <v>0</v>
      </c>
      <c r="O421" t="b">
        <v>0</v>
      </c>
      <c r="P421" t="s">
        <v>28</v>
      </c>
      <c r="Q421">
        <f>100*(E421/D421)</f>
        <v>123.43497363796135</v>
      </c>
      <c r="R421">
        <f>IF(G421, E421/G421, 0)</f>
        <v>582.85892116182572</v>
      </c>
      <c r="S421" t="str">
        <f t="shared" si="26"/>
        <v>technology</v>
      </c>
      <c r="T421" t="str">
        <f t="shared" si="27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239</v>
      </c>
      <c r="H422" t="s">
        <v>21</v>
      </c>
      <c r="I422" t="s">
        <v>22</v>
      </c>
      <c r="J422">
        <v>1498366800</v>
      </c>
      <c r="K422" s="8">
        <f t="shared" si="24"/>
        <v>42911.208333333328</v>
      </c>
      <c r="L422">
        <v>1499576400</v>
      </c>
      <c r="M422" s="8">
        <f t="shared" si="25"/>
        <v>42925.208333333328</v>
      </c>
      <c r="N422" t="b">
        <v>0</v>
      </c>
      <c r="O422" t="b">
        <v>0</v>
      </c>
      <c r="P422" t="s">
        <v>33</v>
      </c>
      <c r="Q422">
        <f>100*(E422/D422)</f>
        <v>128.46</v>
      </c>
      <c r="R422">
        <f>IF(G422, E422/G422, 0)</f>
        <v>26.8744769874477</v>
      </c>
      <c r="S422" t="str">
        <f t="shared" si="26"/>
        <v>theater</v>
      </c>
      <c r="T422" t="str">
        <f t="shared" si="27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20</v>
      </c>
      <c r="G423">
        <v>238</v>
      </c>
      <c r="H423" t="s">
        <v>21</v>
      </c>
      <c r="I423" t="s">
        <v>22</v>
      </c>
      <c r="J423">
        <v>1498712400</v>
      </c>
      <c r="K423" s="8">
        <f t="shared" si="24"/>
        <v>42915.208333333328</v>
      </c>
      <c r="L423">
        <v>1501304400</v>
      </c>
      <c r="M423" s="8">
        <f t="shared" si="25"/>
        <v>42945.208333333328</v>
      </c>
      <c r="N423" t="b">
        <v>0</v>
      </c>
      <c r="O423" t="b">
        <v>1</v>
      </c>
      <c r="P423" t="s">
        <v>65</v>
      </c>
      <c r="Q423">
        <f>100*(E423/D423)</f>
        <v>63.989361702127653</v>
      </c>
      <c r="R423">
        <f>IF(G423, E423/G423, 0)</f>
        <v>25.27310924369748</v>
      </c>
      <c r="S423" t="str">
        <f t="shared" si="26"/>
        <v>technology</v>
      </c>
      <c r="T423" t="str">
        <f t="shared" si="27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238</v>
      </c>
      <c r="H424" t="s">
        <v>21</v>
      </c>
      <c r="I424" t="s">
        <v>22</v>
      </c>
      <c r="J424">
        <v>1271480400</v>
      </c>
      <c r="K424" s="8">
        <f t="shared" si="24"/>
        <v>40285.208333333336</v>
      </c>
      <c r="L424">
        <v>1273208400</v>
      </c>
      <c r="M424" s="8">
        <f t="shared" si="25"/>
        <v>40305.208333333336</v>
      </c>
      <c r="N424" t="b">
        <v>0</v>
      </c>
      <c r="O424" t="b">
        <v>1</v>
      </c>
      <c r="P424" t="s">
        <v>33</v>
      </c>
      <c r="Q424">
        <f>100*(E424/D424)</f>
        <v>127.29885057471265</v>
      </c>
      <c r="R424">
        <f>IF(G424, E424/G424, 0)</f>
        <v>46.533613445378151</v>
      </c>
      <c r="S424" t="str">
        <f t="shared" si="26"/>
        <v>theater</v>
      </c>
      <c r="T424" t="str">
        <f t="shared" si="27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20</v>
      </c>
      <c r="G425">
        <v>237</v>
      </c>
      <c r="H425" t="s">
        <v>21</v>
      </c>
      <c r="I425" t="s">
        <v>22</v>
      </c>
      <c r="J425">
        <v>1316667600</v>
      </c>
      <c r="K425" s="8">
        <f t="shared" si="24"/>
        <v>40808.208333333336</v>
      </c>
      <c r="L425">
        <v>1316840400</v>
      </c>
      <c r="M425" s="8">
        <f t="shared" si="25"/>
        <v>40810.208333333336</v>
      </c>
      <c r="N425" t="b">
        <v>0</v>
      </c>
      <c r="O425" t="b">
        <v>1</v>
      </c>
      <c r="P425" t="s">
        <v>17</v>
      </c>
      <c r="Q425">
        <f>100*(E425/D425)</f>
        <v>10.638024357239512</v>
      </c>
      <c r="R425">
        <f>IF(G425, E425/G425, 0)</f>
        <v>66.341772151898738</v>
      </c>
      <c r="S425" t="str">
        <f t="shared" si="26"/>
        <v>food</v>
      </c>
      <c r="T425" t="str">
        <f t="shared" si="27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20</v>
      </c>
      <c r="G426">
        <v>236</v>
      </c>
      <c r="H426" t="s">
        <v>21</v>
      </c>
      <c r="I426" t="s">
        <v>22</v>
      </c>
      <c r="J426">
        <v>1524027600</v>
      </c>
      <c r="K426" s="8">
        <f t="shared" si="24"/>
        <v>43208.208333333328</v>
      </c>
      <c r="L426">
        <v>1524546000</v>
      </c>
      <c r="M426" s="8">
        <f t="shared" si="25"/>
        <v>43214.208333333328</v>
      </c>
      <c r="N426" t="b">
        <v>0</v>
      </c>
      <c r="O426" t="b">
        <v>0</v>
      </c>
      <c r="P426" t="s">
        <v>60</v>
      </c>
      <c r="Q426">
        <f>100*(E426/D426)</f>
        <v>40.470588235294116</v>
      </c>
      <c r="R426">
        <f>IF(G426, E426/G426, 0)</f>
        <v>8.7457627118644066</v>
      </c>
      <c r="S426" t="str">
        <f t="shared" si="26"/>
        <v>music</v>
      </c>
      <c r="T426" t="str">
        <f t="shared" si="27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236</v>
      </c>
      <c r="H427" t="s">
        <v>21</v>
      </c>
      <c r="I427" t="s">
        <v>22</v>
      </c>
      <c r="J427">
        <v>1438059600</v>
      </c>
      <c r="K427" s="8">
        <f t="shared" si="24"/>
        <v>42213.208333333328</v>
      </c>
      <c r="L427">
        <v>1438578000</v>
      </c>
      <c r="M427" s="8">
        <f t="shared" si="25"/>
        <v>42219.208333333328</v>
      </c>
      <c r="N427" t="b">
        <v>0</v>
      </c>
      <c r="O427" t="b">
        <v>0</v>
      </c>
      <c r="P427" t="s">
        <v>122</v>
      </c>
      <c r="Q427">
        <f>100*(E427/D427)</f>
        <v>287.66666666666663</v>
      </c>
      <c r="R427">
        <f>IF(G427, E427/G427, 0)</f>
        <v>32.91101694915254</v>
      </c>
      <c r="S427" t="str">
        <f t="shared" si="26"/>
        <v>photography</v>
      </c>
      <c r="T427" t="str">
        <f t="shared" si="27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235</v>
      </c>
      <c r="H428" t="s">
        <v>21</v>
      </c>
      <c r="I428" t="s">
        <v>22</v>
      </c>
      <c r="J428">
        <v>1361944800</v>
      </c>
      <c r="K428" s="8">
        <f t="shared" si="24"/>
        <v>41332.25</v>
      </c>
      <c r="L428">
        <v>1362549600</v>
      </c>
      <c r="M428" s="8">
        <f t="shared" si="25"/>
        <v>41339.25</v>
      </c>
      <c r="N428" t="b">
        <v>0</v>
      </c>
      <c r="O428" t="b">
        <v>0</v>
      </c>
      <c r="P428" t="s">
        <v>33</v>
      </c>
      <c r="Q428">
        <f>100*(E428/D428)</f>
        <v>572.94444444444446</v>
      </c>
      <c r="R428">
        <f>IF(G428, E428/G428, 0)</f>
        <v>43.885106382978726</v>
      </c>
      <c r="S428" t="str">
        <f t="shared" si="26"/>
        <v>theater</v>
      </c>
      <c r="T428" t="str">
        <f t="shared" si="27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234</v>
      </c>
      <c r="H429" t="s">
        <v>21</v>
      </c>
      <c r="I429" t="s">
        <v>22</v>
      </c>
      <c r="J429">
        <v>1410584400</v>
      </c>
      <c r="K429" s="8">
        <f t="shared" si="24"/>
        <v>41895.208333333336</v>
      </c>
      <c r="L429">
        <v>1413349200</v>
      </c>
      <c r="M429" s="8">
        <f t="shared" si="25"/>
        <v>41927.208333333336</v>
      </c>
      <c r="N429" t="b">
        <v>0</v>
      </c>
      <c r="O429" t="b">
        <v>1</v>
      </c>
      <c r="P429" t="s">
        <v>33</v>
      </c>
      <c r="Q429">
        <f>100*(E429/D429)</f>
        <v>112.90429799426933</v>
      </c>
      <c r="R429">
        <f>IF(G429, E429/G429, 0)</f>
        <v>841.95726495726501</v>
      </c>
      <c r="S429" t="str">
        <f t="shared" si="26"/>
        <v>theater</v>
      </c>
      <c r="T429" t="str">
        <f t="shared" si="27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20</v>
      </c>
      <c r="G430">
        <v>233</v>
      </c>
      <c r="H430" t="s">
        <v>21</v>
      </c>
      <c r="I430" t="s">
        <v>22</v>
      </c>
      <c r="J430">
        <v>1297404000</v>
      </c>
      <c r="K430" s="8">
        <f t="shared" si="24"/>
        <v>40585.25</v>
      </c>
      <c r="L430">
        <v>1298008800</v>
      </c>
      <c r="M430" s="8">
        <f t="shared" si="25"/>
        <v>40592.25</v>
      </c>
      <c r="N430" t="b">
        <v>0</v>
      </c>
      <c r="O430" t="b">
        <v>0</v>
      </c>
      <c r="P430" t="s">
        <v>71</v>
      </c>
      <c r="Q430">
        <f>100*(E430/D430)</f>
        <v>46.387573964497044</v>
      </c>
      <c r="R430">
        <f>IF(G430, E430/G430, 0)</f>
        <v>201.87553648068669</v>
      </c>
      <c r="S430" t="str">
        <f t="shared" si="26"/>
        <v>film &amp; video</v>
      </c>
      <c r="T430" t="str">
        <f t="shared" si="27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20</v>
      </c>
      <c r="G431">
        <v>227</v>
      </c>
      <c r="H431" t="s">
        <v>21</v>
      </c>
      <c r="I431" t="s">
        <v>22</v>
      </c>
      <c r="J431">
        <v>1392012000</v>
      </c>
      <c r="K431" s="8">
        <f t="shared" si="24"/>
        <v>41680.25</v>
      </c>
      <c r="L431">
        <v>1394427600</v>
      </c>
      <c r="M431" s="8">
        <f t="shared" si="25"/>
        <v>41708.208333333336</v>
      </c>
      <c r="N431" t="b">
        <v>0</v>
      </c>
      <c r="O431" t="b">
        <v>1</v>
      </c>
      <c r="P431" t="s">
        <v>122</v>
      </c>
      <c r="Q431">
        <f>100*(E431/D431)</f>
        <v>90.675916230366497</v>
      </c>
      <c r="R431">
        <f>IF(G431, E431/G431, 0)</f>
        <v>762.95594713656385</v>
      </c>
      <c r="S431" t="str">
        <f t="shared" si="26"/>
        <v>photography</v>
      </c>
      <c r="T431" t="str">
        <f t="shared" si="27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20</v>
      </c>
      <c r="G432">
        <v>226</v>
      </c>
      <c r="H432" t="s">
        <v>21</v>
      </c>
      <c r="I432" t="s">
        <v>22</v>
      </c>
      <c r="J432">
        <v>1569733200</v>
      </c>
      <c r="K432" s="8">
        <f t="shared" si="24"/>
        <v>43737.208333333328</v>
      </c>
      <c r="L432">
        <v>1572670800</v>
      </c>
      <c r="M432" s="8">
        <f t="shared" si="25"/>
        <v>43771.208333333328</v>
      </c>
      <c r="N432" t="b">
        <v>0</v>
      </c>
      <c r="O432" t="b">
        <v>0</v>
      </c>
      <c r="P432" t="s">
        <v>33</v>
      </c>
      <c r="Q432">
        <f>100*(E432/D432)</f>
        <v>67.740740740740748</v>
      </c>
      <c r="R432">
        <f>IF(G432, E432/G432, 0)</f>
        <v>24.278761061946902</v>
      </c>
      <c r="S432" t="str">
        <f t="shared" si="26"/>
        <v>theater</v>
      </c>
      <c r="T432" t="str">
        <f t="shared" si="27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14</v>
      </c>
      <c r="G433">
        <v>226</v>
      </c>
      <c r="H433" t="s">
        <v>21</v>
      </c>
      <c r="I433" t="s">
        <v>22</v>
      </c>
      <c r="J433">
        <v>1529643600</v>
      </c>
      <c r="K433" s="8">
        <f t="shared" si="24"/>
        <v>43273.208333333328</v>
      </c>
      <c r="L433">
        <v>1531112400</v>
      </c>
      <c r="M433" s="8">
        <f t="shared" si="25"/>
        <v>43290.208333333328</v>
      </c>
      <c r="N433" t="b">
        <v>1</v>
      </c>
      <c r="O433" t="b">
        <v>0</v>
      </c>
      <c r="P433" t="s">
        <v>33</v>
      </c>
      <c r="Q433">
        <f>100*(E433/D433)</f>
        <v>192.49019607843135</v>
      </c>
      <c r="R433">
        <f>IF(G433, E433/G433, 0)</f>
        <v>43.438053097345133</v>
      </c>
      <c r="S433" t="str">
        <f t="shared" si="26"/>
        <v>theater</v>
      </c>
      <c r="T433" t="str">
        <f t="shared" si="27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20</v>
      </c>
      <c r="G434">
        <v>226</v>
      </c>
      <c r="H434" t="s">
        <v>21</v>
      </c>
      <c r="I434" t="s">
        <v>22</v>
      </c>
      <c r="J434">
        <v>1399006800</v>
      </c>
      <c r="K434" s="8">
        <f t="shared" si="24"/>
        <v>41761.208333333336</v>
      </c>
      <c r="L434">
        <v>1400734800</v>
      </c>
      <c r="M434" s="8">
        <f t="shared" si="25"/>
        <v>41781.208333333336</v>
      </c>
      <c r="N434" t="b">
        <v>0</v>
      </c>
      <c r="O434" t="b">
        <v>0</v>
      </c>
      <c r="P434" t="s">
        <v>33</v>
      </c>
      <c r="Q434">
        <f>100*(E434/D434)</f>
        <v>82.714285714285722</v>
      </c>
      <c r="R434">
        <f>IF(G434, E434/G434, 0)</f>
        <v>28.181415929203538</v>
      </c>
      <c r="S434" t="str">
        <f t="shared" si="26"/>
        <v>theater</v>
      </c>
      <c r="T434" t="str">
        <f t="shared" si="27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20</v>
      </c>
      <c r="G435">
        <v>225</v>
      </c>
      <c r="H435" t="s">
        <v>21</v>
      </c>
      <c r="I435" t="s">
        <v>22</v>
      </c>
      <c r="J435">
        <v>1385359200</v>
      </c>
      <c r="K435" s="8">
        <f t="shared" si="24"/>
        <v>41603.25</v>
      </c>
      <c r="L435">
        <v>1386741600</v>
      </c>
      <c r="M435" s="8">
        <f t="shared" si="25"/>
        <v>41619.25</v>
      </c>
      <c r="N435" t="b">
        <v>0</v>
      </c>
      <c r="O435" t="b">
        <v>1</v>
      </c>
      <c r="P435" t="s">
        <v>42</v>
      </c>
      <c r="Q435">
        <f>100*(E435/D435)</f>
        <v>54.163920922570021</v>
      </c>
      <c r="R435">
        <f>IF(G435, E435/G435, 0)</f>
        <v>292.24444444444447</v>
      </c>
      <c r="S435" t="str">
        <f t="shared" si="26"/>
        <v>film &amp; video</v>
      </c>
      <c r="T435" t="str">
        <f t="shared" si="27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14</v>
      </c>
      <c r="G436">
        <v>225</v>
      </c>
      <c r="H436" t="s">
        <v>15</v>
      </c>
      <c r="I436" t="s">
        <v>16</v>
      </c>
      <c r="J436">
        <v>1480572000</v>
      </c>
      <c r="K436" s="8">
        <f t="shared" si="24"/>
        <v>42705.25</v>
      </c>
      <c r="L436">
        <v>1481781600</v>
      </c>
      <c r="M436" s="8">
        <f t="shared" si="25"/>
        <v>42719.25</v>
      </c>
      <c r="N436" t="b">
        <v>1</v>
      </c>
      <c r="O436" t="b">
        <v>0</v>
      </c>
      <c r="P436" t="s">
        <v>33</v>
      </c>
      <c r="Q436">
        <f>100*(E436/D436)</f>
        <v>16.722222222222221</v>
      </c>
      <c r="R436">
        <f>IF(G436, E436/G436, 0)</f>
        <v>4.0133333333333336</v>
      </c>
      <c r="S436" t="str">
        <f t="shared" si="26"/>
        <v>theater</v>
      </c>
      <c r="T436" t="str">
        <f t="shared" si="27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223</v>
      </c>
      <c r="H437" t="s">
        <v>107</v>
      </c>
      <c r="I437" t="s">
        <v>108</v>
      </c>
      <c r="J437">
        <v>1418623200</v>
      </c>
      <c r="K437" s="8">
        <f t="shared" si="24"/>
        <v>41988.25</v>
      </c>
      <c r="L437">
        <v>1419660000</v>
      </c>
      <c r="M437" s="8">
        <f t="shared" si="25"/>
        <v>42000.25</v>
      </c>
      <c r="N437" t="b">
        <v>0</v>
      </c>
      <c r="O437" t="b">
        <v>1</v>
      </c>
      <c r="P437" t="s">
        <v>33</v>
      </c>
      <c r="Q437">
        <f>100*(E437/D437)</f>
        <v>116.87664041994749</v>
      </c>
      <c r="R437">
        <f>IF(G437, E437/G437, 0)</f>
        <v>798.74439461883412</v>
      </c>
      <c r="S437" t="str">
        <f t="shared" si="26"/>
        <v>theater</v>
      </c>
      <c r="T437" t="str">
        <f t="shared" si="27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222</v>
      </c>
      <c r="H438" t="s">
        <v>21</v>
      </c>
      <c r="I438" t="s">
        <v>22</v>
      </c>
      <c r="J438">
        <v>1555736400</v>
      </c>
      <c r="K438" s="8">
        <f t="shared" si="24"/>
        <v>43575.208333333328</v>
      </c>
      <c r="L438">
        <v>1555822800</v>
      </c>
      <c r="M438" s="8">
        <f t="shared" si="25"/>
        <v>43576.208333333328</v>
      </c>
      <c r="N438" t="b">
        <v>0</v>
      </c>
      <c r="O438" t="b">
        <v>0</v>
      </c>
      <c r="P438" t="s">
        <v>159</v>
      </c>
      <c r="Q438">
        <f>100*(E438/D438)</f>
        <v>1052.1538461538462</v>
      </c>
      <c r="R438">
        <f>IF(G438, E438/G438, 0)</f>
        <v>61.612612612612615</v>
      </c>
      <c r="S438" t="str">
        <f t="shared" si="26"/>
        <v>music</v>
      </c>
      <c r="T438" t="str">
        <f t="shared" si="27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222</v>
      </c>
      <c r="H439" t="s">
        <v>21</v>
      </c>
      <c r="I439" t="s">
        <v>22</v>
      </c>
      <c r="J439">
        <v>1442120400</v>
      </c>
      <c r="K439" s="8">
        <f t="shared" si="24"/>
        <v>42260.208333333328</v>
      </c>
      <c r="L439">
        <v>1442379600</v>
      </c>
      <c r="M439" s="8">
        <f t="shared" si="25"/>
        <v>42263.208333333328</v>
      </c>
      <c r="N439" t="b">
        <v>0</v>
      </c>
      <c r="O439" t="b">
        <v>1</v>
      </c>
      <c r="P439" t="s">
        <v>71</v>
      </c>
      <c r="Q439">
        <f>100*(E439/D439)</f>
        <v>123.07407407407408</v>
      </c>
      <c r="R439">
        <f>IF(G439, E439/G439, 0)</f>
        <v>44.905405405405403</v>
      </c>
      <c r="S439" t="str">
        <f t="shared" si="26"/>
        <v>film &amp; video</v>
      </c>
      <c r="T439" t="str">
        <f t="shared" si="27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221</v>
      </c>
      <c r="H440" t="s">
        <v>21</v>
      </c>
      <c r="I440" t="s">
        <v>22</v>
      </c>
      <c r="J440">
        <v>1362376800</v>
      </c>
      <c r="K440" s="8">
        <f t="shared" si="24"/>
        <v>41337.25</v>
      </c>
      <c r="L440">
        <v>1364965200</v>
      </c>
      <c r="M440" s="8">
        <f t="shared" si="25"/>
        <v>41367.208333333336</v>
      </c>
      <c r="N440" t="b">
        <v>0</v>
      </c>
      <c r="O440" t="b">
        <v>0</v>
      </c>
      <c r="P440" t="s">
        <v>33</v>
      </c>
      <c r="Q440">
        <f>100*(E440/D440)</f>
        <v>178.63855421686748</v>
      </c>
      <c r="R440">
        <f>IF(G440, E440/G440, 0)</f>
        <v>67.090497737556561</v>
      </c>
      <c r="S440" t="str">
        <f t="shared" si="26"/>
        <v>theater</v>
      </c>
      <c r="T440" t="str">
        <f t="shared" si="27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221</v>
      </c>
      <c r="H441" t="s">
        <v>21</v>
      </c>
      <c r="I441" t="s">
        <v>22</v>
      </c>
      <c r="J441">
        <v>1478408400</v>
      </c>
      <c r="K441" s="8">
        <f t="shared" si="24"/>
        <v>42680.208333333328</v>
      </c>
      <c r="L441">
        <v>1479016800</v>
      </c>
      <c r="M441" s="8">
        <f t="shared" si="25"/>
        <v>42687.25</v>
      </c>
      <c r="N441" t="b">
        <v>0</v>
      </c>
      <c r="O441" t="b">
        <v>0</v>
      </c>
      <c r="P441" t="s">
        <v>474</v>
      </c>
      <c r="Q441">
        <f>100*(E441/D441)</f>
        <v>355.28169014084506</v>
      </c>
      <c r="R441">
        <f>IF(G441, E441/G441, 0)</f>
        <v>456.56108597285066</v>
      </c>
      <c r="S441" t="str">
        <f t="shared" si="26"/>
        <v>film &amp; video</v>
      </c>
      <c r="T441" t="str">
        <f t="shared" si="27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220</v>
      </c>
      <c r="H442" t="s">
        <v>21</v>
      </c>
      <c r="I442" t="s">
        <v>22</v>
      </c>
      <c r="J442">
        <v>1498798800</v>
      </c>
      <c r="K442" s="8">
        <f t="shared" si="24"/>
        <v>42916.208333333328</v>
      </c>
      <c r="L442">
        <v>1499662800</v>
      </c>
      <c r="M442" s="8">
        <f t="shared" si="25"/>
        <v>42926.208333333328</v>
      </c>
      <c r="N442" t="b">
        <v>0</v>
      </c>
      <c r="O442" t="b">
        <v>0</v>
      </c>
      <c r="P442" t="s">
        <v>269</v>
      </c>
      <c r="Q442">
        <f>100*(E442/D442)</f>
        <v>161.90634146341463</v>
      </c>
      <c r="R442">
        <f>IF(G442, E442/G442, 0)</f>
        <v>754.33636363636367</v>
      </c>
      <c r="S442" t="str">
        <f t="shared" si="26"/>
        <v>film &amp; video</v>
      </c>
      <c r="T442" t="str">
        <f t="shared" si="27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20</v>
      </c>
      <c r="G443">
        <v>220</v>
      </c>
      <c r="H443" t="s">
        <v>21</v>
      </c>
      <c r="I443" t="s">
        <v>22</v>
      </c>
      <c r="J443">
        <v>1335416400</v>
      </c>
      <c r="K443" s="8">
        <f t="shared" si="24"/>
        <v>41025.208333333336</v>
      </c>
      <c r="L443">
        <v>1337835600</v>
      </c>
      <c r="M443" s="8">
        <f t="shared" si="25"/>
        <v>41053.208333333336</v>
      </c>
      <c r="N443" t="b">
        <v>0</v>
      </c>
      <c r="O443" t="b">
        <v>0</v>
      </c>
      <c r="P443" t="s">
        <v>65</v>
      </c>
      <c r="Q443">
        <f>100*(E443/D443)</f>
        <v>24.914285714285715</v>
      </c>
      <c r="R443">
        <f>IF(G443, E443/G443, 0)</f>
        <v>7.9272727272727277</v>
      </c>
      <c r="S443" t="str">
        <f t="shared" si="26"/>
        <v>technology</v>
      </c>
      <c r="T443" t="str">
        <f t="shared" si="27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219</v>
      </c>
      <c r="H444" t="s">
        <v>107</v>
      </c>
      <c r="I444" t="s">
        <v>108</v>
      </c>
      <c r="J444">
        <v>1504328400</v>
      </c>
      <c r="K444" s="8">
        <f t="shared" si="24"/>
        <v>42980.208333333328</v>
      </c>
      <c r="L444">
        <v>1505710800</v>
      </c>
      <c r="M444" s="8">
        <f t="shared" si="25"/>
        <v>42996.208333333328</v>
      </c>
      <c r="N444" t="b">
        <v>0</v>
      </c>
      <c r="O444" t="b">
        <v>0</v>
      </c>
      <c r="P444" t="s">
        <v>33</v>
      </c>
      <c r="Q444">
        <f>100*(E444/D444)</f>
        <v>198.72222222222223</v>
      </c>
      <c r="R444">
        <f>IF(G444, E444/G444, 0)</f>
        <v>49</v>
      </c>
      <c r="S444" t="str">
        <f t="shared" si="26"/>
        <v>theater</v>
      </c>
      <c r="T444" t="str">
        <f t="shared" si="27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219</v>
      </c>
      <c r="H445" t="s">
        <v>21</v>
      </c>
      <c r="I445" t="s">
        <v>22</v>
      </c>
      <c r="J445">
        <v>1285822800</v>
      </c>
      <c r="K445" s="8">
        <f t="shared" si="24"/>
        <v>40451.208333333336</v>
      </c>
      <c r="L445">
        <v>1287464400</v>
      </c>
      <c r="M445" s="8">
        <f t="shared" si="25"/>
        <v>40470.208333333336</v>
      </c>
      <c r="N445" t="b">
        <v>0</v>
      </c>
      <c r="O445" t="b">
        <v>0</v>
      </c>
      <c r="P445" t="s">
        <v>33</v>
      </c>
      <c r="Q445">
        <f>100*(E445/D445)</f>
        <v>34.752688172043008</v>
      </c>
      <c r="R445">
        <f>IF(G445, E445/G445, 0)</f>
        <v>14.757990867579908</v>
      </c>
      <c r="S445" t="str">
        <f t="shared" si="26"/>
        <v>theater</v>
      </c>
      <c r="T445" t="str">
        <f t="shared" si="27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218</v>
      </c>
      <c r="H446" t="s">
        <v>21</v>
      </c>
      <c r="I446" t="s">
        <v>22</v>
      </c>
      <c r="J446">
        <v>1311483600</v>
      </c>
      <c r="K446" s="8">
        <f t="shared" si="24"/>
        <v>40748.208333333336</v>
      </c>
      <c r="L446">
        <v>1311656400</v>
      </c>
      <c r="M446" s="8">
        <f t="shared" si="25"/>
        <v>40750.208333333336</v>
      </c>
      <c r="N446" t="b">
        <v>0</v>
      </c>
      <c r="O446" t="b">
        <v>1</v>
      </c>
      <c r="P446" t="s">
        <v>60</v>
      </c>
      <c r="Q446">
        <f>100*(E446/D446)</f>
        <v>176.41935483870967</v>
      </c>
      <c r="R446">
        <f>IF(G446, E446/G446, 0)</f>
        <v>50.174311926605505</v>
      </c>
      <c r="S446" t="str">
        <f t="shared" si="26"/>
        <v>music</v>
      </c>
      <c r="T446" t="str">
        <f t="shared" si="27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218</v>
      </c>
      <c r="H447" t="s">
        <v>21</v>
      </c>
      <c r="I447" t="s">
        <v>22</v>
      </c>
      <c r="J447">
        <v>1291356000</v>
      </c>
      <c r="K447" s="8">
        <f t="shared" si="24"/>
        <v>40515.25</v>
      </c>
      <c r="L447">
        <v>1293170400</v>
      </c>
      <c r="M447" s="8">
        <f t="shared" si="25"/>
        <v>40536.25</v>
      </c>
      <c r="N447" t="b">
        <v>0</v>
      </c>
      <c r="O447" t="b">
        <v>1</v>
      </c>
      <c r="P447" t="s">
        <v>33</v>
      </c>
      <c r="Q447">
        <f>100*(E447/D447)</f>
        <v>511.38095238095235</v>
      </c>
      <c r="R447">
        <f>IF(G447, E447/G447, 0)</f>
        <v>49.261467889908253</v>
      </c>
      <c r="S447" t="str">
        <f t="shared" si="26"/>
        <v>theater</v>
      </c>
      <c r="T447" t="str">
        <f t="shared" si="27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20</v>
      </c>
      <c r="G448">
        <v>217</v>
      </c>
      <c r="H448" t="s">
        <v>21</v>
      </c>
      <c r="I448" t="s">
        <v>22</v>
      </c>
      <c r="J448">
        <v>1355810400</v>
      </c>
      <c r="K448" s="8">
        <f t="shared" si="24"/>
        <v>41261.25</v>
      </c>
      <c r="L448">
        <v>1355983200</v>
      </c>
      <c r="M448" s="8">
        <f t="shared" si="25"/>
        <v>41263.25</v>
      </c>
      <c r="N448" t="b">
        <v>0</v>
      </c>
      <c r="O448" t="b">
        <v>0</v>
      </c>
      <c r="P448" t="s">
        <v>65</v>
      </c>
      <c r="Q448">
        <f>100*(E448/D448)</f>
        <v>82.044117647058826</v>
      </c>
      <c r="R448">
        <f>IF(G448, E448/G448, 0)</f>
        <v>25.70967741935484</v>
      </c>
      <c r="S448" t="str">
        <f t="shared" si="26"/>
        <v>technology</v>
      </c>
      <c r="T448" t="str">
        <f t="shared" si="27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20</v>
      </c>
      <c r="G449">
        <v>216</v>
      </c>
      <c r="H449" t="s">
        <v>40</v>
      </c>
      <c r="I449" t="s">
        <v>41</v>
      </c>
      <c r="J449">
        <v>1513663200</v>
      </c>
      <c r="K449" s="8">
        <f t="shared" si="24"/>
        <v>43088.25</v>
      </c>
      <c r="L449">
        <v>1515045600</v>
      </c>
      <c r="M449" s="8">
        <f t="shared" si="25"/>
        <v>43104.25</v>
      </c>
      <c r="N449" t="b">
        <v>0</v>
      </c>
      <c r="O449" t="b">
        <v>0</v>
      </c>
      <c r="P449" t="s">
        <v>269</v>
      </c>
      <c r="Q449">
        <f>100*(E449/D449)</f>
        <v>24.326030927835053</v>
      </c>
      <c r="R449">
        <f>IF(G449, E449/G449, 0)</f>
        <v>174.78703703703704</v>
      </c>
      <c r="S449" t="str">
        <f t="shared" si="26"/>
        <v>film &amp; video</v>
      </c>
      <c r="T449" t="str">
        <f t="shared" si="27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74</v>
      </c>
      <c r="G450">
        <v>215</v>
      </c>
      <c r="H450" t="s">
        <v>21</v>
      </c>
      <c r="I450" t="s">
        <v>22</v>
      </c>
      <c r="J450">
        <v>1365915600</v>
      </c>
      <c r="K450" s="8">
        <f t="shared" si="24"/>
        <v>41378.208333333336</v>
      </c>
      <c r="L450">
        <v>1366088400</v>
      </c>
      <c r="M450" s="8">
        <f t="shared" si="25"/>
        <v>41380.208333333336</v>
      </c>
      <c r="N450" t="b">
        <v>0</v>
      </c>
      <c r="O450" t="b">
        <v>1</v>
      </c>
      <c r="P450" t="s">
        <v>89</v>
      </c>
      <c r="Q450">
        <f>100*(E450/D450)</f>
        <v>50.482758620689658</v>
      </c>
      <c r="R450">
        <f>IF(G450, E450/G450, 0)</f>
        <v>211.08837209302325</v>
      </c>
      <c r="S450" t="str">
        <f t="shared" si="26"/>
        <v>games</v>
      </c>
      <c r="T450" t="str">
        <f t="shared" si="27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214</v>
      </c>
      <c r="H451" t="s">
        <v>36</v>
      </c>
      <c r="I451" t="s">
        <v>37</v>
      </c>
      <c r="J451">
        <v>1551852000</v>
      </c>
      <c r="K451" s="8">
        <f t="shared" ref="K451:K514" si="28">(((J451/60)/60)/24)+DATE(1970,1,1)</f>
        <v>43530.25</v>
      </c>
      <c r="L451">
        <v>1553317200</v>
      </c>
      <c r="M451" s="8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>
        <f>100*(E451/D451)</f>
        <v>967</v>
      </c>
      <c r="R451">
        <f>IF(G451, E451/G451, 0)</f>
        <v>40.668224299065422</v>
      </c>
      <c r="S451" t="str">
        <f t="shared" ref="S451:S514" si="30">LEFT(P451,FIND("/",P451)-1)</f>
        <v>games</v>
      </c>
      <c r="T451" t="str">
        <f t="shared" ref="T451:T514" si="31">RIGHT(P451,LEN(P451) - FIND("/",P451))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20</v>
      </c>
      <c r="G452">
        <v>211</v>
      </c>
      <c r="H452" t="s">
        <v>15</v>
      </c>
      <c r="I452" t="s">
        <v>16</v>
      </c>
      <c r="J452">
        <v>1540098000</v>
      </c>
      <c r="K452" s="8">
        <f t="shared" si="28"/>
        <v>43394.208333333328</v>
      </c>
      <c r="L452">
        <v>1542088800</v>
      </c>
      <c r="M452" s="8">
        <f t="shared" si="29"/>
        <v>43417.25</v>
      </c>
      <c r="N452" t="b">
        <v>0</v>
      </c>
      <c r="O452" t="b">
        <v>0</v>
      </c>
      <c r="P452" t="s">
        <v>71</v>
      </c>
      <c r="Q452">
        <f>100*(E452/D452)</f>
        <v>4</v>
      </c>
      <c r="R452">
        <f>IF(G452, E452/G452, 0)</f>
        <v>1.8957345971563982E-2</v>
      </c>
      <c r="S452" t="str">
        <f t="shared" si="30"/>
        <v>film &amp; video</v>
      </c>
      <c r="T452" t="str">
        <f t="shared" si="31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47</v>
      </c>
      <c r="G453">
        <v>211</v>
      </c>
      <c r="H453" t="s">
        <v>21</v>
      </c>
      <c r="I453" t="s">
        <v>22</v>
      </c>
      <c r="J453">
        <v>1500440400</v>
      </c>
      <c r="K453" s="8">
        <f t="shared" si="28"/>
        <v>42935.208333333328</v>
      </c>
      <c r="L453">
        <v>1503118800</v>
      </c>
      <c r="M453" s="8">
        <f t="shared" si="29"/>
        <v>42966.208333333328</v>
      </c>
      <c r="N453" t="b">
        <v>0</v>
      </c>
      <c r="O453" t="b">
        <v>0</v>
      </c>
      <c r="P453" t="s">
        <v>23</v>
      </c>
      <c r="Q453">
        <f>100*(E453/D453)</f>
        <v>122.84501347708894</v>
      </c>
      <c r="R453">
        <f>IF(G453, E453/G453, 0)</f>
        <v>863.99052132701422</v>
      </c>
      <c r="S453" t="str">
        <f t="shared" si="30"/>
        <v>music</v>
      </c>
      <c r="T453" t="str">
        <f t="shared" si="31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20</v>
      </c>
      <c r="G454">
        <v>211</v>
      </c>
      <c r="H454" t="s">
        <v>21</v>
      </c>
      <c r="I454" t="s">
        <v>22</v>
      </c>
      <c r="J454">
        <v>1278392400</v>
      </c>
      <c r="K454" s="8">
        <f t="shared" si="28"/>
        <v>40365.208333333336</v>
      </c>
      <c r="L454">
        <v>1278478800</v>
      </c>
      <c r="M454" s="8">
        <f t="shared" si="29"/>
        <v>40366.208333333336</v>
      </c>
      <c r="N454" t="b">
        <v>0</v>
      </c>
      <c r="O454" t="b">
        <v>0</v>
      </c>
      <c r="P454" t="s">
        <v>53</v>
      </c>
      <c r="Q454">
        <f>100*(E454/D454)</f>
        <v>63.4375</v>
      </c>
      <c r="R454">
        <f>IF(G454, E454/G454, 0)</f>
        <v>14.431279620853081</v>
      </c>
      <c r="S454" t="str">
        <f t="shared" si="30"/>
        <v>film &amp; video</v>
      </c>
      <c r="T454" t="str">
        <f t="shared" si="31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210</v>
      </c>
      <c r="H455" t="s">
        <v>21</v>
      </c>
      <c r="I455" t="s">
        <v>22</v>
      </c>
      <c r="J455">
        <v>1480572000</v>
      </c>
      <c r="K455" s="8">
        <f t="shared" si="28"/>
        <v>42705.25</v>
      </c>
      <c r="L455">
        <v>1484114400</v>
      </c>
      <c r="M455" s="8">
        <f t="shared" si="29"/>
        <v>42746.25</v>
      </c>
      <c r="N455" t="b">
        <v>0</v>
      </c>
      <c r="O455" t="b">
        <v>0</v>
      </c>
      <c r="P455" t="s">
        <v>474</v>
      </c>
      <c r="Q455">
        <f>100*(E455/D455)</f>
        <v>56.331688596491226</v>
      </c>
      <c r="R455">
        <f>IF(G455, E455/G455, 0)</f>
        <v>489.28095238095239</v>
      </c>
      <c r="S455" t="str">
        <f t="shared" si="30"/>
        <v>film &amp; video</v>
      </c>
      <c r="T455" t="str">
        <f t="shared" si="31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210</v>
      </c>
      <c r="H456" t="s">
        <v>21</v>
      </c>
      <c r="I456" t="s">
        <v>22</v>
      </c>
      <c r="J456">
        <v>1382331600</v>
      </c>
      <c r="K456" s="8">
        <f t="shared" si="28"/>
        <v>41568.208333333336</v>
      </c>
      <c r="L456">
        <v>1385445600</v>
      </c>
      <c r="M456" s="8">
        <f t="shared" si="29"/>
        <v>41604.25</v>
      </c>
      <c r="N456" t="b">
        <v>0</v>
      </c>
      <c r="O456" t="b">
        <v>1</v>
      </c>
      <c r="P456" t="s">
        <v>53</v>
      </c>
      <c r="Q456">
        <f>100*(E456/D456)</f>
        <v>44.074999999999996</v>
      </c>
      <c r="R456">
        <f>IF(G456, E456/G456, 0)</f>
        <v>8.3952380952380956</v>
      </c>
      <c r="S456" t="str">
        <f t="shared" si="30"/>
        <v>film &amp; video</v>
      </c>
      <c r="T456" t="str">
        <f t="shared" si="31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210</v>
      </c>
      <c r="H457" t="s">
        <v>21</v>
      </c>
      <c r="I457" t="s">
        <v>22</v>
      </c>
      <c r="J457">
        <v>1316754000</v>
      </c>
      <c r="K457" s="8">
        <f t="shared" si="28"/>
        <v>40809.208333333336</v>
      </c>
      <c r="L457">
        <v>1318741200</v>
      </c>
      <c r="M457" s="8">
        <f t="shared" si="29"/>
        <v>40832.208333333336</v>
      </c>
      <c r="N457" t="b">
        <v>0</v>
      </c>
      <c r="O457" t="b">
        <v>0</v>
      </c>
      <c r="P457" t="s">
        <v>33</v>
      </c>
      <c r="Q457">
        <f>100*(E457/D457)</f>
        <v>118.37253218884121</v>
      </c>
      <c r="R457">
        <f>IF(G457, E457/G457, 0)</f>
        <v>656.68571428571431</v>
      </c>
      <c r="S457" t="str">
        <f t="shared" si="30"/>
        <v>theater</v>
      </c>
      <c r="T457" t="str">
        <f t="shared" si="31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209</v>
      </c>
      <c r="H458" t="s">
        <v>21</v>
      </c>
      <c r="I458" t="s">
        <v>22</v>
      </c>
      <c r="J458">
        <v>1518242400</v>
      </c>
      <c r="K458" s="8">
        <f t="shared" si="28"/>
        <v>43141.25</v>
      </c>
      <c r="L458">
        <v>1518242400</v>
      </c>
      <c r="M458" s="8">
        <f t="shared" si="29"/>
        <v>43141.25</v>
      </c>
      <c r="N458" t="b">
        <v>0</v>
      </c>
      <c r="O458" t="b">
        <v>1</v>
      </c>
      <c r="P458" t="s">
        <v>60</v>
      </c>
      <c r="Q458">
        <f>100*(E458/D458)</f>
        <v>104.1243169398907</v>
      </c>
      <c r="R458">
        <f>IF(G458, E458/G458, 0)</f>
        <v>729.36842105263156</v>
      </c>
      <c r="S458" t="str">
        <f t="shared" si="30"/>
        <v>music</v>
      </c>
      <c r="T458" t="str">
        <f t="shared" si="31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20</v>
      </c>
      <c r="G459">
        <v>207</v>
      </c>
      <c r="H459" t="s">
        <v>21</v>
      </c>
      <c r="I459" t="s">
        <v>22</v>
      </c>
      <c r="J459">
        <v>1476421200</v>
      </c>
      <c r="K459" s="8">
        <f t="shared" si="28"/>
        <v>42657.208333333328</v>
      </c>
      <c r="L459">
        <v>1476594000</v>
      </c>
      <c r="M459" s="8">
        <f t="shared" si="29"/>
        <v>42659.208333333328</v>
      </c>
      <c r="N459" t="b">
        <v>0</v>
      </c>
      <c r="O459" t="b">
        <v>0</v>
      </c>
      <c r="P459" t="s">
        <v>33</v>
      </c>
      <c r="Q459">
        <f>100*(E459/D459)</f>
        <v>26.640000000000004</v>
      </c>
      <c r="R459">
        <f>IF(G459, E459/G459, 0)</f>
        <v>6.4347826086956523</v>
      </c>
      <c r="S459" t="str">
        <f t="shared" si="30"/>
        <v>theater</v>
      </c>
      <c r="T459" t="str">
        <f t="shared" si="31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207</v>
      </c>
      <c r="H460" t="s">
        <v>21</v>
      </c>
      <c r="I460" t="s">
        <v>22</v>
      </c>
      <c r="J460">
        <v>1269752400</v>
      </c>
      <c r="K460" s="8">
        <f t="shared" si="28"/>
        <v>40265.208333333336</v>
      </c>
      <c r="L460">
        <v>1273554000</v>
      </c>
      <c r="M460" s="8">
        <f t="shared" si="29"/>
        <v>40309.208333333336</v>
      </c>
      <c r="N460" t="b">
        <v>0</v>
      </c>
      <c r="O460" t="b">
        <v>0</v>
      </c>
      <c r="P460" t="s">
        <v>33</v>
      </c>
      <c r="Q460">
        <f>100*(E460/D460)</f>
        <v>351.20118343195264</v>
      </c>
      <c r="R460">
        <f>IF(G460, E460/G460, 0)</f>
        <v>573.45893719806759</v>
      </c>
      <c r="S460" t="str">
        <f t="shared" si="30"/>
        <v>theater</v>
      </c>
      <c r="T460" t="str">
        <f t="shared" si="31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20</v>
      </c>
      <c r="G461">
        <v>206</v>
      </c>
      <c r="H461" t="s">
        <v>21</v>
      </c>
      <c r="I461" t="s">
        <v>22</v>
      </c>
      <c r="J461">
        <v>1419746400</v>
      </c>
      <c r="K461" s="8">
        <f t="shared" si="28"/>
        <v>42001.25</v>
      </c>
      <c r="L461">
        <v>1421906400</v>
      </c>
      <c r="M461" s="8">
        <f t="shared" si="29"/>
        <v>42026.25</v>
      </c>
      <c r="N461" t="b">
        <v>0</v>
      </c>
      <c r="O461" t="b">
        <v>0</v>
      </c>
      <c r="P461" t="s">
        <v>42</v>
      </c>
      <c r="Q461">
        <f>100*(E461/D461)</f>
        <v>90.063492063492063</v>
      </c>
      <c r="R461">
        <f>IF(G461, E461/G461, 0)</f>
        <v>27.543689320388349</v>
      </c>
      <c r="S461" t="str">
        <f t="shared" si="30"/>
        <v>film &amp; video</v>
      </c>
      <c r="T461" t="str">
        <f t="shared" si="31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205</v>
      </c>
      <c r="H462" t="s">
        <v>21</v>
      </c>
      <c r="I462" t="s">
        <v>22</v>
      </c>
      <c r="J462">
        <v>1281330000</v>
      </c>
      <c r="K462" s="8">
        <f t="shared" si="28"/>
        <v>40399.208333333336</v>
      </c>
      <c r="L462">
        <v>1281589200</v>
      </c>
      <c r="M462" s="8">
        <f t="shared" si="29"/>
        <v>40402.208333333336</v>
      </c>
      <c r="N462" t="b">
        <v>0</v>
      </c>
      <c r="O462" t="b">
        <v>0</v>
      </c>
      <c r="P462" t="s">
        <v>33</v>
      </c>
      <c r="Q462">
        <f>100*(E462/D462)</f>
        <v>171.625</v>
      </c>
      <c r="R462">
        <f>IF(G462, E462/G462, 0)</f>
        <v>20.092682926829269</v>
      </c>
      <c r="S462" t="str">
        <f t="shared" si="30"/>
        <v>theater</v>
      </c>
      <c r="T462" t="str">
        <f t="shared" si="31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203</v>
      </c>
      <c r="H463" t="s">
        <v>21</v>
      </c>
      <c r="I463" t="s">
        <v>22</v>
      </c>
      <c r="J463">
        <v>1398661200</v>
      </c>
      <c r="K463" s="8">
        <f t="shared" si="28"/>
        <v>41757.208333333336</v>
      </c>
      <c r="L463">
        <v>1400389200</v>
      </c>
      <c r="M463" s="8">
        <f t="shared" si="29"/>
        <v>41777.208333333336</v>
      </c>
      <c r="N463" t="b">
        <v>0</v>
      </c>
      <c r="O463" t="b">
        <v>0</v>
      </c>
      <c r="P463" t="s">
        <v>53</v>
      </c>
      <c r="Q463">
        <f>100*(E463/D463)</f>
        <v>141.04655870445345</v>
      </c>
      <c r="R463">
        <f>IF(G463, E463/G463, 0)</f>
        <v>686.4729064039409</v>
      </c>
      <c r="S463" t="str">
        <f t="shared" si="30"/>
        <v>film &amp; video</v>
      </c>
      <c r="T463" t="str">
        <f t="shared" si="31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20</v>
      </c>
      <c r="G464">
        <v>203</v>
      </c>
      <c r="H464" t="s">
        <v>21</v>
      </c>
      <c r="I464" t="s">
        <v>22</v>
      </c>
      <c r="J464">
        <v>1359525600</v>
      </c>
      <c r="K464" s="8">
        <f t="shared" si="28"/>
        <v>41304.25</v>
      </c>
      <c r="L464">
        <v>1362808800</v>
      </c>
      <c r="M464" s="8">
        <f t="shared" si="29"/>
        <v>41342.25</v>
      </c>
      <c r="N464" t="b">
        <v>0</v>
      </c>
      <c r="O464" t="b">
        <v>0</v>
      </c>
      <c r="P464" t="s">
        <v>292</v>
      </c>
      <c r="Q464">
        <f>100*(E464/D464)</f>
        <v>30.57944915254237</v>
      </c>
      <c r="R464">
        <f>IF(G464, E464/G464, 0)</f>
        <v>284.4039408866995</v>
      </c>
      <c r="S464" t="str">
        <f t="shared" si="30"/>
        <v>games</v>
      </c>
      <c r="T464" t="str">
        <f t="shared" si="31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202</v>
      </c>
      <c r="H465" t="s">
        <v>21</v>
      </c>
      <c r="I465" t="s">
        <v>22</v>
      </c>
      <c r="J465">
        <v>1388469600</v>
      </c>
      <c r="K465" s="8">
        <f t="shared" si="28"/>
        <v>41639.25</v>
      </c>
      <c r="L465">
        <v>1388815200</v>
      </c>
      <c r="M465" s="8">
        <f t="shared" si="29"/>
        <v>41643.25</v>
      </c>
      <c r="N465" t="b">
        <v>0</v>
      </c>
      <c r="O465" t="b">
        <v>0</v>
      </c>
      <c r="P465" t="s">
        <v>71</v>
      </c>
      <c r="Q465">
        <f>100*(E465/D465)</f>
        <v>108.16455696202532</v>
      </c>
      <c r="R465">
        <f>IF(G465, E465/G465, 0)</f>
        <v>719.13366336633658</v>
      </c>
      <c r="S465" t="str">
        <f t="shared" si="30"/>
        <v>film &amp; video</v>
      </c>
      <c r="T465" t="str">
        <f t="shared" si="31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202</v>
      </c>
      <c r="H466" t="s">
        <v>21</v>
      </c>
      <c r="I466" t="s">
        <v>22</v>
      </c>
      <c r="J466">
        <v>1518328800</v>
      </c>
      <c r="K466" s="8">
        <f t="shared" si="28"/>
        <v>43142.25</v>
      </c>
      <c r="L466">
        <v>1519538400</v>
      </c>
      <c r="M466" s="8">
        <f t="shared" si="29"/>
        <v>43156.25</v>
      </c>
      <c r="N466" t="b">
        <v>0</v>
      </c>
      <c r="O466" t="b">
        <v>0</v>
      </c>
      <c r="P466" t="s">
        <v>33</v>
      </c>
      <c r="Q466">
        <f>100*(E466/D466)</f>
        <v>133.45505617977528</v>
      </c>
      <c r="R466">
        <f>IF(G466, E466/G466, 0)</f>
        <v>470.39603960396039</v>
      </c>
      <c r="S466" t="str">
        <f t="shared" si="30"/>
        <v>theater</v>
      </c>
      <c r="T466" t="str">
        <f t="shared" si="31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201</v>
      </c>
      <c r="H467" t="s">
        <v>21</v>
      </c>
      <c r="I467" t="s">
        <v>22</v>
      </c>
      <c r="J467">
        <v>1517032800</v>
      </c>
      <c r="K467" s="8">
        <f t="shared" si="28"/>
        <v>43127.25</v>
      </c>
      <c r="L467">
        <v>1517810400</v>
      </c>
      <c r="M467" s="8">
        <f t="shared" si="29"/>
        <v>43136.25</v>
      </c>
      <c r="N467" t="b">
        <v>0</v>
      </c>
      <c r="O467" t="b">
        <v>0</v>
      </c>
      <c r="P467" t="s">
        <v>206</v>
      </c>
      <c r="Q467">
        <f>100*(E467/D467)</f>
        <v>187.85106382978722</v>
      </c>
      <c r="R467">
        <f>IF(G467, E467/G467, 0)</f>
        <v>43.92537313432836</v>
      </c>
      <c r="S467" t="str">
        <f t="shared" si="30"/>
        <v>publishing</v>
      </c>
      <c r="T467" t="str">
        <f t="shared" si="31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14</v>
      </c>
      <c r="G468">
        <v>200</v>
      </c>
      <c r="H468" t="s">
        <v>21</v>
      </c>
      <c r="I468" t="s">
        <v>22</v>
      </c>
      <c r="J468">
        <v>1368594000</v>
      </c>
      <c r="K468" s="8">
        <f t="shared" si="28"/>
        <v>41409.208333333336</v>
      </c>
      <c r="L468">
        <v>1370581200</v>
      </c>
      <c r="M468" s="8">
        <f t="shared" si="29"/>
        <v>41432.208333333336</v>
      </c>
      <c r="N468" t="b">
        <v>0</v>
      </c>
      <c r="O468" t="b">
        <v>1</v>
      </c>
      <c r="P468" t="s">
        <v>65</v>
      </c>
      <c r="Q468">
        <f>100*(E468/D468)</f>
        <v>332</v>
      </c>
      <c r="R468">
        <f>IF(G468, E468/G468, 0)</f>
        <v>19.920000000000002</v>
      </c>
      <c r="S468" t="str">
        <f t="shared" si="30"/>
        <v>technology</v>
      </c>
      <c r="T468" t="str">
        <f t="shared" si="31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199</v>
      </c>
      <c r="H469" t="s">
        <v>15</v>
      </c>
      <c r="I469" t="s">
        <v>16</v>
      </c>
      <c r="J469">
        <v>1448258400</v>
      </c>
      <c r="K469" s="8">
        <f t="shared" si="28"/>
        <v>42331.25</v>
      </c>
      <c r="L469">
        <v>1448863200</v>
      </c>
      <c r="M469" s="8">
        <f t="shared" si="29"/>
        <v>42338.25</v>
      </c>
      <c r="N469" t="b">
        <v>0</v>
      </c>
      <c r="O469" t="b">
        <v>1</v>
      </c>
      <c r="P469" t="s">
        <v>28</v>
      </c>
      <c r="Q469">
        <f>100*(E469/D469)</f>
        <v>575.21428571428578</v>
      </c>
      <c r="R469">
        <f>IF(G469, E469/G469, 0)</f>
        <v>40.467336683417088</v>
      </c>
      <c r="S469" t="str">
        <f t="shared" si="30"/>
        <v>technology</v>
      </c>
      <c r="T469" t="str">
        <f t="shared" si="31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20</v>
      </c>
      <c r="G470">
        <v>199</v>
      </c>
      <c r="H470" t="s">
        <v>21</v>
      </c>
      <c r="I470" t="s">
        <v>22</v>
      </c>
      <c r="J470">
        <v>1555218000</v>
      </c>
      <c r="K470" s="8">
        <f t="shared" si="28"/>
        <v>43569.208333333328</v>
      </c>
      <c r="L470">
        <v>1556600400</v>
      </c>
      <c r="M470" s="8">
        <f t="shared" si="29"/>
        <v>43585.208333333328</v>
      </c>
      <c r="N470" t="b">
        <v>0</v>
      </c>
      <c r="O470" t="b">
        <v>0</v>
      </c>
      <c r="P470" t="s">
        <v>33</v>
      </c>
      <c r="Q470">
        <f>100*(E470/D470)</f>
        <v>40.5</v>
      </c>
      <c r="R470">
        <f>IF(G470, E470/G470, 0)</f>
        <v>8.140703517587939</v>
      </c>
      <c r="S470" t="str">
        <f t="shared" si="30"/>
        <v>theater</v>
      </c>
      <c r="T470" t="str">
        <f t="shared" si="31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199</v>
      </c>
      <c r="H471" t="s">
        <v>21</v>
      </c>
      <c r="I471" t="s">
        <v>22</v>
      </c>
      <c r="J471">
        <v>1431925200</v>
      </c>
      <c r="K471" s="8">
        <f t="shared" si="28"/>
        <v>42142.208333333328</v>
      </c>
      <c r="L471">
        <v>1432098000</v>
      </c>
      <c r="M471" s="8">
        <f t="shared" si="29"/>
        <v>42144.208333333328</v>
      </c>
      <c r="N471" t="b">
        <v>0</v>
      </c>
      <c r="O471" t="b">
        <v>0</v>
      </c>
      <c r="P471" t="s">
        <v>53</v>
      </c>
      <c r="Q471">
        <f>100*(E471/D471)</f>
        <v>184.42857142857144</v>
      </c>
      <c r="R471">
        <f>IF(G471, E471/G471, 0)</f>
        <v>51.899497487437188</v>
      </c>
      <c r="S471" t="str">
        <f t="shared" si="30"/>
        <v>film &amp; video</v>
      </c>
      <c r="T471" t="str">
        <f t="shared" si="31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198</v>
      </c>
      <c r="H472" t="s">
        <v>21</v>
      </c>
      <c r="I472" t="s">
        <v>22</v>
      </c>
      <c r="J472">
        <v>1481522400</v>
      </c>
      <c r="K472" s="8">
        <f t="shared" si="28"/>
        <v>42716.25</v>
      </c>
      <c r="L472">
        <v>1482127200</v>
      </c>
      <c r="M472" s="8">
        <f t="shared" si="29"/>
        <v>42723.25</v>
      </c>
      <c r="N472" t="b">
        <v>0</v>
      </c>
      <c r="O472" t="b">
        <v>0</v>
      </c>
      <c r="P472" t="s">
        <v>65</v>
      </c>
      <c r="Q472">
        <f>100*(E472/D472)</f>
        <v>285.80555555555554</v>
      </c>
      <c r="R472">
        <f>IF(G472, E472/G472, 0)</f>
        <v>51.964646464646464</v>
      </c>
      <c r="S472" t="str">
        <f t="shared" si="30"/>
        <v>technology</v>
      </c>
      <c r="T472" t="str">
        <f t="shared" si="31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198</v>
      </c>
      <c r="H473" t="s">
        <v>40</v>
      </c>
      <c r="I473" t="s">
        <v>41</v>
      </c>
      <c r="J473">
        <v>1335934800</v>
      </c>
      <c r="K473" s="8">
        <f t="shared" si="28"/>
        <v>41031.208333333336</v>
      </c>
      <c r="L473">
        <v>1335934800</v>
      </c>
      <c r="M473" s="8">
        <f t="shared" si="29"/>
        <v>41031.208333333336</v>
      </c>
      <c r="N473" t="b">
        <v>0</v>
      </c>
      <c r="O473" t="b">
        <v>1</v>
      </c>
      <c r="P473" t="s">
        <v>17</v>
      </c>
      <c r="Q473">
        <f>100*(E473/D473)</f>
        <v>319</v>
      </c>
      <c r="R473">
        <f>IF(G473, E473/G473, 0)</f>
        <v>49.944444444444443</v>
      </c>
      <c r="S473" t="str">
        <f t="shared" si="30"/>
        <v>food</v>
      </c>
      <c r="T473" t="str">
        <f t="shared" si="31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20</v>
      </c>
      <c r="G474">
        <v>198</v>
      </c>
      <c r="H474" t="s">
        <v>21</v>
      </c>
      <c r="I474" t="s">
        <v>22</v>
      </c>
      <c r="J474">
        <v>1552280400</v>
      </c>
      <c r="K474" s="8">
        <f t="shared" si="28"/>
        <v>43535.208333333328</v>
      </c>
      <c r="L474">
        <v>1556946000</v>
      </c>
      <c r="M474" s="8">
        <f t="shared" si="29"/>
        <v>43589.208333333328</v>
      </c>
      <c r="N474" t="b">
        <v>0</v>
      </c>
      <c r="O474" t="b">
        <v>0</v>
      </c>
      <c r="P474" t="s">
        <v>23</v>
      </c>
      <c r="Q474">
        <f>100*(E474/D474)</f>
        <v>39.234070221066318</v>
      </c>
      <c r="R474">
        <f>IF(G474, E474/G474, 0)</f>
        <v>304.75757575757575</v>
      </c>
      <c r="S474" t="str">
        <f t="shared" si="30"/>
        <v>music</v>
      </c>
      <c r="T474" t="str">
        <f t="shared" si="31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196</v>
      </c>
      <c r="H475" t="s">
        <v>21</v>
      </c>
      <c r="I475" t="s">
        <v>22</v>
      </c>
      <c r="J475">
        <v>1529989200</v>
      </c>
      <c r="K475" s="8">
        <f t="shared" si="28"/>
        <v>43277.208333333328</v>
      </c>
      <c r="L475">
        <v>1530075600</v>
      </c>
      <c r="M475" s="8">
        <f t="shared" si="29"/>
        <v>43278.208333333328</v>
      </c>
      <c r="N475" t="b">
        <v>0</v>
      </c>
      <c r="O475" t="b">
        <v>0</v>
      </c>
      <c r="P475" t="s">
        <v>50</v>
      </c>
      <c r="Q475">
        <f>100*(E475/D475)</f>
        <v>178.14000000000001</v>
      </c>
      <c r="R475">
        <f>IF(G475, E475/G475, 0)</f>
        <v>45.443877551020407</v>
      </c>
      <c r="S475" t="str">
        <f t="shared" si="30"/>
        <v>music</v>
      </c>
      <c r="T475" t="str">
        <f t="shared" si="31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195</v>
      </c>
      <c r="H476" t="s">
        <v>21</v>
      </c>
      <c r="I476" t="s">
        <v>22</v>
      </c>
      <c r="J476">
        <v>1418709600</v>
      </c>
      <c r="K476" s="8">
        <f t="shared" si="28"/>
        <v>41989.25</v>
      </c>
      <c r="L476">
        <v>1418796000</v>
      </c>
      <c r="M476" s="8">
        <f t="shared" si="29"/>
        <v>41990.25</v>
      </c>
      <c r="N476" t="b">
        <v>0</v>
      </c>
      <c r="O476" t="b">
        <v>0</v>
      </c>
      <c r="P476" t="s">
        <v>269</v>
      </c>
      <c r="Q476">
        <f>100*(E476/D476)</f>
        <v>365.15</v>
      </c>
      <c r="R476">
        <f>IF(G476, E476/G476, 0)</f>
        <v>74.902564102564099</v>
      </c>
      <c r="S476" t="str">
        <f t="shared" si="30"/>
        <v>film &amp; video</v>
      </c>
      <c r="T476" t="str">
        <f t="shared" si="31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195</v>
      </c>
      <c r="H477" t="s">
        <v>21</v>
      </c>
      <c r="I477" t="s">
        <v>22</v>
      </c>
      <c r="J477">
        <v>1372136400</v>
      </c>
      <c r="K477" s="8">
        <f t="shared" si="28"/>
        <v>41450.208333333336</v>
      </c>
      <c r="L477">
        <v>1372482000</v>
      </c>
      <c r="M477" s="8">
        <f t="shared" si="29"/>
        <v>41454.208333333336</v>
      </c>
      <c r="N477" t="b">
        <v>0</v>
      </c>
      <c r="O477" t="b">
        <v>1</v>
      </c>
      <c r="P477" t="s">
        <v>206</v>
      </c>
      <c r="Q477">
        <f>100*(E477/D477)</f>
        <v>113.94594594594594</v>
      </c>
      <c r="R477">
        <f>IF(G477, E477/G477, 0)</f>
        <v>43.241025641025644</v>
      </c>
      <c r="S477" t="str">
        <f t="shared" si="30"/>
        <v>publishing</v>
      </c>
      <c r="T477" t="str">
        <f t="shared" si="31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20</v>
      </c>
      <c r="G478">
        <v>194</v>
      </c>
      <c r="H478" t="s">
        <v>21</v>
      </c>
      <c r="I478" t="s">
        <v>22</v>
      </c>
      <c r="J478">
        <v>1533877200</v>
      </c>
      <c r="K478" s="8">
        <f t="shared" si="28"/>
        <v>43322.208333333328</v>
      </c>
      <c r="L478">
        <v>1534395600</v>
      </c>
      <c r="M478" s="8">
        <f t="shared" si="29"/>
        <v>43328.208333333328</v>
      </c>
      <c r="N478" t="b">
        <v>0</v>
      </c>
      <c r="O478" t="b">
        <v>0</v>
      </c>
      <c r="P478" t="s">
        <v>119</v>
      </c>
      <c r="Q478">
        <f>100*(E478/D478)</f>
        <v>29.828720626631856</v>
      </c>
      <c r="R478">
        <f>IF(G478, E478/G478, 0)</f>
        <v>294.44329896907215</v>
      </c>
      <c r="S478" t="str">
        <f t="shared" si="30"/>
        <v>publishing</v>
      </c>
      <c r="T478" t="str">
        <f t="shared" si="31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20</v>
      </c>
      <c r="G479">
        <v>194</v>
      </c>
      <c r="H479" t="s">
        <v>21</v>
      </c>
      <c r="I479" t="s">
        <v>22</v>
      </c>
      <c r="J479">
        <v>1309064400</v>
      </c>
      <c r="K479" s="8">
        <f t="shared" si="28"/>
        <v>40720.208333333336</v>
      </c>
      <c r="L479">
        <v>1311397200</v>
      </c>
      <c r="M479" s="8">
        <f t="shared" si="29"/>
        <v>40747.208333333336</v>
      </c>
      <c r="N479" t="b">
        <v>0</v>
      </c>
      <c r="O479" t="b">
        <v>0</v>
      </c>
      <c r="P479" t="s">
        <v>474</v>
      </c>
      <c r="Q479">
        <f>100*(E479/D479)</f>
        <v>54.270588235294113</v>
      </c>
      <c r="R479">
        <f>IF(G479, E479/G479, 0)</f>
        <v>23.778350515463917</v>
      </c>
      <c r="S479" t="str">
        <f t="shared" si="30"/>
        <v>film &amp; video</v>
      </c>
      <c r="T479" t="str">
        <f t="shared" si="31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194</v>
      </c>
      <c r="H480" t="s">
        <v>21</v>
      </c>
      <c r="I480" t="s">
        <v>22</v>
      </c>
      <c r="J480">
        <v>1425877200</v>
      </c>
      <c r="K480" s="8">
        <f t="shared" si="28"/>
        <v>42072.208333333328</v>
      </c>
      <c r="L480">
        <v>1426914000</v>
      </c>
      <c r="M480" s="8">
        <f t="shared" si="29"/>
        <v>42084.208333333328</v>
      </c>
      <c r="N480" t="b">
        <v>0</v>
      </c>
      <c r="O480" t="b">
        <v>0</v>
      </c>
      <c r="P480" t="s">
        <v>65</v>
      </c>
      <c r="Q480">
        <f>100*(E480/D480)</f>
        <v>236.34156976744185</v>
      </c>
      <c r="R480">
        <f>IF(G480, E480/G480, 0)</f>
        <v>838.15979381443299</v>
      </c>
      <c r="S480" t="str">
        <f t="shared" si="30"/>
        <v>technology</v>
      </c>
      <c r="T480" t="str">
        <f t="shared" si="31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194</v>
      </c>
      <c r="H481" t="s">
        <v>40</v>
      </c>
      <c r="I481" t="s">
        <v>41</v>
      </c>
      <c r="J481">
        <v>1501304400</v>
      </c>
      <c r="K481" s="8">
        <f t="shared" si="28"/>
        <v>42945.208333333328</v>
      </c>
      <c r="L481">
        <v>1501477200</v>
      </c>
      <c r="M481" s="8">
        <f t="shared" si="29"/>
        <v>42947.208333333328</v>
      </c>
      <c r="N481" t="b">
        <v>0</v>
      </c>
      <c r="O481" t="b">
        <v>0</v>
      </c>
      <c r="P481" t="s">
        <v>17</v>
      </c>
      <c r="Q481">
        <f>100*(E481/D481)</f>
        <v>512.91666666666663</v>
      </c>
      <c r="R481">
        <f>IF(G481, E481/G481, 0)</f>
        <v>63.453608247422679</v>
      </c>
      <c r="S481" t="str">
        <f t="shared" si="30"/>
        <v>food</v>
      </c>
      <c r="T481" t="str">
        <f t="shared" si="31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193</v>
      </c>
      <c r="H482" t="s">
        <v>21</v>
      </c>
      <c r="I482" t="s">
        <v>22</v>
      </c>
      <c r="J482">
        <v>1268287200</v>
      </c>
      <c r="K482" s="8">
        <f t="shared" si="28"/>
        <v>40248.25</v>
      </c>
      <c r="L482">
        <v>1269061200</v>
      </c>
      <c r="M482" s="8">
        <f t="shared" si="29"/>
        <v>40257.208333333336</v>
      </c>
      <c r="N482" t="b">
        <v>0</v>
      </c>
      <c r="O482" t="b">
        <v>1</v>
      </c>
      <c r="P482" t="s">
        <v>122</v>
      </c>
      <c r="Q482">
        <f>100*(E482/D482)</f>
        <v>100.65116279069768</v>
      </c>
      <c r="R482">
        <f>IF(G482, E482/G482, 0)</f>
        <v>44.84974093264249</v>
      </c>
      <c r="S482" t="str">
        <f t="shared" si="30"/>
        <v>photography</v>
      </c>
      <c r="T482" t="str">
        <f t="shared" si="31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20</v>
      </c>
      <c r="G483">
        <v>192</v>
      </c>
      <c r="H483" t="s">
        <v>21</v>
      </c>
      <c r="I483" t="s">
        <v>22</v>
      </c>
      <c r="J483">
        <v>1412139600</v>
      </c>
      <c r="K483" s="8">
        <f t="shared" si="28"/>
        <v>41913.208333333336</v>
      </c>
      <c r="L483">
        <v>1415772000</v>
      </c>
      <c r="M483" s="8">
        <f t="shared" si="29"/>
        <v>41955.25</v>
      </c>
      <c r="N483" t="b">
        <v>0</v>
      </c>
      <c r="O483" t="b">
        <v>1</v>
      </c>
      <c r="P483" t="s">
        <v>33</v>
      </c>
      <c r="Q483">
        <f>100*(E483/D483)</f>
        <v>81.348423194303152</v>
      </c>
      <c r="R483">
        <f>IF(G483, E483/G483, 0)</f>
        <v>832.97395833333337</v>
      </c>
      <c r="S483" t="str">
        <f t="shared" si="30"/>
        <v>theater</v>
      </c>
      <c r="T483" t="str">
        <f t="shared" si="31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20</v>
      </c>
      <c r="G484">
        <v>192</v>
      </c>
      <c r="H484" t="s">
        <v>21</v>
      </c>
      <c r="I484" t="s">
        <v>22</v>
      </c>
      <c r="J484">
        <v>1330063200</v>
      </c>
      <c r="K484" s="8">
        <f t="shared" si="28"/>
        <v>40963.25</v>
      </c>
      <c r="L484">
        <v>1331013600</v>
      </c>
      <c r="M484" s="8">
        <f t="shared" si="29"/>
        <v>40974.25</v>
      </c>
      <c r="N484" t="b">
        <v>0</v>
      </c>
      <c r="O484" t="b">
        <v>1</v>
      </c>
      <c r="P484" t="s">
        <v>119</v>
      </c>
      <c r="Q484">
        <f>100*(E484/D484)</f>
        <v>16.404761904761905</v>
      </c>
      <c r="R484">
        <f>IF(G484, E484/G484, 0)</f>
        <v>3.5885416666666665</v>
      </c>
      <c r="S484" t="str">
        <f t="shared" si="30"/>
        <v>publishing</v>
      </c>
      <c r="T484" t="str">
        <f t="shared" si="31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20</v>
      </c>
      <c r="G485">
        <v>191</v>
      </c>
      <c r="H485" t="s">
        <v>21</v>
      </c>
      <c r="I485" t="s">
        <v>22</v>
      </c>
      <c r="J485">
        <v>1576130400</v>
      </c>
      <c r="K485" s="8">
        <f t="shared" si="28"/>
        <v>43811.25</v>
      </c>
      <c r="L485">
        <v>1576735200</v>
      </c>
      <c r="M485" s="8">
        <f t="shared" si="29"/>
        <v>43818.25</v>
      </c>
      <c r="N485" t="b">
        <v>0</v>
      </c>
      <c r="O485" t="b">
        <v>0</v>
      </c>
      <c r="P485" t="s">
        <v>33</v>
      </c>
      <c r="Q485">
        <f>100*(E485/D485)</f>
        <v>52.774617067833695</v>
      </c>
      <c r="R485">
        <f>IF(G485, E485/G485, 0)</f>
        <v>252.54450261780104</v>
      </c>
      <c r="S485" t="str">
        <f t="shared" si="30"/>
        <v>theater</v>
      </c>
      <c r="T485" t="str">
        <f t="shared" si="31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191</v>
      </c>
      <c r="H486" t="s">
        <v>40</v>
      </c>
      <c r="I486" t="s">
        <v>41</v>
      </c>
      <c r="J486">
        <v>1407128400</v>
      </c>
      <c r="K486" s="8">
        <f t="shared" si="28"/>
        <v>41855.208333333336</v>
      </c>
      <c r="L486">
        <v>1411362000</v>
      </c>
      <c r="M486" s="8">
        <f t="shared" si="29"/>
        <v>41904.208333333336</v>
      </c>
      <c r="N486" t="b">
        <v>0</v>
      </c>
      <c r="O486" t="b">
        <v>1</v>
      </c>
      <c r="P486" t="s">
        <v>17</v>
      </c>
      <c r="Q486">
        <f>100*(E486/D486)</f>
        <v>260.20608108108109</v>
      </c>
      <c r="R486">
        <f>IF(G486, E486/G486, 0)</f>
        <v>403.25130890052355</v>
      </c>
      <c r="S486" t="str">
        <f t="shared" si="30"/>
        <v>food</v>
      </c>
      <c r="T486" t="str">
        <f t="shared" si="31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191</v>
      </c>
      <c r="H487" t="s">
        <v>40</v>
      </c>
      <c r="I487" t="s">
        <v>41</v>
      </c>
      <c r="J487">
        <v>1560142800</v>
      </c>
      <c r="K487" s="8">
        <f t="shared" si="28"/>
        <v>43626.208333333328</v>
      </c>
      <c r="L487">
        <v>1563685200</v>
      </c>
      <c r="M487" s="8">
        <f t="shared" si="29"/>
        <v>43667.208333333328</v>
      </c>
      <c r="N487" t="b">
        <v>0</v>
      </c>
      <c r="O487" t="b">
        <v>0</v>
      </c>
      <c r="P487" t="s">
        <v>33</v>
      </c>
      <c r="Q487">
        <f>100*(E487/D487)</f>
        <v>30.73289183222958</v>
      </c>
      <c r="R487">
        <f>IF(G487, E487/G487, 0)</f>
        <v>145.78010471204189</v>
      </c>
      <c r="S487" t="str">
        <f t="shared" si="30"/>
        <v>theater</v>
      </c>
      <c r="T487" t="str">
        <f t="shared" si="31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191</v>
      </c>
      <c r="H488" t="s">
        <v>40</v>
      </c>
      <c r="I488" t="s">
        <v>41</v>
      </c>
      <c r="J488">
        <v>1520575200</v>
      </c>
      <c r="K488" s="8">
        <f t="shared" si="28"/>
        <v>43168.25</v>
      </c>
      <c r="L488">
        <v>1521867600</v>
      </c>
      <c r="M488" s="8">
        <f t="shared" si="29"/>
        <v>43183.208333333328</v>
      </c>
      <c r="N488" t="b">
        <v>0</v>
      </c>
      <c r="O488" t="b">
        <v>1</v>
      </c>
      <c r="P488" t="s">
        <v>206</v>
      </c>
      <c r="Q488">
        <f>100*(E488/D488)</f>
        <v>13.5</v>
      </c>
      <c r="R488">
        <f>IF(G488, E488/G488, 0)</f>
        <v>3.6753926701570681</v>
      </c>
      <c r="S488" t="str">
        <f t="shared" si="30"/>
        <v>publishing</v>
      </c>
      <c r="T488" t="str">
        <f t="shared" si="31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191</v>
      </c>
      <c r="H489" t="s">
        <v>21</v>
      </c>
      <c r="I489" t="s">
        <v>22</v>
      </c>
      <c r="J489">
        <v>1492664400</v>
      </c>
      <c r="K489" s="8">
        <f t="shared" si="28"/>
        <v>42845.208333333328</v>
      </c>
      <c r="L489">
        <v>1495515600</v>
      </c>
      <c r="M489" s="8">
        <f t="shared" si="29"/>
        <v>42878.208333333328</v>
      </c>
      <c r="N489" t="b">
        <v>0</v>
      </c>
      <c r="O489" t="b">
        <v>0</v>
      </c>
      <c r="P489" t="s">
        <v>33</v>
      </c>
      <c r="Q489">
        <f>100*(E489/D489)</f>
        <v>178.62556663644605</v>
      </c>
      <c r="R489">
        <f>IF(G489, E489/G489, 0)</f>
        <v>1031.5392670157069</v>
      </c>
      <c r="S489" t="str">
        <f t="shared" si="30"/>
        <v>theater</v>
      </c>
      <c r="T489" t="str">
        <f t="shared" si="31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190</v>
      </c>
      <c r="H490" t="s">
        <v>21</v>
      </c>
      <c r="I490" t="s">
        <v>22</v>
      </c>
      <c r="J490">
        <v>1454479200</v>
      </c>
      <c r="K490" s="8">
        <f t="shared" si="28"/>
        <v>42403.25</v>
      </c>
      <c r="L490">
        <v>1455948000</v>
      </c>
      <c r="M490" s="8">
        <f t="shared" si="29"/>
        <v>42420.25</v>
      </c>
      <c r="N490" t="b">
        <v>0</v>
      </c>
      <c r="O490" t="b">
        <v>0</v>
      </c>
      <c r="P490" t="s">
        <v>33</v>
      </c>
      <c r="Q490">
        <f>100*(E490/D490)</f>
        <v>220.0566037735849</v>
      </c>
      <c r="R490">
        <f>IF(G490, E490/G490, 0)</f>
        <v>61.38421052631579</v>
      </c>
      <c r="S490" t="str">
        <f t="shared" si="30"/>
        <v>theater</v>
      </c>
      <c r="T490" t="str">
        <f t="shared" si="31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190</v>
      </c>
      <c r="H491" t="s">
        <v>107</v>
      </c>
      <c r="I491" t="s">
        <v>108</v>
      </c>
      <c r="J491">
        <v>1281934800</v>
      </c>
      <c r="K491" s="8">
        <f t="shared" si="28"/>
        <v>40406.208333333336</v>
      </c>
      <c r="L491">
        <v>1282366800</v>
      </c>
      <c r="M491" s="8">
        <f t="shared" si="29"/>
        <v>40411.208333333336</v>
      </c>
      <c r="N491" t="b">
        <v>0</v>
      </c>
      <c r="O491" t="b">
        <v>0</v>
      </c>
      <c r="P491" t="s">
        <v>65</v>
      </c>
      <c r="Q491">
        <f>100*(E491/D491)</f>
        <v>101.5108695652174</v>
      </c>
      <c r="R491">
        <f>IF(G491, E491/G491, 0)</f>
        <v>49.152631578947371</v>
      </c>
      <c r="S491" t="str">
        <f t="shared" si="30"/>
        <v>technology</v>
      </c>
      <c r="T491" t="str">
        <f t="shared" si="31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189</v>
      </c>
      <c r="H492" t="s">
        <v>21</v>
      </c>
      <c r="I492" t="s">
        <v>22</v>
      </c>
      <c r="J492">
        <v>1573970400</v>
      </c>
      <c r="K492" s="8">
        <f t="shared" si="28"/>
        <v>43786.25</v>
      </c>
      <c r="L492">
        <v>1574575200</v>
      </c>
      <c r="M492" s="8">
        <f t="shared" si="29"/>
        <v>43793.25</v>
      </c>
      <c r="N492" t="b">
        <v>0</v>
      </c>
      <c r="O492" t="b">
        <v>0</v>
      </c>
      <c r="P492" t="s">
        <v>1029</v>
      </c>
      <c r="Q492">
        <f>100*(E492/D492)</f>
        <v>191.5</v>
      </c>
      <c r="R492">
        <f>IF(G492, E492/G492, 0)</f>
        <v>24.317460317460316</v>
      </c>
      <c r="S492" t="str">
        <f t="shared" si="30"/>
        <v>journalism</v>
      </c>
      <c r="T492" t="str">
        <f t="shared" si="31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189</v>
      </c>
      <c r="H493" t="s">
        <v>21</v>
      </c>
      <c r="I493" t="s">
        <v>22</v>
      </c>
      <c r="J493">
        <v>1372654800</v>
      </c>
      <c r="K493" s="8">
        <f t="shared" si="28"/>
        <v>41456.208333333336</v>
      </c>
      <c r="L493">
        <v>1374901200</v>
      </c>
      <c r="M493" s="8">
        <f t="shared" si="29"/>
        <v>41482.208333333336</v>
      </c>
      <c r="N493" t="b">
        <v>0</v>
      </c>
      <c r="O493" t="b">
        <v>1</v>
      </c>
      <c r="P493" t="s">
        <v>17</v>
      </c>
      <c r="Q493">
        <f>100*(E493/D493)</f>
        <v>305.34683098591546</v>
      </c>
      <c r="R493">
        <f>IF(G493, E493/G493, 0)</f>
        <v>917.65608465608466</v>
      </c>
      <c r="S493" t="str">
        <f t="shared" si="30"/>
        <v>food</v>
      </c>
      <c r="T493" t="str">
        <f t="shared" si="31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20</v>
      </c>
      <c r="G494">
        <v>187</v>
      </c>
      <c r="H494" t="s">
        <v>21</v>
      </c>
      <c r="I494" t="s">
        <v>22</v>
      </c>
      <c r="J494">
        <v>1275886800</v>
      </c>
      <c r="K494" s="8">
        <f t="shared" si="28"/>
        <v>40336.208333333336</v>
      </c>
      <c r="L494">
        <v>1278910800</v>
      </c>
      <c r="M494" s="8">
        <f t="shared" si="29"/>
        <v>40371.208333333336</v>
      </c>
      <c r="N494" t="b">
        <v>1</v>
      </c>
      <c r="O494" t="b">
        <v>1</v>
      </c>
      <c r="P494" t="s">
        <v>100</v>
      </c>
      <c r="Q494">
        <f>100*(E494/D494)</f>
        <v>23.995287958115181</v>
      </c>
      <c r="R494">
        <f>IF(G494, E494/G494, 0)</f>
        <v>245.08556149732621</v>
      </c>
      <c r="S494" t="str">
        <f t="shared" si="30"/>
        <v>film &amp; video</v>
      </c>
      <c r="T494" t="str">
        <f t="shared" si="31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186</v>
      </c>
      <c r="H495" t="s">
        <v>21</v>
      </c>
      <c r="I495" t="s">
        <v>22</v>
      </c>
      <c r="J495">
        <v>1561784400</v>
      </c>
      <c r="K495" s="8">
        <f t="shared" si="28"/>
        <v>43645.208333333328</v>
      </c>
      <c r="L495">
        <v>1562907600</v>
      </c>
      <c r="M495" s="8">
        <f t="shared" si="29"/>
        <v>43658.208333333328</v>
      </c>
      <c r="N495" t="b">
        <v>0</v>
      </c>
      <c r="O495" t="b">
        <v>0</v>
      </c>
      <c r="P495" t="s">
        <v>122</v>
      </c>
      <c r="Q495">
        <f>100*(E495/D495)</f>
        <v>723.77777777777771</v>
      </c>
      <c r="R495">
        <f>IF(G495, E495/G495, 0)</f>
        <v>35.021505376344088</v>
      </c>
      <c r="S495" t="str">
        <f t="shared" si="30"/>
        <v>photography</v>
      </c>
      <c r="T495" t="str">
        <f t="shared" si="31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186</v>
      </c>
      <c r="H496" t="s">
        <v>21</v>
      </c>
      <c r="I496" t="s">
        <v>22</v>
      </c>
      <c r="J496">
        <v>1332392400</v>
      </c>
      <c r="K496" s="8">
        <f t="shared" si="28"/>
        <v>40990.208333333336</v>
      </c>
      <c r="L496">
        <v>1332478800</v>
      </c>
      <c r="M496" s="8">
        <f t="shared" si="29"/>
        <v>40991.208333333336</v>
      </c>
      <c r="N496" t="b">
        <v>0</v>
      </c>
      <c r="O496" t="b">
        <v>0</v>
      </c>
      <c r="P496" t="s">
        <v>65</v>
      </c>
      <c r="Q496">
        <f>100*(E496/D496)</f>
        <v>547.36</v>
      </c>
      <c r="R496">
        <f>IF(G496, E496/G496, 0)</f>
        <v>73.569892473118273</v>
      </c>
      <c r="S496" t="str">
        <f t="shared" si="30"/>
        <v>technology</v>
      </c>
      <c r="T496" t="str">
        <f t="shared" si="31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186</v>
      </c>
      <c r="H497" t="s">
        <v>36</v>
      </c>
      <c r="I497" t="s">
        <v>37</v>
      </c>
      <c r="J497">
        <v>1402376400</v>
      </c>
      <c r="K497" s="8">
        <f t="shared" si="28"/>
        <v>41800.208333333336</v>
      </c>
      <c r="L497">
        <v>1402722000</v>
      </c>
      <c r="M497" s="8">
        <f t="shared" si="29"/>
        <v>41804.208333333336</v>
      </c>
      <c r="N497" t="b">
        <v>0</v>
      </c>
      <c r="O497" t="b">
        <v>0</v>
      </c>
      <c r="P497" t="s">
        <v>33</v>
      </c>
      <c r="Q497">
        <f>100*(E497/D497)</f>
        <v>414.49999999999994</v>
      </c>
      <c r="R497">
        <f>IF(G497, E497/G497, 0)</f>
        <v>71.311827956989248</v>
      </c>
      <c r="S497" t="str">
        <f t="shared" si="30"/>
        <v>theater</v>
      </c>
      <c r="T497" t="str">
        <f t="shared" si="31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186</v>
      </c>
      <c r="H498" t="s">
        <v>21</v>
      </c>
      <c r="I498" t="s">
        <v>22</v>
      </c>
      <c r="J498">
        <v>1495342800</v>
      </c>
      <c r="K498" s="8">
        <f t="shared" si="28"/>
        <v>42876.208333333328</v>
      </c>
      <c r="L498">
        <v>1496811600</v>
      </c>
      <c r="M498" s="8">
        <f t="shared" si="29"/>
        <v>42893.208333333328</v>
      </c>
      <c r="N498" t="b">
        <v>0</v>
      </c>
      <c r="O498" t="b">
        <v>0</v>
      </c>
      <c r="P498" t="s">
        <v>71</v>
      </c>
      <c r="Q498">
        <f>100*(E498/D498)</f>
        <v>0.90696409140369971</v>
      </c>
      <c r="R498">
        <f>IF(G498, E498/G498, 0)</f>
        <v>8.9623655913978499</v>
      </c>
      <c r="S498" t="str">
        <f t="shared" si="30"/>
        <v>film &amp; video</v>
      </c>
      <c r="T498" t="str">
        <f t="shared" si="31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20</v>
      </c>
      <c r="G499">
        <v>186</v>
      </c>
      <c r="H499" t="s">
        <v>21</v>
      </c>
      <c r="I499" t="s">
        <v>22</v>
      </c>
      <c r="J499">
        <v>1482213600</v>
      </c>
      <c r="K499" s="8">
        <f t="shared" si="28"/>
        <v>42724.25</v>
      </c>
      <c r="L499">
        <v>1482213600</v>
      </c>
      <c r="M499" s="8">
        <f t="shared" si="29"/>
        <v>42724.25</v>
      </c>
      <c r="N499" t="b">
        <v>0</v>
      </c>
      <c r="O499" t="b">
        <v>1</v>
      </c>
      <c r="P499" t="s">
        <v>65</v>
      </c>
      <c r="Q499">
        <f>100*(E499/D499)</f>
        <v>34.173469387755098</v>
      </c>
      <c r="R499">
        <f>IF(G499, E499/G499, 0)</f>
        <v>18.00537634408602</v>
      </c>
      <c r="S499" t="str">
        <f t="shared" si="30"/>
        <v>technology</v>
      </c>
      <c r="T499" t="str">
        <f t="shared" si="31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20</v>
      </c>
      <c r="G500">
        <v>186</v>
      </c>
      <c r="H500" t="s">
        <v>36</v>
      </c>
      <c r="I500" t="s">
        <v>37</v>
      </c>
      <c r="J500">
        <v>1420092000</v>
      </c>
      <c r="K500" s="8">
        <f t="shared" si="28"/>
        <v>42005.25</v>
      </c>
      <c r="L500">
        <v>1420264800</v>
      </c>
      <c r="M500" s="8">
        <f t="shared" si="29"/>
        <v>42007.25</v>
      </c>
      <c r="N500" t="b">
        <v>0</v>
      </c>
      <c r="O500" t="b">
        <v>0</v>
      </c>
      <c r="P500" t="s">
        <v>28</v>
      </c>
      <c r="Q500">
        <f>100*(E500/D500)</f>
        <v>23.948810754912099</v>
      </c>
      <c r="R500">
        <f>IF(G500, E500/G500, 0)</f>
        <v>249.01612903225808</v>
      </c>
      <c r="S500" t="str">
        <f t="shared" si="30"/>
        <v>technology</v>
      </c>
      <c r="T500" t="str">
        <f t="shared" si="31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20</v>
      </c>
      <c r="G501">
        <v>185</v>
      </c>
      <c r="H501" t="s">
        <v>21</v>
      </c>
      <c r="I501" t="s">
        <v>22</v>
      </c>
      <c r="J501">
        <v>1458018000</v>
      </c>
      <c r="K501" s="8">
        <f t="shared" si="28"/>
        <v>42444.208333333328</v>
      </c>
      <c r="L501">
        <v>1458450000</v>
      </c>
      <c r="M501" s="8">
        <f t="shared" si="29"/>
        <v>42449.208333333328</v>
      </c>
      <c r="N501" t="b">
        <v>0</v>
      </c>
      <c r="O501" t="b">
        <v>1</v>
      </c>
      <c r="P501" t="s">
        <v>42</v>
      </c>
      <c r="Q501">
        <f>100*(E501/D501)</f>
        <v>48.072649572649574</v>
      </c>
      <c r="R501">
        <f>IF(G501, E501/G501, 0)</f>
        <v>425.63783783783782</v>
      </c>
      <c r="S501" t="str">
        <f t="shared" si="30"/>
        <v>film &amp; video</v>
      </c>
      <c r="T501" t="str">
        <f t="shared" si="31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74</v>
      </c>
      <c r="G502">
        <v>184</v>
      </c>
      <c r="H502" t="s">
        <v>21</v>
      </c>
      <c r="I502" t="s">
        <v>22</v>
      </c>
      <c r="J502">
        <v>1367384400</v>
      </c>
      <c r="K502" s="8">
        <f t="shared" si="28"/>
        <v>41395.208333333336</v>
      </c>
      <c r="L502">
        <v>1369803600</v>
      </c>
      <c r="M502" s="8">
        <f t="shared" si="29"/>
        <v>41423.208333333336</v>
      </c>
      <c r="N502" t="b">
        <v>0</v>
      </c>
      <c r="O502" t="b">
        <v>1</v>
      </c>
      <c r="P502" t="s">
        <v>33</v>
      </c>
      <c r="Q502">
        <f>100*(E502/D502)</f>
        <v>0</v>
      </c>
      <c r="R502">
        <f>IF(G502, E502/G502, 0)</f>
        <v>0</v>
      </c>
      <c r="S502" t="str">
        <f t="shared" si="30"/>
        <v>theater</v>
      </c>
      <c r="T502" t="str">
        <f t="shared" si="31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20</v>
      </c>
      <c r="G503">
        <v>184</v>
      </c>
      <c r="H503" t="s">
        <v>21</v>
      </c>
      <c r="I503" t="s">
        <v>22</v>
      </c>
      <c r="J503">
        <v>1363064400</v>
      </c>
      <c r="K503" s="8">
        <f t="shared" si="28"/>
        <v>41345.208333333336</v>
      </c>
      <c r="L503">
        <v>1363237200</v>
      </c>
      <c r="M503" s="8">
        <f t="shared" si="29"/>
        <v>41347.208333333336</v>
      </c>
      <c r="N503" t="b">
        <v>0</v>
      </c>
      <c r="O503" t="b">
        <v>0</v>
      </c>
      <c r="P503" t="s">
        <v>42</v>
      </c>
      <c r="Q503">
        <f>100*(E503/D503)</f>
        <v>70.145182291666657</v>
      </c>
      <c r="R503">
        <f>IF(G503, E503/G503, 0)</f>
        <v>585.55978260869563</v>
      </c>
      <c r="S503" t="str">
        <f t="shared" si="30"/>
        <v>film &amp; video</v>
      </c>
      <c r="T503" t="str">
        <f t="shared" si="31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183</v>
      </c>
      <c r="H504" t="s">
        <v>26</v>
      </c>
      <c r="I504" t="s">
        <v>27</v>
      </c>
      <c r="J504">
        <v>1343365200</v>
      </c>
      <c r="K504" s="8">
        <f t="shared" si="28"/>
        <v>41117.208333333336</v>
      </c>
      <c r="L504">
        <v>1345870800</v>
      </c>
      <c r="M504" s="8">
        <f t="shared" si="29"/>
        <v>41146.208333333336</v>
      </c>
      <c r="N504" t="b">
        <v>0</v>
      </c>
      <c r="O504" t="b">
        <v>1</v>
      </c>
      <c r="P504" t="s">
        <v>89</v>
      </c>
      <c r="Q504">
        <f>100*(E504/D504)</f>
        <v>529.92307692307691</v>
      </c>
      <c r="R504">
        <f>IF(G504, E504/G504, 0)</f>
        <v>37.644808743169399</v>
      </c>
      <c r="S504" t="str">
        <f t="shared" si="30"/>
        <v>games</v>
      </c>
      <c r="T504" t="str">
        <f t="shared" si="31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14</v>
      </c>
      <c r="G505">
        <v>183</v>
      </c>
      <c r="H505" t="s">
        <v>21</v>
      </c>
      <c r="I505" t="s">
        <v>22</v>
      </c>
      <c r="J505">
        <v>1435726800</v>
      </c>
      <c r="K505" s="8">
        <f t="shared" si="28"/>
        <v>42186.208333333328</v>
      </c>
      <c r="L505">
        <v>1437454800</v>
      </c>
      <c r="M505" s="8">
        <f t="shared" si="29"/>
        <v>42206.208333333328</v>
      </c>
      <c r="N505" t="b">
        <v>0</v>
      </c>
      <c r="O505" t="b">
        <v>0</v>
      </c>
      <c r="P505" t="s">
        <v>53</v>
      </c>
      <c r="Q505">
        <f>100*(E505/D505)</f>
        <v>180.32549019607845</v>
      </c>
      <c r="R505">
        <f>IF(G505, E505/G505, 0)</f>
        <v>251.27322404371586</v>
      </c>
      <c r="S505" t="str">
        <f t="shared" si="30"/>
        <v>film &amp; video</v>
      </c>
      <c r="T505" t="str">
        <f t="shared" si="31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20</v>
      </c>
      <c r="G506">
        <v>183</v>
      </c>
      <c r="H506" t="s">
        <v>107</v>
      </c>
      <c r="I506" t="s">
        <v>108</v>
      </c>
      <c r="J506">
        <v>1431925200</v>
      </c>
      <c r="K506" s="8">
        <f t="shared" si="28"/>
        <v>42142.208333333328</v>
      </c>
      <c r="L506">
        <v>1432011600</v>
      </c>
      <c r="M506" s="8">
        <f t="shared" si="29"/>
        <v>42143.208333333328</v>
      </c>
      <c r="N506" t="b">
        <v>0</v>
      </c>
      <c r="O506" t="b">
        <v>0</v>
      </c>
      <c r="P506" t="s">
        <v>23</v>
      </c>
      <c r="Q506">
        <f>100*(E506/D506)</f>
        <v>92.320000000000007</v>
      </c>
      <c r="R506">
        <f>IF(G506, E506/G506, 0)</f>
        <v>37.83606557377049</v>
      </c>
      <c r="S506" t="str">
        <f t="shared" si="30"/>
        <v>music</v>
      </c>
      <c r="T506" t="str">
        <f t="shared" si="31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20</v>
      </c>
      <c r="G507">
        <v>182</v>
      </c>
      <c r="H507" t="s">
        <v>21</v>
      </c>
      <c r="I507" t="s">
        <v>22</v>
      </c>
      <c r="J507">
        <v>1362722400</v>
      </c>
      <c r="K507" s="8">
        <f t="shared" si="28"/>
        <v>41341.25</v>
      </c>
      <c r="L507">
        <v>1366347600</v>
      </c>
      <c r="M507" s="8">
        <f t="shared" si="29"/>
        <v>41383.208333333336</v>
      </c>
      <c r="N507" t="b">
        <v>0</v>
      </c>
      <c r="O507" t="b">
        <v>1</v>
      </c>
      <c r="P507" t="s">
        <v>133</v>
      </c>
      <c r="Q507">
        <f>100*(E507/D507)</f>
        <v>13.901001112347053</v>
      </c>
      <c r="R507">
        <f>IF(G507, E507/G507, 0)</f>
        <v>68.664835164835168</v>
      </c>
      <c r="S507" t="str">
        <f t="shared" si="30"/>
        <v>publishing</v>
      </c>
      <c r="T507" t="str">
        <f t="shared" si="31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181</v>
      </c>
      <c r="H508" t="s">
        <v>21</v>
      </c>
      <c r="I508" t="s">
        <v>22</v>
      </c>
      <c r="J508">
        <v>1511416800</v>
      </c>
      <c r="K508" s="8">
        <f t="shared" si="28"/>
        <v>43062.25</v>
      </c>
      <c r="L508">
        <v>1512885600</v>
      </c>
      <c r="M508" s="8">
        <f t="shared" si="29"/>
        <v>43079.25</v>
      </c>
      <c r="N508" t="b">
        <v>0</v>
      </c>
      <c r="O508" t="b">
        <v>1</v>
      </c>
      <c r="P508" t="s">
        <v>33</v>
      </c>
      <c r="Q508">
        <f>100*(E508/D508)</f>
        <v>927.07777777777767</v>
      </c>
      <c r="R508">
        <f>IF(G508, E508/G508, 0)</f>
        <v>921.95580110497235</v>
      </c>
      <c r="S508" t="str">
        <f t="shared" si="30"/>
        <v>theater</v>
      </c>
      <c r="T508" t="str">
        <f t="shared" si="31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20</v>
      </c>
      <c r="G509">
        <v>181</v>
      </c>
      <c r="H509" t="s">
        <v>21</v>
      </c>
      <c r="I509" t="s">
        <v>22</v>
      </c>
      <c r="J509">
        <v>1365483600</v>
      </c>
      <c r="K509" s="8">
        <f t="shared" si="28"/>
        <v>41373.208333333336</v>
      </c>
      <c r="L509">
        <v>1369717200</v>
      </c>
      <c r="M509" s="8">
        <f t="shared" si="29"/>
        <v>41422.208333333336</v>
      </c>
      <c r="N509" t="b">
        <v>0</v>
      </c>
      <c r="O509" t="b">
        <v>1</v>
      </c>
      <c r="P509" t="s">
        <v>28</v>
      </c>
      <c r="Q509">
        <f>100*(E509/D509)</f>
        <v>39.857142857142861</v>
      </c>
      <c r="R509">
        <f>IF(G509, E509/G509, 0)</f>
        <v>4.624309392265193</v>
      </c>
      <c r="S509" t="str">
        <f t="shared" si="30"/>
        <v>technology</v>
      </c>
      <c r="T509" t="str">
        <f t="shared" si="31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14</v>
      </c>
      <c r="G510">
        <v>181</v>
      </c>
      <c r="H510" t="s">
        <v>21</v>
      </c>
      <c r="I510" t="s">
        <v>22</v>
      </c>
      <c r="J510">
        <v>1532840400</v>
      </c>
      <c r="K510" s="8">
        <f t="shared" si="28"/>
        <v>43310.208333333328</v>
      </c>
      <c r="L510">
        <v>1534654800</v>
      </c>
      <c r="M510" s="8">
        <f t="shared" si="29"/>
        <v>43331.208333333328</v>
      </c>
      <c r="N510" t="b">
        <v>0</v>
      </c>
      <c r="O510" t="b">
        <v>0</v>
      </c>
      <c r="P510" t="s">
        <v>33</v>
      </c>
      <c r="Q510">
        <f>100*(E510/D510)</f>
        <v>112.22929936305732</v>
      </c>
      <c r="R510">
        <f>IF(G510, E510/G510, 0)</f>
        <v>1070.8287292817679</v>
      </c>
      <c r="S510" t="str">
        <f t="shared" si="30"/>
        <v>theater</v>
      </c>
      <c r="T510" t="str">
        <f t="shared" si="31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20</v>
      </c>
      <c r="G511">
        <v>180</v>
      </c>
      <c r="H511" t="s">
        <v>21</v>
      </c>
      <c r="I511" t="s">
        <v>22</v>
      </c>
      <c r="J511">
        <v>1336194000</v>
      </c>
      <c r="K511" s="8">
        <f t="shared" si="28"/>
        <v>41034.208333333336</v>
      </c>
      <c r="L511">
        <v>1337058000</v>
      </c>
      <c r="M511" s="8">
        <f t="shared" si="29"/>
        <v>41044.208333333336</v>
      </c>
      <c r="N511" t="b">
        <v>0</v>
      </c>
      <c r="O511" t="b">
        <v>0</v>
      </c>
      <c r="P511" t="s">
        <v>33</v>
      </c>
      <c r="Q511">
        <f>100*(E511/D511)</f>
        <v>70.925816023738875</v>
      </c>
      <c r="R511">
        <f>IF(G511, E511/G511, 0)</f>
        <v>663.94444444444446</v>
      </c>
      <c r="S511" t="str">
        <f t="shared" si="30"/>
        <v>theater</v>
      </c>
      <c r="T511" t="str">
        <f t="shared" si="31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180</v>
      </c>
      <c r="H512" t="s">
        <v>26</v>
      </c>
      <c r="I512" t="s">
        <v>27</v>
      </c>
      <c r="J512">
        <v>1527742800</v>
      </c>
      <c r="K512" s="8">
        <f t="shared" si="28"/>
        <v>43251.208333333328</v>
      </c>
      <c r="L512">
        <v>1529816400</v>
      </c>
      <c r="M512" s="8">
        <f t="shared" si="29"/>
        <v>43275.208333333328</v>
      </c>
      <c r="N512" t="b">
        <v>0</v>
      </c>
      <c r="O512" t="b">
        <v>0</v>
      </c>
      <c r="P512" t="s">
        <v>53</v>
      </c>
      <c r="Q512">
        <f>100*(E512/D512)</f>
        <v>119.08974358974358</v>
      </c>
      <c r="R512">
        <f>IF(G512, E512/G512, 0)</f>
        <v>51.605555555555554</v>
      </c>
      <c r="S512" t="str">
        <f t="shared" si="30"/>
        <v>film &amp; video</v>
      </c>
      <c r="T512" t="str">
        <f t="shared" si="31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20</v>
      </c>
      <c r="G513">
        <v>180</v>
      </c>
      <c r="H513" t="s">
        <v>21</v>
      </c>
      <c r="I513" t="s">
        <v>22</v>
      </c>
      <c r="J513">
        <v>1564030800</v>
      </c>
      <c r="K513" s="8">
        <f t="shared" si="28"/>
        <v>43671.208333333328</v>
      </c>
      <c r="L513">
        <v>1564894800</v>
      </c>
      <c r="M513" s="8">
        <f t="shared" si="29"/>
        <v>43681.208333333328</v>
      </c>
      <c r="N513" t="b">
        <v>0</v>
      </c>
      <c r="O513" t="b">
        <v>0</v>
      </c>
      <c r="P513" t="s">
        <v>33</v>
      </c>
      <c r="Q513">
        <f>100*(E513/D513)</f>
        <v>24.017591339648174</v>
      </c>
      <c r="R513">
        <f>IF(G513, E513/G513, 0)</f>
        <v>197.21111111111111</v>
      </c>
      <c r="S513" t="str">
        <f t="shared" si="30"/>
        <v>theater</v>
      </c>
      <c r="T513" t="str">
        <f t="shared" si="31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14</v>
      </c>
      <c r="G514">
        <v>180</v>
      </c>
      <c r="H514" t="s">
        <v>21</v>
      </c>
      <c r="I514" t="s">
        <v>22</v>
      </c>
      <c r="J514">
        <v>1404536400</v>
      </c>
      <c r="K514" s="8">
        <f t="shared" si="28"/>
        <v>41825.208333333336</v>
      </c>
      <c r="L514">
        <v>1404622800</v>
      </c>
      <c r="M514" s="8">
        <f t="shared" si="29"/>
        <v>41826.208333333336</v>
      </c>
      <c r="N514" t="b">
        <v>0</v>
      </c>
      <c r="O514" t="b">
        <v>1</v>
      </c>
      <c r="P514" t="s">
        <v>89</v>
      </c>
      <c r="Q514">
        <f>100*(E514/D514)</f>
        <v>139.31868131868131</v>
      </c>
      <c r="R514">
        <f>IF(G514, E514/G514, 0)</f>
        <v>70.433333333333337</v>
      </c>
      <c r="S514" t="str">
        <f t="shared" si="30"/>
        <v>games</v>
      </c>
      <c r="T514" t="str">
        <f t="shared" si="31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20</v>
      </c>
      <c r="G515">
        <v>180</v>
      </c>
      <c r="H515" t="s">
        <v>21</v>
      </c>
      <c r="I515" t="s">
        <v>22</v>
      </c>
      <c r="J515">
        <v>1284008400</v>
      </c>
      <c r="K515" s="8">
        <f t="shared" ref="K515:K578" si="32">(((J515/60)/60)/24)+DATE(1970,1,1)</f>
        <v>40430.208333333336</v>
      </c>
      <c r="L515">
        <v>1284181200</v>
      </c>
      <c r="M515" s="8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>
        <f>100*(E515/D515)</f>
        <v>39.277108433734945</v>
      </c>
      <c r="R515">
        <f>IF(G515, E515/G515, 0)</f>
        <v>18.111111111111111</v>
      </c>
      <c r="S515" t="str">
        <f t="shared" ref="S515:S578" si="34">LEFT(P515,FIND("/",P515)-1)</f>
        <v>film &amp; video</v>
      </c>
      <c r="T515" t="str">
        <f t="shared" ref="T515:T578" si="35">RIGHT(P515,LEN(P515) - FIND("/",P515))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20</v>
      </c>
      <c r="G516">
        <v>179</v>
      </c>
      <c r="H516" t="s">
        <v>98</v>
      </c>
      <c r="I516" t="s">
        <v>99</v>
      </c>
      <c r="J516">
        <v>1386309600</v>
      </c>
      <c r="K516" s="8">
        <f t="shared" si="32"/>
        <v>41614.25</v>
      </c>
      <c r="L516">
        <v>1386741600</v>
      </c>
      <c r="M516" s="8">
        <f t="shared" si="33"/>
        <v>41619.25</v>
      </c>
      <c r="N516" t="b">
        <v>0</v>
      </c>
      <c r="O516" t="b">
        <v>1</v>
      </c>
      <c r="P516" t="s">
        <v>23</v>
      </c>
      <c r="Q516">
        <f>100*(E516/D516)</f>
        <v>22.439077144917089</v>
      </c>
      <c r="R516">
        <f>IF(G516, E516/G516, 0)</f>
        <v>173.87150837988827</v>
      </c>
      <c r="S516" t="str">
        <f t="shared" si="34"/>
        <v>music</v>
      </c>
      <c r="T516" t="str">
        <f t="shared" si="35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20</v>
      </c>
      <c r="G517">
        <v>176</v>
      </c>
      <c r="H517" t="s">
        <v>15</v>
      </c>
      <c r="I517" t="s">
        <v>16</v>
      </c>
      <c r="J517">
        <v>1324620000</v>
      </c>
      <c r="K517" s="8">
        <f t="shared" si="32"/>
        <v>40900.25</v>
      </c>
      <c r="L517">
        <v>1324792800</v>
      </c>
      <c r="M517" s="8">
        <f t="shared" si="33"/>
        <v>40902.25</v>
      </c>
      <c r="N517" t="b">
        <v>0</v>
      </c>
      <c r="O517" t="b">
        <v>1</v>
      </c>
      <c r="P517" t="s">
        <v>33</v>
      </c>
      <c r="Q517">
        <f>100*(E517/D517)</f>
        <v>55.779069767441861</v>
      </c>
      <c r="R517">
        <f>IF(G517, E517/G517, 0)</f>
        <v>27.255681818181817</v>
      </c>
      <c r="S517" t="str">
        <f t="shared" si="34"/>
        <v>theater</v>
      </c>
      <c r="T517" t="str">
        <f t="shared" si="35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20</v>
      </c>
      <c r="G518">
        <v>175</v>
      </c>
      <c r="H518" t="s">
        <v>21</v>
      </c>
      <c r="I518" t="s">
        <v>22</v>
      </c>
      <c r="J518">
        <v>1281070800</v>
      </c>
      <c r="K518" s="8">
        <f t="shared" si="32"/>
        <v>40396.208333333336</v>
      </c>
      <c r="L518">
        <v>1284354000</v>
      </c>
      <c r="M518" s="8">
        <f t="shared" si="33"/>
        <v>40434.208333333336</v>
      </c>
      <c r="N518" t="b">
        <v>0</v>
      </c>
      <c r="O518" t="b">
        <v>0</v>
      </c>
      <c r="P518" t="s">
        <v>68</v>
      </c>
      <c r="Q518">
        <f>100*(E518/D518)</f>
        <v>42.523125996810208</v>
      </c>
      <c r="R518">
        <f>IF(G518, E518/G518, 0)</f>
        <v>304.70857142857142</v>
      </c>
      <c r="S518" t="str">
        <f t="shared" si="34"/>
        <v>publishing</v>
      </c>
      <c r="T518" t="str">
        <f t="shared" si="35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174</v>
      </c>
      <c r="H519" t="s">
        <v>21</v>
      </c>
      <c r="I519" t="s">
        <v>22</v>
      </c>
      <c r="J519">
        <v>1493960400</v>
      </c>
      <c r="K519" s="8">
        <f t="shared" si="32"/>
        <v>42860.208333333328</v>
      </c>
      <c r="L519">
        <v>1494392400</v>
      </c>
      <c r="M519" s="8">
        <f t="shared" si="33"/>
        <v>42865.208333333328</v>
      </c>
      <c r="N519" t="b">
        <v>0</v>
      </c>
      <c r="O519" t="b">
        <v>0</v>
      </c>
      <c r="P519" t="s">
        <v>17</v>
      </c>
      <c r="Q519">
        <f>100*(E519/D519)</f>
        <v>112.00000000000001</v>
      </c>
      <c r="R519">
        <f>IF(G519, E519/G519, 0)</f>
        <v>37.977011494252871</v>
      </c>
      <c r="S519" t="str">
        <f t="shared" si="34"/>
        <v>food</v>
      </c>
      <c r="T519" t="str">
        <f t="shared" si="35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20</v>
      </c>
      <c r="G520">
        <v>174</v>
      </c>
      <c r="H520" t="s">
        <v>21</v>
      </c>
      <c r="I520" t="s">
        <v>22</v>
      </c>
      <c r="J520">
        <v>1519365600</v>
      </c>
      <c r="K520" s="8">
        <f t="shared" si="32"/>
        <v>43154.25</v>
      </c>
      <c r="L520">
        <v>1519538400</v>
      </c>
      <c r="M520" s="8">
        <f t="shared" si="33"/>
        <v>43156.25</v>
      </c>
      <c r="N520" t="b">
        <v>0</v>
      </c>
      <c r="O520" t="b">
        <v>1</v>
      </c>
      <c r="P520" t="s">
        <v>71</v>
      </c>
      <c r="Q520">
        <f>100*(E520/D520)</f>
        <v>7.0681818181818183</v>
      </c>
      <c r="R520">
        <f>IF(G520, E520/G520, 0)</f>
        <v>3.5747126436781609</v>
      </c>
      <c r="S520" t="str">
        <f t="shared" si="34"/>
        <v>film &amp; video</v>
      </c>
      <c r="T520" t="str">
        <f t="shared" si="35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173</v>
      </c>
      <c r="H521" t="s">
        <v>21</v>
      </c>
      <c r="I521" t="s">
        <v>22</v>
      </c>
      <c r="J521">
        <v>1420696800</v>
      </c>
      <c r="K521" s="8">
        <f t="shared" si="32"/>
        <v>42012.25</v>
      </c>
      <c r="L521">
        <v>1421906400</v>
      </c>
      <c r="M521" s="8">
        <f t="shared" si="33"/>
        <v>42026.25</v>
      </c>
      <c r="N521" t="b">
        <v>0</v>
      </c>
      <c r="O521" t="b">
        <v>1</v>
      </c>
      <c r="P521" t="s">
        <v>23</v>
      </c>
      <c r="Q521">
        <f>100*(E521/D521)</f>
        <v>101.74563871693867</v>
      </c>
      <c r="R521">
        <f>IF(G521, E521/G521, 0)</f>
        <v>1045.0982658959538</v>
      </c>
      <c r="S521" t="str">
        <f t="shared" si="34"/>
        <v>music</v>
      </c>
      <c r="T521" t="str">
        <f t="shared" si="35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172</v>
      </c>
      <c r="H522" t="s">
        <v>21</v>
      </c>
      <c r="I522" t="s">
        <v>22</v>
      </c>
      <c r="J522">
        <v>1555650000</v>
      </c>
      <c r="K522" s="8">
        <f t="shared" si="32"/>
        <v>43574.208333333328</v>
      </c>
      <c r="L522">
        <v>1555909200</v>
      </c>
      <c r="M522" s="8">
        <f t="shared" si="33"/>
        <v>43577.208333333328</v>
      </c>
      <c r="N522" t="b">
        <v>0</v>
      </c>
      <c r="O522" t="b">
        <v>0</v>
      </c>
      <c r="P522" t="s">
        <v>33</v>
      </c>
      <c r="Q522">
        <f>100*(E522/D522)</f>
        <v>425.75</v>
      </c>
      <c r="R522">
        <f>IF(G522, E522/G522, 0)</f>
        <v>19.802325581395348</v>
      </c>
      <c r="S522" t="str">
        <f t="shared" si="34"/>
        <v>theater</v>
      </c>
      <c r="T522" t="str">
        <f t="shared" si="35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170</v>
      </c>
      <c r="H523" t="s">
        <v>21</v>
      </c>
      <c r="I523" t="s">
        <v>22</v>
      </c>
      <c r="J523">
        <v>1471928400</v>
      </c>
      <c r="K523" s="8">
        <f t="shared" si="32"/>
        <v>42605.208333333328</v>
      </c>
      <c r="L523">
        <v>1472446800</v>
      </c>
      <c r="M523" s="8">
        <f t="shared" si="33"/>
        <v>42611.208333333328</v>
      </c>
      <c r="N523" t="b">
        <v>0</v>
      </c>
      <c r="O523" t="b">
        <v>1</v>
      </c>
      <c r="P523" t="s">
        <v>53</v>
      </c>
      <c r="Q523">
        <f>100*(E523/D523)</f>
        <v>145.53947368421052</v>
      </c>
      <c r="R523">
        <f>IF(G523, E523/G523, 0)</f>
        <v>65.064705882352939</v>
      </c>
      <c r="S523" t="str">
        <f t="shared" si="34"/>
        <v>film &amp; video</v>
      </c>
      <c r="T523" t="str">
        <f t="shared" si="35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20</v>
      </c>
      <c r="G524">
        <v>170</v>
      </c>
      <c r="H524" t="s">
        <v>21</v>
      </c>
      <c r="I524" t="s">
        <v>22</v>
      </c>
      <c r="J524">
        <v>1341291600</v>
      </c>
      <c r="K524" s="8">
        <f t="shared" si="32"/>
        <v>41093.208333333336</v>
      </c>
      <c r="L524">
        <v>1342328400</v>
      </c>
      <c r="M524" s="8">
        <f t="shared" si="33"/>
        <v>41105.208333333336</v>
      </c>
      <c r="N524" t="b">
        <v>0</v>
      </c>
      <c r="O524" t="b">
        <v>0</v>
      </c>
      <c r="P524" t="s">
        <v>100</v>
      </c>
      <c r="Q524">
        <f>100*(E524/D524)</f>
        <v>32.453465346534657</v>
      </c>
      <c r="R524">
        <f>IF(G524, E524/G524, 0)</f>
        <v>96.405882352941177</v>
      </c>
      <c r="S524" t="str">
        <f t="shared" si="34"/>
        <v>film &amp; video</v>
      </c>
      <c r="T524" t="str">
        <f t="shared" si="35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170</v>
      </c>
      <c r="H525" t="s">
        <v>21</v>
      </c>
      <c r="I525" t="s">
        <v>22</v>
      </c>
      <c r="J525">
        <v>1267682400</v>
      </c>
      <c r="K525" s="8">
        <f t="shared" si="32"/>
        <v>40241.25</v>
      </c>
      <c r="L525">
        <v>1268114400</v>
      </c>
      <c r="M525" s="8">
        <f t="shared" si="33"/>
        <v>40246.25</v>
      </c>
      <c r="N525" t="b">
        <v>0</v>
      </c>
      <c r="O525" t="b">
        <v>0</v>
      </c>
      <c r="P525" t="s">
        <v>100</v>
      </c>
      <c r="Q525">
        <f>100*(E525/D525)</f>
        <v>700.33333333333326</v>
      </c>
      <c r="R525">
        <f>IF(G525, E525/G525, 0)</f>
        <v>37.076470588235296</v>
      </c>
      <c r="S525" t="str">
        <f t="shared" si="34"/>
        <v>film &amp; video</v>
      </c>
      <c r="T525" t="str">
        <f t="shared" si="35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20</v>
      </c>
      <c r="G526">
        <v>169</v>
      </c>
      <c r="H526" t="s">
        <v>21</v>
      </c>
      <c r="I526" t="s">
        <v>22</v>
      </c>
      <c r="J526">
        <v>1272258000</v>
      </c>
      <c r="K526" s="8">
        <f t="shared" si="32"/>
        <v>40294.208333333336</v>
      </c>
      <c r="L526">
        <v>1273381200</v>
      </c>
      <c r="M526" s="8">
        <f t="shared" si="33"/>
        <v>40307.208333333336</v>
      </c>
      <c r="N526" t="b">
        <v>0</v>
      </c>
      <c r="O526" t="b">
        <v>0</v>
      </c>
      <c r="P526" t="s">
        <v>33</v>
      </c>
      <c r="Q526">
        <f>100*(E526/D526)</f>
        <v>83.904860392967933</v>
      </c>
      <c r="R526">
        <f>IF(G526, E526/G526, 0)</f>
        <v>480.09467455621302</v>
      </c>
      <c r="S526" t="str">
        <f t="shared" si="34"/>
        <v>theater</v>
      </c>
      <c r="T526" t="str">
        <f t="shared" si="35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168</v>
      </c>
      <c r="H527" t="s">
        <v>21</v>
      </c>
      <c r="I527" t="s">
        <v>22</v>
      </c>
      <c r="J527">
        <v>1290492000</v>
      </c>
      <c r="K527" s="8">
        <f t="shared" si="32"/>
        <v>40505.25</v>
      </c>
      <c r="L527">
        <v>1290837600</v>
      </c>
      <c r="M527" s="8">
        <f t="shared" si="33"/>
        <v>40509.25</v>
      </c>
      <c r="N527" t="b">
        <v>0</v>
      </c>
      <c r="O527" t="b">
        <v>0</v>
      </c>
      <c r="P527" t="s">
        <v>65</v>
      </c>
      <c r="Q527">
        <f>100*(E527/D527)</f>
        <v>84.19047619047619</v>
      </c>
      <c r="R527">
        <f>IF(G527, E527/G527, 0)</f>
        <v>10.523809523809524</v>
      </c>
      <c r="S527" t="str">
        <f t="shared" si="34"/>
        <v>technology</v>
      </c>
      <c r="T527" t="str">
        <f t="shared" si="35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168</v>
      </c>
      <c r="H528" t="s">
        <v>21</v>
      </c>
      <c r="I528" t="s">
        <v>22</v>
      </c>
      <c r="J528">
        <v>1451109600</v>
      </c>
      <c r="K528" s="8">
        <f t="shared" si="32"/>
        <v>42364.25</v>
      </c>
      <c r="L528">
        <v>1454306400</v>
      </c>
      <c r="M528" s="8">
        <f t="shared" si="33"/>
        <v>42401.25</v>
      </c>
      <c r="N528" t="b">
        <v>0</v>
      </c>
      <c r="O528" t="b">
        <v>1</v>
      </c>
      <c r="P528" t="s">
        <v>33</v>
      </c>
      <c r="Q528">
        <f>100*(E528/D528)</f>
        <v>155.95180722891567</v>
      </c>
      <c r="R528">
        <f>IF(G528, E528/G528, 0)</f>
        <v>77.047619047619051</v>
      </c>
      <c r="S528" t="str">
        <f t="shared" si="34"/>
        <v>theater</v>
      </c>
      <c r="T528" t="str">
        <f t="shared" si="35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20</v>
      </c>
      <c r="G529">
        <v>168</v>
      </c>
      <c r="H529" t="s">
        <v>15</v>
      </c>
      <c r="I529" t="s">
        <v>16</v>
      </c>
      <c r="J529">
        <v>1454652000</v>
      </c>
      <c r="K529" s="8">
        <f t="shared" si="32"/>
        <v>42405.25</v>
      </c>
      <c r="L529">
        <v>1457762400</v>
      </c>
      <c r="M529" s="8">
        <f t="shared" si="33"/>
        <v>42441.25</v>
      </c>
      <c r="N529" t="b">
        <v>0</v>
      </c>
      <c r="O529" t="b">
        <v>0</v>
      </c>
      <c r="P529" t="s">
        <v>71</v>
      </c>
      <c r="Q529">
        <f>100*(E529/D529)</f>
        <v>99.619450317124731</v>
      </c>
      <c r="R529">
        <f>IF(G529, E529/G529, 0)</f>
        <v>1121.9047619047619</v>
      </c>
      <c r="S529" t="str">
        <f t="shared" si="34"/>
        <v>film &amp; video</v>
      </c>
      <c r="T529" t="str">
        <f t="shared" si="35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20</v>
      </c>
      <c r="G530">
        <v>166</v>
      </c>
      <c r="H530" t="s">
        <v>40</v>
      </c>
      <c r="I530" t="s">
        <v>41</v>
      </c>
      <c r="J530">
        <v>1385186400</v>
      </c>
      <c r="K530" s="8">
        <f t="shared" si="32"/>
        <v>41601.25</v>
      </c>
      <c r="L530">
        <v>1389074400</v>
      </c>
      <c r="M530" s="8">
        <f t="shared" si="33"/>
        <v>41646.25</v>
      </c>
      <c r="N530" t="b">
        <v>0</v>
      </c>
      <c r="O530" t="b">
        <v>0</v>
      </c>
      <c r="P530" t="s">
        <v>60</v>
      </c>
      <c r="Q530">
        <f>100*(E530/D530)</f>
        <v>80.300000000000011</v>
      </c>
      <c r="R530">
        <f>IF(G530, E530/G530, 0)</f>
        <v>43.536144578313255</v>
      </c>
      <c r="S530" t="str">
        <f t="shared" si="34"/>
        <v>music</v>
      </c>
      <c r="T530" t="str">
        <f t="shared" si="35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20</v>
      </c>
      <c r="G531">
        <v>165</v>
      </c>
      <c r="H531" t="s">
        <v>21</v>
      </c>
      <c r="I531" t="s">
        <v>22</v>
      </c>
      <c r="J531">
        <v>1399698000</v>
      </c>
      <c r="K531" s="8">
        <f t="shared" si="32"/>
        <v>41769.208333333336</v>
      </c>
      <c r="L531">
        <v>1402117200</v>
      </c>
      <c r="M531" s="8">
        <f t="shared" si="33"/>
        <v>41797.208333333336</v>
      </c>
      <c r="N531" t="b">
        <v>0</v>
      </c>
      <c r="O531" t="b">
        <v>0</v>
      </c>
      <c r="P531" t="s">
        <v>89</v>
      </c>
      <c r="Q531">
        <f>100*(E531/D531)</f>
        <v>11.254901960784313</v>
      </c>
      <c r="R531">
        <f>IF(G531, E531/G531, 0)</f>
        <v>3.478787878787879</v>
      </c>
      <c r="S531" t="str">
        <f t="shared" si="34"/>
        <v>games</v>
      </c>
      <c r="T531" t="str">
        <f t="shared" si="35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20</v>
      </c>
      <c r="G532">
        <v>165</v>
      </c>
      <c r="H532" t="s">
        <v>21</v>
      </c>
      <c r="I532" t="s">
        <v>22</v>
      </c>
      <c r="J532">
        <v>1283230800</v>
      </c>
      <c r="K532" s="8">
        <f t="shared" si="32"/>
        <v>40421.208333333336</v>
      </c>
      <c r="L532">
        <v>1284440400</v>
      </c>
      <c r="M532" s="8">
        <f t="shared" si="33"/>
        <v>40435.208333333336</v>
      </c>
      <c r="N532" t="b">
        <v>0</v>
      </c>
      <c r="O532" t="b">
        <v>1</v>
      </c>
      <c r="P532" t="s">
        <v>119</v>
      </c>
      <c r="Q532">
        <f>100*(E532/D532)</f>
        <v>91.740952380952379</v>
      </c>
      <c r="R532">
        <f>IF(G532, E532/G532, 0)</f>
        <v>583.80606060606056</v>
      </c>
      <c r="S532" t="str">
        <f t="shared" si="34"/>
        <v>publishing</v>
      </c>
      <c r="T532" t="str">
        <f t="shared" si="35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20</v>
      </c>
      <c r="G533">
        <v>165</v>
      </c>
      <c r="H533" t="s">
        <v>98</v>
      </c>
      <c r="I533" t="s">
        <v>99</v>
      </c>
      <c r="J533">
        <v>1384149600</v>
      </c>
      <c r="K533" s="8">
        <f t="shared" si="32"/>
        <v>41589.25</v>
      </c>
      <c r="L533">
        <v>1388988000</v>
      </c>
      <c r="M533" s="8">
        <f t="shared" si="33"/>
        <v>41645.25</v>
      </c>
      <c r="N533" t="b">
        <v>0</v>
      </c>
      <c r="O533" t="b">
        <v>0</v>
      </c>
      <c r="P533" t="s">
        <v>89</v>
      </c>
      <c r="Q533">
        <f>100*(E533/D533)</f>
        <v>95.521156936261391</v>
      </c>
      <c r="R533">
        <f>IF(G533, E533/G533, 0)</f>
        <v>1080.8363636363636</v>
      </c>
      <c r="S533" t="str">
        <f t="shared" si="34"/>
        <v>games</v>
      </c>
      <c r="T533" t="str">
        <f t="shared" si="35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165</v>
      </c>
      <c r="H534" t="s">
        <v>15</v>
      </c>
      <c r="I534" t="s">
        <v>16</v>
      </c>
      <c r="J534">
        <v>1516860000</v>
      </c>
      <c r="K534" s="8">
        <f t="shared" si="32"/>
        <v>43125.25</v>
      </c>
      <c r="L534">
        <v>1516946400</v>
      </c>
      <c r="M534" s="8">
        <f t="shared" si="33"/>
        <v>43126.25</v>
      </c>
      <c r="N534" t="b">
        <v>0</v>
      </c>
      <c r="O534" t="b">
        <v>0</v>
      </c>
      <c r="P534" t="s">
        <v>33</v>
      </c>
      <c r="Q534">
        <f>100*(E534/D534)</f>
        <v>502.87499999999994</v>
      </c>
      <c r="R534">
        <f>IF(G534, E534/G534, 0)</f>
        <v>48.763636363636365</v>
      </c>
      <c r="S534" t="str">
        <f t="shared" si="34"/>
        <v>theater</v>
      </c>
      <c r="T534" t="str">
        <f t="shared" si="35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164</v>
      </c>
      <c r="H535" t="s">
        <v>40</v>
      </c>
      <c r="I535" t="s">
        <v>41</v>
      </c>
      <c r="J535">
        <v>1374642000</v>
      </c>
      <c r="K535" s="8">
        <f t="shared" si="32"/>
        <v>41479.208333333336</v>
      </c>
      <c r="L535">
        <v>1377752400</v>
      </c>
      <c r="M535" s="8">
        <f t="shared" si="33"/>
        <v>41515.208333333336</v>
      </c>
      <c r="N535" t="b">
        <v>0</v>
      </c>
      <c r="O535" t="b">
        <v>0</v>
      </c>
      <c r="P535" t="s">
        <v>60</v>
      </c>
      <c r="Q535">
        <f>100*(E535/D535)</f>
        <v>159.24394463667818</v>
      </c>
      <c r="R535">
        <f>IF(G535, E535/G535, 0)</f>
        <v>1122.4756097560976</v>
      </c>
      <c r="S535" t="str">
        <f t="shared" si="34"/>
        <v>music</v>
      </c>
      <c r="T535" t="str">
        <f t="shared" si="35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20</v>
      </c>
      <c r="G536">
        <v>164</v>
      </c>
      <c r="H536" t="s">
        <v>21</v>
      </c>
      <c r="I536" t="s">
        <v>22</v>
      </c>
      <c r="J536">
        <v>1534482000</v>
      </c>
      <c r="K536" s="8">
        <f t="shared" si="32"/>
        <v>43329.208333333328</v>
      </c>
      <c r="L536">
        <v>1534568400</v>
      </c>
      <c r="M536" s="8">
        <f t="shared" si="33"/>
        <v>43330.208333333328</v>
      </c>
      <c r="N536" t="b">
        <v>0</v>
      </c>
      <c r="O536" t="b">
        <v>1</v>
      </c>
      <c r="P536" t="s">
        <v>53</v>
      </c>
      <c r="Q536">
        <f>100*(E536/D536)</f>
        <v>15.022446689113355</v>
      </c>
      <c r="R536">
        <f>IF(G536, E536/G536, 0)</f>
        <v>81.615853658536579</v>
      </c>
      <c r="S536" t="str">
        <f t="shared" si="34"/>
        <v>film &amp; video</v>
      </c>
      <c r="T536" t="str">
        <f t="shared" si="35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164</v>
      </c>
      <c r="H537" t="s">
        <v>107</v>
      </c>
      <c r="I537" t="s">
        <v>108</v>
      </c>
      <c r="J537">
        <v>1528434000</v>
      </c>
      <c r="K537" s="8">
        <f t="shared" si="32"/>
        <v>43259.208333333328</v>
      </c>
      <c r="L537">
        <v>1528606800</v>
      </c>
      <c r="M537" s="8">
        <f t="shared" si="33"/>
        <v>43261.208333333328</v>
      </c>
      <c r="N537" t="b">
        <v>0</v>
      </c>
      <c r="O537" t="b">
        <v>1</v>
      </c>
      <c r="P537" t="s">
        <v>33</v>
      </c>
      <c r="Q537">
        <f>100*(E537/D537)</f>
        <v>482.03846153846149</v>
      </c>
      <c r="R537">
        <f>IF(G537, E537/G537, 0)</f>
        <v>76.420731707317074</v>
      </c>
      <c r="S537" t="str">
        <f t="shared" si="34"/>
        <v>theater</v>
      </c>
      <c r="T537" t="str">
        <f t="shared" si="35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164</v>
      </c>
      <c r="H538" t="s">
        <v>107</v>
      </c>
      <c r="I538" t="s">
        <v>108</v>
      </c>
      <c r="J538">
        <v>1282626000</v>
      </c>
      <c r="K538" s="8">
        <f t="shared" si="32"/>
        <v>40414.208333333336</v>
      </c>
      <c r="L538">
        <v>1284872400</v>
      </c>
      <c r="M538" s="8">
        <f t="shared" si="33"/>
        <v>40440.208333333336</v>
      </c>
      <c r="N538" t="b">
        <v>0</v>
      </c>
      <c r="O538" t="b">
        <v>0</v>
      </c>
      <c r="P538" t="s">
        <v>119</v>
      </c>
      <c r="Q538">
        <f>100*(E538/D538)</f>
        <v>149.96938775510205</v>
      </c>
      <c r="R538">
        <f>IF(G538, E538/G538, 0)</f>
        <v>89.615853658536579</v>
      </c>
      <c r="S538" t="str">
        <f t="shared" si="34"/>
        <v>publishing</v>
      </c>
      <c r="T538" t="str">
        <f t="shared" si="35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164</v>
      </c>
      <c r="H539" t="s">
        <v>36</v>
      </c>
      <c r="I539" t="s">
        <v>37</v>
      </c>
      <c r="J539">
        <v>1535605200</v>
      </c>
      <c r="K539" s="8">
        <f t="shared" si="32"/>
        <v>43342.208333333328</v>
      </c>
      <c r="L539">
        <v>1537592400</v>
      </c>
      <c r="M539" s="8">
        <f t="shared" si="33"/>
        <v>43365.208333333328</v>
      </c>
      <c r="N539" t="b">
        <v>1</v>
      </c>
      <c r="O539" t="b">
        <v>1</v>
      </c>
      <c r="P539" t="s">
        <v>42</v>
      </c>
      <c r="Q539">
        <f>100*(E539/D539)</f>
        <v>117.22156398104266</v>
      </c>
      <c r="R539">
        <f>IF(G539, E539/G539, 0)</f>
        <v>603.26219512195121</v>
      </c>
      <c r="S539" t="str">
        <f t="shared" si="34"/>
        <v>film &amp; video</v>
      </c>
      <c r="T539" t="str">
        <f t="shared" si="35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20</v>
      </c>
      <c r="G540">
        <v>163</v>
      </c>
      <c r="H540" t="s">
        <v>21</v>
      </c>
      <c r="I540" t="s">
        <v>22</v>
      </c>
      <c r="J540">
        <v>1379826000</v>
      </c>
      <c r="K540" s="8">
        <f t="shared" si="32"/>
        <v>41539.208333333336</v>
      </c>
      <c r="L540">
        <v>1381208400</v>
      </c>
      <c r="M540" s="8">
        <f t="shared" si="33"/>
        <v>41555.208333333336</v>
      </c>
      <c r="N540" t="b">
        <v>0</v>
      </c>
      <c r="O540" t="b">
        <v>0</v>
      </c>
      <c r="P540" t="s">
        <v>292</v>
      </c>
      <c r="Q540">
        <f>100*(E540/D540)</f>
        <v>37.695968274950431</v>
      </c>
      <c r="R540">
        <f>IF(G540, E540/G540, 0)</f>
        <v>349.90184049079755</v>
      </c>
      <c r="S540" t="str">
        <f t="shared" si="34"/>
        <v>games</v>
      </c>
      <c r="T540" t="str">
        <f t="shared" si="35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20</v>
      </c>
      <c r="G541">
        <v>163</v>
      </c>
      <c r="H541" t="s">
        <v>21</v>
      </c>
      <c r="I541" t="s">
        <v>22</v>
      </c>
      <c r="J541">
        <v>1561957200</v>
      </c>
      <c r="K541" s="8">
        <f t="shared" si="32"/>
        <v>43647.208333333328</v>
      </c>
      <c r="L541">
        <v>1562475600</v>
      </c>
      <c r="M541" s="8">
        <f t="shared" si="33"/>
        <v>43653.208333333328</v>
      </c>
      <c r="N541" t="b">
        <v>0</v>
      </c>
      <c r="O541" t="b">
        <v>1</v>
      </c>
      <c r="P541" t="s">
        <v>17</v>
      </c>
      <c r="Q541">
        <f>100*(E541/D541)</f>
        <v>72.653061224489804</v>
      </c>
      <c r="R541">
        <f>IF(G541, E541/G541, 0)</f>
        <v>43.680981595092021</v>
      </c>
      <c r="S541" t="str">
        <f t="shared" si="34"/>
        <v>food</v>
      </c>
      <c r="T541" t="str">
        <f t="shared" si="35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14</v>
      </c>
      <c r="G542">
        <v>162</v>
      </c>
      <c r="H542" t="s">
        <v>21</v>
      </c>
      <c r="I542" t="s">
        <v>22</v>
      </c>
      <c r="J542">
        <v>1525496400</v>
      </c>
      <c r="K542" s="8">
        <f t="shared" si="32"/>
        <v>43225.208333333328</v>
      </c>
      <c r="L542">
        <v>1527397200</v>
      </c>
      <c r="M542" s="8">
        <f t="shared" si="33"/>
        <v>43247.208333333328</v>
      </c>
      <c r="N542" t="b">
        <v>0</v>
      </c>
      <c r="O542" t="b">
        <v>0</v>
      </c>
      <c r="P542" t="s">
        <v>122</v>
      </c>
      <c r="Q542">
        <f>100*(E542/D542)</f>
        <v>265.98113207547169</v>
      </c>
      <c r="R542">
        <f>IF(G542, E542/G542, 0)</f>
        <v>87.018518518518519</v>
      </c>
      <c r="S542" t="str">
        <f t="shared" si="34"/>
        <v>photography</v>
      </c>
      <c r="T542" t="str">
        <f t="shared" si="35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20</v>
      </c>
      <c r="G543">
        <v>161</v>
      </c>
      <c r="H543" t="s">
        <v>107</v>
      </c>
      <c r="I543" t="s">
        <v>108</v>
      </c>
      <c r="J543">
        <v>1433912400</v>
      </c>
      <c r="K543" s="8">
        <f t="shared" si="32"/>
        <v>42165.208333333328</v>
      </c>
      <c r="L543">
        <v>1436158800</v>
      </c>
      <c r="M543" s="8">
        <f t="shared" si="33"/>
        <v>42191.208333333328</v>
      </c>
      <c r="N543" t="b">
        <v>0</v>
      </c>
      <c r="O543" t="b">
        <v>0</v>
      </c>
      <c r="P543" t="s">
        <v>292</v>
      </c>
      <c r="Q543">
        <f>100*(E543/D543)</f>
        <v>24.205617977528089</v>
      </c>
      <c r="R543">
        <f>IF(G543, E543/G543, 0)</f>
        <v>267.61490683229812</v>
      </c>
      <c r="S543" t="str">
        <f t="shared" si="34"/>
        <v>games</v>
      </c>
      <c r="T543" t="str">
        <f t="shared" si="35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20</v>
      </c>
      <c r="G544">
        <v>160</v>
      </c>
      <c r="H544" t="s">
        <v>40</v>
      </c>
      <c r="I544" t="s">
        <v>41</v>
      </c>
      <c r="J544">
        <v>1453442400</v>
      </c>
      <c r="K544" s="8">
        <f t="shared" si="32"/>
        <v>42391.25</v>
      </c>
      <c r="L544">
        <v>1456034400</v>
      </c>
      <c r="M544" s="8">
        <f t="shared" si="33"/>
        <v>42421.25</v>
      </c>
      <c r="N544" t="b">
        <v>0</v>
      </c>
      <c r="O544" t="b">
        <v>0</v>
      </c>
      <c r="P544" t="s">
        <v>60</v>
      </c>
      <c r="Q544">
        <f>100*(E544/D544)</f>
        <v>2.5064935064935066</v>
      </c>
      <c r="R544">
        <f>IF(G544, E544/G544, 0)</f>
        <v>12.0625</v>
      </c>
      <c r="S544" t="str">
        <f t="shared" si="34"/>
        <v>music</v>
      </c>
      <c r="T544" t="str">
        <f t="shared" si="35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20</v>
      </c>
      <c r="G545">
        <v>160</v>
      </c>
      <c r="H545" t="s">
        <v>21</v>
      </c>
      <c r="I545" t="s">
        <v>22</v>
      </c>
      <c r="J545">
        <v>1378875600</v>
      </c>
      <c r="K545" s="8">
        <f t="shared" si="32"/>
        <v>41528.208333333336</v>
      </c>
      <c r="L545">
        <v>1380171600</v>
      </c>
      <c r="M545" s="8">
        <f t="shared" si="33"/>
        <v>41543.208333333336</v>
      </c>
      <c r="N545" t="b">
        <v>0</v>
      </c>
      <c r="O545" t="b">
        <v>0</v>
      </c>
      <c r="P545" t="s">
        <v>89</v>
      </c>
      <c r="Q545">
        <f>100*(E545/D545)</f>
        <v>16.329799764428738</v>
      </c>
      <c r="R545">
        <f>IF(G545, E545/G545, 0)</f>
        <v>86.65</v>
      </c>
      <c r="S545" t="str">
        <f t="shared" si="34"/>
        <v>games</v>
      </c>
      <c r="T545" t="str">
        <f t="shared" si="35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74</v>
      </c>
      <c r="G546">
        <v>160</v>
      </c>
      <c r="H546" t="s">
        <v>21</v>
      </c>
      <c r="I546" t="s">
        <v>22</v>
      </c>
      <c r="J546">
        <v>1452232800</v>
      </c>
      <c r="K546" s="8">
        <f t="shared" si="32"/>
        <v>42377.25</v>
      </c>
      <c r="L546">
        <v>1453356000</v>
      </c>
      <c r="M546" s="8">
        <f t="shared" si="33"/>
        <v>42390.25</v>
      </c>
      <c r="N546" t="b">
        <v>0</v>
      </c>
      <c r="O546" t="b">
        <v>0</v>
      </c>
      <c r="P546" t="s">
        <v>23</v>
      </c>
      <c r="Q546">
        <f>100*(E546/D546)</f>
        <v>276.5</v>
      </c>
      <c r="R546">
        <f>IF(G546, E546/G546, 0)</f>
        <v>48.387500000000003</v>
      </c>
      <c r="S546" t="str">
        <f t="shared" si="34"/>
        <v>music</v>
      </c>
      <c r="T546" t="str">
        <f t="shared" si="35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20</v>
      </c>
      <c r="G547">
        <v>159</v>
      </c>
      <c r="H547" t="s">
        <v>21</v>
      </c>
      <c r="I547" t="s">
        <v>22</v>
      </c>
      <c r="J547">
        <v>1577253600</v>
      </c>
      <c r="K547" s="8">
        <f t="shared" si="32"/>
        <v>43824.25</v>
      </c>
      <c r="L547">
        <v>1578981600</v>
      </c>
      <c r="M547" s="8">
        <f t="shared" si="33"/>
        <v>43844.25</v>
      </c>
      <c r="N547" t="b">
        <v>0</v>
      </c>
      <c r="O547" t="b">
        <v>0</v>
      </c>
      <c r="P547" t="s">
        <v>33</v>
      </c>
      <c r="Q547">
        <f>100*(E547/D547)</f>
        <v>88.803571428571431</v>
      </c>
      <c r="R547">
        <f>IF(G547, E547/G547, 0)</f>
        <v>1032.132075471698</v>
      </c>
      <c r="S547" t="str">
        <f t="shared" si="34"/>
        <v>theater</v>
      </c>
      <c r="T547" t="str">
        <f t="shared" si="35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159</v>
      </c>
      <c r="H548" t="s">
        <v>21</v>
      </c>
      <c r="I548" t="s">
        <v>22</v>
      </c>
      <c r="J548">
        <v>1537160400</v>
      </c>
      <c r="K548" s="8">
        <f t="shared" si="32"/>
        <v>43360.208333333328</v>
      </c>
      <c r="L548">
        <v>1537419600</v>
      </c>
      <c r="M548" s="8">
        <f t="shared" si="33"/>
        <v>43363.208333333328</v>
      </c>
      <c r="N548" t="b">
        <v>0</v>
      </c>
      <c r="O548" t="b">
        <v>1</v>
      </c>
      <c r="P548" t="s">
        <v>33</v>
      </c>
      <c r="Q548">
        <f>100*(E548/D548)</f>
        <v>163.57142857142856</v>
      </c>
      <c r="R548">
        <f>IF(G548, E548/G548, 0)</f>
        <v>43.20754716981132</v>
      </c>
      <c r="S548" t="str">
        <f t="shared" si="34"/>
        <v>theater</v>
      </c>
      <c r="T548" t="str">
        <f t="shared" si="35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159</v>
      </c>
      <c r="H549" t="s">
        <v>21</v>
      </c>
      <c r="I549" t="s">
        <v>22</v>
      </c>
      <c r="J549">
        <v>1422165600</v>
      </c>
      <c r="K549" s="8">
        <f t="shared" si="32"/>
        <v>42029.25</v>
      </c>
      <c r="L549">
        <v>1423202400</v>
      </c>
      <c r="M549" s="8">
        <f t="shared" si="33"/>
        <v>42041.25</v>
      </c>
      <c r="N549" t="b">
        <v>0</v>
      </c>
      <c r="O549" t="b">
        <v>0</v>
      </c>
      <c r="P549" t="s">
        <v>53</v>
      </c>
      <c r="Q549">
        <f>100*(E549/D549)</f>
        <v>969</v>
      </c>
      <c r="R549">
        <f>IF(G549, E549/G549, 0)</f>
        <v>79.226415094339629</v>
      </c>
      <c r="S549" t="str">
        <f t="shared" si="34"/>
        <v>film &amp; video</v>
      </c>
      <c r="T549" t="str">
        <f t="shared" si="35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158</v>
      </c>
      <c r="H550" t="s">
        <v>21</v>
      </c>
      <c r="I550" t="s">
        <v>22</v>
      </c>
      <c r="J550">
        <v>1459486800</v>
      </c>
      <c r="K550" s="8">
        <f t="shared" si="32"/>
        <v>42461.208333333328</v>
      </c>
      <c r="L550">
        <v>1460610000</v>
      </c>
      <c r="M550" s="8">
        <f t="shared" si="33"/>
        <v>42474.208333333328</v>
      </c>
      <c r="N550" t="b">
        <v>0</v>
      </c>
      <c r="O550" t="b">
        <v>0</v>
      </c>
      <c r="P550" t="s">
        <v>33</v>
      </c>
      <c r="Q550">
        <f>100*(E550/D550)</f>
        <v>270.91376701966715</v>
      </c>
      <c r="R550">
        <f>IF(G550, E550/G550, 0)</f>
        <v>1133.379746835443</v>
      </c>
      <c r="S550" t="str">
        <f t="shared" si="34"/>
        <v>theater</v>
      </c>
      <c r="T550" t="str">
        <f t="shared" si="35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158</v>
      </c>
      <c r="H551" t="s">
        <v>21</v>
      </c>
      <c r="I551" t="s">
        <v>22</v>
      </c>
      <c r="J551">
        <v>1369717200</v>
      </c>
      <c r="K551" s="8">
        <f t="shared" si="32"/>
        <v>41422.208333333336</v>
      </c>
      <c r="L551">
        <v>1370494800</v>
      </c>
      <c r="M551" s="8">
        <f t="shared" si="33"/>
        <v>41431.208333333336</v>
      </c>
      <c r="N551" t="b">
        <v>0</v>
      </c>
      <c r="O551" t="b">
        <v>0</v>
      </c>
      <c r="P551" t="s">
        <v>65</v>
      </c>
      <c r="Q551">
        <f>100*(E551/D551)</f>
        <v>284.21355932203392</v>
      </c>
      <c r="R551">
        <f>IF(G551, E551/G551, 0)</f>
        <v>530.65189873417717</v>
      </c>
      <c r="S551" t="str">
        <f t="shared" si="34"/>
        <v>technology</v>
      </c>
      <c r="T551" t="str">
        <f t="shared" si="35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20</v>
      </c>
      <c r="G552">
        <v>157</v>
      </c>
      <c r="H552" t="s">
        <v>98</v>
      </c>
      <c r="I552" t="s">
        <v>99</v>
      </c>
      <c r="J552">
        <v>1330495200</v>
      </c>
      <c r="K552" s="8">
        <f t="shared" si="32"/>
        <v>40968.25</v>
      </c>
      <c r="L552">
        <v>1332306000</v>
      </c>
      <c r="M552" s="8">
        <f t="shared" si="33"/>
        <v>40989.208333333336</v>
      </c>
      <c r="N552" t="b">
        <v>0</v>
      </c>
      <c r="O552" t="b">
        <v>0</v>
      </c>
      <c r="P552" t="s">
        <v>60</v>
      </c>
      <c r="Q552">
        <f>100*(E552/D552)</f>
        <v>4</v>
      </c>
      <c r="R552">
        <f>IF(G552, E552/G552, 0)</f>
        <v>2.5477707006369428E-2</v>
      </c>
      <c r="S552" t="str">
        <f t="shared" si="34"/>
        <v>music</v>
      </c>
      <c r="T552" t="str">
        <f t="shared" si="35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20</v>
      </c>
      <c r="G553">
        <v>157</v>
      </c>
      <c r="H553" t="s">
        <v>26</v>
      </c>
      <c r="I553" t="s">
        <v>27</v>
      </c>
      <c r="J553">
        <v>1419055200</v>
      </c>
      <c r="K553" s="8">
        <f t="shared" si="32"/>
        <v>41993.25</v>
      </c>
      <c r="L553">
        <v>1422511200</v>
      </c>
      <c r="M553" s="8">
        <f t="shared" si="33"/>
        <v>42033.25</v>
      </c>
      <c r="N553" t="b">
        <v>0</v>
      </c>
      <c r="O553" t="b">
        <v>1</v>
      </c>
      <c r="P553" t="s">
        <v>28</v>
      </c>
      <c r="Q553">
        <f>100*(E553/D553)</f>
        <v>58.6329816768462</v>
      </c>
      <c r="R553">
        <f>IF(G553, E553/G553, 0)</f>
        <v>672.59872611464971</v>
      </c>
      <c r="S553" t="str">
        <f t="shared" si="34"/>
        <v>technology</v>
      </c>
      <c r="T553" t="str">
        <f t="shared" si="35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157</v>
      </c>
      <c r="H554" t="s">
        <v>21</v>
      </c>
      <c r="I554" t="s">
        <v>22</v>
      </c>
      <c r="J554">
        <v>1480140000</v>
      </c>
      <c r="K554" s="8">
        <f t="shared" si="32"/>
        <v>42700.25</v>
      </c>
      <c r="L554">
        <v>1480312800</v>
      </c>
      <c r="M554" s="8">
        <f t="shared" si="33"/>
        <v>42702.25</v>
      </c>
      <c r="N554" t="b">
        <v>0</v>
      </c>
      <c r="O554" t="b">
        <v>0</v>
      </c>
      <c r="P554" t="s">
        <v>33</v>
      </c>
      <c r="Q554">
        <f>100*(E554/D554)</f>
        <v>98.51111111111112</v>
      </c>
      <c r="R554">
        <f>IF(G554, E554/G554, 0)</f>
        <v>56.471337579617831</v>
      </c>
      <c r="S554" t="str">
        <f t="shared" si="34"/>
        <v>theater</v>
      </c>
      <c r="T554" t="str">
        <f t="shared" si="35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20</v>
      </c>
      <c r="G555">
        <v>157</v>
      </c>
      <c r="H555" t="s">
        <v>21</v>
      </c>
      <c r="I555" t="s">
        <v>22</v>
      </c>
      <c r="J555">
        <v>1293948000</v>
      </c>
      <c r="K555" s="8">
        <f t="shared" si="32"/>
        <v>40545.25</v>
      </c>
      <c r="L555">
        <v>1294034400</v>
      </c>
      <c r="M555" s="8">
        <f t="shared" si="33"/>
        <v>40546.25</v>
      </c>
      <c r="N555" t="b">
        <v>0</v>
      </c>
      <c r="O555" t="b">
        <v>0</v>
      </c>
      <c r="P555" t="s">
        <v>23</v>
      </c>
      <c r="Q555">
        <f>100*(E555/D555)</f>
        <v>43.975381008206334</v>
      </c>
      <c r="R555">
        <f>IF(G555, E555/G555, 0)</f>
        <v>477.84713375796179</v>
      </c>
      <c r="S555" t="str">
        <f t="shared" si="34"/>
        <v>music</v>
      </c>
      <c r="T555" t="str">
        <f t="shared" si="35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157</v>
      </c>
      <c r="H556" t="s">
        <v>15</v>
      </c>
      <c r="I556" t="s">
        <v>16</v>
      </c>
      <c r="J556">
        <v>1482127200</v>
      </c>
      <c r="K556" s="8">
        <f t="shared" si="32"/>
        <v>42723.25</v>
      </c>
      <c r="L556">
        <v>1482645600</v>
      </c>
      <c r="M556" s="8">
        <f t="shared" si="33"/>
        <v>42729.25</v>
      </c>
      <c r="N556" t="b">
        <v>0</v>
      </c>
      <c r="O556" t="b">
        <v>0</v>
      </c>
      <c r="P556" t="s">
        <v>60</v>
      </c>
      <c r="Q556">
        <f>100*(E556/D556)</f>
        <v>151.66315789473683</v>
      </c>
      <c r="R556">
        <f>IF(G556, E556/G556, 0)</f>
        <v>91.770700636942678</v>
      </c>
      <c r="S556" t="str">
        <f t="shared" si="34"/>
        <v>music</v>
      </c>
      <c r="T556" t="str">
        <f t="shared" si="35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157</v>
      </c>
      <c r="H557" t="s">
        <v>36</v>
      </c>
      <c r="I557" t="s">
        <v>37</v>
      </c>
      <c r="J557">
        <v>1396414800</v>
      </c>
      <c r="K557" s="8">
        <f t="shared" si="32"/>
        <v>41731.208333333336</v>
      </c>
      <c r="L557">
        <v>1399093200</v>
      </c>
      <c r="M557" s="8">
        <f t="shared" si="33"/>
        <v>41762.208333333336</v>
      </c>
      <c r="N557" t="b">
        <v>0</v>
      </c>
      <c r="O557" t="b">
        <v>0</v>
      </c>
      <c r="P557" t="s">
        <v>23</v>
      </c>
      <c r="Q557">
        <f>100*(E557/D557)</f>
        <v>223.63492063492063</v>
      </c>
      <c r="R557">
        <f>IF(G557, E557/G557, 0)</f>
        <v>89.738853503184714</v>
      </c>
      <c r="S557" t="str">
        <f t="shared" si="34"/>
        <v>music</v>
      </c>
      <c r="T557" t="str">
        <f t="shared" si="35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156</v>
      </c>
      <c r="H558" t="s">
        <v>21</v>
      </c>
      <c r="I558" t="s">
        <v>22</v>
      </c>
      <c r="J558">
        <v>1315285200</v>
      </c>
      <c r="K558" s="8">
        <f t="shared" si="32"/>
        <v>40792.208333333336</v>
      </c>
      <c r="L558">
        <v>1315890000</v>
      </c>
      <c r="M558" s="8">
        <f t="shared" si="33"/>
        <v>40799.208333333336</v>
      </c>
      <c r="N558" t="b">
        <v>0</v>
      </c>
      <c r="O558" t="b">
        <v>1</v>
      </c>
      <c r="P558" t="s">
        <v>206</v>
      </c>
      <c r="Q558">
        <f>100*(E558/D558)</f>
        <v>239.75</v>
      </c>
      <c r="R558">
        <f>IF(G558, E558/G558, 0)</f>
        <v>79.916666666666671</v>
      </c>
      <c r="S558" t="str">
        <f t="shared" si="34"/>
        <v>publishing</v>
      </c>
      <c r="T558" t="str">
        <f t="shared" si="35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14</v>
      </c>
      <c r="G559">
        <v>156</v>
      </c>
      <c r="H559" t="s">
        <v>21</v>
      </c>
      <c r="I559" t="s">
        <v>22</v>
      </c>
      <c r="J559">
        <v>1443762000</v>
      </c>
      <c r="K559" s="8">
        <f t="shared" si="32"/>
        <v>42279.208333333328</v>
      </c>
      <c r="L559">
        <v>1444021200</v>
      </c>
      <c r="M559" s="8">
        <f t="shared" si="33"/>
        <v>42282.208333333328</v>
      </c>
      <c r="N559" t="b">
        <v>0</v>
      </c>
      <c r="O559" t="b">
        <v>1</v>
      </c>
      <c r="P559" t="s">
        <v>474</v>
      </c>
      <c r="Q559">
        <f>100*(E559/D559)</f>
        <v>199.33333333333334</v>
      </c>
      <c r="R559">
        <f>IF(G559, E559/G559, 0)</f>
        <v>76.666666666666671</v>
      </c>
      <c r="S559" t="str">
        <f t="shared" si="34"/>
        <v>film &amp; video</v>
      </c>
      <c r="T559" t="str">
        <f t="shared" si="35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156</v>
      </c>
      <c r="H560" t="s">
        <v>21</v>
      </c>
      <c r="I560" t="s">
        <v>22</v>
      </c>
      <c r="J560">
        <v>1456293600</v>
      </c>
      <c r="K560" s="8">
        <f t="shared" si="32"/>
        <v>42424.25</v>
      </c>
      <c r="L560">
        <v>1460005200</v>
      </c>
      <c r="M560" s="8">
        <f t="shared" si="33"/>
        <v>42467.208333333328</v>
      </c>
      <c r="N560" t="b">
        <v>0</v>
      </c>
      <c r="O560" t="b">
        <v>0</v>
      </c>
      <c r="P560" t="s">
        <v>33</v>
      </c>
      <c r="Q560">
        <f>100*(E560/D560)</f>
        <v>137.34482758620689</v>
      </c>
      <c r="R560">
        <f>IF(G560, E560/G560, 0)</f>
        <v>51.064102564102562</v>
      </c>
      <c r="S560" t="str">
        <f t="shared" si="34"/>
        <v>theater</v>
      </c>
      <c r="T560" t="str">
        <f t="shared" si="35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155</v>
      </c>
      <c r="H561" t="s">
        <v>21</v>
      </c>
      <c r="I561" t="s">
        <v>22</v>
      </c>
      <c r="J561">
        <v>1470114000</v>
      </c>
      <c r="K561" s="8">
        <f t="shared" si="32"/>
        <v>42584.208333333328</v>
      </c>
      <c r="L561">
        <v>1470718800</v>
      </c>
      <c r="M561" s="8">
        <f t="shared" si="33"/>
        <v>42591.208333333328</v>
      </c>
      <c r="N561" t="b">
        <v>0</v>
      </c>
      <c r="O561" t="b">
        <v>0</v>
      </c>
      <c r="P561" t="s">
        <v>33</v>
      </c>
      <c r="Q561">
        <f>100*(E561/D561)</f>
        <v>100.9696106362773</v>
      </c>
      <c r="R561">
        <f>IF(G561, E561/G561, 0)</f>
        <v>685.94193548387102</v>
      </c>
      <c r="S561" t="str">
        <f t="shared" si="34"/>
        <v>theater</v>
      </c>
      <c r="T561" t="str">
        <f t="shared" si="35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155</v>
      </c>
      <c r="H562" t="s">
        <v>21</v>
      </c>
      <c r="I562" t="s">
        <v>22</v>
      </c>
      <c r="J562">
        <v>1321596000</v>
      </c>
      <c r="K562" s="8">
        <f t="shared" si="32"/>
        <v>40865.25</v>
      </c>
      <c r="L562">
        <v>1325052000</v>
      </c>
      <c r="M562" s="8">
        <f t="shared" si="33"/>
        <v>40905.25</v>
      </c>
      <c r="N562" t="b">
        <v>0</v>
      </c>
      <c r="O562" t="b">
        <v>0</v>
      </c>
      <c r="P562" t="s">
        <v>71</v>
      </c>
      <c r="Q562">
        <f>100*(E562/D562)</f>
        <v>794.16</v>
      </c>
      <c r="R562">
        <f>IF(G562, E562/G562, 0)</f>
        <v>1024.7225806451613</v>
      </c>
      <c r="S562" t="str">
        <f t="shared" si="34"/>
        <v>film &amp; video</v>
      </c>
      <c r="T562" t="str">
        <f t="shared" si="35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155</v>
      </c>
      <c r="H563" t="s">
        <v>98</v>
      </c>
      <c r="I563" t="s">
        <v>99</v>
      </c>
      <c r="J563">
        <v>1318827600</v>
      </c>
      <c r="K563" s="8">
        <f t="shared" si="32"/>
        <v>40833.208333333336</v>
      </c>
      <c r="L563">
        <v>1319000400</v>
      </c>
      <c r="M563" s="8">
        <f t="shared" si="33"/>
        <v>40835.208333333336</v>
      </c>
      <c r="N563" t="b">
        <v>0</v>
      </c>
      <c r="O563" t="b">
        <v>0</v>
      </c>
      <c r="P563" t="s">
        <v>33</v>
      </c>
      <c r="Q563">
        <f>100*(E563/D563)</f>
        <v>369.7</v>
      </c>
      <c r="R563">
        <f>IF(G563, E563/G563, 0)</f>
        <v>71.554838709677426</v>
      </c>
      <c r="S563" t="str">
        <f t="shared" si="34"/>
        <v>theater</v>
      </c>
      <c r="T563" t="str">
        <f t="shared" si="35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20</v>
      </c>
      <c r="G564">
        <v>155</v>
      </c>
      <c r="H564" t="s">
        <v>98</v>
      </c>
      <c r="I564" t="s">
        <v>99</v>
      </c>
      <c r="J564">
        <v>1552366800</v>
      </c>
      <c r="K564" s="8">
        <f t="shared" si="32"/>
        <v>43536.208333333328</v>
      </c>
      <c r="L564">
        <v>1552539600</v>
      </c>
      <c r="M564" s="8">
        <f t="shared" si="33"/>
        <v>43538.208333333328</v>
      </c>
      <c r="N564" t="b">
        <v>0</v>
      </c>
      <c r="O564" t="b">
        <v>0</v>
      </c>
      <c r="P564" t="s">
        <v>23</v>
      </c>
      <c r="Q564">
        <f>100*(E564/D564)</f>
        <v>12.818181818181817</v>
      </c>
      <c r="R564">
        <f>IF(G564, E564/G564, 0)</f>
        <v>8.1870967741935488</v>
      </c>
      <c r="S564" t="str">
        <f t="shared" si="34"/>
        <v>music</v>
      </c>
      <c r="T564" t="str">
        <f t="shared" si="35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154</v>
      </c>
      <c r="H565" t="s">
        <v>26</v>
      </c>
      <c r="I565" t="s">
        <v>27</v>
      </c>
      <c r="J565">
        <v>1542088800</v>
      </c>
      <c r="K565" s="8">
        <f t="shared" si="32"/>
        <v>43417.25</v>
      </c>
      <c r="L565">
        <v>1543816800</v>
      </c>
      <c r="M565" s="8">
        <f t="shared" si="33"/>
        <v>43437.25</v>
      </c>
      <c r="N565" t="b">
        <v>0</v>
      </c>
      <c r="O565" t="b">
        <v>0</v>
      </c>
      <c r="P565" t="s">
        <v>42</v>
      </c>
      <c r="Q565">
        <f>100*(E565/D565)</f>
        <v>138.02702702702703</v>
      </c>
      <c r="R565">
        <f>IF(G565, E565/G565, 0)</f>
        <v>33.162337662337663</v>
      </c>
      <c r="S565" t="str">
        <f t="shared" si="34"/>
        <v>film &amp; video</v>
      </c>
      <c r="T565" t="str">
        <f t="shared" si="35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20</v>
      </c>
      <c r="G566">
        <v>154</v>
      </c>
      <c r="H566" t="s">
        <v>21</v>
      </c>
      <c r="I566" t="s">
        <v>22</v>
      </c>
      <c r="J566">
        <v>1426395600</v>
      </c>
      <c r="K566" s="8">
        <f t="shared" si="32"/>
        <v>42078.208333333328</v>
      </c>
      <c r="L566">
        <v>1427086800</v>
      </c>
      <c r="M566" s="8">
        <f t="shared" si="33"/>
        <v>42086.208333333328</v>
      </c>
      <c r="N566" t="b">
        <v>0</v>
      </c>
      <c r="O566" t="b">
        <v>0</v>
      </c>
      <c r="P566" t="s">
        <v>33</v>
      </c>
      <c r="Q566">
        <f>100*(E566/D566)</f>
        <v>83.813278008298752</v>
      </c>
      <c r="R566">
        <f>IF(G566, E566/G566, 0)</f>
        <v>918.13636363636363</v>
      </c>
      <c r="S566" t="str">
        <f t="shared" si="34"/>
        <v>theater</v>
      </c>
      <c r="T566" t="str">
        <f t="shared" si="35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154</v>
      </c>
      <c r="H567" t="s">
        <v>21</v>
      </c>
      <c r="I567" t="s">
        <v>22</v>
      </c>
      <c r="J567">
        <v>1321336800</v>
      </c>
      <c r="K567" s="8">
        <f t="shared" si="32"/>
        <v>40862.25</v>
      </c>
      <c r="L567">
        <v>1323064800</v>
      </c>
      <c r="M567" s="8">
        <f t="shared" si="33"/>
        <v>40882.25</v>
      </c>
      <c r="N567" t="b">
        <v>0</v>
      </c>
      <c r="O567" t="b">
        <v>0</v>
      </c>
      <c r="P567" t="s">
        <v>33</v>
      </c>
      <c r="Q567">
        <f>100*(E567/D567)</f>
        <v>204.60063224446787</v>
      </c>
      <c r="R567">
        <f>IF(G567, E567/G567, 0)</f>
        <v>1260.8181818181818</v>
      </c>
      <c r="S567" t="str">
        <f t="shared" si="34"/>
        <v>theater</v>
      </c>
      <c r="T567" t="str">
        <f t="shared" si="35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20</v>
      </c>
      <c r="G568">
        <v>154</v>
      </c>
      <c r="H568" t="s">
        <v>21</v>
      </c>
      <c r="I568" t="s">
        <v>22</v>
      </c>
      <c r="J568">
        <v>1456293600</v>
      </c>
      <c r="K568" s="8">
        <f t="shared" si="32"/>
        <v>42424.25</v>
      </c>
      <c r="L568">
        <v>1458277200</v>
      </c>
      <c r="M568" s="8">
        <f t="shared" si="33"/>
        <v>42447.208333333328</v>
      </c>
      <c r="N568" t="b">
        <v>0</v>
      </c>
      <c r="O568" t="b">
        <v>1</v>
      </c>
      <c r="P568" t="s">
        <v>50</v>
      </c>
      <c r="Q568">
        <f>100*(E568/D568)</f>
        <v>44.344086021505376</v>
      </c>
      <c r="R568">
        <f>IF(G568, E568/G568, 0)</f>
        <v>26.779220779220779</v>
      </c>
      <c r="S568" t="str">
        <f t="shared" si="34"/>
        <v>music</v>
      </c>
      <c r="T568" t="str">
        <f t="shared" si="35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14</v>
      </c>
      <c r="G569">
        <v>154</v>
      </c>
      <c r="H569" t="s">
        <v>21</v>
      </c>
      <c r="I569" t="s">
        <v>22</v>
      </c>
      <c r="J569">
        <v>1404968400</v>
      </c>
      <c r="K569" s="8">
        <f t="shared" si="32"/>
        <v>41830.208333333336</v>
      </c>
      <c r="L569">
        <v>1405141200</v>
      </c>
      <c r="M569" s="8">
        <f t="shared" si="33"/>
        <v>41832.208333333336</v>
      </c>
      <c r="N569" t="b">
        <v>0</v>
      </c>
      <c r="O569" t="b">
        <v>0</v>
      </c>
      <c r="P569" t="s">
        <v>23</v>
      </c>
      <c r="Q569">
        <f>100*(E569/D569)</f>
        <v>218.60294117647058</v>
      </c>
      <c r="R569">
        <f>IF(G569, E569/G569, 0)</f>
        <v>96.525974025974023</v>
      </c>
      <c r="S569" t="str">
        <f t="shared" si="34"/>
        <v>music</v>
      </c>
      <c r="T569" t="str">
        <f t="shared" si="35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14</v>
      </c>
      <c r="G570">
        <v>151</v>
      </c>
      <c r="H570" t="s">
        <v>21</v>
      </c>
      <c r="I570" t="s">
        <v>22</v>
      </c>
      <c r="J570">
        <v>1279170000</v>
      </c>
      <c r="K570" s="8">
        <f t="shared" si="32"/>
        <v>40374.208333333336</v>
      </c>
      <c r="L570">
        <v>1283058000</v>
      </c>
      <c r="M570" s="8">
        <f t="shared" si="33"/>
        <v>40419.208333333336</v>
      </c>
      <c r="N570" t="b">
        <v>0</v>
      </c>
      <c r="O570" t="b">
        <v>0</v>
      </c>
      <c r="P570" t="s">
        <v>33</v>
      </c>
      <c r="Q570">
        <f>100*(E570/D570)</f>
        <v>186.03314917127071</v>
      </c>
      <c r="R570">
        <f>IF(G570, E570/G570, 0)</f>
        <v>891.97350993377484</v>
      </c>
      <c r="S570" t="str">
        <f t="shared" si="34"/>
        <v>theater</v>
      </c>
      <c r="T570" t="str">
        <f t="shared" si="35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150</v>
      </c>
      <c r="H571" t="s">
        <v>107</v>
      </c>
      <c r="I571" t="s">
        <v>108</v>
      </c>
      <c r="J571">
        <v>1294725600</v>
      </c>
      <c r="K571" s="8">
        <f t="shared" si="32"/>
        <v>40554.25</v>
      </c>
      <c r="L571">
        <v>1295762400</v>
      </c>
      <c r="M571" s="8">
        <f t="shared" si="33"/>
        <v>40566.25</v>
      </c>
      <c r="N571" t="b">
        <v>0</v>
      </c>
      <c r="O571" t="b">
        <v>0</v>
      </c>
      <c r="P571" t="s">
        <v>71</v>
      </c>
      <c r="Q571">
        <f>100*(E571/D571)</f>
        <v>237.33830845771143</v>
      </c>
      <c r="R571">
        <f>IF(G571, E571/G571, 0)</f>
        <v>318.03333333333336</v>
      </c>
      <c r="S571" t="str">
        <f t="shared" si="34"/>
        <v>film &amp; video</v>
      </c>
      <c r="T571" t="str">
        <f t="shared" si="35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150</v>
      </c>
      <c r="H572" t="s">
        <v>21</v>
      </c>
      <c r="I572" t="s">
        <v>22</v>
      </c>
      <c r="J572">
        <v>1419055200</v>
      </c>
      <c r="K572" s="8">
        <f t="shared" si="32"/>
        <v>41993.25</v>
      </c>
      <c r="L572">
        <v>1419573600</v>
      </c>
      <c r="M572" s="8">
        <f t="shared" si="33"/>
        <v>41999.25</v>
      </c>
      <c r="N572" t="b">
        <v>0</v>
      </c>
      <c r="O572" t="b">
        <v>1</v>
      </c>
      <c r="P572" t="s">
        <v>23</v>
      </c>
      <c r="Q572">
        <f>100*(E572/D572)</f>
        <v>305.65384615384613</v>
      </c>
      <c r="R572">
        <f>IF(G572, E572/G572, 0)</f>
        <v>635.76</v>
      </c>
      <c r="S572" t="str">
        <f t="shared" si="34"/>
        <v>music</v>
      </c>
      <c r="T572" t="str">
        <f t="shared" si="35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20</v>
      </c>
      <c r="G573">
        <v>149</v>
      </c>
      <c r="H573" t="s">
        <v>107</v>
      </c>
      <c r="I573" t="s">
        <v>108</v>
      </c>
      <c r="J573">
        <v>1434690000</v>
      </c>
      <c r="K573" s="8">
        <f t="shared" si="32"/>
        <v>42174.208333333328</v>
      </c>
      <c r="L573">
        <v>1438750800</v>
      </c>
      <c r="M573" s="8">
        <f t="shared" si="33"/>
        <v>42221.208333333328</v>
      </c>
      <c r="N573" t="b">
        <v>0</v>
      </c>
      <c r="O573" t="b">
        <v>0</v>
      </c>
      <c r="P573" t="s">
        <v>100</v>
      </c>
      <c r="Q573">
        <f>100*(E573/D573)</f>
        <v>94.142857142857139</v>
      </c>
      <c r="R573">
        <f>IF(G573, E573/G573, 0)</f>
        <v>22.114093959731544</v>
      </c>
      <c r="S573" t="str">
        <f t="shared" si="34"/>
        <v>film &amp; video</v>
      </c>
      <c r="T573" t="str">
        <f t="shared" si="35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20</v>
      </c>
      <c r="G574">
        <v>149</v>
      </c>
      <c r="H574" t="s">
        <v>21</v>
      </c>
      <c r="I574" t="s">
        <v>22</v>
      </c>
      <c r="J574">
        <v>1443416400</v>
      </c>
      <c r="K574" s="8">
        <f t="shared" si="32"/>
        <v>42275.208333333328</v>
      </c>
      <c r="L574">
        <v>1444798800</v>
      </c>
      <c r="M574" s="8">
        <f t="shared" si="33"/>
        <v>42291.208333333328</v>
      </c>
      <c r="N574" t="b">
        <v>0</v>
      </c>
      <c r="O574" t="b">
        <v>1</v>
      </c>
      <c r="P574" t="s">
        <v>23</v>
      </c>
      <c r="Q574">
        <f>100*(E574/D574)</f>
        <v>54.400000000000006</v>
      </c>
      <c r="R574">
        <f>IF(G574, E574/G574, 0)</f>
        <v>32.859060402684563</v>
      </c>
      <c r="S574" t="str">
        <f t="shared" si="34"/>
        <v>music</v>
      </c>
      <c r="T574" t="str">
        <f t="shared" si="35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148</v>
      </c>
      <c r="H575" t="s">
        <v>21</v>
      </c>
      <c r="I575" t="s">
        <v>22</v>
      </c>
      <c r="J575">
        <v>1399006800</v>
      </c>
      <c r="K575" s="8">
        <f t="shared" si="32"/>
        <v>41761.208333333336</v>
      </c>
      <c r="L575">
        <v>1399179600</v>
      </c>
      <c r="M575" s="8">
        <f t="shared" si="33"/>
        <v>41763.208333333336</v>
      </c>
      <c r="N575" t="b">
        <v>0</v>
      </c>
      <c r="O575" t="b">
        <v>0</v>
      </c>
      <c r="P575" t="s">
        <v>1029</v>
      </c>
      <c r="Q575">
        <f>100*(E575/D575)</f>
        <v>111.88059701492537</v>
      </c>
      <c r="R575">
        <f>IF(G575, E575/G575, 0)</f>
        <v>50.648648648648646</v>
      </c>
      <c r="S575" t="str">
        <f t="shared" si="34"/>
        <v>journalism</v>
      </c>
      <c r="T575" t="str">
        <f t="shared" si="35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148</v>
      </c>
      <c r="H576" t="s">
        <v>21</v>
      </c>
      <c r="I576" t="s">
        <v>22</v>
      </c>
      <c r="J576">
        <v>1575698400</v>
      </c>
      <c r="K576" s="8">
        <f t="shared" si="32"/>
        <v>43806.25</v>
      </c>
      <c r="L576">
        <v>1576562400</v>
      </c>
      <c r="M576" s="8">
        <f t="shared" si="33"/>
        <v>43816.25</v>
      </c>
      <c r="N576" t="b">
        <v>0</v>
      </c>
      <c r="O576" t="b">
        <v>1</v>
      </c>
      <c r="P576" t="s">
        <v>17</v>
      </c>
      <c r="Q576">
        <f>100*(E576/D576)</f>
        <v>369.14814814814815</v>
      </c>
      <c r="R576">
        <f>IF(G576, E576/G576, 0)</f>
        <v>67.344594594594597</v>
      </c>
      <c r="S576" t="str">
        <f t="shared" si="34"/>
        <v>food</v>
      </c>
      <c r="T576" t="str">
        <f t="shared" si="35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20</v>
      </c>
      <c r="G577">
        <v>147</v>
      </c>
      <c r="H577" t="s">
        <v>21</v>
      </c>
      <c r="I577" t="s">
        <v>22</v>
      </c>
      <c r="J577">
        <v>1400562000</v>
      </c>
      <c r="K577" s="8">
        <f t="shared" si="32"/>
        <v>41779.208333333336</v>
      </c>
      <c r="L577">
        <v>1400821200</v>
      </c>
      <c r="M577" s="8">
        <f t="shared" si="33"/>
        <v>41782.208333333336</v>
      </c>
      <c r="N577" t="b">
        <v>0</v>
      </c>
      <c r="O577" t="b">
        <v>1</v>
      </c>
      <c r="P577" t="s">
        <v>33</v>
      </c>
      <c r="Q577">
        <f>100*(E577/D577)</f>
        <v>62.930372148859547</v>
      </c>
      <c r="R577">
        <f>IF(G577, E577/G577, 0)</f>
        <v>356.60544217687072</v>
      </c>
      <c r="S577" t="str">
        <f t="shared" si="34"/>
        <v>theater</v>
      </c>
      <c r="T577" t="str">
        <f t="shared" si="35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147</v>
      </c>
      <c r="H578" t="s">
        <v>21</v>
      </c>
      <c r="I578" t="s">
        <v>22</v>
      </c>
      <c r="J578">
        <v>1509512400</v>
      </c>
      <c r="K578" s="8">
        <f t="shared" si="32"/>
        <v>43040.208333333328</v>
      </c>
      <c r="L578">
        <v>1510984800</v>
      </c>
      <c r="M578" s="8">
        <f t="shared" si="33"/>
        <v>43057.25</v>
      </c>
      <c r="N578" t="b">
        <v>0</v>
      </c>
      <c r="O578" t="b">
        <v>0</v>
      </c>
      <c r="P578" t="s">
        <v>33</v>
      </c>
      <c r="Q578">
        <f>100*(E578/D578)</f>
        <v>64.927835051546396</v>
      </c>
      <c r="R578">
        <f>IF(G578, E578/G578, 0)</f>
        <v>42.843537414965986</v>
      </c>
      <c r="S578" t="str">
        <f t="shared" si="34"/>
        <v>theater</v>
      </c>
      <c r="T578" t="str">
        <f t="shared" si="35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20</v>
      </c>
      <c r="G579">
        <v>147</v>
      </c>
      <c r="H579" t="s">
        <v>21</v>
      </c>
      <c r="I579" t="s">
        <v>22</v>
      </c>
      <c r="J579">
        <v>1299823200</v>
      </c>
      <c r="K579" s="8">
        <f t="shared" ref="K579:K642" si="36">(((J579/60)/60)/24)+DATE(1970,1,1)</f>
        <v>40613.25</v>
      </c>
      <c r="L579">
        <v>1302066000</v>
      </c>
      <c r="M579" s="8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>
        <f>100*(E579/D579)</f>
        <v>18.853658536585368</v>
      </c>
      <c r="R579">
        <f>IF(G579, E579/G579, 0)</f>
        <v>10.517006802721088</v>
      </c>
      <c r="S579" t="str">
        <f t="shared" ref="S579:S642" si="38">LEFT(P579,FIND("/",P579)-1)</f>
        <v>music</v>
      </c>
      <c r="T579" t="str">
        <f t="shared" ref="T579:T642" si="39">RIGHT(P579,LEN(P579) - FIND("/",P579))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20</v>
      </c>
      <c r="G580">
        <v>147</v>
      </c>
      <c r="H580" t="s">
        <v>21</v>
      </c>
      <c r="I580" t="s">
        <v>22</v>
      </c>
      <c r="J580">
        <v>1322719200</v>
      </c>
      <c r="K580" s="8">
        <f t="shared" si="36"/>
        <v>40878.25</v>
      </c>
      <c r="L580">
        <v>1322978400</v>
      </c>
      <c r="M580" s="8">
        <f t="shared" si="37"/>
        <v>40881.25</v>
      </c>
      <c r="N580" t="b">
        <v>0</v>
      </c>
      <c r="O580" t="b">
        <v>0</v>
      </c>
      <c r="P580" t="s">
        <v>474</v>
      </c>
      <c r="Q580">
        <f>100*(E580/D580)</f>
        <v>16.754404145077721</v>
      </c>
      <c r="R580">
        <f>IF(G580, E580/G580, 0)</f>
        <v>109.98639455782313</v>
      </c>
      <c r="S580" t="str">
        <f t="shared" si="38"/>
        <v>film &amp; video</v>
      </c>
      <c r="T580" t="str">
        <f t="shared" si="3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146</v>
      </c>
      <c r="H581" t="s">
        <v>21</v>
      </c>
      <c r="I581" t="s">
        <v>22</v>
      </c>
      <c r="J581">
        <v>1312693200</v>
      </c>
      <c r="K581" s="8">
        <f t="shared" si="36"/>
        <v>40762.208333333336</v>
      </c>
      <c r="L581">
        <v>1313730000</v>
      </c>
      <c r="M581" s="8">
        <f t="shared" si="37"/>
        <v>40774.208333333336</v>
      </c>
      <c r="N581" t="b">
        <v>0</v>
      </c>
      <c r="O581" t="b">
        <v>0</v>
      </c>
      <c r="P581" t="s">
        <v>159</v>
      </c>
      <c r="Q581">
        <f>100*(E581/D581)</f>
        <v>101.11290322580646</v>
      </c>
      <c r="R581">
        <f>IF(G581, E581/G581, 0)</f>
        <v>42.938356164383563</v>
      </c>
      <c r="S581" t="str">
        <f t="shared" si="38"/>
        <v>music</v>
      </c>
      <c r="T581" t="str">
        <f t="shared" si="3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74</v>
      </c>
      <c r="G582">
        <v>145</v>
      </c>
      <c r="H582" t="s">
        <v>21</v>
      </c>
      <c r="I582" t="s">
        <v>22</v>
      </c>
      <c r="J582">
        <v>1393394400</v>
      </c>
      <c r="K582" s="8">
        <f t="shared" si="36"/>
        <v>41696.25</v>
      </c>
      <c r="L582">
        <v>1394085600</v>
      </c>
      <c r="M582" s="8">
        <f t="shared" si="37"/>
        <v>41704.25</v>
      </c>
      <c r="N582" t="b">
        <v>0</v>
      </c>
      <c r="O582" t="b">
        <v>0</v>
      </c>
      <c r="P582" t="s">
        <v>33</v>
      </c>
      <c r="Q582">
        <f>100*(E582/D582)</f>
        <v>341.5022831050228</v>
      </c>
      <c r="R582">
        <f>IF(G582, E582/G582, 0)</f>
        <v>1031.5724137931034</v>
      </c>
      <c r="S582" t="str">
        <f t="shared" si="38"/>
        <v>theater</v>
      </c>
      <c r="T582" t="str">
        <f t="shared" si="3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20</v>
      </c>
      <c r="G583">
        <v>144</v>
      </c>
      <c r="H583" t="s">
        <v>21</v>
      </c>
      <c r="I583" t="s">
        <v>22</v>
      </c>
      <c r="J583">
        <v>1304053200</v>
      </c>
      <c r="K583" s="8">
        <f t="shared" si="36"/>
        <v>40662.208333333336</v>
      </c>
      <c r="L583">
        <v>1305349200</v>
      </c>
      <c r="M583" s="8">
        <f t="shared" si="37"/>
        <v>40677.208333333336</v>
      </c>
      <c r="N583" t="b">
        <v>0</v>
      </c>
      <c r="O583" t="b">
        <v>0</v>
      </c>
      <c r="P583" t="s">
        <v>28</v>
      </c>
      <c r="Q583">
        <f>100*(E583/D583)</f>
        <v>64.016666666666666</v>
      </c>
      <c r="R583">
        <f>IF(G583, E583/G583, 0)</f>
        <v>26.673611111111111</v>
      </c>
      <c r="S583" t="str">
        <f t="shared" si="38"/>
        <v>technology</v>
      </c>
      <c r="T583" t="str">
        <f t="shared" si="3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20</v>
      </c>
      <c r="G584">
        <v>144</v>
      </c>
      <c r="H584" t="s">
        <v>21</v>
      </c>
      <c r="I584" t="s">
        <v>22</v>
      </c>
      <c r="J584">
        <v>1433912400</v>
      </c>
      <c r="K584" s="8">
        <f t="shared" si="36"/>
        <v>42165.208333333328</v>
      </c>
      <c r="L584">
        <v>1434344400</v>
      </c>
      <c r="M584" s="8">
        <f t="shared" si="37"/>
        <v>42170.208333333328</v>
      </c>
      <c r="N584" t="b">
        <v>0</v>
      </c>
      <c r="O584" t="b">
        <v>1</v>
      </c>
      <c r="P584" t="s">
        <v>89</v>
      </c>
      <c r="Q584">
        <f>100*(E584/D584)</f>
        <v>52.080459770114942</v>
      </c>
      <c r="R584">
        <f>IF(G584, E584/G584, 0)</f>
        <v>31.465277777777779</v>
      </c>
      <c r="S584" t="str">
        <f t="shared" si="38"/>
        <v>games</v>
      </c>
      <c r="T584" t="str">
        <f t="shared" si="3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144</v>
      </c>
      <c r="H585" t="s">
        <v>21</v>
      </c>
      <c r="I585" t="s">
        <v>22</v>
      </c>
      <c r="J585">
        <v>1329717600</v>
      </c>
      <c r="K585" s="8">
        <f t="shared" si="36"/>
        <v>40959.25</v>
      </c>
      <c r="L585">
        <v>1331186400</v>
      </c>
      <c r="M585" s="8">
        <f t="shared" si="37"/>
        <v>40976.25</v>
      </c>
      <c r="N585" t="b">
        <v>0</v>
      </c>
      <c r="O585" t="b">
        <v>0</v>
      </c>
      <c r="P585" t="s">
        <v>42</v>
      </c>
      <c r="Q585">
        <f>100*(E585/D585)</f>
        <v>322.40211640211641</v>
      </c>
      <c r="R585">
        <f>IF(G585, E585/G585, 0)</f>
        <v>423.15277777777777</v>
      </c>
      <c r="S585" t="str">
        <f t="shared" si="38"/>
        <v>film &amp; video</v>
      </c>
      <c r="T585" t="str">
        <f t="shared" si="3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144</v>
      </c>
      <c r="H586" t="s">
        <v>21</v>
      </c>
      <c r="I586" t="s">
        <v>22</v>
      </c>
      <c r="J586">
        <v>1335330000</v>
      </c>
      <c r="K586" s="8">
        <f t="shared" si="36"/>
        <v>41024.208333333336</v>
      </c>
      <c r="L586">
        <v>1336539600</v>
      </c>
      <c r="M586" s="8">
        <f t="shared" si="37"/>
        <v>41038.208333333336</v>
      </c>
      <c r="N586" t="b">
        <v>0</v>
      </c>
      <c r="O586" t="b">
        <v>0</v>
      </c>
      <c r="P586" t="s">
        <v>28</v>
      </c>
      <c r="Q586">
        <f>100*(E586/D586)</f>
        <v>119.50810185185186</v>
      </c>
      <c r="R586">
        <f>IF(G586, E586/G586, 0)</f>
        <v>717.04861111111109</v>
      </c>
      <c r="S586" t="str">
        <f t="shared" si="38"/>
        <v>technology</v>
      </c>
      <c r="T586" t="str">
        <f t="shared" si="3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14</v>
      </c>
      <c r="G587">
        <v>143</v>
      </c>
      <c r="H587" t="s">
        <v>21</v>
      </c>
      <c r="I587" t="s">
        <v>22</v>
      </c>
      <c r="J587">
        <v>1268888400</v>
      </c>
      <c r="K587" s="8">
        <f t="shared" si="36"/>
        <v>40255.208333333336</v>
      </c>
      <c r="L587">
        <v>1269752400</v>
      </c>
      <c r="M587" s="8">
        <f t="shared" si="37"/>
        <v>40265.208333333336</v>
      </c>
      <c r="N587" t="b">
        <v>0</v>
      </c>
      <c r="O587" t="b">
        <v>0</v>
      </c>
      <c r="P587" t="s">
        <v>206</v>
      </c>
      <c r="Q587">
        <f>100*(E587/D587)</f>
        <v>146.79775280898878</v>
      </c>
      <c r="R587">
        <f>IF(G587, E587/G587, 0)</f>
        <v>91.36363636363636</v>
      </c>
      <c r="S587" t="str">
        <f t="shared" si="38"/>
        <v>publishing</v>
      </c>
      <c r="T587" t="str">
        <f t="shared" si="3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143</v>
      </c>
      <c r="H588" t="s">
        <v>21</v>
      </c>
      <c r="I588" t="s">
        <v>22</v>
      </c>
      <c r="J588">
        <v>1289973600</v>
      </c>
      <c r="K588" s="8">
        <f t="shared" si="36"/>
        <v>40499.25</v>
      </c>
      <c r="L588">
        <v>1291615200</v>
      </c>
      <c r="M588" s="8">
        <f t="shared" si="37"/>
        <v>40518.25</v>
      </c>
      <c r="N588" t="b">
        <v>0</v>
      </c>
      <c r="O588" t="b">
        <v>0</v>
      </c>
      <c r="P588" t="s">
        <v>23</v>
      </c>
      <c r="Q588">
        <f>100*(E588/D588)</f>
        <v>950.57142857142856</v>
      </c>
      <c r="R588">
        <f>IF(G588, E588/G588, 0)</f>
        <v>46.531468531468533</v>
      </c>
      <c r="S588" t="str">
        <f t="shared" si="38"/>
        <v>music</v>
      </c>
      <c r="T588" t="str">
        <f t="shared" si="3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20</v>
      </c>
      <c r="G589">
        <v>142</v>
      </c>
      <c r="H589" t="s">
        <v>15</v>
      </c>
      <c r="I589" t="s">
        <v>16</v>
      </c>
      <c r="J589">
        <v>1547877600</v>
      </c>
      <c r="K589" s="8">
        <f t="shared" si="36"/>
        <v>43484.25</v>
      </c>
      <c r="L589">
        <v>1552366800</v>
      </c>
      <c r="M589" s="8">
        <f t="shared" si="37"/>
        <v>43536.208333333328</v>
      </c>
      <c r="N589" t="b">
        <v>0</v>
      </c>
      <c r="O589" t="b">
        <v>1</v>
      </c>
      <c r="P589" t="s">
        <v>17</v>
      </c>
      <c r="Q589">
        <f>100*(E589/D589)</f>
        <v>72.893617021276597</v>
      </c>
      <c r="R589">
        <f>IF(G589, E589/G589, 0)</f>
        <v>48.25352112676056</v>
      </c>
      <c r="S589" t="str">
        <f t="shared" si="38"/>
        <v>food</v>
      </c>
      <c r="T589" t="str">
        <f t="shared" si="3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20</v>
      </c>
      <c r="G590">
        <v>142</v>
      </c>
      <c r="H590" t="s">
        <v>40</v>
      </c>
      <c r="I590" t="s">
        <v>41</v>
      </c>
      <c r="J590">
        <v>1269493200</v>
      </c>
      <c r="K590" s="8">
        <f t="shared" si="36"/>
        <v>40262.208333333336</v>
      </c>
      <c r="L590">
        <v>1272171600</v>
      </c>
      <c r="M590" s="8">
        <f t="shared" si="37"/>
        <v>40293.208333333336</v>
      </c>
      <c r="N590" t="b">
        <v>0</v>
      </c>
      <c r="O590" t="b">
        <v>0</v>
      </c>
      <c r="P590" t="s">
        <v>33</v>
      </c>
      <c r="Q590">
        <f>100*(E590/D590)</f>
        <v>79.008248730964468</v>
      </c>
      <c r="R590">
        <f>IF(G590, E590/G590, 0)</f>
        <v>876.88028169014081</v>
      </c>
      <c r="S590" t="str">
        <f t="shared" si="38"/>
        <v>theater</v>
      </c>
      <c r="T590" t="str">
        <f t="shared" si="3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20</v>
      </c>
      <c r="G591">
        <v>142</v>
      </c>
      <c r="H591" t="s">
        <v>21</v>
      </c>
      <c r="I591" t="s">
        <v>22</v>
      </c>
      <c r="J591">
        <v>1436072400</v>
      </c>
      <c r="K591" s="8">
        <f t="shared" si="36"/>
        <v>42190.208333333328</v>
      </c>
      <c r="L591">
        <v>1436677200</v>
      </c>
      <c r="M591" s="8">
        <f t="shared" si="37"/>
        <v>42197.208333333328</v>
      </c>
      <c r="N591" t="b">
        <v>0</v>
      </c>
      <c r="O591" t="b">
        <v>0</v>
      </c>
      <c r="P591" t="s">
        <v>42</v>
      </c>
      <c r="Q591">
        <f>100*(E591/D591)</f>
        <v>64.721518987341781</v>
      </c>
      <c r="R591">
        <f>IF(G591, E591/G591, 0)</f>
        <v>36.007042253521128</v>
      </c>
      <c r="S591" t="str">
        <f t="shared" si="38"/>
        <v>film &amp; video</v>
      </c>
      <c r="T591" t="str">
        <f t="shared" si="3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20</v>
      </c>
      <c r="G592">
        <v>142</v>
      </c>
      <c r="H592" t="s">
        <v>26</v>
      </c>
      <c r="I592" t="s">
        <v>27</v>
      </c>
      <c r="J592">
        <v>1419141600</v>
      </c>
      <c r="K592" s="8">
        <f t="shared" si="36"/>
        <v>41994.25</v>
      </c>
      <c r="L592">
        <v>1420092000</v>
      </c>
      <c r="M592" s="8">
        <f t="shared" si="37"/>
        <v>42005.25</v>
      </c>
      <c r="N592" t="b">
        <v>0</v>
      </c>
      <c r="O592" t="b">
        <v>0</v>
      </c>
      <c r="P592" t="s">
        <v>133</v>
      </c>
      <c r="Q592">
        <f>100*(E592/D592)</f>
        <v>82.028169014084511</v>
      </c>
      <c r="R592">
        <f>IF(G592, E592/G592, 0)</f>
        <v>41.014084507042256</v>
      </c>
      <c r="S592" t="str">
        <f t="shared" si="38"/>
        <v>publishing</v>
      </c>
      <c r="T592" t="str">
        <f t="shared" si="3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14</v>
      </c>
      <c r="G593">
        <v>141</v>
      </c>
      <c r="H593" t="s">
        <v>21</v>
      </c>
      <c r="I593" t="s">
        <v>22</v>
      </c>
      <c r="J593">
        <v>1279083600</v>
      </c>
      <c r="K593" s="8">
        <f t="shared" si="36"/>
        <v>40373.208333333336</v>
      </c>
      <c r="L593">
        <v>1279947600</v>
      </c>
      <c r="M593" s="8">
        <f t="shared" si="37"/>
        <v>40383.208333333336</v>
      </c>
      <c r="N593" t="b">
        <v>0</v>
      </c>
      <c r="O593" t="b">
        <v>0</v>
      </c>
      <c r="P593" t="s">
        <v>89</v>
      </c>
      <c r="Q593">
        <f>100*(E593/D593)</f>
        <v>1037.6666666666667</v>
      </c>
      <c r="R593">
        <f>IF(G593, E593/G593, 0)</f>
        <v>44.156028368794324</v>
      </c>
      <c r="S593" t="str">
        <f t="shared" si="38"/>
        <v>games</v>
      </c>
      <c r="T593" t="str">
        <f t="shared" si="3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20</v>
      </c>
      <c r="G594">
        <v>140</v>
      </c>
      <c r="H594" t="s">
        <v>21</v>
      </c>
      <c r="I594" t="s">
        <v>22</v>
      </c>
      <c r="J594">
        <v>1401426000</v>
      </c>
      <c r="K594" s="8">
        <f t="shared" si="36"/>
        <v>41789.208333333336</v>
      </c>
      <c r="L594">
        <v>1402203600</v>
      </c>
      <c r="M594" s="8">
        <f t="shared" si="37"/>
        <v>41798.208333333336</v>
      </c>
      <c r="N594" t="b">
        <v>0</v>
      </c>
      <c r="O594" t="b">
        <v>0</v>
      </c>
      <c r="P594" t="s">
        <v>33</v>
      </c>
      <c r="Q594">
        <f>100*(E594/D594)</f>
        <v>12.910076530612244</v>
      </c>
      <c r="R594">
        <f>IF(G594, E594/G594, 0)</f>
        <v>144.59285714285716</v>
      </c>
      <c r="S594" t="str">
        <f t="shared" si="38"/>
        <v>theater</v>
      </c>
      <c r="T594" t="str">
        <f t="shared" si="3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140</v>
      </c>
      <c r="H595" t="s">
        <v>21</v>
      </c>
      <c r="I595" t="s">
        <v>22</v>
      </c>
      <c r="J595">
        <v>1395810000</v>
      </c>
      <c r="K595" s="8">
        <f t="shared" si="36"/>
        <v>41724.208333333336</v>
      </c>
      <c r="L595">
        <v>1396933200</v>
      </c>
      <c r="M595" s="8">
        <f t="shared" si="37"/>
        <v>41737.208333333336</v>
      </c>
      <c r="N595" t="b">
        <v>0</v>
      </c>
      <c r="O595" t="b">
        <v>0</v>
      </c>
      <c r="P595" t="s">
        <v>71</v>
      </c>
      <c r="Q595">
        <f>100*(E595/D595)</f>
        <v>154.84210526315789</v>
      </c>
      <c r="R595">
        <f>IF(G595, E595/G595, 0)</f>
        <v>1344.9142857142858</v>
      </c>
      <c r="S595" t="str">
        <f t="shared" si="38"/>
        <v>film &amp; video</v>
      </c>
      <c r="T595" t="str">
        <f t="shared" si="3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20</v>
      </c>
      <c r="G596">
        <v>140</v>
      </c>
      <c r="H596" t="s">
        <v>21</v>
      </c>
      <c r="I596" t="s">
        <v>22</v>
      </c>
      <c r="J596">
        <v>1467003600</v>
      </c>
      <c r="K596" s="8">
        <f t="shared" si="36"/>
        <v>42548.208333333328</v>
      </c>
      <c r="L596">
        <v>1467262800</v>
      </c>
      <c r="M596" s="8">
        <f t="shared" si="37"/>
        <v>42551.208333333328</v>
      </c>
      <c r="N596" t="b">
        <v>0</v>
      </c>
      <c r="O596" t="b">
        <v>1</v>
      </c>
      <c r="P596" t="s">
        <v>33</v>
      </c>
      <c r="Q596">
        <f>100*(E596/D596)</f>
        <v>7.0991735537190088</v>
      </c>
      <c r="R596">
        <f>IF(G596, E596/G596, 0)</f>
        <v>79.76428571428572</v>
      </c>
      <c r="S596" t="str">
        <f t="shared" si="38"/>
        <v>theater</v>
      </c>
      <c r="T596" t="str">
        <f t="shared" si="3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139</v>
      </c>
      <c r="H597" t="s">
        <v>21</v>
      </c>
      <c r="I597" t="s">
        <v>22</v>
      </c>
      <c r="J597">
        <v>1268715600</v>
      </c>
      <c r="K597" s="8">
        <f t="shared" si="36"/>
        <v>40253.208333333336</v>
      </c>
      <c r="L597">
        <v>1270530000</v>
      </c>
      <c r="M597" s="8">
        <f t="shared" si="37"/>
        <v>40274.208333333336</v>
      </c>
      <c r="N597" t="b">
        <v>0</v>
      </c>
      <c r="O597" t="b">
        <v>1</v>
      </c>
      <c r="P597" t="s">
        <v>33</v>
      </c>
      <c r="Q597">
        <f>100*(E597/D597)</f>
        <v>208.52773826458036</v>
      </c>
      <c r="R597">
        <f>IF(G597, E597/G597, 0)</f>
        <v>1054.6402877697842</v>
      </c>
      <c r="S597" t="str">
        <f t="shared" si="38"/>
        <v>theater</v>
      </c>
      <c r="T597" t="str">
        <f t="shared" si="3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20</v>
      </c>
      <c r="G598">
        <v>139</v>
      </c>
      <c r="H598" t="s">
        <v>21</v>
      </c>
      <c r="I598" t="s">
        <v>22</v>
      </c>
      <c r="J598">
        <v>1457157600</v>
      </c>
      <c r="K598" s="8">
        <f t="shared" si="36"/>
        <v>42434.25</v>
      </c>
      <c r="L598">
        <v>1457762400</v>
      </c>
      <c r="M598" s="8">
        <f t="shared" si="37"/>
        <v>42441.25</v>
      </c>
      <c r="N598" t="b">
        <v>0</v>
      </c>
      <c r="O598" t="b">
        <v>1</v>
      </c>
      <c r="P598" t="s">
        <v>53</v>
      </c>
      <c r="Q598">
        <f>100*(E598/D598)</f>
        <v>99.683544303797461</v>
      </c>
      <c r="R598">
        <f>IF(G598, E598/G598, 0)</f>
        <v>56.654676258992808</v>
      </c>
      <c r="S598" t="str">
        <f t="shared" si="38"/>
        <v>film &amp; video</v>
      </c>
      <c r="T598" t="str">
        <f t="shared" si="3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74</v>
      </c>
      <c r="G599">
        <v>139</v>
      </c>
      <c r="H599" t="s">
        <v>21</v>
      </c>
      <c r="I599" t="s">
        <v>22</v>
      </c>
      <c r="J599">
        <v>1573970400</v>
      </c>
      <c r="K599" s="8">
        <f t="shared" si="36"/>
        <v>43786.25</v>
      </c>
      <c r="L599">
        <v>1575525600</v>
      </c>
      <c r="M599" s="8">
        <f t="shared" si="37"/>
        <v>43804.25</v>
      </c>
      <c r="N599" t="b">
        <v>0</v>
      </c>
      <c r="O599" t="b">
        <v>0</v>
      </c>
      <c r="P599" t="s">
        <v>33</v>
      </c>
      <c r="Q599">
        <f>100*(E599/D599)</f>
        <v>201.59756097560978</v>
      </c>
      <c r="R599">
        <f>IF(G599, E599/G599, 0)</f>
        <v>1070.3525179856115</v>
      </c>
      <c r="S599" t="str">
        <f t="shared" si="38"/>
        <v>theater</v>
      </c>
      <c r="T599" t="str">
        <f t="shared" si="3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138</v>
      </c>
      <c r="H600" t="s">
        <v>107</v>
      </c>
      <c r="I600" t="s">
        <v>108</v>
      </c>
      <c r="J600">
        <v>1276578000</v>
      </c>
      <c r="K600" s="8">
        <f t="shared" si="36"/>
        <v>40344.208333333336</v>
      </c>
      <c r="L600">
        <v>1279083600</v>
      </c>
      <c r="M600" s="8">
        <f t="shared" si="37"/>
        <v>40373.208333333336</v>
      </c>
      <c r="N600" t="b">
        <v>0</v>
      </c>
      <c r="O600" t="b">
        <v>0</v>
      </c>
      <c r="P600" t="s">
        <v>23</v>
      </c>
      <c r="Q600">
        <f>100*(E600/D600)</f>
        <v>162.09032258064516</v>
      </c>
      <c r="R600">
        <f>IF(G600, E600/G600, 0)</f>
        <v>1274.4057971014493</v>
      </c>
      <c r="S600" t="str">
        <f t="shared" si="38"/>
        <v>music</v>
      </c>
      <c r="T600" t="str">
        <f t="shared" si="3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20</v>
      </c>
      <c r="G601">
        <v>138</v>
      </c>
      <c r="H601" t="s">
        <v>36</v>
      </c>
      <c r="I601" t="s">
        <v>37</v>
      </c>
      <c r="J601">
        <v>1423720800</v>
      </c>
      <c r="K601" s="8">
        <f t="shared" si="36"/>
        <v>42047.25</v>
      </c>
      <c r="L601">
        <v>1424412000</v>
      </c>
      <c r="M601" s="8">
        <f t="shared" si="37"/>
        <v>42055.25</v>
      </c>
      <c r="N601" t="b">
        <v>0</v>
      </c>
      <c r="O601" t="b">
        <v>0</v>
      </c>
      <c r="P601" t="s">
        <v>42</v>
      </c>
      <c r="Q601">
        <f>100*(E601/D601)</f>
        <v>3.6436208125445471</v>
      </c>
      <c r="R601">
        <f>IF(G601, E601/G601, 0)</f>
        <v>37.043478260869563</v>
      </c>
      <c r="S601" t="str">
        <f t="shared" si="38"/>
        <v>film &amp; video</v>
      </c>
      <c r="T601" t="str">
        <f t="shared" si="3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20</v>
      </c>
      <c r="G602">
        <v>138</v>
      </c>
      <c r="H602" t="s">
        <v>40</v>
      </c>
      <c r="I602" t="s">
        <v>41</v>
      </c>
      <c r="J602">
        <v>1375160400</v>
      </c>
      <c r="K602" s="8">
        <f t="shared" si="36"/>
        <v>41485.208333333336</v>
      </c>
      <c r="L602">
        <v>1376197200</v>
      </c>
      <c r="M602" s="8">
        <f t="shared" si="37"/>
        <v>41497.208333333336</v>
      </c>
      <c r="N602" t="b">
        <v>0</v>
      </c>
      <c r="O602" t="b">
        <v>0</v>
      </c>
      <c r="P602" t="s">
        <v>17</v>
      </c>
      <c r="Q602">
        <f>100*(E602/D602)</f>
        <v>5</v>
      </c>
      <c r="R602">
        <f>IF(G602, E602/G602, 0)</f>
        <v>3.6231884057971016E-2</v>
      </c>
      <c r="S602" t="str">
        <f t="shared" si="38"/>
        <v>food</v>
      </c>
      <c r="T602" t="str">
        <f t="shared" si="3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14</v>
      </c>
      <c r="G603">
        <v>137</v>
      </c>
      <c r="H603" t="s">
        <v>21</v>
      </c>
      <c r="I603" t="s">
        <v>22</v>
      </c>
      <c r="J603">
        <v>1401426000</v>
      </c>
      <c r="K603" s="8">
        <f t="shared" si="36"/>
        <v>41789.208333333336</v>
      </c>
      <c r="L603">
        <v>1402894800</v>
      </c>
      <c r="M603" s="8">
        <f t="shared" si="37"/>
        <v>41806.208333333336</v>
      </c>
      <c r="N603" t="b">
        <v>1</v>
      </c>
      <c r="O603" t="b">
        <v>0</v>
      </c>
      <c r="P603" t="s">
        <v>65</v>
      </c>
      <c r="Q603">
        <f>100*(E603/D603)</f>
        <v>206.63492063492063</v>
      </c>
      <c r="R603">
        <f>IF(G603, E603/G603, 0)</f>
        <v>95.021897810218974</v>
      </c>
      <c r="S603" t="str">
        <f t="shared" si="38"/>
        <v>technology</v>
      </c>
      <c r="T603" t="str">
        <f t="shared" si="3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137</v>
      </c>
      <c r="H604" t="s">
        <v>21</v>
      </c>
      <c r="I604" t="s">
        <v>22</v>
      </c>
      <c r="J604">
        <v>1433480400</v>
      </c>
      <c r="K604" s="8">
        <f t="shared" si="36"/>
        <v>42160.208333333328</v>
      </c>
      <c r="L604">
        <v>1434430800</v>
      </c>
      <c r="M604" s="8">
        <f t="shared" si="37"/>
        <v>42171.208333333328</v>
      </c>
      <c r="N604" t="b">
        <v>0</v>
      </c>
      <c r="O604" t="b">
        <v>0</v>
      </c>
      <c r="P604" t="s">
        <v>33</v>
      </c>
      <c r="Q604">
        <f>100*(E604/D604)</f>
        <v>128.23628691983123</v>
      </c>
      <c r="R604">
        <f>IF(G604, E604/G604, 0)</f>
        <v>665.51824817518252</v>
      </c>
      <c r="S604" t="str">
        <f t="shared" si="38"/>
        <v>theater</v>
      </c>
      <c r="T604" t="str">
        <f t="shared" si="3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137</v>
      </c>
      <c r="H605" t="s">
        <v>21</v>
      </c>
      <c r="I605" t="s">
        <v>22</v>
      </c>
      <c r="J605">
        <v>1555563600</v>
      </c>
      <c r="K605" s="8">
        <f t="shared" si="36"/>
        <v>43573.208333333328</v>
      </c>
      <c r="L605">
        <v>1557896400</v>
      </c>
      <c r="M605" s="8">
        <f t="shared" si="37"/>
        <v>43600.208333333328</v>
      </c>
      <c r="N605" t="b">
        <v>0</v>
      </c>
      <c r="O605" t="b">
        <v>0</v>
      </c>
      <c r="P605" t="s">
        <v>33</v>
      </c>
      <c r="Q605">
        <f>100*(E605/D605)</f>
        <v>119.66037735849055</v>
      </c>
      <c r="R605">
        <f>IF(G605, E605/G605, 0)</f>
        <v>46.291970802919707</v>
      </c>
      <c r="S605" t="str">
        <f t="shared" si="38"/>
        <v>theater</v>
      </c>
      <c r="T605" t="str">
        <f t="shared" si="3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14</v>
      </c>
      <c r="G606">
        <v>136</v>
      </c>
      <c r="H606" t="s">
        <v>21</v>
      </c>
      <c r="I606" t="s">
        <v>22</v>
      </c>
      <c r="J606">
        <v>1295676000</v>
      </c>
      <c r="K606" s="8">
        <f t="shared" si="36"/>
        <v>40565.25</v>
      </c>
      <c r="L606">
        <v>1297490400</v>
      </c>
      <c r="M606" s="8">
        <f t="shared" si="37"/>
        <v>40586.25</v>
      </c>
      <c r="N606" t="b">
        <v>0</v>
      </c>
      <c r="O606" t="b">
        <v>0</v>
      </c>
      <c r="P606" t="s">
        <v>33</v>
      </c>
      <c r="Q606">
        <f>100*(E606/D606)</f>
        <v>170.73055242390078</v>
      </c>
      <c r="R606">
        <f>IF(G606, E606/G606, 0)</f>
        <v>1113.5147058823529</v>
      </c>
      <c r="S606" t="str">
        <f t="shared" si="38"/>
        <v>theater</v>
      </c>
      <c r="T606" t="str">
        <f t="shared" si="3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136</v>
      </c>
      <c r="H607" t="s">
        <v>21</v>
      </c>
      <c r="I607" t="s">
        <v>22</v>
      </c>
      <c r="J607">
        <v>1443848400</v>
      </c>
      <c r="K607" s="8">
        <f t="shared" si="36"/>
        <v>42280.208333333328</v>
      </c>
      <c r="L607">
        <v>1447394400</v>
      </c>
      <c r="M607" s="8">
        <f t="shared" si="37"/>
        <v>42321.25</v>
      </c>
      <c r="N607" t="b">
        <v>0</v>
      </c>
      <c r="O607" t="b">
        <v>0</v>
      </c>
      <c r="P607" t="s">
        <v>68</v>
      </c>
      <c r="Q607">
        <f>100*(E607/D607)</f>
        <v>187.21212121212122</v>
      </c>
      <c r="R607">
        <f>IF(G607, E607/G607, 0)</f>
        <v>45.426470588235297</v>
      </c>
      <c r="S607" t="str">
        <f t="shared" si="38"/>
        <v>publishing</v>
      </c>
      <c r="T607" t="str">
        <f t="shared" si="3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74</v>
      </c>
      <c r="G608">
        <v>135</v>
      </c>
      <c r="H608" t="s">
        <v>40</v>
      </c>
      <c r="I608" t="s">
        <v>41</v>
      </c>
      <c r="J608">
        <v>1457330400</v>
      </c>
      <c r="K608" s="8">
        <f t="shared" si="36"/>
        <v>42436.25</v>
      </c>
      <c r="L608">
        <v>1458277200</v>
      </c>
      <c r="M608" s="8">
        <f t="shared" si="37"/>
        <v>42447.208333333328</v>
      </c>
      <c r="N608" t="b">
        <v>0</v>
      </c>
      <c r="O608" t="b">
        <v>0</v>
      </c>
      <c r="P608" t="s">
        <v>23</v>
      </c>
      <c r="Q608">
        <f>100*(E608/D608)</f>
        <v>188.38235294117646</v>
      </c>
      <c r="R608">
        <f>IF(G608, E608/G608, 0)</f>
        <v>47.444444444444443</v>
      </c>
      <c r="S608" t="str">
        <f t="shared" si="38"/>
        <v>music</v>
      </c>
      <c r="T608" t="str">
        <f t="shared" si="3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135</v>
      </c>
      <c r="H609" t="s">
        <v>21</v>
      </c>
      <c r="I609" t="s">
        <v>22</v>
      </c>
      <c r="J609">
        <v>1395550800</v>
      </c>
      <c r="K609" s="8">
        <f t="shared" si="36"/>
        <v>41721.208333333336</v>
      </c>
      <c r="L609">
        <v>1395723600</v>
      </c>
      <c r="M609" s="8">
        <f t="shared" si="37"/>
        <v>41723.208333333336</v>
      </c>
      <c r="N609" t="b">
        <v>0</v>
      </c>
      <c r="O609" t="b">
        <v>0</v>
      </c>
      <c r="P609" t="s">
        <v>17</v>
      </c>
      <c r="Q609">
        <f>100*(E609/D609)</f>
        <v>131.29869186046511</v>
      </c>
      <c r="R609">
        <f>IF(G609, E609/G609, 0)</f>
        <v>1338.2740740740742</v>
      </c>
      <c r="S609" t="str">
        <f t="shared" si="38"/>
        <v>food</v>
      </c>
      <c r="T609" t="str">
        <f t="shared" si="3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135</v>
      </c>
      <c r="H610" t="s">
        <v>21</v>
      </c>
      <c r="I610" t="s">
        <v>22</v>
      </c>
      <c r="J610">
        <v>1551852000</v>
      </c>
      <c r="K610" s="8">
        <f t="shared" si="36"/>
        <v>43530.25</v>
      </c>
      <c r="L610">
        <v>1552197600</v>
      </c>
      <c r="M610" s="8">
        <f t="shared" si="37"/>
        <v>43534.25</v>
      </c>
      <c r="N610" t="b">
        <v>0</v>
      </c>
      <c r="O610" t="b">
        <v>1</v>
      </c>
      <c r="P610" t="s">
        <v>159</v>
      </c>
      <c r="Q610">
        <f>100*(E610/D610)</f>
        <v>283.97435897435901</v>
      </c>
      <c r="R610">
        <f>IF(G610, E610/G610, 0)</f>
        <v>82.037037037037038</v>
      </c>
      <c r="S610" t="str">
        <f t="shared" si="38"/>
        <v>music</v>
      </c>
      <c r="T610" t="str">
        <f t="shared" si="3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135</v>
      </c>
      <c r="H611" t="s">
        <v>21</v>
      </c>
      <c r="I611" t="s">
        <v>22</v>
      </c>
      <c r="J611">
        <v>1547618400</v>
      </c>
      <c r="K611" s="8">
        <f t="shared" si="36"/>
        <v>43481.25</v>
      </c>
      <c r="L611">
        <v>1549087200</v>
      </c>
      <c r="M611" s="8">
        <f t="shared" si="37"/>
        <v>43498.25</v>
      </c>
      <c r="N611" t="b">
        <v>0</v>
      </c>
      <c r="O611" t="b">
        <v>0</v>
      </c>
      <c r="P611" t="s">
        <v>474</v>
      </c>
      <c r="Q611">
        <f>100*(E611/D611)</f>
        <v>120.41999999999999</v>
      </c>
      <c r="R611">
        <f>IF(G611, E611/G611, 0)</f>
        <v>89.2</v>
      </c>
      <c r="S611" t="str">
        <f t="shared" si="38"/>
        <v>film &amp; video</v>
      </c>
      <c r="T611" t="str">
        <f t="shared" si="3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134</v>
      </c>
      <c r="H612" t="s">
        <v>21</v>
      </c>
      <c r="I612" t="s">
        <v>22</v>
      </c>
      <c r="J612">
        <v>1355637600</v>
      </c>
      <c r="K612" s="8">
        <f t="shared" si="36"/>
        <v>41259.25</v>
      </c>
      <c r="L612">
        <v>1356847200</v>
      </c>
      <c r="M612" s="8">
        <f t="shared" si="37"/>
        <v>41273.25</v>
      </c>
      <c r="N612" t="b">
        <v>0</v>
      </c>
      <c r="O612" t="b">
        <v>0</v>
      </c>
      <c r="P612" t="s">
        <v>33</v>
      </c>
      <c r="Q612">
        <f>100*(E612/D612)</f>
        <v>419.0560747663551</v>
      </c>
      <c r="R612">
        <f>IF(G612, E612/G612, 0)</f>
        <v>1338.4776119402984</v>
      </c>
      <c r="S612" t="str">
        <f t="shared" si="38"/>
        <v>theater</v>
      </c>
      <c r="T612" t="str">
        <f t="shared" si="3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20</v>
      </c>
      <c r="G613">
        <v>134</v>
      </c>
      <c r="H613" t="s">
        <v>21</v>
      </c>
      <c r="I613" t="s">
        <v>22</v>
      </c>
      <c r="J613">
        <v>1374728400</v>
      </c>
      <c r="K613" s="8">
        <f t="shared" si="36"/>
        <v>41480.208333333336</v>
      </c>
      <c r="L613">
        <v>1375765200</v>
      </c>
      <c r="M613" s="8">
        <f t="shared" si="37"/>
        <v>41492.208333333336</v>
      </c>
      <c r="N613" t="b">
        <v>0</v>
      </c>
      <c r="O613" t="b">
        <v>0</v>
      </c>
      <c r="P613" t="s">
        <v>33</v>
      </c>
      <c r="Q613">
        <f>100*(E613/D613)</f>
        <v>13.853658536585368</v>
      </c>
      <c r="R613">
        <f>IF(G613, E613/G613, 0)</f>
        <v>8.4776119402985071</v>
      </c>
      <c r="S613" t="str">
        <f t="shared" si="38"/>
        <v>theater</v>
      </c>
      <c r="T613" t="str">
        <f t="shared" si="3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134</v>
      </c>
      <c r="H614" t="s">
        <v>21</v>
      </c>
      <c r="I614" t="s">
        <v>22</v>
      </c>
      <c r="J614">
        <v>1287810000</v>
      </c>
      <c r="K614" s="8">
        <f t="shared" si="36"/>
        <v>40474.208333333336</v>
      </c>
      <c r="L614">
        <v>1289800800</v>
      </c>
      <c r="M614" s="8">
        <f t="shared" si="37"/>
        <v>40497.25</v>
      </c>
      <c r="N614" t="b">
        <v>0</v>
      </c>
      <c r="O614" t="b">
        <v>0</v>
      </c>
      <c r="P614" t="s">
        <v>50</v>
      </c>
      <c r="Q614">
        <f>100*(E614/D614)</f>
        <v>139.43548387096774</v>
      </c>
      <c r="R614">
        <f>IF(G614, E614/G614, 0)</f>
        <v>64.514925373134332</v>
      </c>
      <c r="S614" t="str">
        <f t="shared" si="38"/>
        <v>music</v>
      </c>
      <c r="T614" t="str">
        <f t="shared" si="3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14</v>
      </c>
      <c r="G615">
        <v>133</v>
      </c>
      <c r="H615" t="s">
        <v>15</v>
      </c>
      <c r="I615" t="s">
        <v>16</v>
      </c>
      <c r="J615">
        <v>1503723600</v>
      </c>
      <c r="K615" s="8">
        <f t="shared" si="36"/>
        <v>42973.208333333328</v>
      </c>
      <c r="L615">
        <v>1504501200</v>
      </c>
      <c r="M615" s="8">
        <f t="shared" si="37"/>
        <v>42982.208333333328</v>
      </c>
      <c r="N615" t="b">
        <v>0</v>
      </c>
      <c r="O615" t="b">
        <v>0</v>
      </c>
      <c r="P615" t="s">
        <v>33</v>
      </c>
      <c r="Q615">
        <f>100*(E615/D615)</f>
        <v>174</v>
      </c>
      <c r="R615">
        <f>IF(G615, E615/G615, 0)</f>
        <v>14.390977443609023</v>
      </c>
      <c r="S615" t="str">
        <f t="shared" si="38"/>
        <v>theater</v>
      </c>
      <c r="T615" t="str">
        <f t="shared" si="3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133</v>
      </c>
      <c r="H616" t="s">
        <v>21</v>
      </c>
      <c r="I616" t="s">
        <v>22</v>
      </c>
      <c r="J616">
        <v>1484114400</v>
      </c>
      <c r="K616" s="8">
        <f t="shared" si="36"/>
        <v>42746.25</v>
      </c>
      <c r="L616">
        <v>1485669600</v>
      </c>
      <c r="M616" s="8">
        <f t="shared" si="37"/>
        <v>42764.25</v>
      </c>
      <c r="N616" t="b">
        <v>0</v>
      </c>
      <c r="O616" t="b">
        <v>0</v>
      </c>
      <c r="P616" t="s">
        <v>33</v>
      </c>
      <c r="Q616">
        <f>100*(E616/D616)</f>
        <v>155.49056603773585</v>
      </c>
      <c r="R616">
        <f>IF(G616, E616/G616, 0)</f>
        <v>309.81203007518798</v>
      </c>
      <c r="S616" t="str">
        <f t="shared" si="38"/>
        <v>theater</v>
      </c>
      <c r="T616" t="str">
        <f t="shared" si="3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133</v>
      </c>
      <c r="H617" t="s">
        <v>107</v>
      </c>
      <c r="I617" t="s">
        <v>108</v>
      </c>
      <c r="J617">
        <v>1461906000</v>
      </c>
      <c r="K617" s="8">
        <f t="shared" si="36"/>
        <v>42489.208333333328</v>
      </c>
      <c r="L617">
        <v>1462770000</v>
      </c>
      <c r="M617" s="8">
        <f t="shared" si="37"/>
        <v>42499.208333333328</v>
      </c>
      <c r="N617" t="b">
        <v>0</v>
      </c>
      <c r="O617" t="b">
        <v>0</v>
      </c>
      <c r="P617" t="s">
        <v>33</v>
      </c>
      <c r="Q617">
        <f>100*(E617/D617)</f>
        <v>170.44705882352943</v>
      </c>
      <c r="R617">
        <f>IF(G617, E617/G617, 0)</f>
        <v>108.93233082706767</v>
      </c>
      <c r="S617" t="str">
        <f t="shared" si="38"/>
        <v>theater</v>
      </c>
      <c r="T617" t="str">
        <f t="shared" si="3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14</v>
      </c>
      <c r="G618">
        <v>133</v>
      </c>
      <c r="H618" t="s">
        <v>40</v>
      </c>
      <c r="I618" t="s">
        <v>41</v>
      </c>
      <c r="J618">
        <v>1379653200</v>
      </c>
      <c r="K618" s="8">
        <f t="shared" si="36"/>
        <v>41537.208333333336</v>
      </c>
      <c r="L618">
        <v>1379739600</v>
      </c>
      <c r="M618" s="8">
        <f t="shared" si="37"/>
        <v>41538.208333333336</v>
      </c>
      <c r="N618" t="b">
        <v>0</v>
      </c>
      <c r="O618" t="b">
        <v>1</v>
      </c>
      <c r="P618" t="s">
        <v>60</v>
      </c>
      <c r="Q618">
        <f>100*(E618/D618)</f>
        <v>189.515625</v>
      </c>
      <c r="R618">
        <f>IF(G618, E618/G618, 0)</f>
        <v>91.195488721804509</v>
      </c>
      <c r="S618" t="str">
        <f t="shared" si="38"/>
        <v>music</v>
      </c>
      <c r="T618" t="str">
        <f t="shared" si="3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133</v>
      </c>
      <c r="H619" t="s">
        <v>21</v>
      </c>
      <c r="I619" t="s">
        <v>22</v>
      </c>
      <c r="J619">
        <v>1401858000</v>
      </c>
      <c r="K619" s="8">
        <f t="shared" si="36"/>
        <v>41794.208333333336</v>
      </c>
      <c r="L619">
        <v>1402722000</v>
      </c>
      <c r="M619" s="8">
        <f t="shared" si="37"/>
        <v>41804.208333333336</v>
      </c>
      <c r="N619" t="b">
        <v>0</v>
      </c>
      <c r="O619" t="b">
        <v>0</v>
      </c>
      <c r="P619" t="s">
        <v>33</v>
      </c>
      <c r="Q619">
        <f>100*(E619/D619)</f>
        <v>249.71428571428572</v>
      </c>
      <c r="R619">
        <f>IF(G619, E619/G619, 0)</f>
        <v>26.285714285714285</v>
      </c>
      <c r="S619" t="str">
        <f t="shared" si="38"/>
        <v>theater</v>
      </c>
      <c r="T619" t="str">
        <f t="shared" si="3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132</v>
      </c>
      <c r="H620" t="s">
        <v>21</v>
      </c>
      <c r="I620" t="s">
        <v>22</v>
      </c>
      <c r="J620">
        <v>1367470800</v>
      </c>
      <c r="K620" s="8">
        <f t="shared" si="36"/>
        <v>41396.208333333336</v>
      </c>
      <c r="L620">
        <v>1369285200</v>
      </c>
      <c r="M620" s="8">
        <f t="shared" si="37"/>
        <v>41417.208333333336</v>
      </c>
      <c r="N620" t="b">
        <v>0</v>
      </c>
      <c r="O620" t="b">
        <v>0</v>
      </c>
      <c r="P620" t="s">
        <v>68</v>
      </c>
      <c r="Q620">
        <f>100*(E620/D620)</f>
        <v>48.860523665659613</v>
      </c>
      <c r="R620">
        <f>IF(G620, E620/G620, 0)</f>
        <v>735.12878787878788</v>
      </c>
      <c r="S620" t="str">
        <f t="shared" si="38"/>
        <v>publishing</v>
      </c>
      <c r="T620" t="str">
        <f t="shared" si="3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20</v>
      </c>
      <c r="G621">
        <v>132</v>
      </c>
      <c r="H621" t="s">
        <v>21</v>
      </c>
      <c r="I621" t="s">
        <v>22</v>
      </c>
      <c r="J621">
        <v>1304658000</v>
      </c>
      <c r="K621" s="8">
        <f t="shared" si="36"/>
        <v>40669.208333333336</v>
      </c>
      <c r="L621">
        <v>1304744400</v>
      </c>
      <c r="M621" s="8">
        <f t="shared" si="37"/>
        <v>40670.208333333336</v>
      </c>
      <c r="N621" t="b">
        <v>1</v>
      </c>
      <c r="O621" t="b">
        <v>1</v>
      </c>
      <c r="P621" t="s">
        <v>33</v>
      </c>
      <c r="Q621">
        <f>100*(E621/D621)</f>
        <v>28.461970393057683</v>
      </c>
      <c r="R621">
        <f>IF(G621, E621/G621, 0)</f>
        <v>422.40151515151513</v>
      </c>
      <c r="S621" t="str">
        <f t="shared" si="38"/>
        <v>theater</v>
      </c>
      <c r="T621" t="str">
        <f t="shared" si="3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132</v>
      </c>
      <c r="H622" t="s">
        <v>26</v>
      </c>
      <c r="I622" t="s">
        <v>27</v>
      </c>
      <c r="J622">
        <v>1467954000</v>
      </c>
      <c r="K622" s="8">
        <f t="shared" si="36"/>
        <v>42559.208333333328</v>
      </c>
      <c r="L622">
        <v>1468299600</v>
      </c>
      <c r="M622" s="8">
        <f t="shared" si="37"/>
        <v>42563.208333333328</v>
      </c>
      <c r="N622" t="b">
        <v>0</v>
      </c>
      <c r="O622" t="b">
        <v>0</v>
      </c>
      <c r="P622" t="s">
        <v>122</v>
      </c>
      <c r="Q622">
        <f>100*(E622/D622)</f>
        <v>268.02325581395348</v>
      </c>
      <c r="R622">
        <f>IF(G622, E622/G622, 0)</f>
        <v>87.310606060606062</v>
      </c>
      <c r="S622" t="str">
        <f t="shared" si="38"/>
        <v>photography</v>
      </c>
      <c r="T622" t="str">
        <f t="shared" si="3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132</v>
      </c>
      <c r="H623" t="s">
        <v>21</v>
      </c>
      <c r="I623" t="s">
        <v>22</v>
      </c>
      <c r="J623">
        <v>1473742800</v>
      </c>
      <c r="K623" s="8">
        <f t="shared" si="36"/>
        <v>42626.208333333328</v>
      </c>
      <c r="L623">
        <v>1474174800</v>
      </c>
      <c r="M623" s="8">
        <f t="shared" si="37"/>
        <v>42631.208333333328</v>
      </c>
      <c r="N623" t="b">
        <v>0</v>
      </c>
      <c r="O623" t="b">
        <v>0</v>
      </c>
      <c r="P623" t="s">
        <v>33</v>
      </c>
      <c r="Q623">
        <f>100*(E623/D623)</f>
        <v>619.80078125</v>
      </c>
      <c r="R623">
        <f>IF(G623, E623/G623, 0)</f>
        <v>1202.0378787878788</v>
      </c>
      <c r="S623" t="str">
        <f t="shared" si="38"/>
        <v>theater</v>
      </c>
      <c r="T623" t="str">
        <f t="shared" si="3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20</v>
      </c>
      <c r="G624">
        <v>131</v>
      </c>
      <c r="H624" t="s">
        <v>21</v>
      </c>
      <c r="I624" t="s">
        <v>22</v>
      </c>
      <c r="J624">
        <v>1523768400</v>
      </c>
      <c r="K624" s="8">
        <f t="shared" si="36"/>
        <v>43205.208333333328</v>
      </c>
      <c r="L624">
        <v>1526014800</v>
      </c>
      <c r="M624" s="8">
        <f t="shared" si="37"/>
        <v>43231.208333333328</v>
      </c>
      <c r="N624" t="b">
        <v>0</v>
      </c>
      <c r="O624" t="b">
        <v>0</v>
      </c>
      <c r="P624" t="s">
        <v>60</v>
      </c>
      <c r="Q624">
        <f>100*(E624/D624)</f>
        <v>3.1301587301587301</v>
      </c>
      <c r="R624">
        <f>IF(G624, E624/G624, 0)</f>
        <v>45.160305343511453</v>
      </c>
      <c r="S624" t="str">
        <f t="shared" si="38"/>
        <v>music</v>
      </c>
      <c r="T624" t="str">
        <f t="shared" si="3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131</v>
      </c>
      <c r="H625" t="s">
        <v>40</v>
      </c>
      <c r="I625" t="s">
        <v>41</v>
      </c>
      <c r="J625">
        <v>1437022800</v>
      </c>
      <c r="K625" s="8">
        <f t="shared" si="36"/>
        <v>42201.208333333328</v>
      </c>
      <c r="L625">
        <v>1437454800</v>
      </c>
      <c r="M625" s="8">
        <f t="shared" si="37"/>
        <v>42206.208333333328</v>
      </c>
      <c r="N625" t="b">
        <v>0</v>
      </c>
      <c r="O625" t="b">
        <v>0</v>
      </c>
      <c r="P625" t="s">
        <v>33</v>
      </c>
      <c r="Q625">
        <f>100*(E625/D625)</f>
        <v>159.92152704135739</v>
      </c>
      <c r="R625">
        <f>IF(G625, E625/G625, 0)</f>
        <v>1151.1908396946565</v>
      </c>
      <c r="S625" t="str">
        <f t="shared" si="38"/>
        <v>theater</v>
      </c>
      <c r="T625" t="str">
        <f t="shared" si="3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131</v>
      </c>
      <c r="H626" t="s">
        <v>21</v>
      </c>
      <c r="I626" t="s">
        <v>22</v>
      </c>
      <c r="J626">
        <v>1422165600</v>
      </c>
      <c r="K626" s="8">
        <f t="shared" si="36"/>
        <v>42029.25</v>
      </c>
      <c r="L626">
        <v>1422684000</v>
      </c>
      <c r="M626" s="8">
        <f t="shared" si="37"/>
        <v>42035.25</v>
      </c>
      <c r="N626" t="b">
        <v>0</v>
      </c>
      <c r="O626" t="b">
        <v>0</v>
      </c>
      <c r="P626" t="s">
        <v>122</v>
      </c>
      <c r="Q626">
        <f>100*(E626/D626)</f>
        <v>279.39215686274508</v>
      </c>
      <c r="R626">
        <f>IF(G626, E626/G626, 0)</f>
        <v>108.77099236641222</v>
      </c>
      <c r="S626" t="str">
        <f t="shared" si="38"/>
        <v>photography</v>
      </c>
      <c r="T626" t="str">
        <f t="shared" si="3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20</v>
      </c>
      <c r="G627">
        <v>131</v>
      </c>
      <c r="H627" t="s">
        <v>21</v>
      </c>
      <c r="I627" t="s">
        <v>22</v>
      </c>
      <c r="J627">
        <v>1580104800</v>
      </c>
      <c r="K627" s="8">
        <f t="shared" si="36"/>
        <v>43857.25</v>
      </c>
      <c r="L627">
        <v>1581314400</v>
      </c>
      <c r="M627" s="8">
        <f t="shared" si="37"/>
        <v>43871.25</v>
      </c>
      <c r="N627" t="b">
        <v>0</v>
      </c>
      <c r="O627" t="b">
        <v>0</v>
      </c>
      <c r="P627" t="s">
        <v>33</v>
      </c>
      <c r="Q627">
        <f>100*(E627/D627)</f>
        <v>77.373333333333335</v>
      </c>
      <c r="R627">
        <f>IF(G627, E627/G627, 0)</f>
        <v>44.297709923664122</v>
      </c>
      <c r="S627" t="str">
        <f t="shared" si="38"/>
        <v>theater</v>
      </c>
      <c r="T627" t="str">
        <f t="shared" si="3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14</v>
      </c>
      <c r="G628">
        <v>131</v>
      </c>
      <c r="H628" t="s">
        <v>21</v>
      </c>
      <c r="I628" t="s">
        <v>22</v>
      </c>
      <c r="J628">
        <v>1285650000</v>
      </c>
      <c r="K628" s="8">
        <f t="shared" si="36"/>
        <v>40449.208333333336</v>
      </c>
      <c r="L628">
        <v>1286427600</v>
      </c>
      <c r="M628" s="8">
        <f t="shared" si="37"/>
        <v>40458.208333333336</v>
      </c>
      <c r="N628" t="b">
        <v>0</v>
      </c>
      <c r="O628" t="b">
        <v>1</v>
      </c>
      <c r="P628" t="s">
        <v>33</v>
      </c>
      <c r="Q628">
        <f>100*(E628/D628)</f>
        <v>206.32812500000003</v>
      </c>
      <c r="R628">
        <f>IF(G628, E628/G628, 0)</f>
        <v>100.80152671755725</v>
      </c>
      <c r="S628" t="str">
        <f t="shared" si="38"/>
        <v>theater</v>
      </c>
      <c r="T628" t="str">
        <f t="shared" si="3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131</v>
      </c>
      <c r="H629" t="s">
        <v>40</v>
      </c>
      <c r="I629" t="s">
        <v>41</v>
      </c>
      <c r="J629">
        <v>1276664400</v>
      </c>
      <c r="K629" s="8">
        <f t="shared" si="36"/>
        <v>40345.208333333336</v>
      </c>
      <c r="L629">
        <v>1278738000</v>
      </c>
      <c r="M629" s="8">
        <f t="shared" si="37"/>
        <v>40369.208333333336</v>
      </c>
      <c r="N629" t="b">
        <v>1</v>
      </c>
      <c r="O629" t="b">
        <v>0</v>
      </c>
      <c r="P629" t="s">
        <v>17</v>
      </c>
      <c r="Q629">
        <f>100*(E629/D629)</f>
        <v>694.25</v>
      </c>
      <c r="R629">
        <f>IF(G629, E629/G629, 0)</f>
        <v>84.793893129770993</v>
      </c>
      <c r="S629" t="str">
        <f t="shared" si="38"/>
        <v>food</v>
      </c>
      <c r="T629" t="str">
        <f t="shared" si="3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130</v>
      </c>
      <c r="H630" t="s">
        <v>21</v>
      </c>
      <c r="I630" t="s">
        <v>22</v>
      </c>
      <c r="J630">
        <v>1286168400</v>
      </c>
      <c r="K630" s="8">
        <f t="shared" si="36"/>
        <v>40455.208333333336</v>
      </c>
      <c r="L630">
        <v>1286427600</v>
      </c>
      <c r="M630" s="8">
        <f t="shared" si="37"/>
        <v>40458.208333333336</v>
      </c>
      <c r="N630" t="b">
        <v>0</v>
      </c>
      <c r="O630" t="b">
        <v>0</v>
      </c>
      <c r="P630" t="s">
        <v>60</v>
      </c>
      <c r="Q630">
        <f>100*(E630/D630)</f>
        <v>151.78947368421052</v>
      </c>
      <c r="R630">
        <f>IF(G630, E630/G630, 0)</f>
        <v>22.184615384615384</v>
      </c>
      <c r="S630" t="str">
        <f t="shared" si="38"/>
        <v>music</v>
      </c>
      <c r="T630" t="str">
        <f t="shared" si="3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20</v>
      </c>
      <c r="G631">
        <v>130</v>
      </c>
      <c r="H631" t="s">
        <v>21</v>
      </c>
      <c r="I631" t="s">
        <v>22</v>
      </c>
      <c r="J631">
        <v>1467781200</v>
      </c>
      <c r="K631" s="8">
        <f t="shared" si="36"/>
        <v>42557.208333333328</v>
      </c>
      <c r="L631">
        <v>1467954000</v>
      </c>
      <c r="M631" s="8">
        <f t="shared" si="37"/>
        <v>42559.208333333328</v>
      </c>
      <c r="N631" t="b">
        <v>0</v>
      </c>
      <c r="O631" t="b">
        <v>1</v>
      </c>
      <c r="P631" t="s">
        <v>33</v>
      </c>
      <c r="Q631">
        <f>100*(E631/D631)</f>
        <v>64.58207217694995</v>
      </c>
      <c r="R631">
        <f>IF(G631, E631/G631, 0)</f>
        <v>426.73846153846154</v>
      </c>
      <c r="S631" t="str">
        <f t="shared" si="38"/>
        <v>theater</v>
      </c>
      <c r="T631" t="str">
        <f t="shared" si="3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14</v>
      </c>
      <c r="G632">
        <v>130</v>
      </c>
      <c r="H632" t="s">
        <v>21</v>
      </c>
      <c r="I632" t="s">
        <v>22</v>
      </c>
      <c r="J632">
        <v>1556686800</v>
      </c>
      <c r="K632" s="8">
        <f t="shared" si="36"/>
        <v>43586.208333333328</v>
      </c>
      <c r="L632">
        <v>1557637200</v>
      </c>
      <c r="M632" s="8">
        <f t="shared" si="37"/>
        <v>43597.208333333328</v>
      </c>
      <c r="N632" t="b">
        <v>0</v>
      </c>
      <c r="O632" t="b">
        <v>1</v>
      </c>
      <c r="P632" t="s">
        <v>33</v>
      </c>
      <c r="Q632">
        <f>100*(E632/D632)</f>
        <v>62.873684210526314</v>
      </c>
      <c r="R632">
        <f>IF(G632, E632/G632, 0)</f>
        <v>45.946153846153848</v>
      </c>
      <c r="S632" t="str">
        <f t="shared" si="38"/>
        <v>theater</v>
      </c>
      <c r="T632" t="str">
        <f t="shared" si="3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129</v>
      </c>
      <c r="H633" t="s">
        <v>21</v>
      </c>
      <c r="I633" t="s">
        <v>22</v>
      </c>
      <c r="J633">
        <v>1553576400</v>
      </c>
      <c r="K633" s="8">
        <f t="shared" si="36"/>
        <v>43550.208333333328</v>
      </c>
      <c r="L633">
        <v>1553922000</v>
      </c>
      <c r="M633" s="8">
        <f t="shared" si="37"/>
        <v>43554.208333333328</v>
      </c>
      <c r="N633" t="b">
        <v>0</v>
      </c>
      <c r="O633" t="b">
        <v>0</v>
      </c>
      <c r="P633" t="s">
        <v>33</v>
      </c>
      <c r="Q633">
        <f>100*(E633/D633)</f>
        <v>310.39864864864865</v>
      </c>
      <c r="R633">
        <f>IF(G633, E633/G633, 0)</f>
        <v>1424.4651162790697</v>
      </c>
      <c r="S633" t="str">
        <f t="shared" si="38"/>
        <v>theater</v>
      </c>
      <c r="T633" t="str">
        <f t="shared" si="3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20</v>
      </c>
      <c r="G634">
        <v>129</v>
      </c>
      <c r="H634" t="s">
        <v>21</v>
      </c>
      <c r="I634" t="s">
        <v>22</v>
      </c>
      <c r="J634">
        <v>1414904400</v>
      </c>
      <c r="K634" s="8">
        <f t="shared" si="36"/>
        <v>41945.208333333336</v>
      </c>
      <c r="L634">
        <v>1416463200</v>
      </c>
      <c r="M634" s="8">
        <f t="shared" si="37"/>
        <v>41963.25</v>
      </c>
      <c r="N634" t="b">
        <v>0</v>
      </c>
      <c r="O634" t="b">
        <v>0</v>
      </c>
      <c r="P634" t="s">
        <v>33</v>
      </c>
      <c r="Q634">
        <f>100*(E634/D634)</f>
        <v>42.859916782246884</v>
      </c>
      <c r="R634">
        <f>IF(G634, E634/G634, 0)</f>
        <v>239.55038759689921</v>
      </c>
      <c r="S634" t="str">
        <f t="shared" si="38"/>
        <v>theater</v>
      </c>
      <c r="T634" t="str">
        <f t="shared" si="3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20</v>
      </c>
      <c r="G635">
        <v>128</v>
      </c>
      <c r="H635" t="s">
        <v>21</v>
      </c>
      <c r="I635" t="s">
        <v>22</v>
      </c>
      <c r="J635">
        <v>1446876000</v>
      </c>
      <c r="K635" s="8">
        <f t="shared" si="36"/>
        <v>42315.25</v>
      </c>
      <c r="L635">
        <v>1447221600</v>
      </c>
      <c r="M635" s="8">
        <f t="shared" si="37"/>
        <v>42319.25</v>
      </c>
      <c r="N635" t="b">
        <v>0</v>
      </c>
      <c r="O635" t="b">
        <v>0</v>
      </c>
      <c r="P635" t="s">
        <v>71</v>
      </c>
      <c r="Q635">
        <f>100*(E635/D635)</f>
        <v>83.119402985074629</v>
      </c>
      <c r="R635">
        <f>IF(G635, E635/G635, 0)</f>
        <v>43.5078125</v>
      </c>
      <c r="S635" t="str">
        <f t="shared" si="38"/>
        <v>film &amp; video</v>
      </c>
      <c r="T635" t="str">
        <f t="shared" si="3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14</v>
      </c>
      <c r="G636">
        <v>128</v>
      </c>
      <c r="H636" t="s">
        <v>21</v>
      </c>
      <c r="I636" t="s">
        <v>22</v>
      </c>
      <c r="J636">
        <v>1490418000</v>
      </c>
      <c r="K636" s="8">
        <f t="shared" si="36"/>
        <v>42819.208333333328</v>
      </c>
      <c r="L636">
        <v>1491627600</v>
      </c>
      <c r="M636" s="8">
        <f t="shared" si="37"/>
        <v>42833.208333333328</v>
      </c>
      <c r="N636" t="b">
        <v>0</v>
      </c>
      <c r="O636" t="b">
        <v>0</v>
      </c>
      <c r="P636" t="s">
        <v>269</v>
      </c>
      <c r="Q636">
        <f>100*(E636/D636)</f>
        <v>78.531302876480552</v>
      </c>
      <c r="R636">
        <f>IF(G636, E636/G636, 0)</f>
        <v>725.1875</v>
      </c>
      <c r="S636" t="str">
        <f t="shared" si="38"/>
        <v>film &amp; video</v>
      </c>
      <c r="T636" t="str">
        <f t="shared" si="3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128</v>
      </c>
      <c r="H637" t="s">
        <v>21</v>
      </c>
      <c r="I637" t="s">
        <v>22</v>
      </c>
      <c r="J637">
        <v>1360389600</v>
      </c>
      <c r="K637" s="8">
        <f t="shared" si="36"/>
        <v>41314.25</v>
      </c>
      <c r="L637">
        <v>1363150800</v>
      </c>
      <c r="M637" s="8">
        <f t="shared" si="37"/>
        <v>41346.208333333336</v>
      </c>
      <c r="N637" t="b">
        <v>0</v>
      </c>
      <c r="O637" t="b">
        <v>0</v>
      </c>
      <c r="P637" t="s">
        <v>269</v>
      </c>
      <c r="Q637">
        <f>100*(E637/D637)</f>
        <v>114.09352517985612</v>
      </c>
      <c r="R637">
        <f>IF(G637, E637/G637, 0)</f>
        <v>1238.984375</v>
      </c>
      <c r="S637" t="str">
        <f t="shared" si="38"/>
        <v>film &amp; video</v>
      </c>
      <c r="T637" t="str">
        <f t="shared" si="3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20</v>
      </c>
      <c r="G638">
        <v>127</v>
      </c>
      <c r="H638" t="s">
        <v>36</v>
      </c>
      <c r="I638" t="s">
        <v>37</v>
      </c>
      <c r="J638">
        <v>1326866400</v>
      </c>
      <c r="K638" s="8">
        <f t="shared" si="36"/>
        <v>40926.25</v>
      </c>
      <c r="L638">
        <v>1330754400</v>
      </c>
      <c r="M638" s="8">
        <f t="shared" si="37"/>
        <v>40971.25</v>
      </c>
      <c r="N638" t="b">
        <v>0</v>
      </c>
      <c r="O638" t="b">
        <v>1</v>
      </c>
      <c r="P638" t="s">
        <v>71</v>
      </c>
      <c r="Q638">
        <f>100*(E638/D638)</f>
        <v>64.537683358624179</v>
      </c>
      <c r="R638">
        <f>IF(G638, E638/G638, 0)</f>
        <v>1004.6535433070866</v>
      </c>
      <c r="S638" t="str">
        <f t="shared" si="38"/>
        <v>film &amp; video</v>
      </c>
      <c r="T638" t="str">
        <f t="shared" si="3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127</v>
      </c>
      <c r="H639" t="s">
        <v>21</v>
      </c>
      <c r="I639" t="s">
        <v>22</v>
      </c>
      <c r="J639">
        <v>1479103200</v>
      </c>
      <c r="K639" s="8">
        <f t="shared" si="36"/>
        <v>42688.25</v>
      </c>
      <c r="L639">
        <v>1479794400</v>
      </c>
      <c r="M639" s="8">
        <f t="shared" si="37"/>
        <v>42696.25</v>
      </c>
      <c r="N639" t="b">
        <v>0</v>
      </c>
      <c r="O639" t="b">
        <v>0</v>
      </c>
      <c r="P639" t="s">
        <v>33</v>
      </c>
      <c r="Q639">
        <f>100*(E639/D639)</f>
        <v>79.411764705882348</v>
      </c>
      <c r="R639">
        <f>IF(G639, E639/G639, 0)</f>
        <v>53.1496062992126</v>
      </c>
      <c r="S639" t="str">
        <f t="shared" si="38"/>
        <v>theater</v>
      </c>
      <c r="T639" t="str">
        <f t="shared" si="3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20</v>
      </c>
      <c r="G640">
        <v>127</v>
      </c>
      <c r="H640" t="s">
        <v>21</v>
      </c>
      <c r="I640" t="s">
        <v>22</v>
      </c>
      <c r="J640">
        <v>1280206800</v>
      </c>
      <c r="K640" s="8">
        <f t="shared" si="36"/>
        <v>40386.208333333336</v>
      </c>
      <c r="L640">
        <v>1281243600</v>
      </c>
      <c r="M640" s="8">
        <f t="shared" si="37"/>
        <v>40398.208333333336</v>
      </c>
      <c r="N640" t="b">
        <v>0</v>
      </c>
      <c r="O640" t="b">
        <v>1</v>
      </c>
      <c r="P640" t="s">
        <v>33</v>
      </c>
      <c r="Q640">
        <f>100*(E640/D640)</f>
        <v>11.419117647058824</v>
      </c>
      <c r="R640">
        <f>IF(G640, E640/G640, 0)</f>
        <v>73.370078740157481</v>
      </c>
      <c r="S640" t="str">
        <f t="shared" si="38"/>
        <v>theater</v>
      </c>
      <c r="T640" t="str">
        <f t="shared" si="3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20</v>
      </c>
      <c r="G641">
        <v>126</v>
      </c>
      <c r="H641" t="s">
        <v>21</v>
      </c>
      <c r="I641" t="s">
        <v>22</v>
      </c>
      <c r="J641">
        <v>1532754000</v>
      </c>
      <c r="K641" s="8">
        <f t="shared" si="36"/>
        <v>43309.208333333328</v>
      </c>
      <c r="L641">
        <v>1532754000</v>
      </c>
      <c r="M641" s="8">
        <f t="shared" si="37"/>
        <v>43309.208333333328</v>
      </c>
      <c r="N641" t="b">
        <v>0</v>
      </c>
      <c r="O641" t="b">
        <v>1</v>
      </c>
      <c r="P641" t="s">
        <v>53</v>
      </c>
      <c r="Q641">
        <f>100*(E641/D641)</f>
        <v>56.186046511627907</v>
      </c>
      <c r="R641">
        <f>IF(G641, E641/G641, 0)</f>
        <v>38.349206349206348</v>
      </c>
      <c r="S641" t="str">
        <f t="shared" si="38"/>
        <v>film &amp; video</v>
      </c>
      <c r="T641" t="str">
        <f t="shared" si="3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20</v>
      </c>
      <c r="G642">
        <v>126</v>
      </c>
      <c r="H642" t="s">
        <v>21</v>
      </c>
      <c r="I642" t="s">
        <v>22</v>
      </c>
      <c r="J642">
        <v>1453096800</v>
      </c>
      <c r="K642" s="8">
        <f t="shared" si="36"/>
        <v>42387.25</v>
      </c>
      <c r="L642">
        <v>1453356000</v>
      </c>
      <c r="M642" s="8">
        <f t="shared" si="37"/>
        <v>42390.25</v>
      </c>
      <c r="N642" t="b">
        <v>0</v>
      </c>
      <c r="O642" t="b">
        <v>0</v>
      </c>
      <c r="P642" t="s">
        <v>33</v>
      </c>
      <c r="Q642">
        <f>100*(E642/D642)</f>
        <v>16.501669449081803</v>
      </c>
      <c r="R642">
        <f>IF(G642, E642/G642, 0)</f>
        <v>156.89682539682539</v>
      </c>
      <c r="S642" t="str">
        <f t="shared" si="38"/>
        <v>theater</v>
      </c>
      <c r="T642" t="str">
        <f t="shared" si="3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126</v>
      </c>
      <c r="H643" t="s">
        <v>98</v>
      </c>
      <c r="I643" t="s">
        <v>99</v>
      </c>
      <c r="J643">
        <v>1487570400</v>
      </c>
      <c r="K643" s="8">
        <f t="shared" ref="K643:K706" si="40">(((J643/60)/60)/24)+DATE(1970,1,1)</f>
        <v>42786.25</v>
      </c>
      <c r="L643">
        <v>1489986000</v>
      </c>
      <c r="M643" s="8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>
        <f>100*(E643/D643)</f>
        <v>119.96808510638297</v>
      </c>
      <c r="R643">
        <f>IF(G643, E643/G643, 0)</f>
        <v>89.5</v>
      </c>
      <c r="S643" t="str">
        <f t="shared" ref="S643:S706" si="42">LEFT(P643,FIND("/",P643)-1)</f>
        <v>theater</v>
      </c>
      <c r="T643" t="str">
        <f t="shared" ref="T643:T706" si="43">RIGHT(P643,LEN(P643) - FIND("/",P643))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126</v>
      </c>
      <c r="H644" t="s">
        <v>15</v>
      </c>
      <c r="I644" t="s">
        <v>16</v>
      </c>
      <c r="J644">
        <v>1545026400</v>
      </c>
      <c r="K644" s="8">
        <f t="shared" si="40"/>
        <v>43451.25</v>
      </c>
      <c r="L644">
        <v>1545804000</v>
      </c>
      <c r="M644" s="8">
        <f t="shared" si="41"/>
        <v>43460.25</v>
      </c>
      <c r="N644" t="b">
        <v>0</v>
      </c>
      <c r="O644" t="b">
        <v>0</v>
      </c>
      <c r="P644" t="s">
        <v>65</v>
      </c>
      <c r="Q644">
        <f>100*(E644/D644)</f>
        <v>145.45652173913044</v>
      </c>
      <c r="R644">
        <f>IF(G644, E644/G644, 0)</f>
        <v>106.2063492063492</v>
      </c>
      <c r="S644" t="str">
        <f t="shared" si="42"/>
        <v>technology</v>
      </c>
      <c r="T644" t="str">
        <f t="shared" si="4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126</v>
      </c>
      <c r="H645" t="s">
        <v>21</v>
      </c>
      <c r="I645" t="s">
        <v>22</v>
      </c>
      <c r="J645">
        <v>1488348000</v>
      </c>
      <c r="K645" s="8">
        <f t="shared" si="40"/>
        <v>42795.25</v>
      </c>
      <c r="L645">
        <v>1489899600</v>
      </c>
      <c r="M645" s="8">
        <f t="shared" si="41"/>
        <v>42813.208333333328</v>
      </c>
      <c r="N645" t="b">
        <v>0</v>
      </c>
      <c r="O645" t="b">
        <v>0</v>
      </c>
      <c r="P645" t="s">
        <v>33</v>
      </c>
      <c r="Q645">
        <f>100*(E645/D645)</f>
        <v>221.38255033557047</v>
      </c>
      <c r="R645">
        <f>IF(G645, E645/G645, 0)</f>
        <v>261.79365079365078</v>
      </c>
      <c r="S645" t="str">
        <f t="shared" si="42"/>
        <v>theater</v>
      </c>
      <c r="T645" t="str">
        <f t="shared" si="4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20</v>
      </c>
      <c r="G646">
        <v>125</v>
      </c>
      <c r="H646" t="s">
        <v>15</v>
      </c>
      <c r="I646" t="s">
        <v>16</v>
      </c>
      <c r="J646">
        <v>1545112800</v>
      </c>
      <c r="K646" s="8">
        <f t="shared" si="40"/>
        <v>43452.25</v>
      </c>
      <c r="L646">
        <v>1546495200</v>
      </c>
      <c r="M646" s="8">
        <f t="shared" si="41"/>
        <v>43468.25</v>
      </c>
      <c r="N646" t="b">
        <v>0</v>
      </c>
      <c r="O646" t="b">
        <v>0</v>
      </c>
      <c r="P646" t="s">
        <v>33</v>
      </c>
      <c r="Q646">
        <f>100*(E646/D646)</f>
        <v>48.396694214876035</v>
      </c>
      <c r="R646">
        <f>IF(G646, E646/G646, 0)</f>
        <v>655.87199999999996</v>
      </c>
      <c r="S646" t="str">
        <f t="shared" si="42"/>
        <v>theater</v>
      </c>
      <c r="T646" t="str">
        <f t="shared" si="4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20</v>
      </c>
      <c r="G647">
        <v>123</v>
      </c>
      <c r="H647" t="s">
        <v>21</v>
      </c>
      <c r="I647" t="s">
        <v>22</v>
      </c>
      <c r="J647">
        <v>1537938000</v>
      </c>
      <c r="K647" s="8">
        <f t="shared" si="40"/>
        <v>43369.208333333328</v>
      </c>
      <c r="L647">
        <v>1539752400</v>
      </c>
      <c r="M647" s="8">
        <f t="shared" si="41"/>
        <v>43390.208333333328</v>
      </c>
      <c r="N647" t="b">
        <v>0</v>
      </c>
      <c r="O647" t="b">
        <v>1</v>
      </c>
      <c r="P647" t="s">
        <v>23</v>
      </c>
      <c r="Q647">
        <f>100*(E647/D647)</f>
        <v>92.911504424778755</v>
      </c>
      <c r="R647">
        <f>IF(G647, E647/G647, 0)</f>
        <v>1451.0813008130081</v>
      </c>
      <c r="S647" t="str">
        <f t="shared" si="42"/>
        <v>music</v>
      </c>
      <c r="T647" t="str">
        <f t="shared" si="4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20</v>
      </c>
      <c r="G648">
        <v>123</v>
      </c>
      <c r="H648" t="s">
        <v>21</v>
      </c>
      <c r="I648" t="s">
        <v>22</v>
      </c>
      <c r="J648">
        <v>1363150800</v>
      </c>
      <c r="K648" s="8">
        <f t="shared" si="40"/>
        <v>41346.208333333336</v>
      </c>
      <c r="L648">
        <v>1364101200</v>
      </c>
      <c r="M648" s="8">
        <f t="shared" si="41"/>
        <v>41357.208333333336</v>
      </c>
      <c r="N648" t="b">
        <v>0</v>
      </c>
      <c r="O648" t="b">
        <v>0</v>
      </c>
      <c r="P648" t="s">
        <v>89</v>
      </c>
      <c r="Q648">
        <f>100*(E648/D648)</f>
        <v>88.599797365754824</v>
      </c>
      <c r="R648">
        <f>IF(G648, E648/G648, 0)</f>
        <v>710.95934959349597</v>
      </c>
      <c r="S648" t="str">
        <f t="shared" si="42"/>
        <v>games</v>
      </c>
      <c r="T648" t="str">
        <f t="shared" si="4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20</v>
      </c>
      <c r="G649">
        <v>123</v>
      </c>
      <c r="H649" t="s">
        <v>21</v>
      </c>
      <c r="I649" t="s">
        <v>22</v>
      </c>
      <c r="J649">
        <v>1523250000</v>
      </c>
      <c r="K649" s="8">
        <f t="shared" si="40"/>
        <v>43199.208333333328</v>
      </c>
      <c r="L649">
        <v>1525323600</v>
      </c>
      <c r="M649" s="8">
        <f t="shared" si="41"/>
        <v>43223.208333333328</v>
      </c>
      <c r="N649" t="b">
        <v>0</v>
      </c>
      <c r="O649" t="b">
        <v>0</v>
      </c>
      <c r="P649" t="s">
        <v>206</v>
      </c>
      <c r="Q649">
        <f>100*(E649/D649)</f>
        <v>41.4</v>
      </c>
      <c r="R649">
        <f>IF(G649, E649/G649, 0)</f>
        <v>15.146341463414634</v>
      </c>
      <c r="S649" t="str">
        <f t="shared" si="42"/>
        <v>publishing</v>
      </c>
      <c r="T649" t="str">
        <f t="shared" si="4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20</v>
      </c>
      <c r="G650">
        <v>122</v>
      </c>
      <c r="H650" t="s">
        <v>21</v>
      </c>
      <c r="I650" t="s">
        <v>22</v>
      </c>
      <c r="J650">
        <v>1499317200</v>
      </c>
      <c r="K650" s="8">
        <f t="shared" si="40"/>
        <v>42922.208333333328</v>
      </c>
      <c r="L650">
        <v>1500872400</v>
      </c>
      <c r="M650" s="8">
        <f t="shared" si="41"/>
        <v>42940.208333333328</v>
      </c>
      <c r="N650" t="b">
        <v>1</v>
      </c>
      <c r="O650" t="b">
        <v>0</v>
      </c>
      <c r="P650" t="s">
        <v>17</v>
      </c>
      <c r="Q650">
        <f>100*(E650/D650)</f>
        <v>63.056795131845846</v>
      </c>
      <c r="R650">
        <f>IF(G650, E650/G650, 0)</f>
        <v>509.62295081967216</v>
      </c>
      <c r="S650" t="str">
        <f t="shared" si="42"/>
        <v>food</v>
      </c>
      <c r="T650" t="str">
        <f t="shared" si="4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20</v>
      </c>
      <c r="G651">
        <v>122</v>
      </c>
      <c r="H651" t="s">
        <v>98</v>
      </c>
      <c r="I651" t="s">
        <v>99</v>
      </c>
      <c r="J651">
        <v>1287550800</v>
      </c>
      <c r="K651" s="8">
        <f t="shared" si="40"/>
        <v>40471.208333333336</v>
      </c>
      <c r="L651">
        <v>1288501200</v>
      </c>
      <c r="M651" s="8">
        <f t="shared" si="41"/>
        <v>40482.208333333336</v>
      </c>
      <c r="N651" t="b">
        <v>1</v>
      </c>
      <c r="O651" t="b">
        <v>1</v>
      </c>
      <c r="P651" t="s">
        <v>33</v>
      </c>
      <c r="Q651">
        <f>100*(E651/D651)</f>
        <v>48.482333607230892</v>
      </c>
      <c r="R651">
        <f>IF(G651, E651/G651, 0)</f>
        <v>483.63114754098359</v>
      </c>
      <c r="S651" t="str">
        <f t="shared" si="42"/>
        <v>theater</v>
      </c>
      <c r="T651" t="str">
        <f t="shared" si="4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20</v>
      </c>
      <c r="G652">
        <v>122</v>
      </c>
      <c r="H652" t="s">
        <v>21</v>
      </c>
      <c r="I652" t="s">
        <v>22</v>
      </c>
      <c r="J652">
        <v>1404795600</v>
      </c>
      <c r="K652" s="8">
        <f t="shared" si="40"/>
        <v>41828.208333333336</v>
      </c>
      <c r="L652">
        <v>1407128400</v>
      </c>
      <c r="M652" s="8">
        <f t="shared" si="41"/>
        <v>41855.208333333336</v>
      </c>
      <c r="N652" t="b">
        <v>0</v>
      </c>
      <c r="O652" t="b">
        <v>0</v>
      </c>
      <c r="P652" t="s">
        <v>159</v>
      </c>
      <c r="Q652">
        <f>100*(E652/D652)</f>
        <v>2</v>
      </c>
      <c r="R652">
        <f>IF(G652, E652/G652, 0)</f>
        <v>1.6393442622950821E-2</v>
      </c>
      <c r="S652" t="str">
        <f t="shared" si="42"/>
        <v>music</v>
      </c>
      <c r="T652" t="str">
        <f t="shared" si="4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20</v>
      </c>
      <c r="G653">
        <v>122</v>
      </c>
      <c r="H653" t="s">
        <v>107</v>
      </c>
      <c r="I653" t="s">
        <v>108</v>
      </c>
      <c r="J653">
        <v>1393048800</v>
      </c>
      <c r="K653" s="8">
        <f t="shared" si="40"/>
        <v>41692.25</v>
      </c>
      <c r="L653">
        <v>1394344800</v>
      </c>
      <c r="M653" s="8">
        <f t="shared" si="41"/>
        <v>41707.25</v>
      </c>
      <c r="N653" t="b">
        <v>0</v>
      </c>
      <c r="O653" t="b">
        <v>0</v>
      </c>
      <c r="P653" t="s">
        <v>100</v>
      </c>
      <c r="Q653">
        <f>100*(E653/D653)</f>
        <v>88.47941026944585</v>
      </c>
      <c r="R653">
        <f>IF(G653, E653/G653, 0)</f>
        <v>1426.549180327869</v>
      </c>
      <c r="S653" t="str">
        <f t="shared" si="42"/>
        <v>film &amp; video</v>
      </c>
      <c r="T653" t="str">
        <f t="shared" si="4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121</v>
      </c>
      <c r="H654" t="s">
        <v>21</v>
      </c>
      <c r="I654" t="s">
        <v>22</v>
      </c>
      <c r="J654">
        <v>1470373200</v>
      </c>
      <c r="K654" s="8">
        <f t="shared" si="40"/>
        <v>42587.208333333328</v>
      </c>
      <c r="L654">
        <v>1474088400</v>
      </c>
      <c r="M654" s="8">
        <f t="shared" si="41"/>
        <v>42630.208333333328</v>
      </c>
      <c r="N654" t="b">
        <v>0</v>
      </c>
      <c r="O654" t="b">
        <v>0</v>
      </c>
      <c r="P654" t="s">
        <v>28</v>
      </c>
      <c r="Q654">
        <f>100*(E654/D654)</f>
        <v>126.84</v>
      </c>
      <c r="R654">
        <f>IF(G654, E654/G654, 0)</f>
        <v>104.82644628099173</v>
      </c>
      <c r="S654" t="str">
        <f t="shared" si="42"/>
        <v>technology</v>
      </c>
      <c r="T654" t="str">
        <f t="shared" si="4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121</v>
      </c>
      <c r="H655" t="s">
        <v>21</v>
      </c>
      <c r="I655" t="s">
        <v>22</v>
      </c>
      <c r="J655">
        <v>1460091600</v>
      </c>
      <c r="K655" s="8">
        <f t="shared" si="40"/>
        <v>42468.208333333328</v>
      </c>
      <c r="L655">
        <v>1460264400</v>
      </c>
      <c r="M655" s="8">
        <f t="shared" si="41"/>
        <v>42470.208333333328</v>
      </c>
      <c r="N655" t="b">
        <v>0</v>
      </c>
      <c r="O655" t="b">
        <v>0</v>
      </c>
      <c r="P655" t="s">
        <v>28</v>
      </c>
      <c r="Q655">
        <f>100*(E655/D655)</f>
        <v>2338.833333333333</v>
      </c>
      <c r="R655">
        <f>IF(G655, E655/G655, 0)</f>
        <v>115.97520661157024</v>
      </c>
      <c r="S655" t="str">
        <f t="shared" si="42"/>
        <v>technology</v>
      </c>
      <c r="T655" t="str">
        <f t="shared" si="4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121</v>
      </c>
      <c r="H656" t="s">
        <v>21</v>
      </c>
      <c r="I656" t="s">
        <v>22</v>
      </c>
      <c r="J656">
        <v>1440392400</v>
      </c>
      <c r="K656" s="8">
        <f t="shared" si="40"/>
        <v>42240.208333333328</v>
      </c>
      <c r="L656">
        <v>1440824400</v>
      </c>
      <c r="M656" s="8">
        <f t="shared" si="41"/>
        <v>42245.208333333328</v>
      </c>
      <c r="N656" t="b">
        <v>0</v>
      </c>
      <c r="O656" t="b">
        <v>0</v>
      </c>
      <c r="P656" t="s">
        <v>148</v>
      </c>
      <c r="Q656">
        <f>100*(E656/D656)</f>
        <v>508.38857142857148</v>
      </c>
      <c r="R656">
        <f>IF(G656, E656/G656, 0)</f>
        <v>1470.5454545454545</v>
      </c>
      <c r="S656" t="str">
        <f t="shared" si="42"/>
        <v>music</v>
      </c>
      <c r="T656" t="str">
        <f t="shared" si="4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14</v>
      </c>
      <c r="G657">
        <v>121</v>
      </c>
      <c r="H657" t="s">
        <v>21</v>
      </c>
      <c r="I657" t="s">
        <v>22</v>
      </c>
      <c r="J657">
        <v>1488434400</v>
      </c>
      <c r="K657" s="8">
        <f t="shared" si="40"/>
        <v>42796.25</v>
      </c>
      <c r="L657">
        <v>1489554000</v>
      </c>
      <c r="M657" s="8">
        <f t="shared" si="41"/>
        <v>42809.208333333328</v>
      </c>
      <c r="N657" t="b">
        <v>1</v>
      </c>
      <c r="O657" t="b">
        <v>0</v>
      </c>
      <c r="P657" t="s">
        <v>122</v>
      </c>
      <c r="Q657">
        <f>100*(E657/D657)</f>
        <v>191.47826086956522</v>
      </c>
      <c r="R657">
        <f>IF(G657, E657/G657, 0)</f>
        <v>109.19008264462811</v>
      </c>
      <c r="S657" t="str">
        <f t="shared" si="42"/>
        <v>photography</v>
      </c>
      <c r="T657" t="str">
        <f t="shared" si="4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120</v>
      </c>
      <c r="H658" t="s">
        <v>26</v>
      </c>
      <c r="I658" t="s">
        <v>27</v>
      </c>
      <c r="J658">
        <v>1514440800</v>
      </c>
      <c r="K658" s="8">
        <f t="shared" si="40"/>
        <v>43097.25</v>
      </c>
      <c r="L658">
        <v>1514872800</v>
      </c>
      <c r="M658" s="8">
        <f t="shared" si="41"/>
        <v>43102.25</v>
      </c>
      <c r="N658" t="b">
        <v>0</v>
      </c>
      <c r="O658" t="b">
        <v>0</v>
      </c>
      <c r="P658" t="s">
        <v>17</v>
      </c>
      <c r="Q658">
        <f>100*(E658/D658)</f>
        <v>42.127533783783782</v>
      </c>
      <c r="R658">
        <f>IF(G658, E658/G658, 0)</f>
        <v>415.65833333333336</v>
      </c>
      <c r="S658" t="str">
        <f t="shared" si="42"/>
        <v>food</v>
      </c>
      <c r="T658" t="str">
        <f t="shared" si="4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120</v>
      </c>
      <c r="H659" t="s">
        <v>21</v>
      </c>
      <c r="I659" t="s">
        <v>22</v>
      </c>
      <c r="J659">
        <v>1514354400</v>
      </c>
      <c r="K659" s="8">
        <f t="shared" si="40"/>
        <v>43096.25</v>
      </c>
      <c r="L659">
        <v>1515736800</v>
      </c>
      <c r="M659" s="8">
        <f t="shared" si="41"/>
        <v>43112.25</v>
      </c>
      <c r="N659" t="b">
        <v>0</v>
      </c>
      <c r="O659" t="b">
        <v>0</v>
      </c>
      <c r="P659" t="s">
        <v>474</v>
      </c>
      <c r="Q659">
        <f>100*(E659/D659)</f>
        <v>8.24</v>
      </c>
      <c r="R659">
        <f>IF(G659, E659/G659, 0)</f>
        <v>6.8666666666666663</v>
      </c>
      <c r="S659" t="str">
        <f t="shared" si="42"/>
        <v>film &amp; video</v>
      </c>
      <c r="T659" t="str">
        <f t="shared" si="4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20</v>
      </c>
      <c r="G660">
        <v>119</v>
      </c>
      <c r="H660" t="s">
        <v>21</v>
      </c>
      <c r="I660" t="s">
        <v>22</v>
      </c>
      <c r="J660">
        <v>1440910800</v>
      </c>
      <c r="K660" s="8">
        <f t="shared" si="40"/>
        <v>42246.208333333328</v>
      </c>
      <c r="L660">
        <v>1442898000</v>
      </c>
      <c r="M660" s="8">
        <f t="shared" si="41"/>
        <v>42269.208333333328</v>
      </c>
      <c r="N660" t="b">
        <v>0</v>
      </c>
      <c r="O660" t="b">
        <v>0</v>
      </c>
      <c r="P660" t="s">
        <v>23</v>
      </c>
      <c r="Q660">
        <f>100*(E660/D660)</f>
        <v>60.064638783269963</v>
      </c>
      <c r="R660">
        <f>IF(G660, E660/G660, 0)</f>
        <v>265.49579831932772</v>
      </c>
      <c r="S660" t="str">
        <f t="shared" si="42"/>
        <v>music</v>
      </c>
      <c r="T660" t="str">
        <f t="shared" si="4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118</v>
      </c>
      <c r="H661" t="s">
        <v>40</v>
      </c>
      <c r="I661" t="s">
        <v>41</v>
      </c>
      <c r="J661">
        <v>1296108000</v>
      </c>
      <c r="K661" s="8">
        <f t="shared" si="40"/>
        <v>40570.25</v>
      </c>
      <c r="L661">
        <v>1296194400</v>
      </c>
      <c r="M661" s="8">
        <f t="shared" si="41"/>
        <v>40571.25</v>
      </c>
      <c r="N661" t="b">
        <v>0</v>
      </c>
      <c r="O661" t="b">
        <v>0</v>
      </c>
      <c r="P661" t="s">
        <v>42</v>
      </c>
      <c r="Q661">
        <f>100*(E661/D661)</f>
        <v>47.232808616404313</v>
      </c>
      <c r="R661">
        <f>IF(G661, E661/G661, 0)</f>
        <v>483.13559322033899</v>
      </c>
      <c r="S661" t="str">
        <f t="shared" si="42"/>
        <v>film &amp; video</v>
      </c>
      <c r="T661" t="str">
        <f t="shared" si="4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117</v>
      </c>
      <c r="H662" t="s">
        <v>21</v>
      </c>
      <c r="I662" t="s">
        <v>22</v>
      </c>
      <c r="J662">
        <v>1440133200</v>
      </c>
      <c r="K662" s="8">
        <f t="shared" si="40"/>
        <v>42237.208333333328</v>
      </c>
      <c r="L662">
        <v>1440910800</v>
      </c>
      <c r="M662" s="8">
        <f t="shared" si="41"/>
        <v>42246.208333333328</v>
      </c>
      <c r="N662" t="b">
        <v>1</v>
      </c>
      <c r="O662" t="b">
        <v>0</v>
      </c>
      <c r="P662" t="s">
        <v>33</v>
      </c>
      <c r="Q662">
        <f>100*(E662/D662)</f>
        <v>81.736263736263737</v>
      </c>
      <c r="R662">
        <f>IF(G662, E662/G662, 0)</f>
        <v>63.572649572649574</v>
      </c>
      <c r="S662" t="str">
        <f t="shared" si="42"/>
        <v>theater</v>
      </c>
      <c r="T662" t="str">
        <f t="shared" si="4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20</v>
      </c>
      <c r="G663">
        <v>117</v>
      </c>
      <c r="H663" t="s">
        <v>36</v>
      </c>
      <c r="I663" t="s">
        <v>37</v>
      </c>
      <c r="J663">
        <v>1332910800</v>
      </c>
      <c r="K663" s="8">
        <f t="shared" si="40"/>
        <v>40996.208333333336</v>
      </c>
      <c r="L663">
        <v>1335502800</v>
      </c>
      <c r="M663" s="8">
        <f t="shared" si="41"/>
        <v>41026.208333333336</v>
      </c>
      <c r="N663" t="b">
        <v>0</v>
      </c>
      <c r="O663" t="b">
        <v>0</v>
      </c>
      <c r="P663" t="s">
        <v>159</v>
      </c>
      <c r="Q663">
        <f>100*(E663/D663)</f>
        <v>54.187265917603</v>
      </c>
      <c r="R663">
        <f>IF(G663, E663/G663, 0)</f>
        <v>494.63247863247864</v>
      </c>
      <c r="S663" t="str">
        <f t="shared" si="42"/>
        <v>music</v>
      </c>
      <c r="T663" t="str">
        <f t="shared" si="4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20</v>
      </c>
      <c r="G664">
        <v>117</v>
      </c>
      <c r="H664" t="s">
        <v>21</v>
      </c>
      <c r="I664" t="s">
        <v>22</v>
      </c>
      <c r="J664">
        <v>1544335200</v>
      </c>
      <c r="K664" s="8">
        <f t="shared" si="40"/>
        <v>43443.25</v>
      </c>
      <c r="L664">
        <v>1544680800</v>
      </c>
      <c r="M664" s="8">
        <f t="shared" si="41"/>
        <v>43447.25</v>
      </c>
      <c r="N664" t="b">
        <v>0</v>
      </c>
      <c r="O664" t="b">
        <v>0</v>
      </c>
      <c r="P664" t="s">
        <v>33</v>
      </c>
      <c r="Q664">
        <f>100*(E664/D664)</f>
        <v>97.868131868131869</v>
      </c>
      <c r="R664">
        <f>IF(G664, E664/G664, 0)</f>
        <v>76.119658119658126</v>
      </c>
      <c r="S664" t="str">
        <f t="shared" si="42"/>
        <v>theater</v>
      </c>
      <c r="T664" t="str">
        <f t="shared" si="4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20</v>
      </c>
      <c r="G665">
        <v>116</v>
      </c>
      <c r="H665" t="s">
        <v>21</v>
      </c>
      <c r="I665" t="s">
        <v>22</v>
      </c>
      <c r="J665">
        <v>1286427600</v>
      </c>
      <c r="K665" s="8">
        <f t="shared" si="40"/>
        <v>40458.208333333336</v>
      </c>
      <c r="L665">
        <v>1288414800</v>
      </c>
      <c r="M665" s="8">
        <f t="shared" si="41"/>
        <v>40481.208333333336</v>
      </c>
      <c r="N665" t="b">
        <v>0</v>
      </c>
      <c r="O665" t="b">
        <v>0</v>
      </c>
      <c r="P665" t="s">
        <v>33</v>
      </c>
      <c r="Q665">
        <f>100*(E665/D665)</f>
        <v>77.239999999999995</v>
      </c>
      <c r="R665">
        <f>IF(G665, E665/G665, 0)</f>
        <v>66.58620689655173</v>
      </c>
      <c r="S665" t="str">
        <f t="shared" si="42"/>
        <v>theater</v>
      </c>
      <c r="T665" t="str">
        <f t="shared" si="4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20</v>
      </c>
      <c r="G666">
        <v>116</v>
      </c>
      <c r="H666" t="s">
        <v>21</v>
      </c>
      <c r="I666" t="s">
        <v>22</v>
      </c>
      <c r="J666">
        <v>1329717600</v>
      </c>
      <c r="K666" s="8">
        <f t="shared" si="40"/>
        <v>40959.25</v>
      </c>
      <c r="L666">
        <v>1330581600</v>
      </c>
      <c r="M666" s="8">
        <f t="shared" si="41"/>
        <v>40969.25</v>
      </c>
      <c r="N666" t="b">
        <v>0</v>
      </c>
      <c r="O666" t="b">
        <v>0</v>
      </c>
      <c r="P666" t="s">
        <v>159</v>
      </c>
      <c r="Q666">
        <f>100*(E666/D666)</f>
        <v>33.464735516372798</v>
      </c>
      <c r="R666">
        <f>IF(G666, E666/G666, 0)</f>
        <v>229.06034482758622</v>
      </c>
      <c r="S666" t="str">
        <f t="shared" si="42"/>
        <v>music</v>
      </c>
      <c r="T666" t="str">
        <f t="shared" si="4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14</v>
      </c>
      <c r="G667">
        <v>115</v>
      </c>
      <c r="H667" t="s">
        <v>21</v>
      </c>
      <c r="I667" t="s">
        <v>22</v>
      </c>
      <c r="J667">
        <v>1310187600</v>
      </c>
      <c r="K667" s="8">
        <f t="shared" si="40"/>
        <v>40733.208333333336</v>
      </c>
      <c r="L667">
        <v>1311397200</v>
      </c>
      <c r="M667" s="8">
        <f t="shared" si="41"/>
        <v>40747.208333333336</v>
      </c>
      <c r="N667" t="b">
        <v>0</v>
      </c>
      <c r="O667" t="b">
        <v>1</v>
      </c>
      <c r="P667" t="s">
        <v>42</v>
      </c>
      <c r="Q667">
        <f>100*(E667/D667)</f>
        <v>239.58823529411765</v>
      </c>
      <c r="R667">
        <f>IF(G667, E667/G667, 0)</f>
        <v>106.25217391304348</v>
      </c>
      <c r="S667" t="str">
        <f t="shared" si="42"/>
        <v>film &amp; video</v>
      </c>
      <c r="T667" t="str">
        <f t="shared" si="4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20</v>
      </c>
      <c r="G668">
        <v>115</v>
      </c>
      <c r="H668" t="s">
        <v>21</v>
      </c>
      <c r="I668" t="s">
        <v>22</v>
      </c>
      <c r="J668">
        <v>1377838800</v>
      </c>
      <c r="K668" s="8">
        <f t="shared" si="40"/>
        <v>41516.208333333336</v>
      </c>
      <c r="L668">
        <v>1378357200</v>
      </c>
      <c r="M668" s="8">
        <f t="shared" si="41"/>
        <v>41522.208333333336</v>
      </c>
      <c r="N668" t="b">
        <v>0</v>
      </c>
      <c r="O668" t="b">
        <v>1</v>
      </c>
      <c r="P668" t="s">
        <v>33</v>
      </c>
      <c r="Q668">
        <f>100*(E668/D668)</f>
        <v>64.032258064516128</v>
      </c>
      <c r="R668">
        <f>IF(G668, E668/G668, 0)</f>
        <v>17.260869565217391</v>
      </c>
      <c r="S668" t="str">
        <f t="shared" si="42"/>
        <v>theater</v>
      </c>
      <c r="T668" t="str">
        <f t="shared" si="4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74</v>
      </c>
      <c r="G669">
        <v>114</v>
      </c>
      <c r="H669" t="s">
        <v>21</v>
      </c>
      <c r="I669" t="s">
        <v>22</v>
      </c>
      <c r="J669">
        <v>1410325200</v>
      </c>
      <c r="K669" s="8">
        <f t="shared" si="40"/>
        <v>41892.208333333336</v>
      </c>
      <c r="L669">
        <v>1411102800</v>
      </c>
      <c r="M669" s="8">
        <f t="shared" si="41"/>
        <v>41901.208333333336</v>
      </c>
      <c r="N669" t="b">
        <v>0</v>
      </c>
      <c r="O669" t="b">
        <v>0</v>
      </c>
      <c r="P669" t="s">
        <v>1029</v>
      </c>
      <c r="Q669">
        <f>100*(E669/D669)</f>
        <v>176.15942028985506</v>
      </c>
      <c r="R669">
        <f>IF(G669, E669/G669, 0)</f>
        <v>106.62280701754386</v>
      </c>
      <c r="S669" t="str">
        <f t="shared" si="42"/>
        <v>journalism</v>
      </c>
      <c r="T669" t="str">
        <f t="shared" si="4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20</v>
      </c>
      <c r="G670">
        <v>114</v>
      </c>
      <c r="H670" t="s">
        <v>21</v>
      </c>
      <c r="I670" t="s">
        <v>22</v>
      </c>
      <c r="J670">
        <v>1343797200</v>
      </c>
      <c r="K670" s="8">
        <f t="shared" si="40"/>
        <v>41122.208333333336</v>
      </c>
      <c r="L670">
        <v>1344834000</v>
      </c>
      <c r="M670" s="8">
        <f t="shared" si="41"/>
        <v>41134.208333333336</v>
      </c>
      <c r="N670" t="b">
        <v>0</v>
      </c>
      <c r="O670" t="b">
        <v>0</v>
      </c>
      <c r="P670" t="s">
        <v>33</v>
      </c>
      <c r="Q670">
        <f>100*(E670/D670)</f>
        <v>20.33818181818182</v>
      </c>
      <c r="R670">
        <f>IF(G670, E670/G670, 0)</f>
        <v>49.061403508771932</v>
      </c>
      <c r="S670" t="str">
        <f t="shared" si="42"/>
        <v>theater</v>
      </c>
      <c r="T670" t="str">
        <f t="shared" si="4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114</v>
      </c>
      <c r="H671" t="s">
        <v>107</v>
      </c>
      <c r="I671" t="s">
        <v>108</v>
      </c>
      <c r="J671">
        <v>1498453200</v>
      </c>
      <c r="K671" s="8">
        <f t="shared" si="40"/>
        <v>42912.208333333328</v>
      </c>
      <c r="L671">
        <v>1499230800</v>
      </c>
      <c r="M671" s="8">
        <f t="shared" si="41"/>
        <v>42921.208333333328</v>
      </c>
      <c r="N671" t="b">
        <v>0</v>
      </c>
      <c r="O671" t="b">
        <v>0</v>
      </c>
      <c r="P671" t="s">
        <v>33</v>
      </c>
      <c r="Q671">
        <f>100*(E671/D671)</f>
        <v>358.64754098360658</v>
      </c>
      <c r="R671">
        <f>IF(G671, E671/G671, 0)</f>
        <v>1535.2631578947369</v>
      </c>
      <c r="S671" t="str">
        <f t="shared" si="42"/>
        <v>theater</v>
      </c>
      <c r="T671" t="str">
        <f t="shared" si="4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14</v>
      </c>
      <c r="G672">
        <v>114</v>
      </c>
      <c r="H672" t="s">
        <v>21</v>
      </c>
      <c r="I672" t="s">
        <v>22</v>
      </c>
      <c r="J672">
        <v>1456380000</v>
      </c>
      <c r="K672" s="8">
        <f t="shared" si="40"/>
        <v>42425.25</v>
      </c>
      <c r="L672">
        <v>1457416800</v>
      </c>
      <c r="M672" s="8">
        <f t="shared" si="41"/>
        <v>42437.25</v>
      </c>
      <c r="N672" t="b">
        <v>0</v>
      </c>
      <c r="O672" t="b">
        <v>0</v>
      </c>
      <c r="P672" t="s">
        <v>60</v>
      </c>
      <c r="Q672">
        <f>100*(E672/D672)</f>
        <v>468.85802469135803</v>
      </c>
      <c r="R672">
        <f>IF(G672, E672/G672, 0)</f>
        <v>666.27192982456143</v>
      </c>
      <c r="S672" t="str">
        <f t="shared" si="42"/>
        <v>music</v>
      </c>
      <c r="T672" t="str">
        <f t="shared" si="4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114</v>
      </c>
      <c r="H673" t="s">
        <v>21</v>
      </c>
      <c r="I673" t="s">
        <v>22</v>
      </c>
      <c r="J673">
        <v>1280552400</v>
      </c>
      <c r="K673" s="8">
        <f t="shared" si="40"/>
        <v>40390.208333333336</v>
      </c>
      <c r="L673">
        <v>1280898000</v>
      </c>
      <c r="M673" s="8">
        <f t="shared" si="41"/>
        <v>40394.208333333336</v>
      </c>
      <c r="N673" t="b">
        <v>0</v>
      </c>
      <c r="O673" t="b">
        <v>1</v>
      </c>
      <c r="P673" t="s">
        <v>33</v>
      </c>
      <c r="Q673">
        <f>100*(E673/D673)</f>
        <v>122.05635245901641</v>
      </c>
      <c r="R673">
        <f>IF(G673, E673/G673, 0)</f>
        <v>1044.9736842105262</v>
      </c>
      <c r="S673" t="str">
        <f t="shared" si="42"/>
        <v>theater</v>
      </c>
      <c r="T673" t="str">
        <f t="shared" si="4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20</v>
      </c>
      <c r="G674">
        <v>113</v>
      </c>
      <c r="H674" t="s">
        <v>26</v>
      </c>
      <c r="I674" t="s">
        <v>27</v>
      </c>
      <c r="J674">
        <v>1521608400</v>
      </c>
      <c r="K674" s="8">
        <f t="shared" si="40"/>
        <v>43180.208333333328</v>
      </c>
      <c r="L674">
        <v>1522472400</v>
      </c>
      <c r="M674" s="8">
        <f t="shared" si="41"/>
        <v>43190.208333333328</v>
      </c>
      <c r="N674" t="b">
        <v>0</v>
      </c>
      <c r="O674" t="b">
        <v>0</v>
      </c>
      <c r="P674" t="s">
        <v>33</v>
      </c>
      <c r="Q674">
        <f>100*(E674/D674)</f>
        <v>55.931783729156137</v>
      </c>
      <c r="R674">
        <f>IF(G674, E674/G674, 0)</f>
        <v>979.54867256637169</v>
      </c>
      <c r="S674" t="str">
        <f t="shared" si="42"/>
        <v>theater</v>
      </c>
      <c r="T674" t="str">
        <f t="shared" si="4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20</v>
      </c>
      <c r="G675">
        <v>113</v>
      </c>
      <c r="H675" t="s">
        <v>107</v>
      </c>
      <c r="I675" t="s">
        <v>108</v>
      </c>
      <c r="J675">
        <v>1460696400</v>
      </c>
      <c r="K675" s="8">
        <f t="shared" si="40"/>
        <v>42475.208333333328</v>
      </c>
      <c r="L675">
        <v>1462510800</v>
      </c>
      <c r="M675" s="8">
        <f t="shared" si="41"/>
        <v>42496.208333333328</v>
      </c>
      <c r="N675" t="b">
        <v>0</v>
      </c>
      <c r="O675" t="b">
        <v>0</v>
      </c>
      <c r="P675" t="s">
        <v>60</v>
      </c>
      <c r="Q675">
        <f>100*(E675/D675)</f>
        <v>43.660714285714285</v>
      </c>
      <c r="R675">
        <f>IF(G675, E675/G675, 0)</f>
        <v>21.63716814159292</v>
      </c>
      <c r="S675" t="str">
        <f t="shared" si="42"/>
        <v>music</v>
      </c>
      <c r="T675" t="str">
        <f t="shared" si="4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14</v>
      </c>
      <c r="G676">
        <v>113</v>
      </c>
      <c r="H676" t="s">
        <v>21</v>
      </c>
      <c r="I676" t="s">
        <v>22</v>
      </c>
      <c r="J676">
        <v>1313730000</v>
      </c>
      <c r="K676" s="8">
        <f t="shared" si="40"/>
        <v>40774.208333333336</v>
      </c>
      <c r="L676">
        <v>1317790800</v>
      </c>
      <c r="M676" s="8">
        <f t="shared" si="41"/>
        <v>40821.208333333336</v>
      </c>
      <c r="N676" t="b">
        <v>0</v>
      </c>
      <c r="O676" t="b">
        <v>0</v>
      </c>
      <c r="P676" t="s">
        <v>122</v>
      </c>
      <c r="Q676">
        <f>100*(E676/D676)</f>
        <v>33.53837141183363</v>
      </c>
      <c r="R676">
        <f>IF(G676, E676/G676, 0)</f>
        <v>506.63716814159289</v>
      </c>
      <c r="S676" t="str">
        <f t="shared" si="42"/>
        <v>photography</v>
      </c>
      <c r="T676" t="str">
        <f t="shared" si="4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112</v>
      </c>
      <c r="H677" t="s">
        <v>21</v>
      </c>
      <c r="I677" t="s">
        <v>22</v>
      </c>
      <c r="J677">
        <v>1568178000</v>
      </c>
      <c r="K677" s="8">
        <f t="shared" si="40"/>
        <v>43719.208333333328</v>
      </c>
      <c r="L677">
        <v>1568782800</v>
      </c>
      <c r="M677" s="8">
        <f t="shared" si="41"/>
        <v>43726.208333333328</v>
      </c>
      <c r="N677" t="b">
        <v>0</v>
      </c>
      <c r="O677" t="b">
        <v>0</v>
      </c>
      <c r="P677" t="s">
        <v>1029</v>
      </c>
      <c r="Q677">
        <f>100*(E677/D677)</f>
        <v>122.97938144329896</v>
      </c>
      <c r="R677">
        <f>IF(G677, E677/G677, 0)</f>
        <v>106.50892857142857</v>
      </c>
      <c r="S677" t="str">
        <f t="shared" si="42"/>
        <v>journalism</v>
      </c>
      <c r="T677" t="str">
        <f t="shared" si="4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112</v>
      </c>
      <c r="H678" t="s">
        <v>21</v>
      </c>
      <c r="I678" t="s">
        <v>22</v>
      </c>
      <c r="J678">
        <v>1348635600</v>
      </c>
      <c r="K678" s="8">
        <f t="shared" si="40"/>
        <v>41178.208333333336</v>
      </c>
      <c r="L678">
        <v>1349413200</v>
      </c>
      <c r="M678" s="8">
        <f t="shared" si="41"/>
        <v>41187.208333333336</v>
      </c>
      <c r="N678" t="b">
        <v>0</v>
      </c>
      <c r="O678" t="b">
        <v>0</v>
      </c>
      <c r="P678" t="s">
        <v>122</v>
      </c>
      <c r="Q678">
        <f>100*(E678/D678)</f>
        <v>189.74959871589084</v>
      </c>
      <c r="R678">
        <f>IF(G678, E678/G678, 0)</f>
        <v>1055.4821428571429</v>
      </c>
      <c r="S678" t="str">
        <f t="shared" si="42"/>
        <v>photography</v>
      </c>
      <c r="T678" t="str">
        <f t="shared" si="4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112</v>
      </c>
      <c r="H679" t="s">
        <v>21</v>
      </c>
      <c r="I679" t="s">
        <v>22</v>
      </c>
      <c r="J679">
        <v>1468126800</v>
      </c>
      <c r="K679" s="8">
        <f t="shared" si="40"/>
        <v>42561.208333333328</v>
      </c>
      <c r="L679">
        <v>1472446800</v>
      </c>
      <c r="M679" s="8">
        <f t="shared" si="41"/>
        <v>42611.208333333328</v>
      </c>
      <c r="N679" t="b">
        <v>0</v>
      </c>
      <c r="O679" t="b">
        <v>0</v>
      </c>
      <c r="P679" t="s">
        <v>119</v>
      </c>
      <c r="Q679">
        <f>100*(E679/D679)</f>
        <v>83.622641509433961</v>
      </c>
      <c r="R679">
        <f>IF(G679, E679/G679, 0)</f>
        <v>39.571428571428569</v>
      </c>
      <c r="S679" t="str">
        <f t="shared" si="42"/>
        <v>publishing</v>
      </c>
      <c r="T679" t="str">
        <f t="shared" si="4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20</v>
      </c>
      <c r="G680">
        <v>112</v>
      </c>
      <c r="H680" t="s">
        <v>21</v>
      </c>
      <c r="I680" t="s">
        <v>22</v>
      </c>
      <c r="J680">
        <v>1547877600</v>
      </c>
      <c r="K680" s="8">
        <f t="shared" si="40"/>
        <v>43484.25</v>
      </c>
      <c r="L680">
        <v>1548050400</v>
      </c>
      <c r="M680" s="8">
        <f t="shared" si="41"/>
        <v>43486.25</v>
      </c>
      <c r="N680" t="b">
        <v>0</v>
      </c>
      <c r="O680" t="b">
        <v>0</v>
      </c>
      <c r="P680" t="s">
        <v>53</v>
      </c>
      <c r="Q680">
        <f>100*(E680/D680)</f>
        <v>17.968844221105527</v>
      </c>
      <c r="R680">
        <f>IF(G680, E680/G680, 0)</f>
        <v>159.63392857142858</v>
      </c>
      <c r="S680" t="str">
        <f t="shared" si="42"/>
        <v>film &amp; video</v>
      </c>
      <c r="T680" t="str">
        <f t="shared" si="4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14</v>
      </c>
      <c r="G681">
        <v>112</v>
      </c>
      <c r="H681" t="s">
        <v>21</v>
      </c>
      <c r="I681" t="s">
        <v>22</v>
      </c>
      <c r="J681">
        <v>1571374800</v>
      </c>
      <c r="K681" s="8">
        <f t="shared" si="40"/>
        <v>43756.208333333328</v>
      </c>
      <c r="L681">
        <v>1571806800</v>
      </c>
      <c r="M681" s="8">
        <f t="shared" si="41"/>
        <v>43761.208333333328</v>
      </c>
      <c r="N681" t="b">
        <v>0</v>
      </c>
      <c r="O681" t="b">
        <v>1</v>
      </c>
      <c r="P681" t="s">
        <v>17</v>
      </c>
      <c r="Q681">
        <f>100*(E681/D681)</f>
        <v>1036.5</v>
      </c>
      <c r="R681">
        <f>IF(G681, E681/G681, 0)</f>
        <v>129.5625</v>
      </c>
      <c r="S681" t="str">
        <f t="shared" si="42"/>
        <v>food</v>
      </c>
      <c r="T681" t="str">
        <f t="shared" si="4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20</v>
      </c>
      <c r="G682">
        <v>111</v>
      </c>
      <c r="H682" t="s">
        <v>21</v>
      </c>
      <c r="I682" t="s">
        <v>22</v>
      </c>
      <c r="J682">
        <v>1576303200</v>
      </c>
      <c r="K682" s="8">
        <f t="shared" si="40"/>
        <v>43813.25</v>
      </c>
      <c r="L682">
        <v>1576476000</v>
      </c>
      <c r="M682" s="8">
        <f t="shared" si="41"/>
        <v>43815.25</v>
      </c>
      <c r="N682" t="b">
        <v>0</v>
      </c>
      <c r="O682" t="b">
        <v>1</v>
      </c>
      <c r="P682" t="s">
        <v>292</v>
      </c>
      <c r="Q682">
        <f>100*(E682/D682)</f>
        <v>97.405219780219781</v>
      </c>
      <c r="R682">
        <f>IF(G682, E682/G682, 0)</f>
        <v>1277.6756756756756</v>
      </c>
      <c r="S682" t="str">
        <f t="shared" si="42"/>
        <v>games</v>
      </c>
      <c r="T682" t="str">
        <f t="shared" si="4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111</v>
      </c>
      <c r="H683" t="s">
        <v>21</v>
      </c>
      <c r="I683" t="s">
        <v>22</v>
      </c>
      <c r="J683">
        <v>1324447200</v>
      </c>
      <c r="K683" s="8">
        <f t="shared" si="40"/>
        <v>40898.25</v>
      </c>
      <c r="L683">
        <v>1324965600</v>
      </c>
      <c r="M683" s="8">
        <f t="shared" si="41"/>
        <v>40904.25</v>
      </c>
      <c r="N683" t="b">
        <v>0</v>
      </c>
      <c r="O683" t="b">
        <v>0</v>
      </c>
      <c r="P683" t="s">
        <v>33</v>
      </c>
      <c r="Q683">
        <f>100*(E683/D683)</f>
        <v>86.386203150461711</v>
      </c>
      <c r="R683">
        <f>IF(G683, E683/G683, 0)</f>
        <v>1432.7657657657658</v>
      </c>
      <c r="S683" t="str">
        <f t="shared" si="42"/>
        <v>theater</v>
      </c>
      <c r="T683" t="str">
        <f t="shared" si="4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110</v>
      </c>
      <c r="H684" t="s">
        <v>21</v>
      </c>
      <c r="I684" t="s">
        <v>22</v>
      </c>
      <c r="J684">
        <v>1386741600</v>
      </c>
      <c r="K684" s="8">
        <f t="shared" si="40"/>
        <v>41619.25</v>
      </c>
      <c r="L684">
        <v>1387519200</v>
      </c>
      <c r="M684" s="8">
        <f t="shared" si="41"/>
        <v>41628.25</v>
      </c>
      <c r="N684" t="b">
        <v>0</v>
      </c>
      <c r="O684" t="b">
        <v>0</v>
      </c>
      <c r="P684" t="s">
        <v>33</v>
      </c>
      <c r="Q684">
        <f>100*(E684/D684)</f>
        <v>150.16666666666666</v>
      </c>
      <c r="R684">
        <f>IF(G684, E684/G684, 0)</f>
        <v>73.718181818181819</v>
      </c>
      <c r="S684" t="str">
        <f t="shared" si="42"/>
        <v>theater</v>
      </c>
      <c r="T684" t="str">
        <f t="shared" si="4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110</v>
      </c>
      <c r="H685" t="s">
        <v>21</v>
      </c>
      <c r="I685" t="s">
        <v>22</v>
      </c>
      <c r="J685">
        <v>1537074000</v>
      </c>
      <c r="K685" s="8">
        <f t="shared" si="40"/>
        <v>43359.208333333328</v>
      </c>
      <c r="L685">
        <v>1537246800</v>
      </c>
      <c r="M685" s="8">
        <f t="shared" si="41"/>
        <v>43361.208333333328</v>
      </c>
      <c r="N685" t="b">
        <v>0</v>
      </c>
      <c r="O685" t="b">
        <v>0</v>
      </c>
      <c r="P685" t="s">
        <v>33</v>
      </c>
      <c r="Q685">
        <f>100*(E685/D685)</f>
        <v>358.43478260869563</v>
      </c>
      <c r="R685">
        <f>IF(G685, E685/G685, 0)</f>
        <v>74.945454545454552</v>
      </c>
      <c r="S685" t="str">
        <f t="shared" si="42"/>
        <v>theater</v>
      </c>
      <c r="T685" t="str">
        <f t="shared" si="4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40"/>
        <v>40358.208333333336</v>
      </c>
      <c r="L686">
        <v>1279515600</v>
      </c>
      <c r="M686" s="8">
        <f t="shared" si="41"/>
        <v>40378.208333333336</v>
      </c>
      <c r="N686" t="b">
        <v>0</v>
      </c>
      <c r="O686" t="b">
        <v>0</v>
      </c>
      <c r="P686" t="s">
        <v>68</v>
      </c>
      <c r="Q686">
        <f>100*(E686/D686)</f>
        <v>542.85714285714289</v>
      </c>
      <c r="R686">
        <f>IF(G686, E686/G686, 0)</f>
        <v>69.090909090909093</v>
      </c>
      <c r="S686" t="str">
        <f t="shared" si="42"/>
        <v>publishing</v>
      </c>
      <c r="T686" t="str">
        <f t="shared" si="4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20</v>
      </c>
      <c r="G687">
        <v>110</v>
      </c>
      <c r="H687" t="s">
        <v>15</v>
      </c>
      <c r="I687" t="s">
        <v>16</v>
      </c>
      <c r="J687">
        <v>1440306000</v>
      </c>
      <c r="K687" s="8">
        <f t="shared" si="40"/>
        <v>42239.208333333328</v>
      </c>
      <c r="L687">
        <v>1442379600</v>
      </c>
      <c r="M687" s="8">
        <f t="shared" si="41"/>
        <v>42263.208333333328</v>
      </c>
      <c r="N687" t="b">
        <v>0</v>
      </c>
      <c r="O687" t="b">
        <v>0</v>
      </c>
      <c r="P687" t="s">
        <v>33</v>
      </c>
      <c r="Q687">
        <f>100*(E687/D687)</f>
        <v>67.500714285714281</v>
      </c>
      <c r="R687">
        <f>IF(G687, E687/G687, 0)</f>
        <v>859.1</v>
      </c>
      <c r="S687" t="str">
        <f t="shared" si="42"/>
        <v>theater</v>
      </c>
      <c r="T687" t="str">
        <f t="shared" si="4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14</v>
      </c>
      <c r="G688">
        <v>108</v>
      </c>
      <c r="H688" t="s">
        <v>21</v>
      </c>
      <c r="I688" t="s">
        <v>22</v>
      </c>
      <c r="J688">
        <v>1522126800</v>
      </c>
      <c r="K688" s="8">
        <f t="shared" si="40"/>
        <v>43186.208333333328</v>
      </c>
      <c r="L688">
        <v>1523077200</v>
      </c>
      <c r="M688" s="8">
        <f t="shared" si="41"/>
        <v>43197.208333333328</v>
      </c>
      <c r="N688" t="b">
        <v>0</v>
      </c>
      <c r="O688" t="b">
        <v>0</v>
      </c>
      <c r="P688" t="s">
        <v>65</v>
      </c>
      <c r="Q688">
        <f>100*(E688/D688)</f>
        <v>191.74666666666667</v>
      </c>
      <c r="R688">
        <f>IF(G688, E688/G688, 0)</f>
        <v>133.15740740740742</v>
      </c>
      <c r="S688" t="str">
        <f t="shared" si="42"/>
        <v>technology</v>
      </c>
      <c r="T688" t="str">
        <f t="shared" si="4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107</v>
      </c>
      <c r="H689" t="s">
        <v>21</v>
      </c>
      <c r="I689" t="s">
        <v>22</v>
      </c>
      <c r="J689">
        <v>1489298400</v>
      </c>
      <c r="K689" s="8">
        <f t="shared" si="40"/>
        <v>42806.25</v>
      </c>
      <c r="L689">
        <v>1489554000</v>
      </c>
      <c r="M689" s="8">
        <f t="shared" si="41"/>
        <v>42809.208333333328</v>
      </c>
      <c r="N689" t="b">
        <v>0</v>
      </c>
      <c r="O689" t="b">
        <v>0</v>
      </c>
      <c r="P689" t="s">
        <v>33</v>
      </c>
      <c r="Q689">
        <f>100*(E689/D689)</f>
        <v>932</v>
      </c>
      <c r="R689">
        <f>IF(G689, E689/G689, 0)</f>
        <v>130.65420560747663</v>
      </c>
      <c r="S689" t="str">
        <f t="shared" si="42"/>
        <v>theater</v>
      </c>
      <c r="T689" t="str">
        <f t="shared" si="4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107</v>
      </c>
      <c r="H690" t="s">
        <v>21</v>
      </c>
      <c r="I690" t="s">
        <v>22</v>
      </c>
      <c r="J690">
        <v>1547100000</v>
      </c>
      <c r="K690" s="8">
        <f t="shared" si="40"/>
        <v>43475.25</v>
      </c>
      <c r="L690">
        <v>1548482400</v>
      </c>
      <c r="M690" s="8">
        <f t="shared" si="41"/>
        <v>43491.25</v>
      </c>
      <c r="N690" t="b">
        <v>0</v>
      </c>
      <c r="O690" t="b">
        <v>1</v>
      </c>
      <c r="P690" t="s">
        <v>269</v>
      </c>
      <c r="Q690">
        <f>100*(E690/D690)</f>
        <v>429.27586206896552</v>
      </c>
      <c r="R690">
        <f>IF(G690, E690/G690, 0)</f>
        <v>116.34579439252336</v>
      </c>
      <c r="S690" t="str">
        <f t="shared" si="42"/>
        <v>film &amp; video</v>
      </c>
      <c r="T690" t="str">
        <f t="shared" si="4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107</v>
      </c>
      <c r="H691" t="s">
        <v>21</v>
      </c>
      <c r="I691" t="s">
        <v>22</v>
      </c>
      <c r="J691">
        <v>1383022800</v>
      </c>
      <c r="K691" s="8">
        <f t="shared" si="40"/>
        <v>41576.208333333336</v>
      </c>
      <c r="L691">
        <v>1384063200</v>
      </c>
      <c r="M691" s="8">
        <f t="shared" si="41"/>
        <v>41588.25</v>
      </c>
      <c r="N691" t="b">
        <v>0</v>
      </c>
      <c r="O691" t="b">
        <v>0</v>
      </c>
      <c r="P691" t="s">
        <v>28</v>
      </c>
      <c r="Q691">
        <f>100*(E691/D691)</f>
        <v>100.65753424657535</v>
      </c>
      <c r="R691">
        <f>IF(G691, E691/G691, 0)</f>
        <v>68.672897196261687</v>
      </c>
      <c r="S691" t="str">
        <f t="shared" si="42"/>
        <v>technology</v>
      </c>
      <c r="T691" t="str">
        <f t="shared" si="4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107</v>
      </c>
      <c r="H692" t="s">
        <v>21</v>
      </c>
      <c r="I692" t="s">
        <v>22</v>
      </c>
      <c r="J692">
        <v>1322373600</v>
      </c>
      <c r="K692" s="8">
        <f t="shared" si="40"/>
        <v>40874.25</v>
      </c>
      <c r="L692">
        <v>1322892000</v>
      </c>
      <c r="M692" s="8">
        <f t="shared" si="41"/>
        <v>40880.25</v>
      </c>
      <c r="N692" t="b">
        <v>0</v>
      </c>
      <c r="O692" t="b">
        <v>1</v>
      </c>
      <c r="P692" t="s">
        <v>42</v>
      </c>
      <c r="Q692">
        <f>100*(E692/D692)</f>
        <v>226.61111111111109</v>
      </c>
      <c r="R692">
        <f>IF(G692, E692/G692, 0)</f>
        <v>76.242990654205613</v>
      </c>
      <c r="S692" t="str">
        <f t="shared" si="42"/>
        <v>film &amp; video</v>
      </c>
      <c r="T692" t="str">
        <f t="shared" si="4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107</v>
      </c>
      <c r="H693" t="s">
        <v>21</v>
      </c>
      <c r="I693" t="s">
        <v>22</v>
      </c>
      <c r="J693">
        <v>1349240400</v>
      </c>
      <c r="K693" s="8">
        <f t="shared" si="40"/>
        <v>41185.208333333336</v>
      </c>
      <c r="L693">
        <v>1350709200</v>
      </c>
      <c r="M693" s="8">
        <f t="shared" si="41"/>
        <v>41202.208333333336</v>
      </c>
      <c r="N693" t="b">
        <v>1</v>
      </c>
      <c r="O693" t="b">
        <v>1</v>
      </c>
      <c r="P693" t="s">
        <v>42</v>
      </c>
      <c r="Q693">
        <f>100*(E693/D693)</f>
        <v>142.38</v>
      </c>
      <c r="R693">
        <f>IF(G693, E693/G693, 0)</f>
        <v>66.532710280373834</v>
      </c>
      <c r="S693" t="str">
        <f t="shared" si="42"/>
        <v>film &amp; video</v>
      </c>
      <c r="T693" t="str">
        <f t="shared" si="4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107</v>
      </c>
      <c r="H694" t="s">
        <v>40</v>
      </c>
      <c r="I694" t="s">
        <v>41</v>
      </c>
      <c r="J694">
        <v>1562648400</v>
      </c>
      <c r="K694" s="8">
        <f t="shared" si="40"/>
        <v>43655.208333333328</v>
      </c>
      <c r="L694">
        <v>1564203600</v>
      </c>
      <c r="M694" s="8">
        <f t="shared" si="41"/>
        <v>43673.208333333328</v>
      </c>
      <c r="N694" t="b">
        <v>0</v>
      </c>
      <c r="O694" t="b">
        <v>0</v>
      </c>
      <c r="P694" t="s">
        <v>23</v>
      </c>
      <c r="Q694">
        <f>100*(E694/D694)</f>
        <v>90.633333333333326</v>
      </c>
      <c r="R694">
        <f>IF(G694, E694/G694, 0)</f>
        <v>50.822429906542055</v>
      </c>
      <c r="S694" t="str">
        <f t="shared" si="42"/>
        <v>music</v>
      </c>
      <c r="T694" t="str">
        <f t="shared" si="4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106</v>
      </c>
      <c r="H695" t="s">
        <v>21</v>
      </c>
      <c r="I695" t="s">
        <v>22</v>
      </c>
      <c r="J695">
        <v>1508216400</v>
      </c>
      <c r="K695" s="8">
        <f t="shared" si="40"/>
        <v>43025.208333333328</v>
      </c>
      <c r="L695">
        <v>1509685200</v>
      </c>
      <c r="M695" s="8">
        <f t="shared" si="41"/>
        <v>43042.208333333328</v>
      </c>
      <c r="N695" t="b">
        <v>0</v>
      </c>
      <c r="O695" t="b">
        <v>0</v>
      </c>
      <c r="P695" t="s">
        <v>33</v>
      </c>
      <c r="Q695">
        <f>100*(E695/D695)</f>
        <v>63.966740576496676</v>
      </c>
      <c r="R695">
        <f>IF(G695, E695/G695, 0)</f>
        <v>1088.6415094339623</v>
      </c>
      <c r="S695" t="str">
        <f t="shared" si="42"/>
        <v>theater</v>
      </c>
      <c r="T695" t="str">
        <f t="shared" si="4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20</v>
      </c>
      <c r="G696">
        <v>106</v>
      </c>
      <c r="H696" t="s">
        <v>21</v>
      </c>
      <c r="I696" t="s">
        <v>22</v>
      </c>
      <c r="J696">
        <v>1511762400</v>
      </c>
      <c r="K696" s="8">
        <f t="shared" si="40"/>
        <v>43066.25</v>
      </c>
      <c r="L696">
        <v>1514959200</v>
      </c>
      <c r="M696" s="8">
        <f t="shared" si="41"/>
        <v>43103.25</v>
      </c>
      <c r="N696" t="b">
        <v>0</v>
      </c>
      <c r="O696" t="b">
        <v>0</v>
      </c>
      <c r="P696" t="s">
        <v>33</v>
      </c>
      <c r="Q696">
        <f>100*(E696/D696)</f>
        <v>84.131868131868131</v>
      </c>
      <c r="R696">
        <f>IF(G696, E696/G696, 0)</f>
        <v>72.226415094339629</v>
      </c>
      <c r="S696" t="str">
        <f t="shared" si="42"/>
        <v>theater</v>
      </c>
      <c r="T696" t="str">
        <f t="shared" si="4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106</v>
      </c>
      <c r="H697" t="s">
        <v>107</v>
      </c>
      <c r="I697" t="s">
        <v>108</v>
      </c>
      <c r="J697">
        <v>1447480800</v>
      </c>
      <c r="K697" s="8">
        <f t="shared" si="40"/>
        <v>42322.25</v>
      </c>
      <c r="L697">
        <v>1448863200</v>
      </c>
      <c r="M697" s="8">
        <f t="shared" si="41"/>
        <v>42338.25</v>
      </c>
      <c r="N697" t="b">
        <v>1</v>
      </c>
      <c r="O697" t="b">
        <v>0</v>
      </c>
      <c r="P697" t="s">
        <v>23</v>
      </c>
      <c r="Q697">
        <f>100*(E697/D697)</f>
        <v>133.93478260869566</v>
      </c>
      <c r="R697">
        <f>IF(G697, E697/G697, 0)</f>
        <v>116.24528301886792</v>
      </c>
      <c r="S697" t="str">
        <f t="shared" si="42"/>
        <v>music</v>
      </c>
      <c r="T697" t="str">
        <f t="shared" si="4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105</v>
      </c>
      <c r="H698" t="s">
        <v>21</v>
      </c>
      <c r="I698" t="s">
        <v>22</v>
      </c>
      <c r="J698">
        <v>1429506000</v>
      </c>
      <c r="K698" s="8">
        <f t="shared" si="40"/>
        <v>42114.208333333328</v>
      </c>
      <c r="L698">
        <v>1429592400</v>
      </c>
      <c r="M698" s="8">
        <f t="shared" si="41"/>
        <v>42115.208333333328</v>
      </c>
      <c r="N698" t="b">
        <v>0</v>
      </c>
      <c r="O698" t="b">
        <v>1</v>
      </c>
      <c r="P698" t="s">
        <v>33</v>
      </c>
      <c r="Q698">
        <f>100*(E698/D698)</f>
        <v>59.042047531992694</v>
      </c>
      <c r="R698">
        <f>IF(G698, E698/G698, 0)</f>
        <v>922.74285714285713</v>
      </c>
      <c r="S698" t="str">
        <f t="shared" si="42"/>
        <v>theater</v>
      </c>
      <c r="T698" t="str">
        <f t="shared" si="4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14</v>
      </c>
      <c r="G699">
        <v>105</v>
      </c>
      <c r="H699" t="s">
        <v>21</v>
      </c>
      <c r="I699" t="s">
        <v>22</v>
      </c>
      <c r="J699">
        <v>1522472400</v>
      </c>
      <c r="K699" s="8">
        <f t="shared" si="40"/>
        <v>43190.208333333328</v>
      </c>
      <c r="L699">
        <v>1522645200</v>
      </c>
      <c r="M699" s="8">
        <f t="shared" si="41"/>
        <v>43192.208333333328</v>
      </c>
      <c r="N699" t="b">
        <v>0</v>
      </c>
      <c r="O699" t="b">
        <v>0</v>
      </c>
      <c r="P699" t="s">
        <v>50</v>
      </c>
      <c r="Q699">
        <f>100*(E699/D699)</f>
        <v>152.80062063615205</v>
      </c>
      <c r="R699">
        <f>IF(G699, E699/G699, 0)</f>
        <v>1875.8095238095239</v>
      </c>
      <c r="S699" t="str">
        <f t="shared" si="42"/>
        <v>music</v>
      </c>
      <c r="T699" t="str">
        <f t="shared" si="4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105</v>
      </c>
      <c r="H700" t="s">
        <v>15</v>
      </c>
      <c r="I700" t="s">
        <v>16</v>
      </c>
      <c r="J700">
        <v>1322114400</v>
      </c>
      <c r="K700" s="8">
        <f t="shared" si="40"/>
        <v>40871.25</v>
      </c>
      <c r="L700">
        <v>1323324000</v>
      </c>
      <c r="M700" s="8">
        <f t="shared" si="41"/>
        <v>40885.25</v>
      </c>
      <c r="N700" t="b">
        <v>0</v>
      </c>
      <c r="O700" t="b">
        <v>0</v>
      </c>
      <c r="P700" t="s">
        <v>65</v>
      </c>
      <c r="Q700">
        <f>100*(E700/D700)</f>
        <v>446.69121140142522</v>
      </c>
      <c r="R700">
        <f>IF(G700, E700/G700, 0)</f>
        <v>1791.0190476190476</v>
      </c>
      <c r="S700" t="str">
        <f t="shared" si="42"/>
        <v>technology</v>
      </c>
      <c r="T700" t="str">
        <f t="shared" si="4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104</v>
      </c>
      <c r="H701" t="s">
        <v>21</v>
      </c>
      <c r="I701" t="s">
        <v>22</v>
      </c>
      <c r="J701">
        <v>1561438800</v>
      </c>
      <c r="K701" s="8">
        <f t="shared" si="40"/>
        <v>43641.208333333328</v>
      </c>
      <c r="L701">
        <v>1561525200</v>
      </c>
      <c r="M701" s="8">
        <f t="shared" si="41"/>
        <v>43642.208333333328</v>
      </c>
      <c r="N701" t="b">
        <v>0</v>
      </c>
      <c r="O701" t="b">
        <v>0</v>
      </c>
      <c r="P701" t="s">
        <v>53</v>
      </c>
      <c r="Q701">
        <f>100*(E701/D701)</f>
        <v>84.391891891891888</v>
      </c>
      <c r="R701">
        <f>IF(G701, E701/G701, 0)</f>
        <v>60.04807692307692</v>
      </c>
      <c r="S701" t="str">
        <f t="shared" si="42"/>
        <v>film &amp; video</v>
      </c>
      <c r="T701" t="str">
        <f t="shared" si="4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20</v>
      </c>
      <c r="G702">
        <v>103</v>
      </c>
      <c r="H702" t="s">
        <v>21</v>
      </c>
      <c r="I702" t="s">
        <v>22</v>
      </c>
      <c r="J702">
        <v>1264399200</v>
      </c>
      <c r="K702" s="8">
        <f t="shared" si="40"/>
        <v>40203.25</v>
      </c>
      <c r="L702">
        <v>1265695200</v>
      </c>
      <c r="M702" s="8">
        <f t="shared" si="41"/>
        <v>40218.25</v>
      </c>
      <c r="N702" t="b">
        <v>0</v>
      </c>
      <c r="O702" t="b">
        <v>0</v>
      </c>
      <c r="P702" t="s">
        <v>65</v>
      </c>
      <c r="Q702">
        <f>100*(E702/D702)</f>
        <v>3</v>
      </c>
      <c r="R702">
        <f>IF(G702, E702/G702, 0)</f>
        <v>2.9126213592233011E-2</v>
      </c>
      <c r="S702" t="str">
        <f t="shared" si="42"/>
        <v>technology</v>
      </c>
      <c r="T702" t="str">
        <f t="shared" si="4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103</v>
      </c>
      <c r="H703" t="s">
        <v>21</v>
      </c>
      <c r="I703" t="s">
        <v>22</v>
      </c>
      <c r="J703">
        <v>1301202000</v>
      </c>
      <c r="K703" s="8">
        <f t="shared" si="40"/>
        <v>40629.208333333336</v>
      </c>
      <c r="L703">
        <v>1301806800</v>
      </c>
      <c r="M703" s="8">
        <f t="shared" si="41"/>
        <v>40636.208333333336</v>
      </c>
      <c r="N703" t="b">
        <v>1</v>
      </c>
      <c r="O703" t="b">
        <v>0</v>
      </c>
      <c r="P703" t="s">
        <v>33</v>
      </c>
      <c r="Q703">
        <f>100*(E703/D703)</f>
        <v>175.02692307692308</v>
      </c>
      <c r="R703">
        <f>IF(G703, E703/G703, 0)</f>
        <v>883.63106796116506</v>
      </c>
      <c r="S703" t="str">
        <f t="shared" si="42"/>
        <v>theater</v>
      </c>
      <c r="T703" t="str">
        <f t="shared" si="4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102</v>
      </c>
      <c r="H704" t="s">
        <v>21</v>
      </c>
      <c r="I704" t="s">
        <v>22</v>
      </c>
      <c r="J704">
        <v>1374469200</v>
      </c>
      <c r="K704" s="8">
        <f t="shared" si="40"/>
        <v>41477.208333333336</v>
      </c>
      <c r="L704">
        <v>1374901200</v>
      </c>
      <c r="M704" s="8">
        <f t="shared" si="41"/>
        <v>41482.208333333336</v>
      </c>
      <c r="N704" t="b">
        <v>0</v>
      </c>
      <c r="O704" t="b">
        <v>0</v>
      </c>
      <c r="P704" t="s">
        <v>65</v>
      </c>
      <c r="Q704">
        <f>100*(E704/D704)</f>
        <v>54.137931034482754</v>
      </c>
      <c r="R704">
        <f>IF(G704, E704/G704, 0)</f>
        <v>46.176470588235297</v>
      </c>
      <c r="S704" t="str">
        <f t="shared" si="42"/>
        <v>technology</v>
      </c>
      <c r="T704" t="str">
        <f t="shared" si="4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102</v>
      </c>
      <c r="H705" t="s">
        <v>21</v>
      </c>
      <c r="I705" t="s">
        <v>22</v>
      </c>
      <c r="J705">
        <v>1334984400</v>
      </c>
      <c r="K705" s="8">
        <f t="shared" si="40"/>
        <v>41020.208333333336</v>
      </c>
      <c r="L705">
        <v>1336453200</v>
      </c>
      <c r="M705" s="8">
        <f t="shared" si="41"/>
        <v>41037.208333333336</v>
      </c>
      <c r="N705" t="b">
        <v>1</v>
      </c>
      <c r="O705" t="b">
        <v>1</v>
      </c>
      <c r="P705" t="s">
        <v>206</v>
      </c>
      <c r="Q705">
        <f>100*(E705/D705)</f>
        <v>311.87381703470032</v>
      </c>
      <c r="R705">
        <f>IF(G705, E705/G705, 0)</f>
        <v>1938.5098039215686</v>
      </c>
      <c r="S705" t="str">
        <f t="shared" si="42"/>
        <v>publishing</v>
      </c>
      <c r="T705" t="str">
        <f t="shared" si="4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102</v>
      </c>
      <c r="H706" t="s">
        <v>21</v>
      </c>
      <c r="I706" t="s">
        <v>22</v>
      </c>
      <c r="J706">
        <v>1467608400</v>
      </c>
      <c r="K706" s="8">
        <f t="shared" si="40"/>
        <v>42555.208333333328</v>
      </c>
      <c r="L706">
        <v>1468904400</v>
      </c>
      <c r="M706" s="8">
        <f t="shared" si="41"/>
        <v>42570.208333333328</v>
      </c>
      <c r="N706" t="b">
        <v>0</v>
      </c>
      <c r="O706" t="b">
        <v>0</v>
      </c>
      <c r="P706" t="s">
        <v>71</v>
      </c>
      <c r="Q706">
        <f>100*(E706/D706)</f>
        <v>122.78160919540231</v>
      </c>
      <c r="R706">
        <f>IF(G706, E706/G706, 0)</f>
        <v>104.72549019607843</v>
      </c>
      <c r="S706" t="str">
        <f t="shared" si="42"/>
        <v>film &amp; video</v>
      </c>
      <c r="T706" t="str">
        <f t="shared" si="4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20</v>
      </c>
      <c r="G707">
        <v>101</v>
      </c>
      <c r="H707" t="s">
        <v>40</v>
      </c>
      <c r="I707" t="s">
        <v>41</v>
      </c>
      <c r="J707">
        <v>1386741600</v>
      </c>
      <c r="K707" s="8">
        <f t="shared" ref="K707:K770" si="44">(((J707/60)/60)/24)+DATE(1970,1,1)</f>
        <v>41619.25</v>
      </c>
      <c r="L707">
        <v>1387087200</v>
      </c>
      <c r="M707" s="8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>
        <f>100*(E707/D707)</f>
        <v>99.026517383618156</v>
      </c>
      <c r="R707">
        <f>IF(G707, E707/G707, 0)</f>
        <v>1663.8415841584158</v>
      </c>
      <c r="S707" t="str">
        <f t="shared" ref="S707:S770" si="46">LEFT(P707,FIND("/",P707)-1)</f>
        <v>publishing</v>
      </c>
      <c r="T707" t="str">
        <f t="shared" ref="T707:T770" si="47">RIGHT(P707,LEN(P707) - FIND("/",P707))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14</v>
      </c>
      <c r="G708">
        <v>101</v>
      </c>
      <c r="H708" t="s">
        <v>26</v>
      </c>
      <c r="I708" t="s">
        <v>27</v>
      </c>
      <c r="J708">
        <v>1546754400</v>
      </c>
      <c r="K708" s="8">
        <f t="shared" si="44"/>
        <v>43471.25</v>
      </c>
      <c r="L708">
        <v>1547445600</v>
      </c>
      <c r="M708" s="8">
        <f t="shared" si="45"/>
        <v>43479.25</v>
      </c>
      <c r="N708" t="b">
        <v>0</v>
      </c>
      <c r="O708" t="b">
        <v>1</v>
      </c>
      <c r="P708" t="s">
        <v>28</v>
      </c>
      <c r="Q708">
        <f>100*(E708/D708)</f>
        <v>127.84686346863469</v>
      </c>
      <c r="R708">
        <f>IF(G708, E708/G708, 0)</f>
        <v>1372.1386138613861</v>
      </c>
      <c r="S708" t="str">
        <f t="shared" si="46"/>
        <v>technology</v>
      </c>
      <c r="T708" t="str">
        <f t="shared" si="47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101</v>
      </c>
      <c r="H709" t="s">
        <v>21</v>
      </c>
      <c r="I709" t="s">
        <v>22</v>
      </c>
      <c r="J709">
        <v>1544248800</v>
      </c>
      <c r="K709" s="8">
        <f t="shared" si="44"/>
        <v>43442.25</v>
      </c>
      <c r="L709">
        <v>1547359200</v>
      </c>
      <c r="M709" s="8">
        <f t="shared" si="45"/>
        <v>43478.25</v>
      </c>
      <c r="N709" t="b">
        <v>0</v>
      </c>
      <c r="O709" t="b">
        <v>0</v>
      </c>
      <c r="P709" t="s">
        <v>53</v>
      </c>
      <c r="Q709">
        <f>100*(E709/D709)</f>
        <v>158.61643835616439</v>
      </c>
      <c r="R709">
        <f>IF(G709, E709/G709, 0)</f>
        <v>114.64356435643565</v>
      </c>
      <c r="S709" t="str">
        <f t="shared" si="46"/>
        <v>film &amp; video</v>
      </c>
      <c r="T709" t="str">
        <f t="shared" si="47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100</v>
      </c>
      <c r="H710" t="s">
        <v>98</v>
      </c>
      <c r="I710" t="s">
        <v>99</v>
      </c>
      <c r="J710">
        <v>1495429200</v>
      </c>
      <c r="K710" s="8">
        <f t="shared" si="44"/>
        <v>42877.208333333328</v>
      </c>
      <c r="L710">
        <v>1496293200</v>
      </c>
      <c r="M710" s="8">
        <f t="shared" si="45"/>
        <v>42887.208333333328</v>
      </c>
      <c r="N710" t="b">
        <v>0</v>
      </c>
      <c r="O710" t="b">
        <v>0</v>
      </c>
      <c r="P710" t="s">
        <v>33</v>
      </c>
      <c r="Q710">
        <f>100*(E710/D710)</f>
        <v>707.05882352941171</v>
      </c>
      <c r="R710">
        <f>IF(G710, E710/G710, 0)</f>
        <v>120.2</v>
      </c>
      <c r="S710" t="str">
        <f t="shared" si="46"/>
        <v>theater</v>
      </c>
      <c r="T710" t="str">
        <f t="shared" si="47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14</v>
      </c>
      <c r="G711">
        <v>100</v>
      </c>
      <c r="H711" t="s">
        <v>107</v>
      </c>
      <c r="I711" t="s">
        <v>108</v>
      </c>
      <c r="J711">
        <v>1334811600</v>
      </c>
      <c r="K711" s="8">
        <f t="shared" si="44"/>
        <v>41018.208333333336</v>
      </c>
      <c r="L711">
        <v>1335416400</v>
      </c>
      <c r="M711" s="8">
        <f t="shared" si="45"/>
        <v>41025.208333333336</v>
      </c>
      <c r="N711" t="b">
        <v>0</v>
      </c>
      <c r="O711" t="b">
        <v>0</v>
      </c>
      <c r="P711" t="s">
        <v>33</v>
      </c>
      <c r="Q711">
        <f>100*(E711/D711)</f>
        <v>142.38775510204081</v>
      </c>
      <c r="R711">
        <f>IF(G711, E711/G711, 0)</f>
        <v>139.54</v>
      </c>
      <c r="S711" t="str">
        <f t="shared" si="46"/>
        <v>theater</v>
      </c>
      <c r="T711" t="str">
        <f t="shared" si="47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100</v>
      </c>
      <c r="H712" t="s">
        <v>21</v>
      </c>
      <c r="I712" t="s">
        <v>22</v>
      </c>
      <c r="J712">
        <v>1531544400</v>
      </c>
      <c r="K712" s="8">
        <f t="shared" si="44"/>
        <v>43295.208333333328</v>
      </c>
      <c r="L712">
        <v>1532149200</v>
      </c>
      <c r="M712" s="8">
        <f t="shared" si="45"/>
        <v>43302.208333333328</v>
      </c>
      <c r="N712" t="b">
        <v>0</v>
      </c>
      <c r="O712" t="b">
        <v>1</v>
      </c>
      <c r="P712" t="s">
        <v>33</v>
      </c>
      <c r="Q712">
        <f>100*(E712/D712)</f>
        <v>147.86046511627907</v>
      </c>
      <c r="R712">
        <f>IF(G712, E712/G712, 0)</f>
        <v>63.58</v>
      </c>
      <c r="S712" t="str">
        <f t="shared" si="46"/>
        <v>theater</v>
      </c>
      <c r="T712" t="str">
        <f t="shared" si="47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20</v>
      </c>
      <c r="G713">
        <v>98</v>
      </c>
      <c r="H713" t="s">
        <v>107</v>
      </c>
      <c r="I713" t="s">
        <v>108</v>
      </c>
      <c r="J713">
        <v>1453615200</v>
      </c>
      <c r="K713" s="8">
        <f t="shared" si="44"/>
        <v>42393.25</v>
      </c>
      <c r="L713">
        <v>1453788000</v>
      </c>
      <c r="M713" s="8">
        <f t="shared" si="45"/>
        <v>42395.25</v>
      </c>
      <c r="N713" t="b">
        <v>1</v>
      </c>
      <c r="O713" t="b">
        <v>1</v>
      </c>
      <c r="P713" t="s">
        <v>33</v>
      </c>
      <c r="Q713">
        <f>100*(E713/D713)</f>
        <v>20.322580645161288</v>
      </c>
      <c r="R713">
        <f>IF(G713, E713/G713, 0)</f>
        <v>12.857142857142858</v>
      </c>
      <c r="S713" t="str">
        <f t="shared" si="46"/>
        <v>theater</v>
      </c>
      <c r="T713" t="str">
        <f t="shared" si="47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98</v>
      </c>
      <c r="H714" t="s">
        <v>21</v>
      </c>
      <c r="I714" t="s">
        <v>22</v>
      </c>
      <c r="J714">
        <v>1467954000</v>
      </c>
      <c r="K714" s="8">
        <f t="shared" si="44"/>
        <v>42559.208333333328</v>
      </c>
      <c r="L714">
        <v>1471496400</v>
      </c>
      <c r="M714" s="8">
        <f t="shared" si="45"/>
        <v>42600.208333333328</v>
      </c>
      <c r="N714" t="b">
        <v>0</v>
      </c>
      <c r="O714" t="b">
        <v>0</v>
      </c>
      <c r="P714" t="s">
        <v>33</v>
      </c>
      <c r="Q714">
        <f>100*(E714/D714)</f>
        <v>1840.625</v>
      </c>
      <c r="R714">
        <f>IF(G714, E714/G714, 0)</f>
        <v>150.25510204081633</v>
      </c>
      <c r="S714" t="str">
        <f t="shared" si="46"/>
        <v>theater</v>
      </c>
      <c r="T714" t="str">
        <f t="shared" si="47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97</v>
      </c>
      <c r="H715" t="s">
        <v>21</v>
      </c>
      <c r="I715" t="s">
        <v>22</v>
      </c>
      <c r="J715">
        <v>1471842000</v>
      </c>
      <c r="K715" s="8">
        <f t="shared" si="44"/>
        <v>42604.208333333328</v>
      </c>
      <c r="L715">
        <v>1472878800</v>
      </c>
      <c r="M715" s="8">
        <f t="shared" si="45"/>
        <v>42616.208333333328</v>
      </c>
      <c r="N715" t="b">
        <v>0</v>
      </c>
      <c r="O715" t="b">
        <v>0</v>
      </c>
      <c r="P715" t="s">
        <v>133</v>
      </c>
      <c r="Q715">
        <f>100*(E715/D715)</f>
        <v>161.94202898550725</v>
      </c>
      <c r="R715">
        <f>IF(G715, E715/G715, 0)</f>
        <v>115.19587628865979</v>
      </c>
      <c r="S715" t="str">
        <f t="shared" si="46"/>
        <v>publishing</v>
      </c>
      <c r="T715" t="str">
        <f t="shared" si="47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96</v>
      </c>
      <c r="H716" t="s">
        <v>21</v>
      </c>
      <c r="I716" t="s">
        <v>22</v>
      </c>
      <c r="J716">
        <v>1408424400</v>
      </c>
      <c r="K716" s="8">
        <f t="shared" si="44"/>
        <v>41870.208333333336</v>
      </c>
      <c r="L716">
        <v>1408510800</v>
      </c>
      <c r="M716" s="8">
        <f t="shared" si="45"/>
        <v>41871.208333333336</v>
      </c>
      <c r="N716" t="b">
        <v>0</v>
      </c>
      <c r="O716" t="b">
        <v>0</v>
      </c>
      <c r="P716" t="s">
        <v>23</v>
      </c>
      <c r="Q716">
        <f>100*(E716/D716)</f>
        <v>472.82077922077923</v>
      </c>
      <c r="R716">
        <f>IF(G716, E716/G716, 0)</f>
        <v>1896.2083333333333</v>
      </c>
      <c r="S716" t="str">
        <f t="shared" si="46"/>
        <v>music</v>
      </c>
      <c r="T716" t="str">
        <f t="shared" si="47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20</v>
      </c>
      <c r="G717">
        <v>96</v>
      </c>
      <c r="H717" t="s">
        <v>21</v>
      </c>
      <c r="I717" t="s">
        <v>22</v>
      </c>
      <c r="J717">
        <v>1281157200</v>
      </c>
      <c r="K717" s="8">
        <f t="shared" si="44"/>
        <v>40397.208333333336</v>
      </c>
      <c r="L717">
        <v>1281589200</v>
      </c>
      <c r="M717" s="8">
        <f t="shared" si="45"/>
        <v>40402.208333333336</v>
      </c>
      <c r="N717" t="b">
        <v>0</v>
      </c>
      <c r="O717" t="b">
        <v>0</v>
      </c>
      <c r="P717" t="s">
        <v>292</v>
      </c>
      <c r="Q717">
        <f>100*(E717/D717)</f>
        <v>24.466101694915253</v>
      </c>
      <c r="R717">
        <f>IF(G717, E717/G717, 0)</f>
        <v>300.72916666666669</v>
      </c>
      <c r="S717" t="str">
        <f t="shared" si="46"/>
        <v>games</v>
      </c>
      <c r="T717" t="str">
        <f t="shared" si="47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96</v>
      </c>
      <c r="H718" t="s">
        <v>21</v>
      </c>
      <c r="I718" t="s">
        <v>22</v>
      </c>
      <c r="J718">
        <v>1373432400</v>
      </c>
      <c r="K718" s="8">
        <f t="shared" si="44"/>
        <v>41465.208333333336</v>
      </c>
      <c r="L718">
        <v>1375851600</v>
      </c>
      <c r="M718" s="8">
        <f t="shared" si="45"/>
        <v>41493.208333333336</v>
      </c>
      <c r="N718" t="b">
        <v>0</v>
      </c>
      <c r="O718" t="b">
        <v>1</v>
      </c>
      <c r="P718" t="s">
        <v>33</v>
      </c>
      <c r="Q718">
        <f>100*(E718/D718)</f>
        <v>517.65</v>
      </c>
      <c r="R718">
        <f>IF(G718, E718/G718, 0)</f>
        <v>107.84375</v>
      </c>
      <c r="S718" t="str">
        <f t="shared" si="46"/>
        <v>theater</v>
      </c>
      <c r="T718" t="str">
        <f t="shared" si="47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95</v>
      </c>
      <c r="H719" t="s">
        <v>21</v>
      </c>
      <c r="I719" t="s">
        <v>22</v>
      </c>
      <c r="J719">
        <v>1313989200</v>
      </c>
      <c r="K719" s="8">
        <f t="shared" si="44"/>
        <v>40777.208333333336</v>
      </c>
      <c r="L719">
        <v>1315803600</v>
      </c>
      <c r="M719" s="8">
        <f t="shared" si="45"/>
        <v>40798.208333333336</v>
      </c>
      <c r="N719" t="b">
        <v>0</v>
      </c>
      <c r="O719" t="b">
        <v>0</v>
      </c>
      <c r="P719" t="s">
        <v>42</v>
      </c>
      <c r="Q719">
        <f>100*(E719/D719)</f>
        <v>247.64285714285714</v>
      </c>
      <c r="R719">
        <f>IF(G719, E719/G719, 0)</f>
        <v>145.97894736842105</v>
      </c>
      <c r="S719" t="str">
        <f t="shared" si="46"/>
        <v>film &amp; video</v>
      </c>
      <c r="T719" t="str">
        <f t="shared" si="47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94</v>
      </c>
      <c r="H720" t="s">
        <v>21</v>
      </c>
      <c r="I720" t="s">
        <v>22</v>
      </c>
      <c r="J720">
        <v>1371445200</v>
      </c>
      <c r="K720" s="8">
        <f t="shared" si="44"/>
        <v>41442.208333333336</v>
      </c>
      <c r="L720">
        <v>1373691600</v>
      </c>
      <c r="M720" s="8">
        <f t="shared" si="45"/>
        <v>41468.208333333336</v>
      </c>
      <c r="N720" t="b">
        <v>0</v>
      </c>
      <c r="O720" t="b">
        <v>0</v>
      </c>
      <c r="P720" t="s">
        <v>65</v>
      </c>
      <c r="Q720">
        <f>100*(E720/D720)</f>
        <v>100.20481927710843</v>
      </c>
      <c r="R720">
        <f>IF(G720, E720/G720, 0)</f>
        <v>88.478723404255319</v>
      </c>
      <c r="S720" t="str">
        <f t="shared" si="46"/>
        <v>technology</v>
      </c>
      <c r="T720" t="str">
        <f t="shared" si="47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94</v>
      </c>
      <c r="H721" t="s">
        <v>21</v>
      </c>
      <c r="I721" t="s">
        <v>22</v>
      </c>
      <c r="J721">
        <v>1338267600</v>
      </c>
      <c r="K721" s="8">
        <f t="shared" si="44"/>
        <v>41058.208333333336</v>
      </c>
      <c r="L721">
        <v>1339218000</v>
      </c>
      <c r="M721" s="8">
        <f t="shared" si="45"/>
        <v>41069.208333333336</v>
      </c>
      <c r="N721" t="b">
        <v>0</v>
      </c>
      <c r="O721" t="b">
        <v>0</v>
      </c>
      <c r="P721" t="s">
        <v>119</v>
      </c>
      <c r="Q721">
        <f>100*(E721/D721)</f>
        <v>153</v>
      </c>
      <c r="R721">
        <f>IF(G721, E721/G721, 0)</f>
        <v>112.30851063829788</v>
      </c>
      <c r="S721" t="str">
        <f t="shared" si="46"/>
        <v>publishing</v>
      </c>
      <c r="T721" t="str">
        <f t="shared" si="47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20</v>
      </c>
      <c r="G722">
        <v>94</v>
      </c>
      <c r="H722" t="s">
        <v>36</v>
      </c>
      <c r="I722" t="s">
        <v>37</v>
      </c>
      <c r="J722">
        <v>1519192800</v>
      </c>
      <c r="K722" s="8">
        <f t="shared" si="44"/>
        <v>43152.25</v>
      </c>
      <c r="L722">
        <v>1520402400</v>
      </c>
      <c r="M722" s="8">
        <f t="shared" si="45"/>
        <v>43166.25</v>
      </c>
      <c r="N722" t="b">
        <v>0</v>
      </c>
      <c r="O722" t="b">
        <v>1</v>
      </c>
      <c r="P722" t="s">
        <v>33</v>
      </c>
      <c r="Q722">
        <f>100*(E722/D722)</f>
        <v>37.091954022988503</v>
      </c>
      <c r="R722">
        <f>IF(G722, E722/G722, 0)</f>
        <v>34.329787234042556</v>
      </c>
      <c r="S722" t="str">
        <f t="shared" si="46"/>
        <v>theater</v>
      </c>
      <c r="T722" t="str">
        <f t="shared" si="47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94</v>
      </c>
      <c r="H723" t="s">
        <v>21</v>
      </c>
      <c r="I723" t="s">
        <v>22</v>
      </c>
      <c r="J723">
        <v>1522818000</v>
      </c>
      <c r="K723" s="8">
        <f t="shared" si="44"/>
        <v>43194.208333333328</v>
      </c>
      <c r="L723">
        <v>1523336400</v>
      </c>
      <c r="M723" s="8">
        <f t="shared" si="45"/>
        <v>43200.208333333328</v>
      </c>
      <c r="N723" t="b">
        <v>0</v>
      </c>
      <c r="O723" t="b">
        <v>0</v>
      </c>
      <c r="P723" t="s">
        <v>23</v>
      </c>
      <c r="Q723">
        <f>100*(E723/D723)</f>
        <v>4.392394822006473</v>
      </c>
      <c r="R723">
        <f>IF(G723, E723/G723, 0)</f>
        <v>57.755319148936174</v>
      </c>
      <c r="S723" t="str">
        <f t="shared" si="46"/>
        <v>music</v>
      </c>
      <c r="T723" t="str">
        <f t="shared" si="47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14</v>
      </c>
      <c r="G724">
        <v>94</v>
      </c>
      <c r="H724" t="s">
        <v>21</v>
      </c>
      <c r="I724" t="s">
        <v>22</v>
      </c>
      <c r="J724">
        <v>1509948000</v>
      </c>
      <c r="K724" s="8">
        <f t="shared" si="44"/>
        <v>43045.25</v>
      </c>
      <c r="L724">
        <v>1512280800</v>
      </c>
      <c r="M724" s="8">
        <f t="shared" si="45"/>
        <v>43072.25</v>
      </c>
      <c r="N724" t="b">
        <v>0</v>
      </c>
      <c r="O724" t="b">
        <v>0</v>
      </c>
      <c r="P724" t="s">
        <v>42</v>
      </c>
      <c r="Q724">
        <f>100*(E724/D724)</f>
        <v>156.50721649484535</v>
      </c>
      <c r="R724">
        <f>IF(G724, E724/G724, 0)</f>
        <v>807.51063829787233</v>
      </c>
      <c r="S724" t="str">
        <f t="shared" si="46"/>
        <v>film &amp; video</v>
      </c>
      <c r="T724" t="str">
        <f t="shared" si="47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14</v>
      </c>
      <c r="G725">
        <v>94</v>
      </c>
      <c r="H725" t="s">
        <v>26</v>
      </c>
      <c r="I725" t="s">
        <v>27</v>
      </c>
      <c r="J725">
        <v>1456898400</v>
      </c>
      <c r="K725" s="8">
        <f t="shared" si="44"/>
        <v>42431.25</v>
      </c>
      <c r="L725">
        <v>1458709200</v>
      </c>
      <c r="M725" s="8">
        <f t="shared" si="45"/>
        <v>42452.208333333328</v>
      </c>
      <c r="N725" t="b">
        <v>0</v>
      </c>
      <c r="O725" t="b">
        <v>0</v>
      </c>
      <c r="P725" t="s">
        <v>33</v>
      </c>
      <c r="Q725">
        <f>100*(E725/D725)</f>
        <v>270.40816326530609</v>
      </c>
      <c r="R725">
        <f>IF(G725, E725/G725, 0)</f>
        <v>140.95744680851064</v>
      </c>
      <c r="S725" t="str">
        <f t="shared" si="46"/>
        <v>theater</v>
      </c>
      <c r="T725" t="str">
        <f t="shared" si="47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74</v>
      </c>
      <c r="G726">
        <v>94</v>
      </c>
      <c r="H726" t="s">
        <v>40</v>
      </c>
      <c r="I726" t="s">
        <v>41</v>
      </c>
      <c r="J726">
        <v>1413954000</v>
      </c>
      <c r="K726" s="8">
        <f t="shared" si="44"/>
        <v>41934.208333333336</v>
      </c>
      <c r="L726">
        <v>1414126800</v>
      </c>
      <c r="M726" s="8">
        <f t="shared" si="45"/>
        <v>41936.208333333336</v>
      </c>
      <c r="N726" t="b">
        <v>0</v>
      </c>
      <c r="O726" t="b">
        <v>1</v>
      </c>
      <c r="P726" t="s">
        <v>33</v>
      </c>
      <c r="Q726">
        <f>100*(E726/D726)</f>
        <v>134.05952380952382</v>
      </c>
      <c r="R726">
        <f>IF(G726, E726/G726, 0)</f>
        <v>119.79787234042553</v>
      </c>
      <c r="S726" t="str">
        <f t="shared" si="46"/>
        <v>theater</v>
      </c>
      <c r="T726" t="str">
        <f t="shared" si="47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20</v>
      </c>
      <c r="G727">
        <v>93</v>
      </c>
      <c r="H727" t="s">
        <v>21</v>
      </c>
      <c r="I727" t="s">
        <v>22</v>
      </c>
      <c r="J727">
        <v>1416031200</v>
      </c>
      <c r="K727" s="8">
        <f t="shared" si="44"/>
        <v>41958.25</v>
      </c>
      <c r="L727">
        <v>1416204000</v>
      </c>
      <c r="M727" s="8">
        <f t="shared" si="45"/>
        <v>41960.25</v>
      </c>
      <c r="N727" t="b">
        <v>0</v>
      </c>
      <c r="O727" t="b">
        <v>0</v>
      </c>
      <c r="P727" t="s">
        <v>292</v>
      </c>
      <c r="Q727">
        <f>100*(E727/D727)</f>
        <v>50.398033126293996</v>
      </c>
      <c r="R727">
        <f>IF(G727, E727/G727, 0)</f>
        <v>1046.9784946236559</v>
      </c>
      <c r="S727" t="str">
        <f t="shared" si="46"/>
        <v>games</v>
      </c>
      <c r="T727" t="str">
        <f t="shared" si="47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20</v>
      </c>
      <c r="G728">
        <v>92</v>
      </c>
      <c r="H728" t="s">
        <v>21</v>
      </c>
      <c r="I728" t="s">
        <v>22</v>
      </c>
      <c r="J728">
        <v>1287982800</v>
      </c>
      <c r="K728" s="8">
        <f t="shared" si="44"/>
        <v>40476.208333333336</v>
      </c>
      <c r="L728">
        <v>1288501200</v>
      </c>
      <c r="M728" s="8">
        <f t="shared" si="45"/>
        <v>40482.208333333336</v>
      </c>
      <c r="N728" t="b">
        <v>0</v>
      </c>
      <c r="O728" t="b">
        <v>1</v>
      </c>
      <c r="P728" t="s">
        <v>33</v>
      </c>
      <c r="Q728">
        <f>100*(E728/D728)</f>
        <v>88.815837937384899</v>
      </c>
      <c r="R728">
        <f>IF(G728, E728/G728, 0)</f>
        <v>524.20652173913038</v>
      </c>
      <c r="S728" t="str">
        <f t="shared" si="46"/>
        <v>theater</v>
      </c>
      <c r="T728" t="str">
        <f t="shared" si="47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92</v>
      </c>
      <c r="H729" t="s">
        <v>21</v>
      </c>
      <c r="I729" t="s">
        <v>22</v>
      </c>
      <c r="J729">
        <v>1547964000</v>
      </c>
      <c r="K729" s="8">
        <f t="shared" si="44"/>
        <v>43485.25</v>
      </c>
      <c r="L729">
        <v>1552971600</v>
      </c>
      <c r="M729" s="8">
        <f t="shared" si="45"/>
        <v>43543.208333333328</v>
      </c>
      <c r="N729" t="b">
        <v>0</v>
      </c>
      <c r="O729" t="b">
        <v>0</v>
      </c>
      <c r="P729" t="s">
        <v>28</v>
      </c>
      <c r="Q729">
        <f>100*(E729/D729)</f>
        <v>165</v>
      </c>
      <c r="R729">
        <f>IF(G729, E729/G729, 0)</f>
        <v>159.61956521739131</v>
      </c>
      <c r="S729" t="str">
        <f t="shared" si="46"/>
        <v>technology</v>
      </c>
      <c r="T729" t="str">
        <f t="shared" si="47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92</v>
      </c>
      <c r="H730" t="s">
        <v>21</v>
      </c>
      <c r="I730" t="s">
        <v>22</v>
      </c>
      <c r="J730">
        <v>1464152400</v>
      </c>
      <c r="K730" s="8">
        <f t="shared" si="44"/>
        <v>42515.208333333328</v>
      </c>
      <c r="L730">
        <v>1465102800</v>
      </c>
      <c r="M730" s="8">
        <f t="shared" si="45"/>
        <v>42526.208333333328</v>
      </c>
      <c r="N730" t="b">
        <v>0</v>
      </c>
      <c r="O730" t="b">
        <v>0</v>
      </c>
      <c r="P730" t="s">
        <v>33</v>
      </c>
      <c r="Q730">
        <f>100*(E730/D730)</f>
        <v>17.5</v>
      </c>
      <c r="R730">
        <f>IF(G730, E730/G730, 0)</f>
        <v>7.9891304347826084</v>
      </c>
      <c r="S730" t="str">
        <f t="shared" si="46"/>
        <v>theater</v>
      </c>
      <c r="T730" t="str">
        <f t="shared" si="47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92</v>
      </c>
      <c r="H731" t="s">
        <v>21</v>
      </c>
      <c r="I731" t="s">
        <v>22</v>
      </c>
      <c r="J731">
        <v>1359957600</v>
      </c>
      <c r="K731" s="8">
        <f t="shared" si="44"/>
        <v>41309.25</v>
      </c>
      <c r="L731">
        <v>1360130400</v>
      </c>
      <c r="M731" s="8">
        <f t="shared" si="45"/>
        <v>41311.25</v>
      </c>
      <c r="N731" t="b">
        <v>0</v>
      </c>
      <c r="O731" t="b">
        <v>0</v>
      </c>
      <c r="P731" t="s">
        <v>53</v>
      </c>
      <c r="Q731">
        <f>100*(E731/D731)</f>
        <v>185.66071428571428</v>
      </c>
      <c r="R731">
        <f>IF(G731, E731/G731, 0)</f>
        <v>113.01086956521739</v>
      </c>
      <c r="S731" t="str">
        <f t="shared" si="46"/>
        <v>film &amp; video</v>
      </c>
      <c r="T731" t="str">
        <f t="shared" si="47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92</v>
      </c>
      <c r="H732" t="s">
        <v>15</v>
      </c>
      <c r="I732" t="s">
        <v>16</v>
      </c>
      <c r="J732">
        <v>1432357200</v>
      </c>
      <c r="K732" s="8">
        <f t="shared" si="44"/>
        <v>42147.208333333328</v>
      </c>
      <c r="L732">
        <v>1432875600</v>
      </c>
      <c r="M732" s="8">
        <f t="shared" si="45"/>
        <v>42153.208333333328</v>
      </c>
      <c r="N732" t="b">
        <v>0</v>
      </c>
      <c r="O732" t="b">
        <v>0</v>
      </c>
      <c r="P732" t="s">
        <v>65</v>
      </c>
      <c r="Q732">
        <f>100*(E732/D732)</f>
        <v>412.6631944444444</v>
      </c>
      <c r="R732">
        <f>IF(G732, E732/G732, 0)</f>
        <v>1291.8152173913043</v>
      </c>
      <c r="S732" t="str">
        <f t="shared" si="46"/>
        <v>technology</v>
      </c>
      <c r="T732" t="str">
        <f t="shared" si="47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14</v>
      </c>
      <c r="G733">
        <v>92</v>
      </c>
      <c r="H733" t="s">
        <v>21</v>
      </c>
      <c r="I733" t="s">
        <v>22</v>
      </c>
      <c r="J733">
        <v>1500786000</v>
      </c>
      <c r="K733" s="8">
        <f t="shared" si="44"/>
        <v>42939.208333333328</v>
      </c>
      <c r="L733">
        <v>1500872400</v>
      </c>
      <c r="M733" s="8">
        <f t="shared" si="45"/>
        <v>42940.208333333328</v>
      </c>
      <c r="N733" t="b">
        <v>0</v>
      </c>
      <c r="O733" t="b">
        <v>0</v>
      </c>
      <c r="P733" t="s">
        <v>28</v>
      </c>
      <c r="Q733">
        <f>100*(E733/D733)</f>
        <v>90.25</v>
      </c>
      <c r="R733">
        <f>IF(G733, E733/G733, 0)</f>
        <v>78.478260869565219</v>
      </c>
      <c r="S733" t="str">
        <f t="shared" si="46"/>
        <v>technology</v>
      </c>
      <c r="T733" t="str">
        <f t="shared" si="47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20</v>
      </c>
      <c r="G734">
        <v>92</v>
      </c>
      <c r="H734" t="s">
        <v>21</v>
      </c>
      <c r="I734" t="s">
        <v>22</v>
      </c>
      <c r="J734">
        <v>1490158800</v>
      </c>
      <c r="K734" s="8">
        <f t="shared" si="44"/>
        <v>42816.208333333328</v>
      </c>
      <c r="L734">
        <v>1492146000</v>
      </c>
      <c r="M734" s="8">
        <f t="shared" si="45"/>
        <v>42839.208333333328</v>
      </c>
      <c r="N734" t="b">
        <v>0</v>
      </c>
      <c r="O734" t="b">
        <v>1</v>
      </c>
      <c r="P734" t="s">
        <v>23</v>
      </c>
      <c r="Q734">
        <f>100*(E734/D734)</f>
        <v>91.984615384615381</v>
      </c>
      <c r="R734">
        <f>IF(G734, E734/G734, 0)</f>
        <v>1169.804347826087</v>
      </c>
      <c r="S734" t="str">
        <f t="shared" si="46"/>
        <v>music</v>
      </c>
      <c r="T734" t="str">
        <f t="shared" si="47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14</v>
      </c>
      <c r="G735">
        <v>92</v>
      </c>
      <c r="H735" t="s">
        <v>21</v>
      </c>
      <c r="I735" t="s">
        <v>22</v>
      </c>
      <c r="J735">
        <v>1406178000</v>
      </c>
      <c r="K735" s="8">
        <f t="shared" si="44"/>
        <v>41844.208333333336</v>
      </c>
      <c r="L735">
        <v>1407301200</v>
      </c>
      <c r="M735" s="8">
        <f t="shared" si="45"/>
        <v>41857.208333333336</v>
      </c>
      <c r="N735" t="b">
        <v>0</v>
      </c>
      <c r="O735" t="b">
        <v>0</v>
      </c>
      <c r="P735" t="s">
        <v>148</v>
      </c>
      <c r="Q735">
        <f>100*(E735/D735)</f>
        <v>527.00632911392404</v>
      </c>
      <c r="R735">
        <f>IF(G735, E735/G735, 0)</f>
        <v>905.07608695652175</v>
      </c>
      <c r="S735" t="str">
        <f t="shared" si="46"/>
        <v>music</v>
      </c>
      <c r="T735" t="str">
        <f t="shared" si="47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91</v>
      </c>
      <c r="H736" t="s">
        <v>21</v>
      </c>
      <c r="I736" t="s">
        <v>22</v>
      </c>
      <c r="J736">
        <v>1485583200</v>
      </c>
      <c r="K736" s="8">
        <f t="shared" si="44"/>
        <v>42763.25</v>
      </c>
      <c r="L736">
        <v>1486620000</v>
      </c>
      <c r="M736" s="8">
        <f t="shared" si="45"/>
        <v>42775.25</v>
      </c>
      <c r="N736" t="b">
        <v>0</v>
      </c>
      <c r="O736" t="b">
        <v>1</v>
      </c>
      <c r="P736" t="s">
        <v>33</v>
      </c>
      <c r="Q736">
        <f>100*(E736/D736)</f>
        <v>319.14285714285711</v>
      </c>
      <c r="R736">
        <f>IF(G736, E736/G736, 0)</f>
        <v>147.2967032967033</v>
      </c>
      <c r="S736" t="str">
        <f t="shared" si="46"/>
        <v>theater</v>
      </c>
      <c r="T736" t="str">
        <f t="shared" si="47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14</v>
      </c>
      <c r="G737">
        <v>91</v>
      </c>
      <c r="H737" t="s">
        <v>21</v>
      </c>
      <c r="I737" t="s">
        <v>22</v>
      </c>
      <c r="J737">
        <v>1459314000</v>
      </c>
      <c r="K737" s="8">
        <f t="shared" si="44"/>
        <v>42459.208333333328</v>
      </c>
      <c r="L737">
        <v>1459918800</v>
      </c>
      <c r="M737" s="8">
        <f t="shared" si="45"/>
        <v>42466.208333333328</v>
      </c>
      <c r="N737" t="b">
        <v>0</v>
      </c>
      <c r="O737" t="b">
        <v>0</v>
      </c>
      <c r="P737" t="s">
        <v>122</v>
      </c>
      <c r="Q737">
        <f>100*(E737/D737)</f>
        <v>354.18867924528303</v>
      </c>
      <c r="R737">
        <f>IF(G737, E737/G737, 0)</f>
        <v>1444</v>
      </c>
      <c r="S737" t="str">
        <f t="shared" si="46"/>
        <v>photography</v>
      </c>
      <c r="T737" t="str">
        <f t="shared" si="47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90</v>
      </c>
      <c r="H738" t="s">
        <v>21</v>
      </c>
      <c r="I738" t="s">
        <v>22</v>
      </c>
      <c r="J738">
        <v>1424412000</v>
      </c>
      <c r="K738" s="8">
        <f t="shared" si="44"/>
        <v>42055.25</v>
      </c>
      <c r="L738">
        <v>1424757600</v>
      </c>
      <c r="M738" s="8">
        <f t="shared" si="45"/>
        <v>42059.25</v>
      </c>
      <c r="N738" t="b">
        <v>0</v>
      </c>
      <c r="O738" t="b">
        <v>0</v>
      </c>
      <c r="P738" t="s">
        <v>68</v>
      </c>
      <c r="Q738">
        <f>100*(E738/D738)</f>
        <v>32.896103896103895</v>
      </c>
      <c r="R738">
        <f>IF(G738, E738/G738, 0)</f>
        <v>28.144444444444446</v>
      </c>
      <c r="S738" t="str">
        <f t="shared" si="46"/>
        <v>publishing</v>
      </c>
      <c r="T738" t="str">
        <f t="shared" si="47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89</v>
      </c>
      <c r="H739" t="s">
        <v>21</v>
      </c>
      <c r="I739" t="s">
        <v>22</v>
      </c>
      <c r="J739">
        <v>1478844000</v>
      </c>
      <c r="K739" s="8">
        <f t="shared" si="44"/>
        <v>42685.25</v>
      </c>
      <c r="L739">
        <v>1479880800</v>
      </c>
      <c r="M739" s="8">
        <f t="shared" si="45"/>
        <v>42697.25</v>
      </c>
      <c r="N739" t="b">
        <v>0</v>
      </c>
      <c r="O739" t="b">
        <v>0</v>
      </c>
      <c r="P739" t="s">
        <v>60</v>
      </c>
      <c r="Q739">
        <f>100*(E739/D739)</f>
        <v>135.8918918918919</v>
      </c>
      <c r="R739">
        <f>IF(G739, E739/G739, 0)</f>
        <v>56.49438202247191</v>
      </c>
      <c r="S739" t="str">
        <f t="shared" si="46"/>
        <v>music</v>
      </c>
      <c r="T739" t="str">
        <f t="shared" si="47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20</v>
      </c>
      <c r="G740">
        <v>89</v>
      </c>
      <c r="H740" t="s">
        <v>21</v>
      </c>
      <c r="I740" t="s">
        <v>22</v>
      </c>
      <c r="J740">
        <v>1416117600</v>
      </c>
      <c r="K740" s="8">
        <f t="shared" si="44"/>
        <v>41959.25</v>
      </c>
      <c r="L740">
        <v>1418018400</v>
      </c>
      <c r="M740" s="8">
        <f t="shared" si="45"/>
        <v>41981.25</v>
      </c>
      <c r="N740" t="b">
        <v>0</v>
      </c>
      <c r="O740" t="b">
        <v>1</v>
      </c>
      <c r="P740" t="s">
        <v>33</v>
      </c>
      <c r="Q740">
        <f>100*(E740/D740)</f>
        <v>2.0843373493975905</v>
      </c>
      <c r="R740">
        <f>IF(G740, E740/G740, 0)</f>
        <v>17.49438202247191</v>
      </c>
      <c r="S740" t="str">
        <f t="shared" si="46"/>
        <v>theater</v>
      </c>
      <c r="T740" t="str">
        <f t="shared" si="47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88</v>
      </c>
      <c r="H741" t="s">
        <v>21</v>
      </c>
      <c r="I741" t="s">
        <v>22</v>
      </c>
      <c r="J741">
        <v>1340946000</v>
      </c>
      <c r="K741" s="8">
        <f t="shared" si="44"/>
        <v>41089.208333333336</v>
      </c>
      <c r="L741">
        <v>1341032400</v>
      </c>
      <c r="M741" s="8">
        <f t="shared" si="45"/>
        <v>41090.208333333336</v>
      </c>
      <c r="N741" t="b">
        <v>0</v>
      </c>
      <c r="O741" t="b">
        <v>0</v>
      </c>
      <c r="P741" t="s">
        <v>60</v>
      </c>
      <c r="Q741">
        <f>100*(E741/D741)</f>
        <v>61</v>
      </c>
      <c r="R741">
        <f>IF(G741, E741/G741, 0)</f>
        <v>69.318181818181813</v>
      </c>
      <c r="S741" t="str">
        <f t="shared" si="46"/>
        <v>music</v>
      </c>
      <c r="T741" t="str">
        <f t="shared" si="47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20</v>
      </c>
      <c r="G742">
        <v>88</v>
      </c>
      <c r="H742" t="s">
        <v>21</v>
      </c>
      <c r="I742" t="s">
        <v>22</v>
      </c>
      <c r="J742">
        <v>1486101600</v>
      </c>
      <c r="K742" s="8">
        <f t="shared" si="44"/>
        <v>42769.25</v>
      </c>
      <c r="L742">
        <v>1486360800</v>
      </c>
      <c r="M742" s="8">
        <f t="shared" si="45"/>
        <v>42772.25</v>
      </c>
      <c r="N742" t="b">
        <v>0</v>
      </c>
      <c r="O742" t="b">
        <v>0</v>
      </c>
      <c r="P742" t="s">
        <v>33</v>
      </c>
      <c r="Q742">
        <f>100*(E742/D742)</f>
        <v>30.037735849056602</v>
      </c>
      <c r="R742">
        <f>IF(G742, E742/G742, 0)</f>
        <v>18.09090909090909</v>
      </c>
      <c r="S742" t="str">
        <f t="shared" si="46"/>
        <v>theater</v>
      </c>
      <c r="T742" t="str">
        <f t="shared" si="47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88</v>
      </c>
      <c r="H743" t="s">
        <v>21</v>
      </c>
      <c r="I743" t="s">
        <v>22</v>
      </c>
      <c r="J743">
        <v>1274590800</v>
      </c>
      <c r="K743" s="8">
        <f t="shared" si="44"/>
        <v>40321.208333333336</v>
      </c>
      <c r="L743">
        <v>1274677200</v>
      </c>
      <c r="M743" s="8">
        <f t="shared" si="45"/>
        <v>40322.208333333336</v>
      </c>
      <c r="N743" t="b">
        <v>0</v>
      </c>
      <c r="O743" t="b">
        <v>0</v>
      </c>
      <c r="P743" t="s">
        <v>33</v>
      </c>
      <c r="Q743">
        <f>100*(E743/D743)</f>
        <v>1179.1666666666665</v>
      </c>
      <c r="R743">
        <f>IF(G743, E743/G743, 0)</f>
        <v>160.79545454545453</v>
      </c>
      <c r="S743" t="str">
        <f t="shared" si="46"/>
        <v>theater</v>
      </c>
      <c r="T743" t="str">
        <f t="shared" si="47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88</v>
      </c>
      <c r="H744" t="s">
        <v>21</v>
      </c>
      <c r="I744" t="s">
        <v>22</v>
      </c>
      <c r="J744">
        <v>1263880800</v>
      </c>
      <c r="K744" s="8">
        <f t="shared" si="44"/>
        <v>40197.25</v>
      </c>
      <c r="L744">
        <v>1267509600</v>
      </c>
      <c r="M744" s="8">
        <f t="shared" si="45"/>
        <v>40239.25</v>
      </c>
      <c r="N744" t="b">
        <v>0</v>
      </c>
      <c r="O744" t="b">
        <v>0</v>
      </c>
      <c r="P744" t="s">
        <v>50</v>
      </c>
      <c r="Q744">
        <f>100*(E744/D744)</f>
        <v>1126.0833333333335</v>
      </c>
      <c r="R744">
        <f>IF(G744, E744/G744, 0)</f>
        <v>153.55681818181819</v>
      </c>
      <c r="S744" t="str">
        <f t="shared" si="46"/>
        <v>music</v>
      </c>
      <c r="T744" t="str">
        <f t="shared" si="47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20</v>
      </c>
      <c r="G745">
        <v>88</v>
      </c>
      <c r="H745" t="s">
        <v>21</v>
      </c>
      <c r="I745" t="s">
        <v>22</v>
      </c>
      <c r="J745">
        <v>1445403600</v>
      </c>
      <c r="K745" s="8">
        <f t="shared" si="44"/>
        <v>42298.208333333328</v>
      </c>
      <c r="L745">
        <v>1445922000</v>
      </c>
      <c r="M745" s="8">
        <f t="shared" si="45"/>
        <v>42304.208333333328</v>
      </c>
      <c r="N745" t="b">
        <v>0</v>
      </c>
      <c r="O745" t="b">
        <v>1</v>
      </c>
      <c r="P745" t="s">
        <v>33</v>
      </c>
      <c r="Q745">
        <f>100*(E745/D745)</f>
        <v>12.923076923076923</v>
      </c>
      <c r="R745">
        <f>IF(G745, E745/G745, 0)</f>
        <v>5.7272727272727275</v>
      </c>
      <c r="S745" t="str">
        <f t="shared" si="46"/>
        <v>theater</v>
      </c>
      <c r="T745" t="str">
        <f t="shared" si="47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87</v>
      </c>
      <c r="H746" t="s">
        <v>21</v>
      </c>
      <c r="I746" t="s">
        <v>22</v>
      </c>
      <c r="J746">
        <v>1533877200</v>
      </c>
      <c r="K746" s="8">
        <f t="shared" si="44"/>
        <v>43322.208333333328</v>
      </c>
      <c r="L746">
        <v>1534050000</v>
      </c>
      <c r="M746" s="8">
        <f t="shared" si="45"/>
        <v>43324.208333333328</v>
      </c>
      <c r="N746" t="b">
        <v>0</v>
      </c>
      <c r="O746" t="b">
        <v>1</v>
      </c>
      <c r="P746" t="s">
        <v>33</v>
      </c>
      <c r="Q746">
        <f>100*(E746/D746)</f>
        <v>712</v>
      </c>
      <c r="R746">
        <f>IF(G746, E746/G746, 0)</f>
        <v>163.67816091954023</v>
      </c>
      <c r="S746" t="str">
        <f t="shared" si="46"/>
        <v>theater</v>
      </c>
      <c r="T746" t="str">
        <f t="shared" si="47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20</v>
      </c>
      <c r="G747">
        <v>87</v>
      </c>
      <c r="H747" t="s">
        <v>21</v>
      </c>
      <c r="I747" t="s">
        <v>22</v>
      </c>
      <c r="J747">
        <v>1275195600</v>
      </c>
      <c r="K747" s="8">
        <f t="shared" si="44"/>
        <v>40328.208333333336</v>
      </c>
      <c r="L747">
        <v>1277528400</v>
      </c>
      <c r="M747" s="8">
        <f t="shared" si="45"/>
        <v>40355.208333333336</v>
      </c>
      <c r="N747" t="b">
        <v>0</v>
      </c>
      <c r="O747" t="b">
        <v>0</v>
      </c>
      <c r="P747" t="s">
        <v>65</v>
      </c>
      <c r="Q747">
        <f>100*(E747/D747)</f>
        <v>30.304347826086957</v>
      </c>
      <c r="R747">
        <f>IF(G747, E747/G747, 0)</f>
        <v>24.03448275862069</v>
      </c>
      <c r="S747" t="str">
        <f t="shared" si="46"/>
        <v>technology</v>
      </c>
      <c r="T747" t="str">
        <f t="shared" si="47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87</v>
      </c>
      <c r="H748" t="s">
        <v>21</v>
      </c>
      <c r="I748" t="s">
        <v>22</v>
      </c>
      <c r="J748">
        <v>1318136400</v>
      </c>
      <c r="K748" s="8">
        <f t="shared" si="44"/>
        <v>40825.208333333336</v>
      </c>
      <c r="L748">
        <v>1318568400</v>
      </c>
      <c r="M748" s="8">
        <f t="shared" si="45"/>
        <v>40830.208333333336</v>
      </c>
      <c r="N748" t="b">
        <v>0</v>
      </c>
      <c r="O748" t="b">
        <v>0</v>
      </c>
      <c r="P748" t="s">
        <v>28</v>
      </c>
      <c r="Q748">
        <f>100*(E748/D748)</f>
        <v>212.50896057347671</v>
      </c>
      <c r="R748">
        <f>IF(G748, E748/G748, 0)</f>
        <v>1362.9885057471265</v>
      </c>
      <c r="S748" t="str">
        <f t="shared" si="46"/>
        <v>technology</v>
      </c>
      <c r="T748" t="str">
        <f t="shared" si="47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74</v>
      </c>
      <c r="G749">
        <v>87</v>
      </c>
      <c r="H749" t="s">
        <v>21</v>
      </c>
      <c r="I749" t="s">
        <v>22</v>
      </c>
      <c r="J749">
        <v>1283403600</v>
      </c>
      <c r="K749" s="8">
        <f t="shared" si="44"/>
        <v>40423.208333333336</v>
      </c>
      <c r="L749">
        <v>1284354000</v>
      </c>
      <c r="M749" s="8">
        <f t="shared" si="45"/>
        <v>40434.208333333336</v>
      </c>
      <c r="N749" t="b">
        <v>0</v>
      </c>
      <c r="O749" t="b">
        <v>0</v>
      </c>
      <c r="P749" t="s">
        <v>33</v>
      </c>
      <c r="Q749">
        <f>100*(E749/D749)</f>
        <v>228.85714285714286</v>
      </c>
      <c r="R749">
        <f>IF(G749, E749/G749, 0)</f>
        <v>128.89655172413794</v>
      </c>
      <c r="S749" t="str">
        <f t="shared" si="46"/>
        <v>theater</v>
      </c>
      <c r="T749" t="str">
        <f t="shared" si="47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14</v>
      </c>
      <c r="G750">
        <v>87</v>
      </c>
      <c r="H750" t="s">
        <v>21</v>
      </c>
      <c r="I750" t="s">
        <v>22</v>
      </c>
      <c r="J750">
        <v>1267423200</v>
      </c>
      <c r="K750" s="8">
        <f t="shared" si="44"/>
        <v>40238.25</v>
      </c>
      <c r="L750">
        <v>1269579600</v>
      </c>
      <c r="M750" s="8">
        <f t="shared" si="45"/>
        <v>40263.208333333336</v>
      </c>
      <c r="N750" t="b">
        <v>0</v>
      </c>
      <c r="O750" t="b">
        <v>1</v>
      </c>
      <c r="P750" t="s">
        <v>71</v>
      </c>
      <c r="Q750">
        <f>100*(E750/D750)</f>
        <v>34.959979476654695</v>
      </c>
      <c r="R750">
        <f>IF(G750, E750/G750, 0)</f>
        <v>783.18390804597698</v>
      </c>
      <c r="S750" t="str">
        <f t="shared" si="46"/>
        <v>film &amp; video</v>
      </c>
      <c r="T750" t="str">
        <f t="shared" si="47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86</v>
      </c>
      <c r="H751" t="s">
        <v>107</v>
      </c>
      <c r="I751" t="s">
        <v>108</v>
      </c>
      <c r="J751">
        <v>1412744400</v>
      </c>
      <c r="K751" s="8">
        <f t="shared" si="44"/>
        <v>41920.208333333336</v>
      </c>
      <c r="L751">
        <v>1413781200</v>
      </c>
      <c r="M751" s="8">
        <f t="shared" si="45"/>
        <v>41932.208333333336</v>
      </c>
      <c r="N751" t="b">
        <v>0</v>
      </c>
      <c r="O751" t="b">
        <v>1</v>
      </c>
      <c r="P751" t="s">
        <v>65</v>
      </c>
      <c r="Q751">
        <f>100*(E751/D751)</f>
        <v>157.29069767441862</v>
      </c>
      <c r="R751">
        <f>IF(G751, E751/G751, 0)</f>
        <v>157.2906976744186</v>
      </c>
      <c r="S751" t="str">
        <f t="shared" si="46"/>
        <v>technology</v>
      </c>
      <c r="T751" t="str">
        <f t="shared" si="47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86</v>
      </c>
      <c r="H752" t="s">
        <v>40</v>
      </c>
      <c r="I752" t="s">
        <v>41</v>
      </c>
      <c r="J752">
        <v>1277960400</v>
      </c>
      <c r="K752" s="8">
        <f t="shared" si="44"/>
        <v>40360.208333333336</v>
      </c>
      <c r="L752">
        <v>1280120400</v>
      </c>
      <c r="M752" s="8">
        <f t="shared" si="45"/>
        <v>40385.208333333336</v>
      </c>
      <c r="N752" t="b">
        <v>0</v>
      </c>
      <c r="O752" t="b">
        <v>0</v>
      </c>
      <c r="P752" t="s">
        <v>50</v>
      </c>
      <c r="Q752">
        <f>100*(E752/D752)</f>
        <v>1</v>
      </c>
      <c r="R752">
        <f>IF(G752, E752/G752, 0)</f>
        <v>1.1627906976744186E-2</v>
      </c>
      <c r="S752" t="str">
        <f t="shared" si="46"/>
        <v>music</v>
      </c>
      <c r="T752" t="str">
        <f t="shared" si="47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14</v>
      </c>
      <c r="G753">
        <v>86</v>
      </c>
      <c r="H753" t="s">
        <v>21</v>
      </c>
      <c r="I753" t="s">
        <v>22</v>
      </c>
      <c r="J753">
        <v>1458190800</v>
      </c>
      <c r="K753" s="8">
        <f t="shared" si="44"/>
        <v>42446.208333333328</v>
      </c>
      <c r="L753">
        <v>1459486800</v>
      </c>
      <c r="M753" s="8">
        <f t="shared" si="45"/>
        <v>42461.208333333328</v>
      </c>
      <c r="N753" t="b">
        <v>1</v>
      </c>
      <c r="O753" t="b">
        <v>1</v>
      </c>
      <c r="P753" t="s">
        <v>68</v>
      </c>
      <c r="Q753">
        <f>100*(E753/D753)</f>
        <v>232.30555555555554</v>
      </c>
      <c r="R753">
        <f>IF(G753, E753/G753, 0)</f>
        <v>97.244186046511629</v>
      </c>
      <c r="S753" t="str">
        <f t="shared" si="46"/>
        <v>publishing</v>
      </c>
      <c r="T753" t="str">
        <f t="shared" si="47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20</v>
      </c>
      <c r="G754">
        <v>86</v>
      </c>
      <c r="H754" t="s">
        <v>21</v>
      </c>
      <c r="I754" t="s">
        <v>22</v>
      </c>
      <c r="J754">
        <v>1280984400</v>
      </c>
      <c r="K754" s="8">
        <f t="shared" si="44"/>
        <v>40395.208333333336</v>
      </c>
      <c r="L754">
        <v>1282539600</v>
      </c>
      <c r="M754" s="8">
        <f t="shared" si="45"/>
        <v>40413.208333333336</v>
      </c>
      <c r="N754" t="b">
        <v>0</v>
      </c>
      <c r="O754" t="b">
        <v>1</v>
      </c>
      <c r="P754" t="s">
        <v>33</v>
      </c>
      <c r="Q754">
        <f>100*(E754/D754)</f>
        <v>92.448275862068968</v>
      </c>
      <c r="R754">
        <f>IF(G754, E754/G754, 0)</f>
        <v>62.348837209302324</v>
      </c>
      <c r="S754" t="str">
        <f t="shared" si="46"/>
        <v>theater</v>
      </c>
      <c r="T754" t="str">
        <f t="shared" si="47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47</v>
      </c>
      <c r="G755">
        <v>86</v>
      </c>
      <c r="H755" t="s">
        <v>21</v>
      </c>
      <c r="I755" t="s">
        <v>22</v>
      </c>
      <c r="J755">
        <v>1274590800</v>
      </c>
      <c r="K755" s="8">
        <f t="shared" si="44"/>
        <v>40321.208333333336</v>
      </c>
      <c r="L755">
        <v>1275886800</v>
      </c>
      <c r="M755" s="8">
        <f t="shared" si="45"/>
        <v>40336.208333333336</v>
      </c>
      <c r="N755" t="b">
        <v>0</v>
      </c>
      <c r="O755" t="b">
        <v>0</v>
      </c>
      <c r="P755" t="s">
        <v>122</v>
      </c>
      <c r="Q755">
        <f>100*(E755/D755)</f>
        <v>256.70212765957444</v>
      </c>
      <c r="R755">
        <f>IF(G755, E755/G755, 0)</f>
        <v>140.2906976744186</v>
      </c>
      <c r="S755" t="str">
        <f t="shared" si="46"/>
        <v>photography</v>
      </c>
      <c r="T755" t="str">
        <f t="shared" si="47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86</v>
      </c>
      <c r="H756" t="s">
        <v>21</v>
      </c>
      <c r="I756" t="s">
        <v>22</v>
      </c>
      <c r="J756">
        <v>1351400400</v>
      </c>
      <c r="K756" s="8">
        <f t="shared" si="44"/>
        <v>41210.208333333336</v>
      </c>
      <c r="L756">
        <v>1355983200</v>
      </c>
      <c r="M756" s="8">
        <f t="shared" si="45"/>
        <v>41263.25</v>
      </c>
      <c r="N756" t="b">
        <v>0</v>
      </c>
      <c r="O756" t="b">
        <v>0</v>
      </c>
      <c r="P756" t="s">
        <v>33</v>
      </c>
      <c r="Q756">
        <f>100*(E756/D756)</f>
        <v>168.47017045454547</v>
      </c>
      <c r="R756">
        <f>IF(G756, E756/G756, 0)</f>
        <v>1379.1046511627908</v>
      </c>
      <c r="S756" t="str">
        <f t="shared" si="46"/>
        <v>theater</v>
      </c>
      <c r="T756" t="str">
        <f t="shared" si="47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14</v>
      </c>
      <c r="G757">
        <v>86</v>
      </c>
      <c r="H757" t="s">
        <v>36</v>
      </c>
      <c r="I757" t="s">
        <v>37</v>
      </c>
      <c r="J757">
        <v>1514354400</v>
      </c>
      <c r="K757" s="8">
        <f t="shared" si="44"/>
        <v>43096.25</v>
      </c>
      <c r="L757">
        <v>1515391200</v>
      </c>
      <c r="M757" s="8">
        <f t="shared" si="45"/>
        <v>43108.25</v>
      </c>
      <c r="N757" t="b">
        <v>0</v>
      </c>
      <c r="O757" t="b">
        <v>1</v>
      </c>
      <c r="P757" t="s">
        <v>33</v>
      </c>
      <c r="Q757">
        <f>100*(E757/D757)</f>
        <v>166.57777777777778</v>
      </c>
      <c r="R757">
        <f>IF(G757, E757/G757, 0)</f>
        <v>87.162790697674424</v>
      </c>
      <c r="S757" t="str">
        <f t="shared" si="46"/>
        <v>theater</v>
      </c>
      <c r="T757" t="str">
        <f t="shared" si="47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85</v>
      </c>
      <c r="H758" t="s">
        <v>21</v>
      </c>
      <c r="I758" t="s">
        <v>22</v>
      </c>
      <c r="J758">
        <v>1421733600</v>
      </c>
      <c r="K758" s="8">
        <f t="shared" si="44"/>
        <v>42024.25</v>
      </c>
      <c r="L758">
        <v>1422252000</v>
      </c>
      <c r="M758" s="8">
        <f t="shared" si="45"/>
        <v>42030.25</v>
      </c>
      <c r="N758" t="b">
        <v>0</v>
      </c>
      <c r="O758" t="b">
        <v>0</v>
      </c>
      <c r="P758" t="s">
        <v>33</v>
      </c>
      <c r="Q758">
        <f>100*(E758/D758)</f>
        <v>772.07692307692309</v>
      </c>
      <c r="R758">
        <f>IF(G758, E758/G758, 0)</f>
        <v>118.08235294117647</v>
      </c>
      <c r="S758" t="str">
        <f t="shared" si="46"/>
        <v>theater</v>
      </c>
      <c r="T758" t="str">
        <f t="shared" si="47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85</v>
      </c>
      <c r="H759" t="s">
        <v>21</v>
      </c>
      <c r="I759" t="s">
        <v>22</v>
      </c>
      <c r="J759">
        <v>1305176400</v>
      </c>
      <c r="K759" s="8">
        <f t="shared" si="44"/>
        <v>40675.208333333336</v>
      </c>
      <c r="L759">
        <v>1305522000</v>
      </c>
      <c r="M759" s="8">
        <f t="shared" si="45"/>
        <v>40679.208333333336</v>
      </c>
      <c r="N759" t="b">
        <v>0</v>
      </c>
      <c r="O759" t="b">
        <v>0</v>
      </c>
      <c r="P759" t="s">
        <v>53</v>
      </c>
      <c r="Q759">
        <f>100*(E759/D759)</f>
        <v>406.85714285714283</v>
      </c>
      <c r="R759">
        <f>IF(G759, E759/G759, 0)</f>
        <v>67.011764705882356</v>
      </c>
      <c r="S759" t="str">
        <f t="shared" si="46"/>
        <v>film &amp; video</v>
      </c>
      <c r="T759" t="str">
        <f t="shared" si="47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85</v>
      </c>
      <c r="H760" t="s">
        <v>15</v>
      </c>
      <c r="I760" t="s">
        <v>16</v>
      </c>
      <c r="J760">
        <v>1414126800</v>
      </c>
      <c r="K760" s="8">
        <f t="shared" si="44"/>
        <v>41936.208333333336</v>
      </c>
      <c r="L760">
        <v>1414904400</v>
      </c>
      <c r="M760" s="8">
        <f t="shared" si="45"/>
        <v>41945.208333333336</v>
      </c>
      <c r="N760" t="b">
        <v>0</v>
      </c>
      <c r="O760" t="b">
        <v>0</v>
      </c>
      <c r="P760" t="s">
        <v>23</v>
      </c>
      <c r="Q760">
        <f>100*(E760/D760)</f>
        <v>564.20608108108115</v>
      </c>
      <c r="R760">
        <f>IF(G760, E760/G760, 0)</f>
        <v>1964.7647058823529</v>
      </c>
      <c r="S760" t="str">
        <f t="shared" si="46"/>
        <v>music</v>
      </c>
      <c r="T760" t="str">
        <f t="shared" si="47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20</v>
      </c>
      <c r="G761">
        <v>85</v>
      </c>
      <c r="H761" t="s">
        <v>21</v>
      </c>
      <c r="I761" t="s">
        <v>22</v>
      </c>
      <c r="J761">
        <v>1517810400</v>
      </c>
      <c r="K761" s="8">
        <f t="shared" si="44"/>
        <v>43136.25</v>
      </c>
      <c r="L761">
        <v>1520402400</v>
      </c>
      <c r="M761" s="8">
        <f t="shared" si="45"/>
        <v>43166.25</v>
      </c>
      <c r="N761" t="b">
        <v>0</v>
      </c>
      <c r="O761" t="b">
        <v>0</v>
      </c>
      <c r="P761" t="s">
        <v>50</v>
      </c>
      <c r="Q761">
        <f>100*(E761/D761)</f>
        <v>68.426865671641792</v>
      </c>
      <c r="R761">
        <f>IF(G761, E761/G761, 0)</f>
        <v>1348.4117647058824</v>
      </c>
      <c r="S761" t="str">
        <f t="shared" si="46"/>
        <v>music</v>
      </c>
      <c r="T761" t="str">
        <f t="shared" si="47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20</v>
      </c>
      <c r="G762">
        <v>85</v>
      </c>
      <c r="H762" t="s">
        <v>107</v>
      </c>
      <c r="I762" t="s">
        <v>108</v>
      </c>
      <c r="J762">
        <v>1564635600</v>
      </c>
      <c r="K762" s="8">
        <f t="shared" si="44"/>
        <v>43678.208333333328</v>
      </c>
      <c r="L762">
        <v>1567141200</v>
      </c>
      <c r="M762" s="8">
        <f t="shared" si="45"/>
        <v>43707.208333333328</v>
      </c>
      <c r="N762" t="b">
        <v>0</v>
      </c>
      <c r="O762" t="b">
        <v>1</v>
      </c>
      <c r="P762" t="s">
        <v>89</v>
      </c>
      <c r="Q762">
        <f>100*(E762/D762)</f>
        <v>34.351966873706004</v>
      </c>
      <c r="R762">
        <f>IF(G762, E762/G762, 0)</f>
        <v>195.2</v>
      </c>
      <c r="S762" t="str">
        <f t="shared" si="46"/>
        <v>games</v>
      </c>
      <c r="T762" t="str">
        <f t="shared" si="47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85</v>
      </c>
      <c r="H763" t="s">
        <v>21</v>
      </c>
      <c r="I763" t="s">
        <v>22</v>
      </c>
      <c r="J763">
        <v>1500699600</v>
      </c>
      <c r="K763" s="8">
        <f t="shared" si="44"/>
        <v>42938.208333333328</v>
      </c>
      <c r="L763">
        <v>1501131600</v>
      </c>
      <c r="M763" s="8">
        <f t="shared" si="45"/>
        <v>42943.208333333328</v>
      </c>
      <c r="N763" t="b">
        <v>0</v>
      </c>
      <c r="O763" t="b">
        <v>0</v>
      </c>
      <c r="P763" t="s">
        <v>23</v>
      </c>
      <c r="Q763">
        <f>100*(E763/D763)</f>
        <v>655.4545454545455</v>
      </c>
      <c r="R763">
        <f>IF(G763, E763/G763, 0)</f>
        <v>169.64705882352942</v>
      </c>
      <c r="S763" t="str">
        <f t="shared" si="46"/>
        <v>music</v>
      </c>
      <c r="T763" t="str">
        <f t="shared" si="47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84</v>
      </c>
      <c r="H764" t="s">
        <v>26</v>
      </c>
      <c r="I764" t="s">
        <v>27</v>
      </c>
      <c r="J764">
        <v>1354082400</v>
      </c>
      <c r="K764" s="8">
        <f t="shared" si="44"/>
        <v>41241.25</v>
      </c>
      <c r="L764">
        <v>1355032800</v>
      </c>
      <c r="M764" s="8">
        <f t="shared" si="45"/>
        <v>41252.25</v>
      </c>
      <c r="N764" t="b">
        <v>0</v>
      </c>
      <c r="O764" t="b">
        <v>0</v>
      </c>
      <c r="P764" t="s">
        <v>159</v>
      </c>
      <c r="Q764">
        <f>100*(E764/D764)</f>
        <v>177.25714285714284</v>
      </c>
      <c r="R764">
        <f>IF(G764, E764/G764, 0)</f>
        <v>73.857142857142861</v>
      </c>
      <c r="S764" t="str">
        <f t="shared" si="46"/>
        <v>music</v>
      </c>
      <c r="T764" t="str">
        <f t="shared" si="47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14</v>
      </c>
      <c r="G765">
        <v>84</v>
      </c>
      <c r="H765" t="s">
        <v>21</v>
      </c>
      <c r="I765" t="s">
        <v>22</v>
      </c>
      <c r="J765">
        <v>1336453200</v>
      </c>
      <c r="K765" s="8">
        <f t="shared" si="44"/>
        <v>41037.208333333336</v>
      </c>
      <c r="L765">
        <v>1339477200</v>
      </c>
      <c r="M765" s="8">
        <f t="shared" si="45"/>
        <v>41072.208333333336</v>
      </c>
      <c r="N765" t="b">
        <v>0</v>
      </c>
      <c r="O765" t="b">
        <v>1</v>
      </c>
      <c r="P765" t="s">
        <v>33</v>
      </c>
      <c r="Q765">
        <f>100*(E765/D765)</f>
        <v>113.17857142857144</v>
      </c>
      <c r="R765">
        <f>IF(G765, E765/G765, 0)</f>
        <v>75.452380952380949</v>
      </c>
      <c r="S765" t="str">
        <f t="shared" si="46"/>
        <v>theater</v>
      </c>
      <c r="T765" t="str">
        <f t="shared" si="47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84</v>
      </c>
      <c r="H766" t="s">
        <v>21</v>
      </c>
      <c r="I766" t="s">
        <v>22</v>
      </c>
      <c r="J766">
        <v>1305262800</v>
      </c>
      <c r="K766" s="8">
        <f t="shared" si="44"/>
        <v>40676.208333333336</v>
      </c>
      <c r="L766">
        <v>1305954000</v>
      </c>
      <c r="M766" s="8">
        <f t="shared" si="45"/>
        <v>40684.208333333336</v>
      </c>
      <c r="N766" t="b">
        <v>0</v>
      </c>
      <c r="O766" t="b">
        <v>0</v>
      </c>
      <c r="P766" t="s">
        <v>23</v>
      </c>
      <c r="Q766">
        <f>100*(E766/D766)</f>
        <v>728.18181818181824</v>
      </c>
      <c r="R766">
        <f>IF(G766, E766/G766, 0)</f>
        <v>95.357142857142861</v>
      </c>
      <c r="S766" t="str">
        <f t="shared" si="46"/>
        <v>music</v>
      </c>
      <c r="T766" t="str">
        <f t="shared" si="47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83</v>
      </c>
      <c r="H767" t="s">
        <v>21</v>
      </c>
      <c r="I767" t="s">
        <v>22</v>
      </c>
      <c r="J767">
        <v>1492232400</v>
      </c>
      <c r="K767" s="8">
        <f t="shared" si="44"/>
        <v>42840.208333333328</v>
      </c>
      <c r="L767">
        <v>1494392400</v>
      </c>
      <c r="M767" s="8">
        <f t="shared" si="45"/>
        <v>42865.208333333328</v>
      </c>
      <c r="N767" t="b">
        <v>1</v>
      </c>
      <c r="O767" t="b">
        <v>1</v>
      </c>
      <c r="P767" t="s">
        <v>60</v>
      </c>
      <c r="Q767">
        <f>100*(E767/D767)</f>
        <v>208.33333333333334</v>
      </c>
      <c r="R767">
        <f>IF(G767, E767/G767, 0)</f>
        <v>97.891566265060234</v>
      </c>
      <c r="S767" t="str">
        <f t="shared" si="46"/>
        <v>music</v>
      </c>
      <c r="T767" t="str">
        <f t="shared" si="47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20</v>
      </c>
      <c r="G768">
        <v>83</v>
      </c>
      <c r="H768" t="s">
        <v>26</v>
      </c>
      <c r="I768" t="s">
        <v>27</v>
      </c>
      <c r="J768">
        <v>1537333200</v>
      </c>
      <c r="K768" s="8">
        <f t="shared" si="44"/>
        <v>43362.208333333328</v>
      </c>
      <c r="L768">
        <v>1537419600</v>
      </c>
      <c r="M768" s="8">
        <f t="shared" si="45"/>
        <v>43363.208333333328</v>
      </c>
      <c r="N768" t="b">
        <v>0</v>
      </c>
      <c r="O768" t="b">
        <v>0</v>
      </c>
      <c r="P768" t="s">
        <v>474</v>
      </c>
      <c r="Q768">
        <f>100*(E768/D768)</f>
        <v>31.171232876712331</v>
      </c>
      <c r="R768">
        <f>IF(G768, E768/G768, 0)</f>
        <v>164.49397590361446</v>
      </c>
      <c r="S768" t="str">
        <f t="shared" si="46"/>
        <v>film &amp; video</v>
      </c>
      <c r="T768" t="str">
        <f t="shared" si="47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83</v>
      </c>
      <c r="H769" t="s">
        <v>21</v>
      </c>
      <c r="I769" t="s">
        <v>22</v>
      </c>
      <c r="J769">
        <v>1444107600</v>
      </c>
      <c r="K769" s="8">
        <f t="shared" si="44"/>
        <v>42283.208333333328</v>
      </c>
      <c r="L769">
        <v>1447999200</v>
      </c>
      <c r="M769" s="8">
        <f t="shared" si="45"/>
        <v>42328.25</v>
      </c>
      <c r="N769" t="b">
        <v>0</v>
      </c>
      <c r="O769" t="b">
        <v>0</v>
      </c>
      <c r="P769" t="s">
        <v>206</v>
      </c>
      <c r="Q769">
        <f>100*(E769/D769)</f>
        <v>56.967078189300416</v>
      </c>
      <c r="R769">
        <f>IF(G769, E769/G769, 0)</f>
        <v>667.13253012048187</v>
      </c>
      <c r="S769" t="str">
        <f t="shared" si="46"/>
        <v>publishing</v>
      </c>
      <c r="T769" t="str">
        <f t="shared" si="47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14</v>
      </c>
      <c r="G770">
        <v>83</v>
      </c>
      <c r="H770" t="s">
        <v>21</v>
      </c>
      <c r="I770" t="s">
        <v>22</v>
      </c>
      <c r="J770">
        <v>1386741600</v>
      </c>
      <c r="K770" s="8">
        <f t="shared" si="44"/>
        <v>41619.25</v>
      </c>
      <c r="L770">
        <v>1388037600</v>
      </c>
      <c r="M770" s="8">
        <f t="shared" si="45"/>
        <v>41634.25</v>
      </c>
      <c r="N770" t="b">
        <v>0</v>
      </c>
      <c r="O770" t="b">
        <v>0</v>
      </c>
      <c r="P770" t="s">
        <v>33</v>
      </c>
      <c r="Q770">
        <f>100*(E770/D770)</f>
        <v>231</v>
      </c>
      <c r="R770">
        <f>IF(G770, E770/G770, 0)</f>
        <v>133.59036144578315</v>
      </c>
      <c r="S770" t="str">
        <f t="shared" si="46"/>
        <v>theater</v>
      </c>
      <c r="T770" t="str">
        <f t="shared" si="47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74</v>
      </c>
      <c r="G771">
        <v>82</v>
      </c>
      <c r="H771" t="s">
        <v>21</v>
      </c>
      <c r="I771" t="s">
        <v>22</v>
      </c>
      <c r="J771">
        <v>1376542800</v>
      </c>
      <c r="K771" s="8">
        <f t="shared" ref="K771:K834" si="48">(((J771/60)/60)/24)+DATE(1970,1,1)</f>
        <v>41501.208333333336</v>
      </c>
      <c r="L771">
        <v>1378789200</v>
      </c>
      <c r="M771" s="8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>
        <f>100*(E771/D771)</f>
        <v>86.867834394904463</v>
      </c>
      <c r="R771">
        <f>IF(G771, E771/G771, 0)</f>
        <v>1330.560975609756</v>
      </c>
      <c r="S771" t="str">
        <f t="shared" ref="S771:S834" si="50">LEFT(P771,FIND("/",P771)-1)</f>
        <v>games</v>
      </c>
      <c r="T771" t="str">
        <f t="shared" ref="T771:T834" si="51">RIGHT(P771,LEN(P771) - FIND("/",P771))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82</v>
      </c>
      <c r="H772" t="s">
        <v>107</v>
      </c>
      <c r="I772" t="s">
        <v>108</v>
      </c>
      <c r="J772">
        <v>1397451600</v>
      </c>
      <c r="K772" s="8">
        <f t="shared" si="48"/>
        <v>41743.208333333336</v>
      </c>
      <c r="L772">
        <v>1398056400</v>
      </c>
      <c r="M772" s="8">
        <f t="shared" si="49"/>
        <v>41750.208333333336</v>
      </c>
      <c r="N772" t="b">
        <v>0</v>
      </c>
      <c r="O772" t="b">
        <v>1</v>
      </c>
      <c r="P772" t="s">
        <v>33</v>
      </c>
      <c r="Q772">
        <f>100*(E772/D772)</f>
        <v>270.74418604651163</v>
      </c>
      <c r="R772">
        <f>IF(G772, E772/G772, 0)</f>
        <v>141.97560975609755</v>
      </c>
      <c r="S772" t="str">
        <f t="shared" si="50"/>
        <v>theater</v>
      </c>
      <c r="T772" t="str">
        <f t="shared" si="51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14</v>
      </c>
      <c r="G773">
        <v>82</v>
      </c>
      <c r="H773" t="s">
        <v>21</v>
      </c>
      <c r="I773" t="s">
        <v>22</v>
      </c>
      <c r="J773">
        <v>1548482400</v>
      </c>
      <c r="K773" s="8">
        <f t="shared" si="48"/>
        <v>43491.25</v>
      </c>
      <c r="L773">
        <v>1550815200</v>
      </c>
      <c r="M773" s="8">
        <f t="shared" si="49"/>
        <v>43518.25</v>
      </c>
      <c r="N773" t="b">
        <v>0</v>
      </c>
      <c r="O773" t="b">
        <v>0</v>
      </c>
      <c r="P773" t="s">
        <v>33</v>
      </c>
      <c r="Q773">
        <f>100*(E773/D773)</f>
        <v>49.446428571428569</v>
      </c>
      <c r="R773">
        <f>IF(G773, E773/G773, 0)</f>
        <v>33.768292682926827</v>
      </c>
      <c r="S773" t="str">
        <f t="shared" si="50"/>
        <v>theater</v>
      </c>
      <c r="T773" t="str">
        <f t="shared" si="51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82</v>
      </c>
      <c r="H774" t="s">
        <v>21</v>
      </c>
      <c r="I774" t="s">
        <v>22</v>
      </c>
      <c r="J774">
        <v>1549692000</v>
      </c>
      <c r="K774" s="8">
        <f t="shared" si="48"/>
        <v>43505.25</v>
      </c>
      <c r="L774">
        <v>1550037600</v>
      </c>
      <c r="M774" s="8">
        <f t="shared" si="49"/>
        <v>43509.25</v>
      </c>
      <c r="N774" t="b">
        <v>0</v>
      </c>
      <c r="O774" t="b">
        <v>0</v>
      </c>
      <c r="P774" t="s">
        <v>60</v>
      </c>
      <c r="Q774">
        <f>100*(E774/D774)</f>
        <v>113.3596256684492</v>
      </c>
      <c r="R774">
        <f>IF(G774, E774/G774, 0)</f>
        <v>2068.1219512195121</v>
      </c>
      <c r="S774" t="str">
        <f t="shared" si="50"/>
        <v>music</v>
      </c>
      <c r="T774" t="str">
        <f t="shared" si="51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81</v>
      </c>
      <c r="H775" t="s">
        <v>21</v>
      </c>
      <c r="I775" t="s">
        <v>22</v>
      </c>
      <c r="J775">
        <v>1492059600</v>
      </c>
      <c r="K775" s="8">
        <f t="shared" si="48"/>
        <v>42838.208333333328</v>
      </c>
      <c r="L775">
        <v>1492923600</v>
      </c>
      <c r="M775" s="8">
        <f t="shared" si="49"/>
        <v>42848.208333333328</v>
      </c>
      <c r="N775" t="b">
        <v>0</v>
      </c>
      <c r="O775" t="b">
        <v>0</v>
      </c>
      <c r="P775" t="s">
        <v>33</v>
      </c>
      <c r="Q775">
        <f>100*(E775/D775)</f>
        <v>190.55555555555554</v>
      </c>
      <c r="R775">
        <f>IF(G775, E775/G775, 0)</f>
        <v>1249.1975308641975</v>
      </c>
      <c r="S775" t="str">
        <f t="shared" si="50"/>
        <v>theater</v>
      </c>
      <c r="T775" t="str">
        <f t="shared" si="51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80</v>
      </c>
      <c r="H776" t="s">
        <v>107</v>
      </c>
      <c r="I776" t="s">
        <v>108</v>
      </c>
      <c r="J776">
        <v>1463979600</v>
      </c>
      <c r="K776" s="8">
        <f t="shared" si="48"/>
        <v>42513.208333333328</v>
      </c>
      <c r="L776">
        <v>1467522000</v>
      </c>
      <c r="M776" s="8">
        <f t="shared" si="49"/>
        <v>42554.208333333328</v>
      </c>
      <c r="N776" t="b">
        <v>0</v>
      </c>
      <c r="O776" t="b">
        <v>0</v>
      </c>
      <c r="P776" t="s">
        <v>28</v>
      </c>
      <c r="Q776">
        <f>100*(E776/D776)</f>
        <v>135.5</v>
      </c>
      <c r="R776">
        <f>IF(G776, E776/G776, 0)</f>
        <v>84.6875</v>
      </c>
      <c r="S776" t="str">
        <f t="shared" si="50"/>
        <v>technology</v>
      </c>
      <c r="T776" t="str">
        <f t="shared" si="51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80</v>
      </c>
      <c r="H777" t="s">
        <v>21</v>
      </c>
      <c r="I777" t="s">
        <v>22</v>
      </c>
      <c r="J777">
        <v>1415253600</v>
      </c>
      <c r="K777" s="8">
        <f t="shared" si="48"/>
        <v>41949.25</v>
      </c>
      <c r="L777">
        <v>1416117600</v>
      </c>
      <c r="M777" s="8">
        <f t="shared" si="49"/>
        <v>41959.25</v>
      </c>
      <c r="N777" t="b">
        <v>0</v>
      </c>
      <c r="O777" t="b">
        <v>0</v>
      </c>
      <c r="P777" t="s">
        <v>23</v>
      </c>
      <c r="Q777">
        <f>100*(E777/D777)</f>
        <v>10.297872340425531</v>
      </c>
      <c r="R777">
        <f>IF(G777, E777/G777, 0)</f>
        <v>12.1</v>
      </c>
      <c r="S777" t="str">
        <f t="shared" si="50"/>
        <v>music</v>
      </c>
      <c r="T777" t="str">
        <f t="shared" si="51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20</v>
      </c>
      <c r="G778">
        <v>80</v>
      </c>
      <c r="H778" t="s">
        <v>21</v>
      </c>
      <c r="I778" t="s">
        <v>22</v>
      </c>
      <c r="J778">
        <v>1562216400</v>
      </c>
      <c r="K778" s="8">
        <f t="shared" si="48"/>
        <v>43650.208333333328</v>
      </c>
      <c r="L778">
        <v>1563771600</v>
      </c>
      <c r="M778" s="8">
        <f t="shared" si="49"/>
        <v>43668.208333333328</v>
      </c>
      <c r="N778" t="b">
        <v>0</v>
      </c>
      <c r="O778" t="b">
        <v>0</v>
      </c>
      <c r="P778" t="s">
        <v>33</v>
      </c>
      <c r="Q778">
        <f>100*(E778/D778)</f>
        <v>65.544223826714799</v>
      </c>
      <c r="R778">
        <f>IF(G778, E778/G778, 0)</f>
        <v>907.78750000000002</v>
      </c>
      <c r="S778" t="str">
        <f t="shared" si="50"/>
        <v>theater</v>
      </c>
      <c r="T778" t="str">
        <f t="shared" si="51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20</v>
      </c>
      <c r="G779">
        <v>80</v>
      </c>
      <c r="H779" t="s">
        <v>21</v>
      </c>
      <c r="I779" t="s">
        <v>22</v>
      </c>
      <c r="J779">
        <v>1316754000</v>
      </c>
      <c r="K779" s="8">
        <f t="shared" si="48"/>
        <v>40809.208333333336</v>
      </c>
      <c r="L779">
        <v>1319259600</v>
      </c>
      <c r="M779" s="8">
        <f t="shared" si="49"/>
        <v>40838.208333333336</v>
      </c>
      <c r="N779" t="b">
        <v>0</v>
      </c>
      <c r="O779" t="b">
        <v>0</v>
      </c>
      <c r="P779" t="s">
        <v>33</v>
      </c>
      <c r="Q779">
        <f>100*(E779/D779)</f>
        <v>49.026652452025587</v>
      </c>
      <c r="R779">
        <f>IF(G779, E779/G779, 0)</f>
        <v>574.83749999999998</v>
      </c>
      <c r="S779" t="str">
        <f t="shared" si="50"/>
        <v>theater</v>
      </c>
      <c r="T779" t="str">
        <f t="shared" si="51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14</v>
      </c>
      <c r="G780">
        <v>80</v>
      </c>
      <c r="H780" t="s">
        <v>98</v>
      </c>
      <c r="I780" t="s">
        <v>99</v>
      </c>
      <c r="J780">
        <v>1313211600</v>
      </c>
      <c r="K780" s="8">
        <f t="shared" si="48"/>
        <v>40768.208333333336</v>
      </c>
      <c r="L780">
        <v>1313643600</v>
      </c>
      <c r="M780" s="8">
        <f t="shared" si="49"/>
        <v>40773.208333333336</v>
      </c>
      <c r="N780" t="b">
        <v>0</v>
      </c>
      <c r="O780" t="b">
        <v>0</v>
      </c>
      <c r="P780" t="s">
        <v>71</v>
      </c>
      <c r="Q780">
        <f>100*(E780/D780)</f>
        <v>787.92307692307691</v>
      </c>
      <c r="R780">
        <f>IF(G780, E780/G780, 0)</f>
        <v>128.03749999999999</v>
      </c>
      <c r="S780" t="str">
        <f t="shared" si="50"/>
        <v>film &amp; video</v>
      </c>
      <c r="T780" t="str">
        <f t="shared" si="51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20</v>
      </c>
      <c r="G781">
        <v>80</v>
      </c>
      <c r="H781" t="s">
        <v>21</v>
      </c>
      <c r="I781" t="s">
        <v>22</v>
      </c>
      <c r="J781">
        <v>1439528400</v>
      </c>
      <c r="K781" s="8">
        <f t="shared" si="48"/>
        <v>42230.208333333328</v>
      </c>
      <c r="L781">
        <v>1440306000</v>
      </c>
      <c r="M781" s="8">
        <f t="shared" si="49"/>
        <v>42239.208333333328</v>
      </c>
      <c r="N781" t="b">
        <v>0</v>
      </c>
      <c r="O781" t="b">
        <v>1</v>
      </c>
      <c r="P781" t="s">
        <v>33</v>
      </c>
      <c r="Q781">
        <f>100*(E781/D781)</f>
        <v>80.306347746090154</v>
      </c>
      <c r="R781">
        <f>IF(G781, E781/G781, 0)</f>
        <v>1091.1624999999999</v>
      </c>
      <c r="S781" t="str">
        <f t="shared" si="50"/>
        <v>theater</v>
      </c>
      <c r="T781" t="str">
        <f t="shared" si="51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80</v>
      </c>
      <c r="H782" t="s">
        <v>21</v>
      </c>
      <c r="I782" t="s">
        <v>22</v>
      </c>
      <c r="J782">
        <v>1469163600</v>
      </c>
      <c r="K782" s="8">
        <f t="shared" si="48"/>
        <v>42573.208333333328</v>
      </c>
      <c r="L782">
        <v>1470805200</v>
      </c>
      <c r="M782" s="8">
        <f t="shared" si="49"/>
        <v>42592.208333333328</v>
      </c>
      <c r="N782" t="b">
        <v>0</v>
      </c>
      <c r="O782" t="b">
        <v>1</v>
      </c>
      <c r="P782" t="s">
        <v>53</v>
      </c>
      <c r="Q782">
        <f>100*(E782/D782)</f>
        <v>106.29411764705883</v>
      </c>
      <c r="R782">
        <f>IF(G782, E782/G782, 0)</f>
        <v>67.762500000000003</v>
      </c>
      <c r="S782" t="str">
        <f t="shared" si="50"/>
        <v>film &amp; video</v>
      </c>
      <c r="T782" t="str">
        <f t="shared" si="51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20</v>
      </c>
      <c r="G783">
        <v>80</v>
      </c>
      <c r="H783" t="s">
        <v>98</v>
      </c>
      <c r="I783" t="s">
        <v>99</v>
      </c>
      <c r="J783">
        <v>1288501200</v>
      </c>
      <c r="K783" s="8">
        <f t="shared" si="48"/>
        <v>40482.208333333336</v>
      </c>
      <c r="L783">
        <v>1292911200</v>
      </c>
      <c r="M783" s="8">
        <f t="shared" si="49"/>
        <v>40533.25</v>
      </c>
      <c r="N783" t="b">
        <v>0</v>
      </c>
      <c r="O783" t="b">
        <v>0</v>
      </c>
      <c r="P783" t="s">
        <v>33</v>
      </c>
      <c r="Q783">
        <f>100*(E783/D783)</f>
        <v>50.735632183908038</v>
      </c>
      <c r="R783">
        <f>IF(G783, E783/G783, 0)</f>
        <v>55.174999999999997</v>
      </c>
      <c r="S783" t="str">
        <f t="shared" si="50"/>
        <v>theater</v>
      </c>
      <c r="T783" t="str">
        <f t="shared" si="51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14</v>
      </c>
      <c r="G784">
        <v>79</v>
      </c>
      <c r="H784" t="s">
        <v>21</v>
      </c>
      <c r="I784" t="s">
        <v>22</v>
      </c>
      <c r="J784">
        <v>1298959200</v>
      </c>
      <c r="K784" s="8">
        <f t="shared" si="48"/>
        <v>40603.25</v>
      </c>
      <c r="L784">
        <v>1301374800</v>
      </c>
      <c r="M784" s="8">
        <f t="shared" si="49"/>
        <v>40631.208333333336</v>
      </c>
      <c r="N784" t="b">
        <v>0</v>
      </c>
      <c r="O784" t="b">
        <v>1</v>
      </c>
      <c r="P784" t="s">
        <v>71</v>
      </c>
      <c r="Q784">
        <f>100*(E784/D784)</f>
        <v>215.31372549019611</v>
      </c>
      <c r="R784">
        <f>IF(G784, E784/G784, 0)</f>
        <v>139</v>
      </c>
      <c r="S784" t="str">
        <f t="shared" si="50"/>
        <v>film &amp; video</v>
      </c>
      <c r="T784" t="str">
        <f t="shared" si="51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78</v>
      </c>
      <c r="H785" t="s">
        <v>21</v>
      </c>
      <c r="I785" t="s">
        <v>22</v>
      </c>
      <c r="J785">
        <v>1387260000</v>
      </c>
      <c r="K785" s="8">
        <f t="shared" si="48"/>
        <v>41625.25</v>
      </c>
      <c r="L785">
        <v>1387864800</v>
      </c>
      <c r="M785" s="8">
        <f t="shared" si="49"/>
        <v>41632.25</v>
      </c>
      <c r="N785" t="b">
        <v>0</v>
      </c>
      <c r="O785" t="b">
        <v>0</v>
      </c>
      <c r="P785" t="s">
        <v>23</v>
      </c>
      <c r="Q785">
        <f>100*(E785/D785)</f>
        <v>141.22972972972974</v>
      </c>
      <c r="R785">
        <f>IF(G785, E785/G785, 0)</f>
        <v>133.98717948717947</v>
      </c>
      <c r="S785" t="str">
        <f t="shared" si="50"/>
        <v>music</v>
      </c>
      <c r="T785" t="str">
        <f t="shared" si="51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78</v>
      </c>
      <c r="H786" t="s">
        <v>21</v>
      </c>
      <c r="I786" t="s">
        <v>22</v>
      </c>
      <c r="J786">
        <v>1457244000</v>
      </c>
      <c r="K786" s="8">
        <f t="shared" si="48"/>
        <v>42435.25</v>
      </c>
      <c r="L786">
        <v>1458190800</v>
      </c>
      <c r="M786" s="8">
        <f t="shared" si="49"/>
        <v>42446.208333333328</v>
      </c>
      <c r="N786" t="b">
        <v>0</v>
      </c>
      <c r="O786" t="b">
        <v>0</v>
      </c>
      <c r="P786" t="s">
        <v>28</v>
      </c>
      <c r="Q786">
        <f>100*(E786/D786)</f>
        <v>115.33745781777279</v>
      </c>
      <c r="R786">
        <f>IF(G786, E786/G786, 0)</f>
        <v>1314.551282051282</v>
      </c>
      <c r="S786" t="str">
        <f t="shared" si="50"/>
        <v>technology</v>
      </c>
      <c r="T786" t="str">
        <f t="shared" si="51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14</v>
      </c>
      <c r="G787">
        <v>78</v>
      </c>
      <c r="H787" t="s">
        <v>26</v>
      </c>
      <c r="I787" t="s">
        <v>27</v>
      </c>
      <c r="J787">
        <v>1556341200</v>
      </c>
      <c r="K787" s="8">
        <f t="shared" si="48"/>
        <v>43582.208333333328</v>
      </c>
      <c r="L787">
        <v>1559278800</v>
      </c>
      <c r="M787" s="8">
        <f t="shared" si="49"/>
        <v>43616.208333333328</v>
      </c>
      <c r="N787" t="b">
        <v>0</v>
      </c>
      <c r="O787" t="b">
        <v>1</v>
      </c>
      <c r="P787" t="s">
        <v>71</v>
      </c>
      <c r="Q787">
        <f>100*(E787/D787)</f>
        <v>193.11940298507463</v>
      </c>
      <c r="R787">
        <f>IF(G787, E787/G787, 0)</f>
        <v>165.88461538461539</v>
      </c>
      <c r="S787" t="str">
        <f t="shared" si="50"/>
        <v>film &amp; video</v>
      </c>
      <c r="T787" t="str">
        <f t="shared" si="51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14</v>
      </c>
      <c r="G788">
        <v>78</v>
      </c>
      <c r="H788" t="s">
        <v>107</v>
      </c>
      <c r="I788" t="s">
        <v>108</v>
      </c>
      <c r="J788">
        <v>1522126800</v>
      </c>
      <c r="K788" s="8">
        <f t="shared" si="48"/>
        <v>43186.208333333328</v>
      </c>
      <c r="L788">
        <v>1522731600</v>
      </c>
      <c r="M788" s="8">
        <f t="shared" si="49"/>
        <v>43193.208333333328</v>
      </c>
      <c r="N788" t="b">
        <v>0</v>
      </c>
      <c r="O788" t="b">
        <v>1</v>
      </c>
      <c r="P788" t="s">
        <v>159</v>
      </c>
      <c r="Q788">
        <f>100*(E788/D788)</f>
        <v>729.73333333333335</v>
      </c>
      <c r="R788">
        <f>IF(G788, E788/G788, 0)</f>
        <v>140.33333333333334</v>
      </c>
      <c r="S788" t="str">
        <f t="shared" si="50"/>
        <v>music</v>
      </c>
      <c r="T788" t="str">
        <f t="shared" si="51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77</v>
      </c>
      <c r="H789" t="s">
        <v>15</v>
      </c>
      <c r="I789" t="s">
        <v>16</v>
      </c>
      <c r="J789">
        <v>1305954000</v>
      </c>
      <c r="K789" s="8">
        <f t="shared" si="48"/>
        <v>40684.208333333336</v>
      </c>
      <c r="L789">
        <v>1306731600</v>
      </c>
      <c r="M789" s="8">
        <f t="shared" si="49"/>
        <v>40693.208333333336</v>
      </c>
      <c r="N789" t="b">
        <v>0</v>
      </c>
      <c r="O789" t="b">
        <v>0</v>
      </c>
      <c r="P789" t="s">
        <v>23</v>
      </c>
      <c r="Q789">
        <f>100*(E789/D789)</f>
        <v>99.66339869281046</v>
      </c>
      <c r="R789">
        <f>IF(G789, E789/G789, 0)</f>
        <v>792.12987012987014</v>
      </c>
      <c r="S789" t="str">
        <f t="shared" si="50"/>
        <v>music</v>
      </c>
      <c r="T789" t="str">
        <f t="shared" si="51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14</v>
      </c>
      <c r="G790">
        <v>77</v>
      </c>
      <c r="H790" t="s">
        <v>21</v>
      </c>
      <c r="I790" t="s">
        <v>22</v>
      </c>
      <c r="J790">
        <v>1350709200</v>
      </c>
      <c r="K790" s="8">
        <f t="shared" si="48"/>
        <v>41202.208333333336</v>
      </c>
      <c r="L790">
        <v>1352527200</v>
      </c>
      <c r="M790" s="8">
        <f t="shared" si="49"/>
        <v>41223.25</v>
      </c>
      <c r="N790" t="b">
        <v>0</v>
      </c>
      <c r="O790" t="b">
        <v>0</v>
      </c>
      <c r="P790" t="s">
        <v>71</v>
      </c>
      <c r="Q790">
        <f>100*(E790/D790)</f>
        <v>88.166666666666671</v>
      </c>
      <c r="R790">
        <f>IF(G790, E790/G790, 0)</f>
        <v>41.220779220779221</v>
      </c>
      <c r="S790" t="str">
        <f t="shared" si="50"/>
        <v>film &amp; video</v>
      </c>
      <c r="T790" t="str">
        <f t="shared" si="51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77</v>
      </c>
      <c r="H791" t="s">
        <v>21</v>
      </c>
      <c r="I791" t="s">
        <v>22</v>
      </c>
      <c r="J791">
        <v>1401166800</v>
      </c>
      <c r="K791" s="8">
        <f t="shared" si="48"/>
        <v>41786.208333333336</v>
      </c>
      <c r="L791">
        <v>1404363600</v>
      </c>
      <c r="M791" s="8">
        <f t="shared" si="49"/>
        <v>41823.208333333336</v>
      </c>
      <c r="N791" t="b">
        <v>0</v>
      </c>
      <c r="O791" t="b">
        <v>0</v>
      </c>
      <c r="P791" t="s">
        <v>33</v>
      </c>
      <c r="Q791">
        <f>100*(E791/D791)</f>
        <v>37.233333333333334</v>
      </c>
      <c r="R791">
        <f>IF(G791, E791/G791, 0)</f>
        <v>43.519480519480517</v>
      </c>
      <c r="S791" t="str">
        <f t="shared" si="50"/>
        <v>theater</v>
      </c>
      <c r="T791" t="str">
        <f t="shared" si="51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20</v>
      </c>
      <c r="G792">
        <v>76</v>
      </c>
      <c r="H792" t="s">
        <v>21</v>
      </c>
      <c r="I792" t="s">
        <v>22</v>
      </c>
      <c r="J792">
        <v>1266127200</v>
      </c>
      <c r="K792" s="8">
        <f t="shared" si="48"/>
        <v>40223.25</v>
      </c>
      <c r="L792">
        <v>1266645600</v>
      </c>
      <c r="M792" s="8">
        <f t="shared" si="49"/>
        <v>40229.25</v>
      </c>
      <c r="N792" t="b">
        <v>0</v>
      </c>
      <c r="O792" t="b">
        <v>0</v>
      </c>
      <c r="P792" t="s">
        <v>33</v>
      </c>
      <c r="Q792">
        <f>100*(E792/D792)</f>
        <v>30.540075309306079</v>
      </c>
      <c r="R792">
        <f>IF(G792, E792/G792, 0)</f>
        <v>747.02631578947364</v>
      </c>
      <c r="S792" t="str">
        <f t="shared" si="50"/>
        <v>theater</v>
      </c>
      <c r="T792" t="str">
        <f t="shared" si="51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76</v>
      </c>
      <c r="H793" t="s">
        <v>21</v>
      </c>
      <c r="I793" t="s">
        <v>22</v>
      </c>
      <c r="J793">
        <v>1481436000</v>
      </c>
      <c r="K793" s="8">
        <f t="shared" si="48"/>
        <v>42715.25</v>
      </c>
      <c r="L793">
        <v>1482818400</v>
      </c>
      <c r="M793" s="8">
        <f t="shared" si="49"/>
        <v>42731.25</v>
      </c>
      <c r="N793" t="b">
        <v>0</v>
      </c>
      <c r="O793" t="b">
        <v>0</v>
      </c>
      <c r="P793" t="s">
        <v>17</v>
      </c>
      <c r="Q793">
        <f>100*(E793/D793)</f>
        <v>25.714285714285712</v>
      </c>
      <c r="R793">
        <f>IF(G793, E793/G793, 0)</f>
        <v>7.1052631578947372</v>
      </c>
      <c r="S793" t="str">
        <f t="shared" si="50"/>
        <v>food</v>
      </c>
      <c r="T793" t="str">
        <f t="shared" si="51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20</v>
      </c>
      <c r="G794">
        <v>76</v>
      </c>
      <c r="H794" t="s">
        <v>21</v>
      </c>
      <c r="I794" t="s">
        <v>22</v>
      </c>
      <c r="J794">
        <v>1372222800</v>
      </c>
      <c r="K794" s="8">
        <f t="shared" si="48"/>
        <v>41451.208333333336</v>
      </c>
      <c r="L794">
        <v>1374642000</v>
      </c>
      <c r="M794" s="8">
        <f t="shared" si="49"/>
        <v>41479.208333333336</v>
      </c>
      <c r="N794" t="b">
        <v>0</v>
      </c>
      <c r="O794" t="b">
        <v>1</v>
      </c>
      <c r="P794" t="s">
        <v>33</v>
      </c>
      <c r="Q794">
        <f>100*(E794/D794)</f>
        <v>34</v>
      </c>
      <c r="R794">
        <f>IF(G794, E794/G794, 0)</f>
        <v>8.9473684210526319</v>
      </c>
      <c r="S794" t="str">
        <f t="shared" si="50"/>
        <v>theater</v>
      </c>
      <c r="T794" t="str">
        <f t="shared" si="51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14</v>
      </c>
      <c r="G795">
        <v>75</v>
      </c>
      <c r="H795" t="s">
        <v>98</v>
      </c>
      <c r="I795" t="s">
        <v>99</v>
      </c>
      <c r="J795">
        <v>1372136400</v>
      </c>
      <c r="K795" s="8">
        <f t="shared" si="48"/>
        <v>41450.208333333336</v>
      </c>
      <c r="L795">
        <v>1372482000</v>
      </c>
      <c r="M795" s="8">
        <f t="shared" si="49"/>
        <v>41454.208333333336</v>
      </c>
      <c r="N795" t="b">
        <v>0</v>
      </c>
      <c r="O795" t="b">
        <v>0</v>
      </c>
      <c r="P795" t="s">
        <v>68</v>
      </c>
      <c r="Q795">
        <f>100*(E795/D795)</f>
        <v>1185.909090909091</v>
      </c>
      <c r="R795">
        <f>IF(G795, E795/G795, 0)</f>
        <v>173.93333333333334</v>
      </c>
      <c r="S795" t="str">
        <f t="shared" si="50"/>
        <v>publishing</v>
      </c>
      <c r="T795" t="str">
        <f t="shared" si="51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14</v>
      </c>
      <c r="G796">
        <v>75</v>
      </c>
      <c r="H796" t="s">
        <v>21</v>
      </c>
      <c r="I796" t="s">
        <v>22</v>
      </c>
      <c r="J796">
        <v>1513922400</v>
      </c>
      <c r="K796" s="8">
        <f t="shared" si="48"/>
        <v>43091.25</v>
      </c>
      <c r="L796">
        <v>1514959200</v>
      </c>
      <c r="M796" s="8">
        <f t="shared" si="49"/>
        <v>43103.25</v>
      </c>
      <c r="N796" t="b">
        <v>0</v>
      </c>
      <c r="O796" t="b">
        <v>0</v>
      </c>
      <c r="P796" t="s">
        <v>23</v>
      </c>
      <c r="Q796">
        <f>100*(E796/D796)</f>
        <v>125.39393939393939</v>
      </c>
      <c r="R796">
        <f>IF(G796, E796/G796, 0)</f>
        <v>110.34666666666666</v>
      </c>
      <c r="S796" t="str">
        <f t="shared" si="50"/>
        <v>music</v>
      </c>
      <c r="T796" t="str">
        <f t="shared" si="51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74</v>
      </c>
      <c r="G797">
        <v>75</v>
      </c>
      <c r="H797" t="s">
        <v>21</v>
      </c>
      <c r="I797" t="s">
        <v>22</v>
      </c>
      <c r="J797">
        <v>1477976400</v>
      </c>
      <c r="K797" s="8">
        <f t="shared" si="48"/>
        <v>42675.208333333328</v>
      </c>
      <c r="L797">
        <v>1478235600</v>
      </c>
      <c r="M797" s="8">
        <f t="shared" si="49"/>
        <v>42678.208333333328</v>
      </c>
      <c r="N797" t="b">
        <v>0</v>
      </c>
      <c r="O797" t="b">
        <v>0</v>
      </c>
      <c r="P797" t="s">
        <v>53</v>
      </c>
      <c r="Q797">
        <f>100*(E797/D797)</f>
        <v>14.394366197183098</v>
      </c>
      <c r="R797">
        <f>IF(G797, E797/G797, 0)</f>
        <v>13.626666666666667</v>
      </c>
      <c r="S797" t="str">
        <f t="shared" si="50"/>
        <v>film &amp; video</v>
      </c>
      <c r="T797" t="str">
        <f t="shared" si="51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75</v>
      </c>
      <c r="H798" t="s">
        <v>21</v>
      </c>
      <c r="I798" t="s">
        <v>22</v>
      </c>
      <c r="J798">
        <v>1407474000</v>
      </c>
      <c r="K798" s="8">
        <f t="shared" si="48"/>
        <v>41859.208333333336</v>
      </c>
      <c r="L798">
        <v>1408078800</v>
      </c>
      <c r="M798" s="8">
        <f t="shared" si="49"/>
        <v>41866.208333333336</v>
      </c>
      <c r="N798" t="b">
        <v>0</v>
      </c>
      <c r="O798" t="b">
        <v>1</v>
      </c>
      <c r="P798" t="s">
        <v>292</v>
      </c>
      <c r="Q798">
        <f>100*(E798/D798)</f>
        <v>54.807692307692314</v>
      </c>
      <c r="R798">
        <f>IF(G798, E798/G798, 0)</f>
        <v>57</v>
      </c>
      <c r="S798" t="str">
        <f t="shared" si="50"/>
        <v>games</v>
      </c>
      <c r="T798" t="str">
        <f t="shared" si="51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14</v>
      </c>
      <c r="G799">
        <v>75</v>
      </c>
      <c r="H799" t="s">
        <v>21</v>
      </c>
      <c r="I799" t="s">
        <v>22</v>
      </c>
      <c r="J799">
        <v>1546149600</v>
      </c>
      <c r="K799" s="8">
        <f t="shared" si="48"/>
        <v>43464.25</v>
      </c>
      <c r="L799">
        <v>1548136800</v>
      </c>
      <c r="M799" s="8">
        <f t="shared" si="49"/>
        <v>43487.25</v>
      </c>
      <c r="N799" t="b">
        <v>0</v>
      </c>
      <c r="O799" t="b">
        <v>0</v>
      </c>
      <c r="P799" t="s">
        <v>28</v>
      </c>
      <c r="Q799">
        <f>100*(E799/D799)</f>
        <v>109.63157894736841</v>
      </c>
      <c r="R799">
        <f>IF(G799, E799/G799, 0)</f>
        <v>111.09333333333333</v>
      </c>
      <c r="S799" t="str">
        <f t="shared" si="50"/>
        <v>technology</v>
      </c>
      <c r="T799" t="str">
        <f t="shared" si="51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74</v>
      </c>
      <c r="G800">
        <v>75</v>
      </c>
      <c r="H800" t="s">
        <v>21</v>
      </c>
      <c r="I800" t="s">
        <v>22</v>
      </c>
      <c r="J800">
        <v>1338440400</v>
      </c>
      <c r="K800" s="8">
        <f t="shared" si="48"/>
        <v>41060.208333333336</v>
      </c>
      <c r="L800">
        <v>1340859600</v>
      </c>
      <c r="M800" s="8">
        <f t="shared" si="49"/>
        <v>41088.208333333336</v>
      </c>
      <c r="N800" t="b">
        <v>0</v>
      </c>
      <c r="O800" t="b">
        <v>1</v>
      </c>
      <c r="P800" t="s">
        <v>33</v>
      </c>
      <c r="Q800">
        <f>100*(E800/D800)</f>
        <v>188.47058823529412</v>
      </c>
      <c r="R800">
        <f>IF(G800, E800/G800, 0)</f>
        <v>85.44</v>
      </c>
      <c r="S800" t="str">
        <f t="shared" si="50"/>
        <v>theater</v>
      </c>
      <c r="T800" t="str">
        <f t="shared" si="51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73</v>
      </c>
      <c r="H801" t="s">
        <v>40</v>
      </c>
      <c r="I801" t="s">
        <v>41</v>
      </c>
      <c r="J801">
        <v>1454133600</v>
      </c>
      <c r="K801" s="8">
        <f t="shared" si="48"/>
        <v>42399.25</v>
      </c>
      <c r="L801">
        <v>1454479200</v>
      </c>
      <c r="M801" s="8">
        <f t="shared" si="49"/>
        <v>42403.25</v>
      </c>
      <c r="N801" t="b">
        <v>0</v>
      </c>
      <c r="O801" t="b">
        <v>0</v>
      </c>
      <c r="P801" t="s">
        <v>33</v>
      </c>
      <c r="Q801">
        <f>100*(E801/D801)</f>
        <v>87.008284023668637</v>
      </c>
      <c r="R801">
        <f>IF(G801, E801/G801, 0)</f>
        <v>1007.1506849315068</v>
      </c>
      <c r="S801" t="str">
        <f t="shared" si="50"/>
        <v>theater</v>
      </c>
      <c r="T801" t="str">
        <f t="shared" si="51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73</v>
      </c>
      <c r="H802" t="s">
        <v>98</v>
      </c>
      <c r="I802" t="s">
        <v>99</v>
      </c>
      <c r="J802">
        <v>1434085200</v>
      </c>
      <c r="K802" s="8">
        <f t="shared" si="48"/>
        <v>42167.208333333328</v>
      </c>
      <c r="L802">
        <v>1434430800</v>
      </c>
      <c r="M802" s="8">
        <f t="shared" si="49"/>
        <v>42171.208333333328</v>
      </c>
      <c r="N802" t="b">
        <v>0</v>
      </c>
      <c r="O802" t="b">
        <v>0</v>
      </c>
      <c r="P802" t="s">
        <v>23</v>
      </c>
      <c r="Q802">
        <f>100*(E802/D802)</f>
        <v>1</v>
      </c>
      <c r="R802">
        <f>IF(G802, E802/G802, 0)</f>
        <v>1.3698630136986301E-2</v>
      </c>
      <c r="S802" t="str">
        <f t="shared" si="50"/>
        <v>music</v>
      </c>
      <c r="T802" t="str">
        <f t="shared" si="51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72</v>
      </c>
      <c r="H803" t="s">
        <v>21</v>
      </c>
      <c r="I803" t="s">
        <v>22</v>
      </c>
      <c r="J803">
        <v>1577772000</v>
      </c>
      <c r="K803" s="8">
        <f t="shared" si="48"/>
        <v>43830.25</v>
      </c>
      <c r="L803">
        <v>1579672800</v>
      </c>
      <c r="M803" s="8">
        <f t="shared" si="49"/>
        <v>43852.25</v>
      </c>
      <c r="N803" t="b">
        <v>0</v>
      </c>
      <c r="O803" t="b">
        <v>1</v>
      </c>
      <c r="P803" t="s">
        <v>122</v>
      </c>
      <c r="Q803">
        <f>100*(E803/D803)</f>
        <v>202.9130434782609</v>
      </c>
      <c r="R803">
        <f>IF(G803, E803/G803, 0)</f>
        <v>64.819444444444443</v>
      </c>
      <c r="S803" t="str">
        <f t="shared" si="50"/>
        <v>photography</v>
      </c>
      <c r="T803" t="str">
        <f t="shared" si="51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71</v>
      </c>
      <c r="H804" t="s">
        <v>21</v>
      </c>
      <c r="I804" t="s">
        <v>22</v>
      </c>
      <c r="J804">
        <v>1562216400</v>
      </c>
      <c r="K804" s="8">
        <f t="shared" si="48"/>
        <v>43650.208333333328</v>
      </c>
      <c r="L804">
        <v>1562389200</v>
      </c>
      <c r="M804" s="8">
        <f t="shared" si="49"/>
        <v>43652.208333333328</v>
      </c>
      <c r="N804" t="b">
        <v>0</v>
      </c>
      <c r="O804" t="b">
        <v>0</v>
      </c>
      <c r="P804" t="s">
        <v>122</v>
      </c>
      <c r="Q804">
        <f>100*(E804/D804)</f>
        <v>197.03225806451613</v>
      </c>
      <c r="R804">
        <f>IF(G804, E804/G804, 0)</f>
        <v>172.05633802816902</v>
      </c>
      <c r="S804" t="str">
        <f t="shared" si="50"/>
        <v>photography</v>
      </c>
      <c r="T804" t="str">
        <f t="shared" si="51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14</v>
      </c>
      <c r="G805">
        <v>71</v>
      </c>
      <c r="H805" t="s">
        <v>21</v>
      </c>
      <c r="I805" t="s">
        <v>22</v>
      </c>
      <c r="J805">
        <v>1548568800</v>
      </c>
      <c r="K805" s="8">
        <f t="shared" si="48"/>
        <v>43492.25</v>
      </c>
      <c r="L805">
        <v>1551506400</v>
      </c>
      <c r="M805" s="8">
        <f t="shared" si="49"/>
        <v>43526.25</v>
      </c>
      <c r="N805" t="b">
        <v>0</v>
      </c>
      <c r="O805" t="b">
        <v>0</v>
      </c>
      <c r="P805" t="s">
        <v>33</v>
      </c>
      <c r="Q805">
        <f>100*(E805/D805)</f>
        <v>107</v>
      </c>
      <c r="R805">
        <f>IF(G805, E805/G805, 0)</f>
        <v>91.929577464788736</v>
      </c>
      <c r="S805" t="str">
        <f t="shared" si="50"/>
        <v>theater</v>
      </c>
      <c r="T805" t="str">
        <f t="shared" si="51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70</v>
      </c>
      <c r="H806" t="s">
        <v>21</v>
      </c>
      <c r="I806" t="s">
        <v>22</v>
      </c>
      <c r="J806">
        <v>1514872800</v>
      </c>
      <c r="K806" s="8">
        <f t="shared" si="48"/>
        <v>43102.25</v>
      </c>
      <c r="L806">
        <v>1516600800</v>
      </c>
      <c r="M806" s="8">
        <f t="shared" si="49"/>
        <v>43122.25</v>
      </c>
      <c r="N806" t="b">
        <v>0</v>
      </c>
      <c r="O806" t="b">
        <v>0</v>
      </c>
      <c r="P806" t="s">
        <v>23</v>
      </c>
      <c r="Q806">
        <f>100*(E806/D806)</f>
        <v>268.73076923076923</v>
      </c>
      <c r="R806">
        <f>IF(G806, E806/G806, 0)</f>
        <v>99.814285714285717</v>
      </c>
      <c r="S806" t="str">
        <f t="shared" si="50"/>
        <v>music</v>
      </c>
      <c r="T806" t="str">
        <f t="shared" si="51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70</v>
      </c>
      <c r="H807" t="s">
        <v>26</v>
      </c>
      <c r="I807" t="s">
        <v>27</v>
      </c>
      <c r="J807">
        <v>1416031200</v>
      </c>
      <c r="K807" s="8">
        <f t="shared" si="48"/>
        <v>41958.25</v>
      </c>
      <c r="L807">
        <v>1420437600</v>
      </c>
      <c r="M807" s="8">
        <f t="shared" si="49"/>
        <v>42009.25</v>
      </c>
      <c r="N807" t="b">
        <v>0</v>
      </c>
      <c r="O807" t="b">
        <v>0</v>
      </c>
      <c r="P807" t="s">
        <v>42</v>
      </c>
      <c r="Q807">
        <f>100*(E807/D807)</f>
        <v>50.845360824742272</v>
      </c>
      <c r="R807">
        <f>IF(G807, E807/G807, 0)</f>
        <v>70.457142857142856</v>
      </c>
      <c r="S807" t="str">
        <f t="shared" si="50"/>
        <v>film &amp; video</v>
      </c>
      <c r="T807" t="str">
        <f t="shared" si="51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69</v>
      </c>
      <c r="H808" t="s">
        <v>21</v>
      </c>
      <c r="I808" t="s">
        <v>22</v>
      </c>
      <c r="J808">
        <v>1330927200</v>
      </c>
      <c r="K808" s="8">
        <f t="shared" si="48"/>
        <v>40973.25</v>
      </c>
      <c r="L808">
        <v>1332997200</v>
      </c>
      <c r="M808" s="8">
        <f t="shared" si="49"/>
        <v>40997.208333333336</v>
      </c>
      <c r="N808" t="b">
        <v>0</v>
      </c>
      <c r="O808" t="b">
        <v>1</v>
      </c>
      <c r="P808" t="s">
        <v>53</v>
      </c>
      <c r="Q808">
        <f>100*(E808/D808)</f>
        <v>1180.2857142857142</v>
      </c>
      <c r="R808">
        <f>IF(G808, E808/G808, 0)</f>
        <v>119.73913043478261</v>
      </c>
      <c r="S808" t="str">
        <f t="shared" si="50"/>
        <v>film &amp; video</v>
      </c>
      <c r="T808" t="str">
        <f t="shared" si="51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69</v>
      </c>
      <c r="H809" t="s">
        <v>21</v>
      </c>
      <c r="I809" t="s">
        <v>22</v>
      </c>
      <c r="J809">
        <v>1571115600</v>
      </c>
      <c r="K809" s="8">
        <f t="shared" si="48"/>
        <v>43753.208333333328</v>
      </c>
      <c r="L809">
        <v>1574920800</v>
      </c>
      <c r="M809" s="8">
        <f t="shared" si="49"/>
        <v>43797.25</v>
      </c>
      <c r="N809" t="b">
        <v>0</v>
      </c>
      <c r="O809" t="b">
        <v>1</v>
      </c>
      <c r="P809" t="s">
        <v>33</v>
      </c>
      <c r="Q809">
        <f>100*(E809/D809)</f>
        <v>264</v>
      </c>
      <c r="R809">
        <f>IF(G809, E809/G809, 0)</f>
        <v>26.782608695652176</v>
      </c>
      <c r="S809" t="str">
        <f t="shared" si="50"/>
        <v>theater</v>
      </c>
      <c r="T809" t="str">
        <f t="shared" si="51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20</v>
      </c>
      <c r="G810">
        <v>68</v>
      </c>
      <c r="H810" t="s">
        <v>21</v>
      </c>
      <c r="I810" t="s">
        <v>22</v>
      </c>
      <c r="J810">
        <v>1463461200</v>
      </c>
      <c r="K810" s="8">
        <f t="shared" si="48"/>
        <v>42507.208333333328</v>
      </c>
      <c r="L810">
        <v>1464930000</v>
      </c>
      <c r="M810" s="8">
        <f t="shared" si="49"/>
        <v>42524.208333333328</v>
      </c>
      <c r="N810" t="b">
        <v>0</v>
      </c>
      <c r="O810" t="b">
        <v>0</v>
      </c>
      <c r="P810" t="s">
        <v>17</v>
      </c>
      <c r="Q810">
        <f>100*(E810/D810)</f>
        <v>30.44230769230769</v>
      </c>
      <c r="R810">
        <f>IF(G810, E810/G810, 0)</f>
        <v>23.279411764705884</v>
      </c>
      <c r="S810" t="str">
        <f t="shared" si="50"/>
        <v>food</v>
      </c>
      <c r="T810" t="str">
        <f t="shared" si="51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20</v>
      </c>
      <c r="G811">
        <v>67</v>
      </c>
      <c r="H811" t="s">
        <v>98</v>
      </c>
      <c r="I811" t="s">
        <v>99</v>
      </c>
      <c r="J811">
        <v>1344920400</v>
      </c>
      <c r="K811" s="8">
        <f t="shared" si="48"/>
        <v>41135.208333333336</v>
      </c>
      <c r="L811">
        <v>1345006800</v>
      </c>
      <c r="M811" s="8">
        <f t="shared" si="49"/>
        <v>41136.208333333336</v>
      </c>
      <c r="N811" t="b">
        <v>0</v>
      </c>
      <c r="O811" t="b">
        <v>0</v>
      </c>
      <c r="P811" t="s">
        <v>42</v>
      </c>
      <c r="Q811">
        <f>100*(E811/D811)</f>
        <v>62.880681818181813</v>
      </c>
      <c r="R811">
        <f>IF(G811, E811/G811, 0)</f>
        <v>1321.4328358208954</v>
      </c>
      <c r="S811" t="str">
        <f t="shared" si="50"/>
        <v>film &amp; video</v>
      </c>
      <c r="T811" t="str">
        <f t="shared" si="51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14</v>
      </c>
      <c r="G812">
        <v>67</v>
      </c>
      <c r="H812" t="s">
        <v>21</v>
      </c>
      <c r="I812" t="s">
        <v>22</v>
      </c>
      <c r="J812">
        <v>1511848800</v>
      </c>
      <c r="K812" s="8">
        <f t="shared" si="48"/>
        <v>43067.25</v>
      </c>
      <c r="L812">
        <v>1512712800</v>
      </c>
      <c r="M812" s="8">
        <f t="shared" si="49"/>
        <v>43077.25</v>
      </c>
      <c r="N812" t="b">
        <v>0</v>
      </c>
      <c r="O812" t="b">
        <v>1</v>
      </c>
      <c r="P812" t="s">
        <v>33</v>
      </c>
      <c r="Q812">
        <f>100*(E812/D812)</f>
        <v>193.125</v>
      </c>
      <c r="R812">
        <f>IF(G812, E812/G812, 0)</f>
        <v>184.47761194029852</v>
      </c>
      <c r="S812" t="str">
        <f t="shared" si="50"/>
        <v>theater</v>
      </c>
      <c r="T812" t="str">
        <f t="shared" si="51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74</v>
      </c>
      <c r="G813">
        <v>67</v>
      </c>
      <c r="H813" t="s">
        <v>21</v>
      </c>
      <c r="I813" t="s">
        <v>22</v>
      </c>
      <c r="J813">
        <v>1452319200</v>
      </c>
      <c r="K813" s="8">
        <f t="shared" si="48"/>
        <v>42378.25</v>
      </c>
      <c r="L813">
        <v>1452492000</v>
      </c>
      <c r="M813" s="8">
        <f t="shared" si="49"/>
        <v>42380.25</v>
      </c>
      <c r="N813" t="b">
        <v>0</v>
      </c>
      <c r="O813" t="b">
        <v>1</v>
      </c>
      <c r="P813" t="s">
        <v>89</v>
      </c>
      <c r="Q813">
        <f>100*(E813/D813)</f>
        <v>77.102702702702715</v>
      </c>
      <c r="R813">
        <f>IF(G813, E813/G813, 0)</f>
        <v>1064.4776119402984</v>
      </c>
      <c r="S813" t="str">
        <f t="shared" si="50"/>
        <v>games</v>
      </c>
      <c r="T813" t="str">
        <f t="shared" si="51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14</v>
      </c>
      <c r="G814">
        <v>67</v>
      </c>
      <c r="H814" t="s">
        <v>15</v>
      </c>
      <c r="I814" t="s">
        <v>16</v>
      </c>
      <c r="J814">
        <v>1523854800</v>
      </c>
      <c r="K814" s="8">
        <f t="shared" si="48"/>
        <v>43206.208333333328</v>
      </c>
      <c r="L814">
        <v>1524286800</v>
      </c>
      <c r="M814" s="8">
        <f t="shared" si="49"/>
        <v>43211.208333333328</v>
      </c>
      <c r="N814" t="b">
        <v>0</v>
      </c>
      <c r="O814" t="b">
        <v>0</v>
      </c>
      <c r="P814" t="s">
        <v>68</v>
      </c>
      <c r="Q814">
        <f>100*(E814/D814)</f>
        <v>225.52763819095478</v>
      </c>
      <c r="R814">
        <f>IF(G814, E814/G814, 0)</f>
        <v>2009.5522388059701</v>
      </c>
      <c r="S814" t="str">
        <f t="shared" si="50"/>
        <v>publishing</v>
      </c>
      <c r="T814" t="str">
        <f t="shared" si="51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14</v>
      </c>
      <c r="G815">
        <v>67</v>
      </c>
      <c r="H815" t="s">
        <v>21</v>
      </c>
      <c r="I815" t="s">
        <v>22</v>
      </c>
      <c r="J815">
        <v>1346043600</v>
      </c>
      <c r="K815" s="8">
        <f t="shared" si="48"/>
        <v>41148.208333333336</v>
      </c>
      <c r="L815">
        <v>1346907600</v>
      </c>
      <c r="M815" s="8">
        <f t="shared" si="49"/>
        <v>41158.208333333336</v>
      </c>
      <c r="N815" t="b">
        <v>0</v>
      </c>
      <c r="O815" t="b">
        <v>0</v>
      </c>
      <c r="P815" t="s">
        <v>89</v>
      </c>
      <c r="Q815">
        <f>100*(E815/D815)</f>
        <v>239.40625</v>
      </c>
      <c r="R815">
        <f>IF(G815, E815/G815, 0)</f>
        <v>114.34328358208955</v>
      </c>
      <c r="S815" t="str">
        <f t="shared" si="50"/>
        <v>games</v>
      </c>
      <c r="T815" t="str">
        <f t="shared" si="51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67</v>
      </c>
      <c r="H816" t="s">
        <v>36</v>
      </c>
      <c r="I816" t="s">
        <v>37</v>
      </c>
      <c r="J816">
        <v>1464325200</v>
      </c>
      <c r="K816" s="8">
        <f t="shared" si="48"/>
        <v>42517.208333333328</v>
      </c>
      <c r="L816">
        <v>1464498000</v>
      </c>
      <c r="M816" s="8">
        <f t="shared" si="49"/>
        <v>42519.208333333328</v>
      </c>
      <c r="N816" t="b">
        <v>0</v>
      </c>
      <c r="O816" t="b">
        <v>1</v>
      </c>
      <c r="P816" t="s">
        <v>23</v>
      </c>
      <c r="Q816">
        <f>100*(E816/D816)</f>
        <v>92.1875</v>
      </c>
      <c r="R816">
        <f>IF(G816, E816/G816, 0)</f>
        <v>44.029850746268657</v>
      </c>
      <c r="S816" t="str">
        <f t="shared" si="50"/>
        <v>music</v>
      </c>
      <c r="T816" t="str">
        <f t="shared" si="51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14</v>
      </c>
      <c r="G817">
        <v>67</v>
      </c>
      <c r="H817" t="s">
        <v>15</v>
      </c>
      <c r="I817" t="s">
        <v>16</v>
      </c>
      <c r="J817">
        <v>1511935200</v>
      </c>
      <c r="K817" s="8">
        <f t="shared" si="48"/>
        <v>43068.25</v>
      </c>
      <c r="L817">
        <v>1514181600</v>
      </c>
      <c r="M817" s="8">
        <f t="shared" si="49"/>
        <v>43094.25</v>
      </c>
      <c r="N817" t="b">
        <v>0</v>
      </c>
      <c r="O817" t="b">
        <v>0</v>
      </c>
      <c r="P817" t="s">
        <v>23</v>
      </c>
      <c r="Q817">
        <f>100*(E817/D817)</f>
        <v>130.23333333333335</v>
      </c>
      <c r="R817">
        <f>IF(G817, E817/G817, 0)</f>
        <v>174.9402985074627</v>
      </c>
      <c r="S817" t="str">
        <f t="shared" si="50"/>
        <v>music</v>
      </c>
      <c r="T817" t="str">
        <f t="shared" si="51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14</v>
      </c>
      <c r="G818">
        <v>67</v>
      </c>
      <c r="H818" t="s">
        <v>21</v>
      </c>
      <c r="I818" t="s">
        <v>22</v>
      </c>
      <c r="J818">
        <v>1392012000</v>
      </c>
      <c r="K818" s="8">
        <f t="shared" si="48"/>
        <v>41680.25</v>
      </c>
      <c r="L818">
        <v>1392184800</v>
      </c>
      <c r="M818" s="8">
        <f t="shared" si="49"/>
        <v>41682.25</v>
      </c>
      <c r="N818" t="b">
        <v>1</v>
      </c>
      <c r="O818" t="b">
        <v>1</v>
      </c>
      <c r="P818" t="s">
        <v>33</v>
      </c>
      <c r="Q818">
        <f>100*(E818/D818)</f>
        <v>615.21739130434787</v>
      </c>
      <c r="R818">
        <f>IF(G818, E818/G818, 0)</f>
        <v>211.19402985074626</v>
      </c>
      <c r="S818" t="str">
        <f t="shared" si="50"/>
        <v>theater</v>
      </c>
      <c r="T818" t="str">
        <f t="shared" si="51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14</v>
      </c>
      <c r="G819">
        <v>67</v>
      </c>
      <c r="H819" t="s">
        <v>107</v>
      </c>
      <c r="I819" t="s">
        <v>108</v>
      </c>
      <c r="J819">
        <v>1556946000</v>
      </c>
      <c r="K819" s="8">
        <f t="shared" si="48"/>
        <v>43589.208333333328</v>
      </c>
      <c r="L819">
        <v>1559365200</v>
      </c>
      <c r="M819" s="8">
        <f t="shared" si="49"/>
        <v>43617.208333333328</v>
      </c>
      <c r="N819" t="b">
        <v>0</v>
      </c>
      <c r="O819" t="b">
        <v>1</v>
      </c>
      <c r="P819" t="s">
        <v>68</v>
      </c>
      <c r="Q819">
        <f>100*(E819/D819)</f>
        <v>368.79532163742692</v>
      </c>
      <c r="R819">
        <f>IF(G819, E819/G819, 0)</f>
        <v>2823.7611940298507</v>
      </c>
      <c r="S819" t="str">
        <f t="shared" si="50"/>
        <v>publishing</v>
      </c>
      <c r="T819" t="str">
        <f t="shared" si="51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47</v>
      </c>
      <c r="G820">
        <v>66</v>
      </c>
      <c r="H820" t="s">
        <v>21</v>
      </c>
      <c r="I820" t="s">
        <v>22</v>
      </c>
      <c r="J820">
        <v>1548050400</v>
      </c>
      <c r="K820" s="8">
        <f t="shared" si="48"/>
        <v>43486.25</v>
      </c>
      <c r="L820">
        <v>1549173600</v>
      </c>
      <c r="M820" s="8">
        <f t="shared" si="49"/>
        <v>43499.25</v>
      </c>
      <c r="N820" t="b">
        <v>0</v>
      </c>
      <c r="O820" t="b">
        <v>1</v>
      </c>
      <c r="P820" t="s">
        <v>33</v>
      </c>
      <c r="Q820">
        <f>100*(E820/D820)</f>
        <v>1094.8571428571429</v>
      </c>
      <c r="R820">
        <f>IF(G820, E820/G820, 0)</f>
        <v>116.12121212121212</v>
      </c>
      <c r="S820" t="str">
        <f t="shared" si="50"/>
        <v>theater</v>
      </c>
      <c r="T820" t="str">
        <f t="shared" si="51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65</v>
      </c>
      <c r="H821" t="s">
        <v>21</v>
      </c>
      <c r="I821" t="s">
        <v>22</v>
      </c>
      <c r="J821">
        <v>1353736800</v>
      </c>
      <c r="K821" s="8">
        <f t="shared" si="48"/>
        <v>41237.25</v>
      </c>
      <c r="L821">
        <v>1355032800</v>
      </c>
      <c r="M821" s="8">
        <f t="shared" si="49"/>
        <v>41252.25</v>
      </c>
      <c r="N821" t="b">
        <v>1</v>
      </c>
      <c r="O821" t="b">
        <v>0</v>
      </c>
      <c r="P821" t="s">
        <v>89</v>
      </c>
      <c r="Q821">
        <f>100*(E821/D821)</f>
        <v>50.662921348314605</v>
      </c>
      <c r="R821">
        <f>IF(G821, E821/G821, 0)</f>
        <v>69.369230769230768</v>
      </c>
      <c r="S821" t="str">
        <f t="shared" si="50"/>
        <v>games</v>
      </c>
      <c r="T821" t="str">
        <f t="shared" si="51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14</v>
      </c>
      <c r="G822">
        <v>65</v>
      </c>
      <c r="H822" t="s">
        <v>40</v>
      </c>
      <c r="I822" t="s">
        <v>41</v>
      </c>
      <c r="J822">
        <v>1532840400</v>
      </c>
      <c r="K822" s="8">
        <f t="shared" si="48"/>
        <v>43310.208333333328</v>
      </c>
      <c r="L822">
        <v>1533963600</v>
      </c>
      <c r="M822" s="8">
        <f t="shared" si="49"/>
        <v>43323.208333333328</v>
      </c>
      <c r="N822" t="b">
        <v>0</v>
      </c>
      <c r="O822" t="b">
        <v>1</v>
      </c>
      <c r="P822" t="s">
        <v>23</v>
      </c>
      <c r="Q822">
        <f>100*(E822/D822)</f>
        <v>800.6</v>
      </c>
      <c r="R822">
        <f>IF(G822, E822/G822, 0)</f>
        <v>184.75384615384615</v>
      </c>
      <c r="S822" t="str">
        <f t="shared" si="50"/>
        <v>music</v>
      </c>
      <c r="T822" t="str">
        <f t="shared" si="51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65</v>
      </c>
      <c r="H823" t="s">
        <v>21</v>
      </c>
      <c r="I823" t="s">
        <v>22</v>
      </c>
      <c r="J823">
        <v>1488261600</v>
      </c>
      <c r="K823" s="8">
        <f t="shared" si="48"/>
        <v>42794.25</v>
      </c>
      <c r="L823">
        <v>1489381200</v>
      </c>
      <c r="M823" s="8">
        <f t="shared" si="49"/>
        <v>42807.208333333328</v>
      </c>
      <c r="N823" t="b">
        <v>0</v>
      </c>
      <c r="O823" t="b">
        <v>0</v>
      </c>
      <c r="P823" t="s">
        <v>42</v>
      </c>
      <c r="Q823">
        <f>100*(E823/D823)</f>
        <v>291.28571428571428</v>
      </c>
      <c r="R823">
        <f>IF(G823, E823/G823, 0)</f>
        <v>219.58461538461538</v>
      </c>
      <c r="S823" t="str">
        <f t="shared" si="50"/>
        <v>film &amp; video</v>
      </c>
      <c r="T823" t="str">
        <f t="shared" si="51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65</v>
      </c>
      <c r="H824" t="s">
        <v>21</v>
      </c>
      <c r="I824" t="s">
        <v>22</v>
      </c>
      <c r="J824">
        <v>1393567200</v>
      </c>
      <c r="K824" s="8">
        <f t="shared" si="48"/>
        <v>41698.25</v>
      </c>
      <c r="L824">
        <v>1395032400</v>
      </c>
      <c r="M824" s="8">
        <f t="shared" si="49"/>
        <v>41715.208333333336</v>
      </c>
      <c r="N824" t="b">
        <v>0</v>
      </c>
      <c r="O824" t="b">
        <v>0</v>
      </c>
      <c r="P824" t="s">
        <v>23</v>
      </c>
      <c r="Q824">
        <f>100*(E824/D824)</f>
        <v>349.9666666666667</v>
      </c>
      <c r="R824">
        <f>IF(G824, E824/G824, 0)</f>
        <v>2907.4153846153845</v>
      </c>
      <c r="S824" t="str">
        <f t="shared" si="50"/>
        <v>music</v>
      </c>
      <c r="T824" t="str">
        <f t="shared" si="51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74</v>
      </c>
      <c r="G825">
        <v>64</v>
      </c>
      <c r="H825" t="s">
        <v>21</v>
      </c>
      <c r="I825" t="s">
        <v>22</v>
      </c>
      <c r="J825">
        <v>1410325200</v>
      </c>
      <c r="K825" s="8">
        <f t="shared" si="48"/>
        <v>41892.208333333336</v>
      </c>
      <c r="L825">
        <v>1412485200</v>
      </c>
      <c r="M825" s="8">
        <f t="shared" si="49"/>
        <v>41917.208333333336</v>
      </c>
      <c r="N825" t="b">
        <v>1</v>
      </c>
      <c r="O825" t="b">
        <v>1</v>
      </c>
      <c r="P825" t="s">
        <v>23</v>
      </c>
      <c r="Q825">
        <f>100*(E825/D825)</f>
        <v>357.07317073170731</v>
      </c>
      <c r="R825">
        <f>IF(G825, E825/G825, 0)</f>
        <v>228.75</v>
      </c>
      <c r="S825" t="str">
        <f t="shared" si="50"/>
        <v>music</v>
      </c>
      <c r="T825" t="str">
        <f t="shared" si="51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64</v>
      </c>
      <c r="H826" t="s">
        <v>21</v>
      </c>
      <c r="I826" t="s">
        <v>22</v>
      </c>
      <c r="J826">
        <v>1276923600</v>
      </c>
      <c r="K826" s="8">
        <f t="shared" si="48"/>
        <v>40348.208333333336</v>
      </c>
      <c r="L826">
        <v>1279688400</v>
      </c>
      <c r="M826" s="8">
        <f t="shared" si="49"/>
        <v>40380.208333333336</v>
      </c>
      <c r="N826" t="b">
        <v>0</v>
      </c>
      <c r="O826" t="b">
        <v>1</v>
      </c>
      <c r="P826" t="s">
        <v>68</v>
      </c>
      <c r="Q826">
        <f>100*(E826/D826)</f>
        <v>126.48941176470588</v>
      </c>
      <c r="R826">
        <f>IF(G826, E826/G826, 0)</f>
        <v>1679.9375</v>
      </c>
      <c r="S826" t="str">
        <f t="shared" si="50"/>
        <v>publishing</v>
      </c>
      <c r="T826" t="str">
        <f t="shared" si="51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14</v>
      </c>
      <c r="G827">
        <v>64</v>
      </c>
      <c r="H827" t="s">
        <v>40</v>
      </c>
      <c r="I827" t="s">
        <v>41</v>
      </c>
      <c r="J827">
        <v>1500958800</v>
      </c>
      <c r="K827" s="8">
        <f t="shared" si="48"/>
        <v>42941.208333333328</v>
      </c>
      <c r="L827">
        <v>1501995600</v>
      </c>
      <c r="M827" s="8">
        <f t="shared" si="49"/>
        <v>42953.208333333328</v>
      </c>
      <c r="N827" t="b">
        <v>0</v>
      </c>
      <c r="O827" t="b">
        <v>0</v>
      </c>
      <c r="P827" t="s">
        <v>100</v>
      </c>
      <c r="Q827">
        <f>100*(E827/D827)</f>
        <v>387.5</v>
      </c>
      <c r="R827">
        <f>IF(G827, E827/G827, 0)</f>
        <v>217.96875</v>
      </c>
      <c r="S827" t="str">
        <f t="shared" si="50"/>
        <v>film &amp; video</v>
      </c>
      <c r="T827" t="str">
        <f t="shared" si="51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14</v>
      </c>
      <c r="G828">
        <v>64</v>
      </c>
      <c r="H828" t="s">
        <v>21</v>
      </c>
      <c r="I828" t="s">
        <v>22</v>
      </c>
      <c r="J828">
        <v>1292220000</v>
      </c>
      <c r="K828" s="8">
        <f t="shared" si="48"/>
        <v>40525.25</v>
      </c>
      <c r="L828">
        <v>1294639200</v>
      </c>
      <c r="M828" s="8">
        <f t="shared" si="49"/>
        <v>40553.25</v>
      </c>
      <c r="N828" t="b">
        <v>0</v>
      </c>
      <c r="O828" t="b">
        <v>1</v>
      </c>
      <c r="P828" t="s">
        <v>33</v>
      </c>
      <c r="Q828">
        <f>100*(E828/D828)</f>
        <v>457.03571428571428</v>
      </c>
      <c r="R828">
        <f>IF(G828, E828/G828, 0)</f>
        <v>199.953125</v>
      </c>
      <c r="S828" t="str">
        <f t="shared" si="50"/>
        <v>theater</v>
      </c>
      <c r="T828" t="str">
        <f t="shared" si="51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14</v>
      </c>
      <c r="G829">
        <v>64</v>
      </c>
      <c r="H829" t="s">
        <v>26</v>
      </c>
      <c r="I829" t="s">
        <v>27</v>
      </c>
      <c r="J829">
        <v>1304398800</v>
      </c>
      <c r="K829" s="8">
        <f t="shared" si="48"/>
        <v>40666.208333333336</v>
      </c>
      <c r="L829">
        <v>1305435600</v>
      </c>
      <c r="M829" s="8">
        <f t="shared" si="49"/>
        <v>40678.208333333336</v>
      </c>
      <c r="N829" t="b">
        <v>0</v>
      </c>
      <c r="O829" t="b">
        <v>1</v>
      </c>
      <c r="P829" t="s">
        <v>53</v>
      </c>
      <c r="Q829">
        <f>100*(E829/D829)</f>
        <v>266.69565217391306</v>
      </c>
      <c r="R829">
        <f>IF(G829, E829/G829, 0)</f>
        <v>95.84375</v>
      </c>
      <c r="S829" t="str">
        <f t="shared" si="50"/>
        <v>film &amp; video</v>
      </c>
      <c r="T829" t="str">
        <f t="shared" si="51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64</v>
      </c>
      <c r="H830" t="s">
        <v>21</v>
      </c>
      <c r="I830" t="s">
        <v>22</v>
      </c>
      <c r="J830">
        <v>1535432400</v>
      </c>
      <c r="K830" s="8">
        <f t="shared" si="48"/>
        <v>43340.208333333328</v>
      </c>
      <c r="L830">
        <v>1537592400</v>
      </c>
      <c r="M830" s="8">
        <f t="shared" si="49"/>
        <v>43365.208333333328</v>
      </c>
      <c r="N830" t="b">
        <v>0</v>
      </c>
      <c r="O830" t="b">
        <v>0</v>
      </c>
      <c r="P830" t="s">
        <v>33</v>
      </c>
      <c r="Q830">
        <f>100*(E830/D830)</f>
        <v>69</v>
      </c>
      <c r="R830">
        <f>IF(G830, E830/G830, 0)</f>
        <v>76.546875</v>
      </c>
      <c r="S830" t="str">
        <f t="shared" si="50"/>
        <v>theater</v>
      </c>
      <c r="T830" t="str">
        <f t="shared" si="51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63</v>
      </c>
      <c r="H831" t="s">
        <v>21</v>
      </c>
      <c r="I831" t="s">
        <v>22</v>
      </c>
      <c r="J831">
        <v>1433826000</v>
      </c>
      <c r="K831" s="8">
        <f t="shared" si="48"/>
        <v>42164.208333333328</v>
      </c>
      <c r="L831">
        <v>1435122000</v>
      </c>
      <c r="M831" s="8">
        <f t="shared" si="49"/>
        <v>42179.208333333328</v>
      </c>
      <c r="N831" t="b">
        <v>0</v>
      </c>
      <c r="O831" t="b">
        <v>0</v>
      </c>
      <c r="P831" t="s">
        <v>33</v>
      </c>
      <c r="Q831">
        <f>100*(E831/D831)</f>
        <v>51.34375</v>
      </c>
      <c r="R831">
        <f>IF(G831, E831/G831, 0)</f>
        <v>78.238095238095241</v>
      </c>
      <c r="S831" t="str">
        <f t="shared" si="50"/>
        <v>theater</v>
      </c>
      <c r="T831" t="str">
        <f t="shared" si="51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63</v>
      </c>
      <c r="H832" t="s">
        <v>21</v>
      </c>
      <c r="I832" t="s">
        <v>22</v>
      </c>
      <c r="J832">
        <v>1514959200</v>
      </c>
      <c r="K832" s="8">
        <f t="shared" si="48"/>
        <v>43103.25</v>
      </c>
      <c r="L832">
        <v>1520056800</v>
      </c>
      <c r="M832" s="8">
        <f t="shared" si="49"/>
        <v>43162.25</v>
      </c>
      <c r="N832" t="b">
        <v>0</v>
      </c>
      <c r="O832" t="b">
        <v>0</v>
      </c>
      <c r="P832" t="s">
        <v>33</v>
      </c>
      <c r="Q832">
        <f>100*(E832/D832)</f>
        <v>1.1710526315789473</v>
      </c>
      <c r="R832">
        <f>IF(G832, E832/G832, 0)</f>
        <v>22.603174603174605</v>
      </c>
      <c r="S832" t="str">
        <f t="shared" si="50"/>
        <v>theater</v>
      </c>
      <c r="T832" t="str">
        <f t="shared" si="51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62</v>
      </c>
      <c r="H833" t="s">
        <v>21</v>
      </c>
      <c r="I833" t="s">
        <v>22</v>
      </c>
      <c r="J833">
        <v>1332738000</v>
      </c>
      <c r="K833" s="8">
        <f t="shared" si="48"/>
        <v>40994.208333333336</v>
      </c>
      <c r="L833">
        <v>1335675600</v>
      </c>
      <c r="M833" s="8">
        <f t="shared" si="49"/>
        <v>41028.208333333336</v>
      </c>
      <c r="N833" t="b">
        <v>0</v>
      </c>
      <c r="O833" t="b">
        <v>0</v>
      </c>
      <c r="P833" t="s">
        <v>122</v>
      </c>
      <c r="Q833">
        <f>100*(E833/D833)</f>
        <v>108.97734294541709</v>
      </c>
      <c r="R833">
        <f>IF(G833, E833/G833, 0)</f>
        <v>1706.7258064516129</v>
      </c>
      <c r="S833" t="str">
        <f t="shared" si="50"/>
        <v>photography</v>
      </c>
      <c r="T833" t="str">
        <f t="shared" si="51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14</v>
      </c>
      <c r="G834">
        <v>62</v>
      </c>
      <c r="H834" t="s">
        <v>36</v>
      </c>
      <c r="I834" t="s">
        <v>37</v>
      </c>
      <c r="J834">
        <v>1445490000</v>
      </c>
      <c r="K834" s="8">
        <f t="shared" si="48"/>
        <v>42299.208333333328</v>
      </c>
      <c r="L834">
        <v>1448431200</v>
      </c>
      <c r="M834" s="8">
        <f t="shared" si="49"/>
        <v>42333.25</v>
      </c>
      <c r="N834" t="b">
        <v>1</v>
      </c>
      <c r="O834" t="b">
        <v>0</v>
      </c>
      <c r="P834" t="s">
        <v>206</v>
      </c>
      <c r="Q834">
        <f>100*(E834/D834)</f>
        <v>315.17592592592592</v>
      </c>
      <c r="R834">
        <f>IF(G834, E834/G834, 0)</f>
        <v>2196.0645161290322</v>
      </c>
      <c r="S834" t="str">
        <f t="shared" si="50"/>
        <v>publishing</v>
      </c>
      <c r="T834" t="str">
        <f t="shared" si="51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14</v>
      </c>
      <c r="G835">
        <v>62</v>
      </c>
      <c r="H835" t="s">
        <v>36</v>
      </c>
      <c r="I835" t="s">
        <v>37</v>
      </c>
      <c r="J835">
        <v>1297663200</v>
      </c>
      <c r="K835" s="8">
        <f t="shared" ref="K835:K898" si="52">(((J835/60)/60)/24)+DATE(1970,1,1)</f>
        <v>40588.25</v>
      </c>
      <c r="L835">
        <v>1298613600</v>
      </c>
      <c r="M835" s="8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>
        <f>100*(E835/D835)</f>
        <v>157.69117647058823</v>
      </c>
      <c r="R835">
        <f>IF(G835, E835/G835, 0)</f>
        <v>172.95161290322579</v>
      </c>
      <c r="S835" t="str">
        <f t="shared" ref="S835:S898" si="54">LEFT(P835,FIND("/",P835)-1)</f>
        <v>publishing</v>
      </c>
      <c r="T835" t="str">
        <f t="shared" ref="T835:T898" si="55">RIGHT(P835,LEN(P835) - FIND("/",P835))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47</v>
      </c>
      <c r="G836">
        <v>61</v>
      </c>
      <c r="H836" t="s">
        <v>21</v>
      </c>
      <c r="I836" t="s">
        <v>22</v>
      </c>
      <c r="J836">
        <v>1371963600</v>
      </c>
      <c r="K836" s="8">
        <f t="shared" si="52"/>
        <v>41448.208333333336</v>
      </c>
      <c r="L836">
        <v>1372482000</v>
      </c>
      <c r="M836" s="8">
        <f t="shared" si="53"/>
        <v>41454.208333333336</v>
      </c>
      <c r="N836" t="b">
        <v>0</v>
      </c>
      <c r="O836" t="b">
        <v>0</v>
      </c>
      <c r="P836" t="s">
        <v>33</v>
      </c>
      <c r="Q836">
        <f>100*(E836/D836)</f>
        <v>153.8082191780822</v>
      </c>
      <c r="R836">
        <f>IF(G836, E836/G836, 0)</f>
        <v>184.0655737704918</v>
      </c>
      <c r="S836" t="str">
        <f t="shared" si="54"/>
        <v>theater</v>
      </c>
      <c r="T836" t="str">
        <f t="shared" si="55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60</v>
      </c>
      <c r="H837" t="s">
        <v>21</v>
      </c>
      <c r="I837" t="s">
        <v>22</v>
      </c>
      <c r="J837">
        <v>1425103200</v>
      </c>
      <c r="K837" s="8">
        <f t="shared" si="52"/>
        <v>42063.25</v>
      </c>
      <c r="L837">
        <v>1425621600</v>
      </c>
      <c r="M837" s="8">
        <f t="shared" si="53"/>
        <v>42069.25</v>
      </c>
      <c r="N837" t="b">
        <v>0</v>
      </c>
      <c r="O837" t="b">
        <v>0</v>
      </c>
      <c r="P837" t="s">
        <v>28</v>
      </c>
      <c r="Q837">
        <f>100*(E837/D837)</f>
        <v>89.738979118329468</v>
      </c>
      <c r="R837">
        <f>IF(G837, E837/G837, 0)</f>
        <v>1289.25</v>
      </c>
      <c r="S837" t="str">
        <f t="shared" si="54"/>
        <v>technology</v>
      </c>
      <c r="T837" t="str">
        <f t="shared" si="55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74</v>
      </c>
      <c r="G838">
        <v>60</v>
      </c>
      <c r="H838" t="s">
        <v>21</v>
      </c>
      <c r="I838" t="s">
        <v>22</v>
      </c>
      <c r="J838">
        <v>1265349600</v>
      </c>
      <c r="K838" s="8">
        <f t="shared" si="52"/>
        <v>40214.25</v>
      </c>
      <c r="L838">
        <v>1266300000</v>
      </c>
      <c r="M838" s="8">
        <f t="shared" si="53"/>
        <v>40225.25</v>
      </c>
      <c r="N838" t="b">
        <v>0</v>
      </c>
      <c r="O838" t="b">
        <v>0</v>
      </c>
      <c r="P838" t="s">
        <v>60</v>
      </c>
      <c r="Q838">
        <f>100*(E838/D838)</f>
        <v>75.135802469135797</v>
      </c>
      <c r="R838">
        <f>IF(G838, E838/G838, 0)</f>
        <v>101.43333333333334</v>
      </c>
      <c r="S838" t="str">
        <f t="shared" si="54"/>
        <v>music</v>
      </c>
      <c r="T838" t="str">
        <f t="shared" si="55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59</v>
      </c>
      <c r="H839" t="s">
        <v>21</v>
      </c>
      <c r="I839" t="s">
        <v>22</v>
      </c>
      <c r="J839">
        <v>1301202000</v>
      </c>
      <c r="K839" s="8">
        <f t="shared" si="52"/>
        <v>40629.208333333336</v>
      </c>
      <c r="L839">
        <v>1305867600</v>
      </c>
      <c r="M839" s="8">
        <f t="shared" si="53"/>
        <v>40683.208333333336</v>
      </c>
      <c r="N839" t="b">
        <v>0</v>
      </c>
      <c r="O839" t="b">
        <v>0</v>
      </c>
      <c r="P839" t="s">
        <v>159</v>
      </c>
      <c r="Q839">
        <f>100*(E839/D839)</f>
        <v>852.88135593220341</v>
      </c>
      <c r="R839">
        <f>IF(G839, E839/G839, 0)</f>
        <v>2558.6440677966102</v>
      </c>
      <c r="S839" t="str">
        <f t="shared" si="54"/>
        <v>music</v>
      </c>
      <c r="T839" t="str">
        <f t="shared" si="55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74</v>
      </c>
      <c r="G840">
        <v>58</v>
      </c>
      <c r="H840" t="s">
        <v>21</v>
      </c>
      <c r="I840" t="s">
        <v>22</v>
      </c>
      <c r="J840">
        <v>1538024400</v>
      </c>
      <c r="K840" s="8">
        <f t="shared" si="52"/>
        <v>43370.208333333328</v>
      </c>
      <c r="L840">
        <v>1538802000</v>
      </c>
      <c r="M840" s="8">
        <f t="shared" si="53"/>
        <v>43379.208333333328</v>
      </c>
      <c r="N840" t="b">
        <v>0</v>
      </c>
      <c r="O840" t="b">
        <v>0</v>
      </c>
      <c r="P840" t="s">
        <v>33</v>
      </c>
      <c r="Q840">
        <f>100*(E840/D840)</f>
        <v>138.90625</v>
      </c>
      <c r="R840">
        <f>IF(G840, E840/G840, 0)</f>
        <v>153.27586206896552</v>
      </c>
      <c r="S840" t="str">
        <f t="shared" si="54"/>
        <v>theater</v>
      </c>
      <c r="T840" t="str">
        <f t="shared" si="55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14</v>
      </c>
      <c r="G841">
        <v>58</v>
      </c>
      <c r="H841" t="s">
        <v>21</v>
      </c>
      <c r="I841" t="s">
        <v>22</v>
      </c>
      <c r="J841">
        <v>1395032400</v>
      </c>
      <c r="K841" s="8">
        <f t="shared" si="52"/>
        <v>41715.208333333336</v>
      </c>
      <c r="L841">
        <v>1398920400</v>
      </c>
      <c r="M841" s="8">
        <f t="shared" si="53"/>
        <v>41760.208333333336</v>
      </c>
      <c r="N841" t="b">
        <v>0</v>
      </c>
      <c r="O841" t="b">
        <v>1</v>
      </c>
      <c r="P841" t="s">
        <v>42</v>
      </c>
      <c r="Q841">
        <f>100*(E841/D841)</f>
        <v>190.18181818181819</v>
      </c>
      <c r="R841">
        <f>IF(G841, E841/G841, 0)</f>
        <v>252.48275862068965</v>
      </c>
      <c r="S841" t="str">
        <f t="shared" si="54"/>
        <v>film &amp; video</v>
      </c>
      <c r="T841" t="str">
        <f t="shared" si="55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74</v>
      </c>
      <c r="G842">
        <v>57</v>
      </c>
      <c r="H842" t="s">
        <v>21</v>
      </c>
      <c r="I842" t="s">
        <v>22</v>
      </c>
      <c r="J842">
        <v>1405486800</v>
      </c>
      <c r="K842" s="8">
        <f t="shared" si="52"/>
        <v>41836.208333333336</v>
      </c>
      <c r="L842">
        <v>1405659600</v>
      </c>
      <c r="M842" s="8">
        <f t="shared" si="53"/>
        <v>41838.208333333336</v>
      </c>
      <c r="N842" t="b">
        <v>0</v>
      </c>
      <c r="O842" t="b">
        <v>1</v>
      </c>
      <c r="P842" t="s">
        <v>33</v>
      </c>
      <c r="Q842">
        <f>100*(E842/D842)</f>
        <v>100.24333619948409</v>
      </c>
      <c r="R842">
        <f>IF(G842, E842/G842, 0)</f>
        <v>2045.3157894736842</v>
      </c>
      <c r="S842" t="str">
        <f t="shared" si="54"/>
        <v>theater</v>
      </c>
      <c r="T842" t="str">
        <f t="shared" si="55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14</v>
      </c>
      <c r="G843">
        <v>57</v>
      </c>
      <c r="H843" t="s">
        <v>21</v>
      </c>
      <c r="I843" t="s">
        <v>22</v>
      </c>
      <c r="J843">
        <v>1455861600</v>
      </c>
      <c r="K843" s="8">
        <f t="shared" si="52"/>
        <v>42419.25</v>
      </c>
      <c r="L843">
        <v>1457244000</v>
      </c>
      <c r="M843" s="8">
        <f t="shared" si="53"/>
        <v>42435.25</v>
      </c>
      <c r="N843" t="b">
        <v>0</v>
      </c>
      <c r="O843" t="b">
        <v>0</v>
      </c>
      <c r="P843" t="s">
        <v>28</v>
      </c>
      <c r="Q843">
        <f>100*(E843/D843)</f>
        <v>142.75824175824175</v>
      </c>
      <c r="R843">
        <f>IF(G843, E843/G843, 0)</f>
        <v>227.91228070175438</v>
      </c>
      <c r="S843" t="str">
        <f t="shared" si="54"/>
        <v>technology</v>
      </c>
      <c r="T843" t="str">
        <f t="shared" si="55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14</v>
      </c>
      <c r="G844">
        <v>57</v>
      </c>
      <c r="H844" t="s">
        <v>107</v>
      </c>
      <c r="I844" t="s">
        <v>108</v>
      </c>
      <c r="J844">
        <v>1529038800</v>
      </c>
      <c r="K844" s="8">
        <f t="shared" si="52"/>
        <v>43266.208333333328</v>
      </c>
      <c r="L844">
        <v>1529298000</v>
      </c>
      <c r="M844" s="8">
        <f t="shared" si="53"/>
        <v>43269.208333333328</v>
      </c>
      <c r="N844" t="b">
        <v>0</v>
      </c>
      <c r="O844" t="b">
        <v>0</v>
      </c>
      <c r="P844" t="s">
        <v>65</v>
      </c>
      <c r="Q844">
        <f>100*(E844/D844)</f>
        <v>563.13333333333333</v>
      </c>
      <c r="R844">
        <f>IF(G844, E844/G844, 0)</f>
        <v>148.19298245614036</v>
      </c>
      <c r="S844" t="str">
        <f t="shared" si="54"/>
        <v>technology</v>
      </c>
      <c r="T844" t="str">
        <f t="shared" si="55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56</v>
      </c>
      <c r="H845" t="s">
        <v>21</v>
      </c>
      <c r="I845" t="s">
        <v>22</v>
      </c>
      <c r="J845">
        <v>1535259600</v>
      </c>
      <c r="K845" s="8">
        <f t="shared" si="52"/>
        <v>43338.208333333328</v>
      </c>
      <c r="L845">
        <v>1535778000</v>
      </c>
      <c r="M845" s="8">
        <f t="shared" si="53"/>
        <v>43344.208333333328</v>
      </c>
      <c r="N845" t="b">
        <v>0</v>
      </c>
      <c r="O845" t="b">
        <v>0</v>
      </c>
      <c r="P845" t="s">
        <v>122</v>
      </c>
      <c r="Q845">
        <f>100*(E845/D845)</f>
        <v>30.715909090909086</v>
      </c>
      <c r="R845">
        <f>IF(G845, E845/G845, 0)</f>
        <v>48.267857142857146</v>
      </c>
      <c r="S845" t="str">
        <f t="shared" si="54"/>
        <v>photography</v>
      </c>
      <c r="T845" t="str">
        <f t="shared" si="55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14</v>
      </c>
      <c r="G846">
        <v>56</v>
      </c>
      <c r="H846" t="s">
        <v>21</v>
      </c>
      <c r="I846" t="s">
        <v>22</v>
      </c>
      <c r="J846">
        <v>1327212000</v>
      </c>
      <c r="K846" s="8">
        <f t="shared" si="52"/>
        <v>40930.25</v>
      </c>
      <c r="L846">
        <v>1327471200</v>
      </c>
      <c r="M846" s="8">
        <f t="shared" si="53"/>
        <v>40933.25</v>
      </c>
      <c r="N846" t="b">
        <v>0</v>
      </c>
      <c r="O846" t="b">
        <v>0</v>
      </c>
      <c r="P846" t="s">
        <v>42</v>
      </c>
      <c r="Q846">
        <f>100*(E846/D846)</f>
        <v>99.39772727272728</v>
      </c>
      <c r="R846">
        <f>IF(G846, E846/G846, 0)</f>
        <v>156.19642857142858</v>
      </c>
      <c r="S846" t="str">
        <f t="shared" si="54"/>
        <v>film &amp; video</v>
      </c>
      <c r="T846" t="str">
        <f t="shared" si="55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74</v>
      </c>
      <c r="G847">
        <v>56</v>
      </c>
      <c r="H847" t="s">
        <v>40</v>
      </c>
      <c r="I847" t="s">
        <v>41</v>
      </c>
      <c r="J847">
        <v>1526360400</v>
      </c>
      <c r="K847" s="8">
        <f t="shared" si="52"/>
        <v>43235.208333333328</v>
      </c>
      <c r="L847">
        <v>1529557200</v>
      </c>
      <c r="M847" s="8">
        <f t="shared" si="53"/>
        <v>43272.208333333328</v>
      </c>
      <c r="N847" t="b">
        <v>0</v>
      </c>
      <c r="O847" t="b">
        <v>0</v>
      </c>
      <c r="P847" t="s">
        <v>28</v>
      </c>
      <c r="Q847">
        <f>100*(E847/D847)</f>
        <v>197.54935622317598</v>
      </c>
      <c r="R847">
        <f>IF(G847, E847/G847, 0)</f>
        <v>2465.8392857142858</v>
      </c>
      <c r="S847" t="str">
        <f t="shared" si="54"/>
        <v>technology</v>
      </c>
      <c r="T847" t="str">
        <f t="shared" si="55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56</v>
      </c>
      <c r="H848" t="s">
        <v>21</v>
      </c>
      <c r="I848" t="s">
        <v>22</v>
      </c>
      <c r="J848">
        <v>1532149200</v>
      </c>
      <c r="K848" s="8">
        <f t="shared" si="52"/>
        <v>43302.208333333328</v>
      </c>
      <c r="L848">
        <v>1535259600</v>
      </c>
      <c r="M848" s="8">
        <f t="shared" si="53"/>
        <v>43338.208333333328</v>
      </c>
      <c r="N848" t="b">
        <v>1</v>
      </c>
      <c r="O848" t="b">
        <v>1</v>
      </c>
      <c r="P848" t="s">
        <v>28</v>
      </c>
      <c r="Q848">
        <f>100*(E848/D848)</f>
        <v>508.5</v>
      </c>
      <c r="R848">
        <f>IF(G848, E848/G848, 0)</f>
        <v>90.803571428571431</v>
      </c>
      <c r="S848" t="str">
        <f t="shared" si="54"/>
        <v>technology</v>
      </c>
      <c r="T848" t="str">
        <f t="shared" si="55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14</v>
      </c>
      <c r="G849">
        <v>55</v>
      </c>
      <c r="H849" t="s">
        <v>21</v>
      </c>
      <c r="I849" t="s">
        <v>22</v>
      </c>
      <c r="J849">
        <v>1515304800</v>
      </c>
      <c r="K849" s="8">
        <f t="shared" si="52"/>
        <v>43107.25</v>
      </c>
      <c r="L849">
        <v>1515564000</v>
      </c>
      <c r="M849" s="8">
        <f t="shared" si="53"/>
        <v>43110.25</v>
      </c>
      <c r="N849" t="b">
        <v>0</v>
      </c>
      <c r="O849" t="b">
        <v>0</v>
      </c>
      <c r="P849" t="s">
        <v>17</v>
      </c>
      <c r="Q849">
        <f>100*(E849/D849)</f>
        <v>237.74468085106383</v>
      </c>
      <c r="R849">
        <f>IF(G849, E849/G849, 0)</f>
        <v>203.16363636363636</v>
      </c>
      <c r="S849" t="str">
        <f t="shared" si="54"/>
        <v>food</v>
      </c>
      <c r="T849" t="str">
        <f t="shared" si="55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74</v>
      </c>
      <c r="G850">
        <v>55</v>
      </c>
      <c r="H850" t="s">
        <v>21</v>
      </c>
      <c r="I850" t="s">
        <v>22</v>
      </c>
      <c r="J850">
        <v>1276318800</v>
      </c>
      <c r="K850" s="8">
        <f t="shared" si="52"/>
        <v>40341.208333333336</v>
      </c>
      <c r="L850">
        <v>1277096400</v>
      </c>
      <c r="M850" s="8">
        <f t="shared" si="53"/>
        <v>40350.208333333336</v>
      </c>
      <c r="N850" t="b">
        <v>0</v>
      </c>
      <c r="O850" t="b">
        <v>0</v>
      </c>
      <c r="P850" t="s">
        <v>53</v>
      </c>
      <c r="Q850">
        <f>100*(E850/D850)</f>
        <v>338.46875</v>
      </c>
      <c r="R850">
        <f>IF(G850, E850/G850, 0)</f>
        <v>196.92727272727274</v>
      </c>
      <c r="S850" t="str">
        <f t="shared" si="54"/>
        <v>film &amp; video</v>
      </c>
      <c r="T850" t="str">
        <f t="shared" si="55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55</v>
      </c>
      <c r="H851" t="s">
        <v>21</v>
      </c>
      <c r="I851" t="s">
        <v>22</v>
      </c>
      <c r="J851">
        <v>1328767200</v>
      </c>
      <c r="K851" s="8">
        <f t="shared" si="52"/>
        <v>40948.25</v>
      </c>
      <c r="L851">
        <v>1329026400</v>
      </c>
      <c r="M851" s="8">
        <f t="shared" si="53"/>
        <v>40951.25</v>
      </c>
      <c r="N851" t="b">
        <v>0</v>
      </c>
      <c r="O851" t="b">
        <v>1</v>
      </c>
      <c r="P851" t="s">
        <v>60</v>
      </c>
      <c r="Q851">
        <f>100*(E851/D851)</f>
        <v>133.08955223880596</v>
      </c>
      <c r="R851">
        <f>IF(G851, E851/G851, 0)</f>
        <v>162.12727272727273</v>
      </c>
      <c r="S851" t="str">
        <f t="shared" si="54"/>
        <v>music</v>
      </c>
      <c r="T851" t="str">
        <f t="shared" si="55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55</v>
      </c>
      <c r="H852" t="s">
        <v>21</v>
      </c>
      <c r="I852" t="s">
        <v>22</v>
      </c>
      <c r="J852">
        <v>1321682400</v>
      </c>
      <c r="K852" s="8">
        <f t="shared" si="52"/>
        <v>40866.25</v>
      </c>
      <c r="L852">
        <v>1322978400</v>
      </c>
      <c r="M852" s="8">
        <f t="shared" si="53"/>
        <v>40881.25</v>
      </c>
      <c r="N852" t="b">
        <v>1</v>
      </c>
      <c r="O852" t="b">
        <v>0</v>
      </c>
      <c r="P852" t="s">
        <v>23</v>
      </c>
      <c r="Q852">
        <f>100*(E852/D852)</f>
        <v>1</v>
      </c>
      <c r="R852">
        <f>IF(G852, E852/G852, 0)</f>
        <v>1.8181818181818181E-2</v>
      </c>
      <c r="S852" t="str">
        <f t="shared" si="54"/>
        <v>music</v>
      </c>
      <c r="T852" t="str">
        <f t="shared" si="55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54</v>
      </c>
      <c r="H853" t="s">
        <v>21</v>
      </c>
      <c r="I853" t="s">
        <v>22</v>
      </c>
      <c r="J853">
        <v>1335934800</v>
      </c>
      <c r="K853" s="8">
        <f t="shared" si="52"/>
        <v>41031.208333333336</v>
      </c>
      <c r="L853">
        <v>1338786000</v>
      </c>
      <c r="M853" s="8">
        <f t="shared" si="53"/>
        <v>41064.208333333336</v>
      </c>
      <c r="N853" t="b">
        <v>0</v>
      </c>
      <c r="O853" t="b">
        <v>0</v>
      </c>
      <c r="P853" t="s">
        <v>50</v>
      </c>
      <c r="Q853">
        <f>100*(E853/D853)</f>
        <v>207.79999999999998</v>
      </c>
      <c r="R853">
        <f>IF(G853, E853/G853, 0)</f>
        <v>230.88888888888889</v>
      </c>
      <c r="S853" t="str">
        <f t="shared" si="54"/>
        <v>music</v>
      </c>
      <c r="T853" t="str">
        <f t="shared" si="55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54</v>
      </c>
      <c r="H854" t="s">
        <v>21</v>
      </c>
      <c r="I854" t="s">
        <v>22</v>
      </c>
      <c r="J854">
        <v>1310792400</v>
      </c>
      <c r="K854" s="8">
        <f t="shared" si="52"/>
        <v>40740.208333333336</v>
      </c>
      <c r="L854">
        <v>1311656400</v>
      </c>
      <c r="M854" s="8">
        <f t="shared" si="53"/>
        <v>40750.208333333336</v>
      </c>
      <c r="N854" t="b">
        <v>0</v>
      </c>
      <c r="O854" t="b">
        <v>1</v>
      </c>
      <c r="P854" t="s">
        <v>89</v>
      </c>
      <c r="Q854">
        <f>100*(E854/D854)</f>
        <v>51.122448979591837</v>
      </c>
      <c r="R854">
        <f>IF(G854, E854/G854, 0)</f>
        <v>46.388888888888886</v>
      </c>
      <c r="S854" t="str">
        <f t="shared" si="54"/>
        <v>games</v>
      </c>
      <c r="T854" t="str">
        <f t="shared" si="55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14</v>
      </c>
      <c r="G855">
        <v>53</v>
      </c>
      <c r="H855" t="s">
        <v>15</v>
      </c>
      <c r="I855" t="s">
        <v>16</v>
      </c>
      <c r="J855">
        <v>1308546000</v>
      </c>
      <c r="K855" s="8">
        <f t="shared" si="52"/>
        <v>40714.208333333336</v>
      </c>
      <c r="L855">
        <v>1308978000</v>
      </c>
      <c r="M855" s="8">
        <f t="shared" si="53"/>
        <v>40719.208333333336</v>
      </c>
      <c r="N855" t="b">
        <v>0</v>
      </c>
      <c r="O855" t="b">
        <v>1</v>
      </c>
      <c r="P855" t="s">
        <v>60</v>
      </c>
      <c r="Q855">
        <f>100*(E855/D855)</f>
        <v>652.05847953216369</v>
      </c>
      <c r="R855">
        <f>IF(G855, E855/G855, 0)</f>
        <v>2103.8113207547171</v>
      </c>
      <c r="S855" t="str">
        <f t="shared" si="54"/>
        <v>music</v>
      </c>
      <c r="T855" t="str">
        <f t="shared" si="55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53</v>
      </c>
      <c r="H856" t="s">
        <v>15</v>
      </c>
      <c r="I856" t="s">
        <v>16</v>
      </c>
      <c r="J856">
        <v>1574056800</v>
      </c>
      <c r="K856" s="8">
        <f t="shared" si="52"/>
        <v>43787.25</v>
      </c>
      <c r="L856">
        <v>1576389600</v>
      </c>
      <c r="M856" s="8">
        <f t="shared" si="53"/>
        <v>43814.25</v>
      </c>
      <c r="N856" t="b">
        <v>0</v>
      </c>
      <c r="O856" t="b">
        <v>0</v>
      </c>
      <c r="P856" t="s">
        <v>119</v>
      </c>
      <c r="Q856">
        <f>100*(E856/D856)</f>
        <v>113.63099415204678</v>
      </c>
      <c r="R856">
        <f>IF(G856, E856/G856, 0)</f>
        <v>3666.2075471698113</v>
      </c>
      <c r="S856" t="str">
        <f t="shared" si="54"/>
        <v>publishing</v>
      </c>
      <c r="T856" t="str">
        <f t="shared" si="55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53</v>
      </c>
      <c r="H857" t="s">
        <v>26</v>
      </c>
      <c r="I857" t="s">
        <v>27</v>
      </c>
      <c r="J857">
        <v>1308373200</v>
      </c>
      <c r="K857" s="8">
        <f t="shared" si="52"/>
        <v>40712.208333333336</v>
      </c>
      <c r="L857">
        <v>1311051600</v>
      </c>
      <c r="M857" s="8">
        <f t="shared" si="53"/>
        <v>40743.208333333336</v>
      </c>
      <c r="N857" t="b">
        <v>0</v>
      </c>
      <c r="O857" t="b">
        <v>0</v>
      </c>
      <c r="P857" t="s">
        <v>33</v>
      </c>
      <c r="Q857">
        <f>100*(E857/D857)</f>
        <v>102.37606837606839</v>
      </c>
      <c r="R857">
        <f>IF(G857, E857/G857, 0)</f>
        <v>452</v>
      </c>
      <c r="S857" t="str">
        <f t="shared" si="54"/>
        <v>theater</v>
      </c>
      <c r="T857" t="str">
        <f t="shared" si="55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52</v>
      </c>
      <c r="H858" t="s">
        <v>21</v>
      </c>
      <c r="I858" t="s">
        <v>22</v>
      </c>
      <c r="J858">
        <v>1335243600</v>
      </c>
      <c r="K858" s="8">
        <f t="shared" si="52"/>
        <v>41023.208333333336</v>
      </c>
      <c r="L858">
        <v>1336712400</v>
      </c>
      <c r="M858" s="8">
        <f t="shared" si="53"/>
        <v>41040.208333333336</v>
      </c>
      <c r="N858" t="b">
        <v>0</v>
      </c>
      <c r="O858" t="b">
        <v>0</v>
      </c>
      <c r="P858" t="s">
        <v>17</v>
      </c>
      <c r="Q858">
        <f>100*(E858/D858)</f>
        <v>356.58333333333331</v>
      </c>
      <c r="R858">
        <f>IF(G858, E858/G858, 0)</f>
        <v>164.57692307692307</v>
      </c>
      <c r="S858" t="str">
        <f t="shared" si="54"/>
        <v>food</v>
      </c>
      <c r="T858" t="str">
        <f t="shared" si="55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14</v>
      </c>
      <c r="G859">
        <v>52</v>
      </c>
      <c r="H859" t="s">
        <v>98</v>
      </c>
      <c r="I859" t="s">
        <v>99</v>
      </c>
      <c r="J859">
        <v>1328421600</v>
      </c>
      <c r="K859" s="8">
        <f t="shared" si="52"/>
        <v>40944.25</v>
      </c>
      <c r="L859">
        <v>1330408800</v>
      </c>
      <c r="M859" s="8">
        <f t="shared" si="53"/>
        <v>40967.25</v>
      </c>
      <c r="N859" t="b">
        <v>1</v>
      </c>
      <c r="O859" t="b">
        <v>0</v>
      </c>
      <c r="P859" t="s">
        <v>100</v>
      </c>
      <c r="Q859">
        <f>100*(E859/D859)</f>
        <v>139.86792452830187</v>
      </c>
      <c r="R859">
        <f>IF(G859, E859/G859, 0)</f>
        <v>142.55769230769232</v>
      </c>
      <c r="S859" t="str">
        <f t="shared" si="54"/>
        <v>film &amp; video</v>
      </c>
      <c r="T859" t="str">
        <f t="shared" si="55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74</v>
      </c>
      <c r="G860">
        <v>51</v>
      </c>
      <c r="H860" t="s">
        <v>21</v>
      </c>
      <c r="I860" t="s">
        <v>22</v>
      </c>
      <c r="J860">
        <v>1524286800</v>
      </c>
      <c r="K860" s="8">
        <f t="shared" si="52"/>
        <v>43211.208333333328</v>
      </c>
      <c r="L860">
        <v>1524891600</v>
      </c>
      <c r="M860" s="8">
        <f t="shared" si="53"/>
        <v>43218.208333333328</v>
      </c>
      <c r="N860" t="b">
        <v>1</v>
      </c>
      <c r="O860" t="b">
        <v>0</v>
      </c>
      <c r="P860" t="s">
        <v>17</v>
      </c>
      <c r="Q860">
        <f>100*(E860/D860)</f>
        <v>69.45</v>
      </c>
      <c r="R860">
        <f>IF(G860, E860/G860, 0)</f>
        <v>54.470588235294116</v>
      </c>
      <c r="S860" t="str">
        <f t="shared" si="54"/>
        <v>food</v>
      </c>
      <c r="T860" t="str">
        <f t="shared" si="55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20</v>
      </c>
      <c r="G861">
        <v>50</v>
      </c>
      <c r="H861" t="s">
        <v>21</v>
      </c>
      <c r="I861" t="s">
        <v>22</v>
      </c>
      <c r="J861">
        <v>1362117600</v>
      </c>
      <c r="K861" s="8">
        <f t="shared" si="52"/>
        <v>41334.25</v>
      </c>
      <c r="L861">
        <v>1363669200</v>
      </c>
      <c r="M861" s="8">
        <f t="shared" si="53"/>
        <v>41352.208333333336</v>
      </c>
      <c r="N861" t="b">
        <v>0</v>
      </c>
      <c r="O861" t="b">
        <v>1</v>
      </c>
      <c r="P861" t="s">
        <v>33</v>
      </c>
      <c r="Q861">
        <f>100*(E861/D861)</f>
        <v>35.534246575342465</v>
      </c>
      <c r="R861">
        <f>IF(G861, E861/G861, 0)</f>
        <v>51.88</v>
      </c>
      <c r="S861" t="str">
        <f t="shared" si="54"/>
        <v>theater</v>
      </c>
      <c r="T861" t="str">
        <f t="shared" si="55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50</v>
      </c>
      <c r="H862" t="s">
        <v>21</v>
      </c>
      <c r="I862" t="s">
        <v>22</v>
      </c>
      <c r="J862">
        <v>1550556000</v>
      </c>
      <c r="K862" s="8">
        <f t="shared" si="52"/>
        <v>43515.25</v>
      </c>
      <c r="L862">
        <v>1551420000</v>
      </c>
      <c r="M862" s="8">
        <f t="shared" si="53"/>
        <v>43525.25</v>
      </c>
      <c r="N862" t="b">
        <v>0</v>
      </c>
      <c r="O862" t="b">
        <v>1</v>
      </c>
      <c r="P862" t="s">
        <v>65</v>
      </c>
      <c r="Q862">
        <f>100*(E862/D862)</f>
        <v>251.65</v>
      </c>
      <c r="R862">
        <f>IF(G862, E862/G862, 0)</f>
        <v>100.66</v>
      </c>
      <c r="S862" t="str">
        <f t="shared" si="54"/>
        <v>technology</v>
      </c>
      <c r="T862" t="str">
        <f t="shared" si="55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50</v>
      </c>
      <c r="H863" t="s">
        <v>21</v>
      </c>
      <c r="I863" t="s">
        <v>22</v>
      </c>
      <c r="J863">
        <v>1269147600</v>
      </c>
      <c r="K863" s="8">
        <f t="shared" si="52"/>
        <v>40258.208333333336</v>
      </c>
      <c r="L863">
        <v>1269838800</v>
      </c>
      <c r="M863" s="8">
        <f t="shared" si="53"/>
        <v>40266.208333333336</v>
      </c>
      <c r="N863" t="b">
        <v>0</v>
      </c>
      <c r="O863" t="b">
        <v>0</v>
      </c>
      <c r="P863" t="s">
        <v>33</v>
      </c>
      <c r="Q863">
        <f>100*(E863/D863)</f>
        <v>105.87500000000001</v>
      </c>
      <c r="R863">
        <f>IF(G863, E863/G863, 0)</f>
        <v>186.34</v>
      </c>
      <c r="S863" t="str">
        <f t="shared" si="54"/>
        <v>theater</v>
      </c>
      <c r="T863" t="str">
        <f t="shared" si="55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14</v>
      </c>
      <c r="G864">
        <v>49</v>
      </c>
      <c r="H864" t="s">
        <v>21</v>
      </c>
      <c r="I864" t="s">
        <v>22</v>
      </c>
      <c r="J864">
        <v>1312174800</v>
      </c>
      <c r="K864" s="8">
        <f t="shared" si="52"/>
        <v>40756.208333333336</v>
      </c>
      <c r="L864">
        <v>1312520400</v>
      </c>
      <c r="M864" s="8">
        <f t="shared" si="53"/>
        <v>40760.208333333336</v>
      </c>
      <c r="N864" t="b">
        <v>0</v>
      </c>
      <c r="O864" t="b">
        <v>0</v>
      </c>
      <c r="P864" t="s">
        <v>33</v>
      </c>
      <c r="Q864">
        <f>100*(E864/D864)</f>
        <v>187.42857142857144</v>
      </c>
      <c r="R864">
        <f>IF(G864, E864/G864, 0)</f>
        <v>133.87755102040816</v>
      </c>
      <c r="S864" t="str">
        <f t="shared" si="54"/>
        <v>theater</v>
      </c>
      <c r="T864" t="str">
        <f t="shared" si="55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14</v>
      </c>
      <c r="G865">
        <v>49</v>
      </c>
      <c r="H865" t="s">
        <v>21</v>
      </c>
      <c r="I865" t="s">
        <v>22</v>
      </c>
      <c r="J865">
        <v>1434517200</v>
      </c>
      <c r="K865" s="8">
        <f t="shared" si="52"/>
        <v>42172.208333333328</v>
      </c>
      <c r="L865">
        <v>1436504400</v>
      </c>
      <c r="M865" s="8">
        <f t="shared" si="53"/>
        <v>42195.208333333328</v>
      </c>
      <c r="N865" t="b">
        <v>0</v>
      </c>
      <c r="O865" t="b">
        <v>1</v>
      </c>
      <c r="P865" t="s">
        <v>269</v>
      </c>
      <c r="Q865">
        <f>100*(E865/D865)</f>
        <v>386.78571428571428</v>
      </c>
      <c r="R865">
        <f>IF(G865, E865/G865, 0)</f>
        <v>110.51020408163265</v>
      </c>
      <c r="S865" t="str">
        <f t="shared" si="54"/>
        <v>film &amp; video</v>
      </c>
      <c r="T865" t="str">
        <f t="shared" si="55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14</v>
      </c>
      <c r="G866">
        <v>48</v>
      </c>
      <c r="H866" t="s">
        <v>21</v>
      </c>
      <c r="I866" t="s">
        <v>22</v>
      </c>
      <c r="J866">
        <v>1471582800</v>
      </c>
      <c r="K866" s="8">
        <f t="shared" si="52"/>
        <v>42601.208333333328</v>
      </c>
      <c r="L866">
        <v>1472014800</v>
      </c>
      <c r="M866" s="8">
        <f t="shared" si="53"/>
        <v>42606.208333333328</v>
      </c>
      <c r="N866" t="b">
        <v>0</v>
      </c>
      <c r="O866" t="b">
        <v>0</v>
      </c>
      <c r="P866" t="s">
        <v>100</v>
      </c>
      <c r="Q866">
        <f>100*(E866/D866)</f>
        <v>347.07142857142856</v>
      </c>
      <c r="R866">
        <f>IF(G866, E866/G866, 0)</f>
        <v>303.6875</v>
      </c>
      <c r="S866" t="str">
        <f t="shared" si="54"/>
        <v>film &amp; video</v>
      </c>
      <c r="T866" t="str">
        <f t="shared" si="55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48</v>
      </c>
      <c r="H867" t="s">
        <v>21</v>
      </c>
      <c r="I867" t="s">
        <v>22</v>
      </c>
      <c r="J867">
        <v>1410757200</v>
      </c>
      <c r="K867" s="8">
        <f t="shared" si="52"/>
        <v>41897.208333333336</v>
      </c>
      <c r="L867">
        <v>1411534800</v>
      </c>
      <c r="M867" s="8">
        <f t="shared" si="53"/>
        <v>41906.208333333336</v>
      </c>
      <c r="N867" t="b">
        <v>0</v>
      </c>
      <c r="O867" t="b">
        <v>0</v>
      </c>
      <c r="P867" t="s">
        <v>33</v>
      </c>
      <c r="Q867">
        <f>100*(E867/D867)</f>
        <v>185.82098765432099</v>
      </c>
      <c r="R867">
        <f>IF(G867, E867/G867, 0)</f>
        <v>3135.7291666666665</v>
      </c>
      <c r="S867" t="str">
        <f t="shared" si="54"/>
        <v>theater</v>
      </c>
      <c r="T867" t="str">
        <f t="shared" si="55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20</v>
      </c>
      <c r="G868">
        <v>48</v>
      </c>
      <c r="H868" t="s">
        <v>21</v>
      </c>
      <c r="I868" t="s">
        <v>22</v>
      </c>
      <c r="J868">
        <v>1304830800</v>
      </c>
      <c r="K868" s="8">
        <f t="shared" si="52"/>
        <v>40671.208333333336</v>
      </c>
      <c r="L868">
        <v>1304917200</v>
      </c>
      <c r="M868" s="8">
        <f t="shared" si="53"/>
        <v>40672.208333333336</v>
      </c>
      <c r="N868" t="b">
        <v>0</v>
      </c>
      <c r="O868" t="b">
        <v>0</v>
      </c>
      <c r="P868" t="s">
        <v>122</v>
      </c>
      <c r="Q868">
        <f>100*(E868/D868)</f>
        <v>43.241247264770237</v>
      </c>
      <c r="R868">
        <f>IF(G868, E868/G868, 0)</f>
        <v>1646.7708333333333</v>
      </c>
      <c r="S868" t="str">
        <f t="shared" si="54"/>
        <v>photography</v>
      </c>
      <c r="T868" t="str">
        <f t="shared" si="55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48</v>
      </c>
      <c r="H869" t="s">
        <v>21</v>
      </c>
      <c r="I869" t="s">
        <v>22</v>
      </c>
      <c r="J869">
        <v>1539061200</v>
      </c>
      <c r="K869" s="8">
        <f t="shared" si="52"/>
        <v>43382.208333333328</v>
      </c>
      <c r="L869">
        <v>1539579600</v>
      </c>
      <c r="M869" s="8">
        <f t="shared" si="53"/>
        <v>43388.208333333328</v>
      </c>
      <c r="N869" t="b">
        <v>0</v>
      </c>
      <c r="O869" t="b">
        <v>0</v>
      </c>
      <c r="P869" t="s">
        <v>17</v>
      </c>
      <c r="Q869">
        <f>100*(E869/D869)</f>
        <v>162.4375</v>
      </c>
      <c r="R869">
        <f>IF(G869, E869/G869, 0)</f>
        <v>162.4375</v>
      </c>
      <c r="S869" t="str">
        <f t="shared" si="54"/>
        <v>food</v>
      </c>
      <c r="T869" t="str">
        <f t="shared" si="55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14</v>
      </c>
      <c r="G870">
        <v>47</v>
      </c>
      <c r="H870" t="s">
        <v>21</v>
      </c>
      <c r="I870" t="s">
        <v>22</v>
      </c>
      <c r="J870">
        <v>1381554000</v>
      </c>
      <c r="K870" s="8">
        <f t="shared" si="52"/>
        <v>41559.208333333336</v>
      </c>
      <c r="L870">
        <v>1382504400</v>
      </c>
      <c r="M870" s="8">
        <f t="shared" si="53"/>
        <v>41570.208333333336</v>
      </c>
      <c r="N870" t="b">
        <v>0</v>
      </c>
      <c r="O870" t="b">
        <v>0</v>
      </c>
      <c r="P870" t="s">
        <v>33</v>
      </c>
      <c r="Q870">
        <f>100*(E870/D870)</f>
        <v>184.84285714285716</v>
      </c>
      <c r="R870">
        <f>IF(G870, E870/G870, 0)</f>
        <v>275.29787234042556</v>
      </c>
      <c r="S870" t="str">
        <f t="shared" si="54"/>
        <v>theater</v>
      </c>
      <c r="T870" t="str">
        <f t="shared" si="55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46</v>
      </c>
      <c r="H871" t="s">
        <v>21</v>
      </c>
      <c r="I871" t="s">
        <v>22</v>
      </c>
      <c r="J871">
        <v>1277096400</v>
      </c>
      <c r="K871" s="8">
        <f t="shared" si="52"/>
        <v>40350.208333333336</v>
      </c>
      <c r="L871">
        <v>1278306000</v>
      </c>
      <c r="M871" s="8">
        <f t="shared" si="53"/>
        <v>40364.208333333336</v>
      </c>
      <c r="N871" t="b">
        <v>0</v>
      </c>
      <c r="O871" t="b">
        <v>0</v>
      </c>
      <c r="P871" t="s">
        <v>53</v>
      </c>
      <c r="Q871">
        <f>100*(E871/D871)</f>
        <v>23.703520691785052</v>
      </c>
      <c r="R871">
        <f>IF(G871, E871/G871, 0)</f>
        <v>834.26086956521738</v>
      </c>
      <c r="S871" t="str">
        <f t="shared" si="54"/>
        <v>film &amp; video</v>
      </c>
      <c r="T871" t="str">
        <f t="shared" si="55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47</v>
      </c>
      <c r="G872">
        <v>45</v>
      </c>
      <c r="H872" t="s">
        <v>21</v>
      </c>
      <c r="I872" t="s">
        <v>22</v>
      </c>
      <c r="J872">
        <v>1440392400</v>
      </c>
      <c r="K872" s="8">
        <f t="shared" si="52"/>
        <v>42240.208333333328</v>
      </c>
      <c r="L872">
        <v>1442552400</v>
      </c>
      <c r="M872" s="8">
        <f t="shared" si="53"/>
        <v>42265.208333333328</v>
      </c>
      <c r="N872" t="b">
        <v>0</v>
      </c>
      <c r="O872" t="b">
        <v>0</v>
      </c>
      <c r="P872" t="s">
        <v>33</v>
      </c>
      <c r="Q872">
        <f>100*(E872/D872)</f>
        <v>89.870129870129873</v>
      </c>
      <c r="R872">
        <f>IF(G872, E872/G872, 0)</f>
        <v>153.77777777777777</v>
      </c>
      <c r="S872" t="str">
        <f t="shared" si="54"/>
        <v>theater</v>
      </c>
      <c r="T872" t="str">
        <f t="shared" si="55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14</v>
      </c>
      <c r="G873">
        <v>45</v>
      </c>
      <c r="H873" t="s">
        <v>21</v>
      </c>
      <c r="I873" t="s">
        <v>22</v>
      </c>
      <c r="J873">
        <v>1509512400</v>
      </c>
      <c r="K873" s="8">
        <f t="shared" si="52"/>
        <v>43040.208333333328</v>
      </c>
      <c r="L873">
        <v>1511071200</v>
      </c>
      <c r="M873" s="8">
        <f t="shared" si="53"/>
        <v>43058.25</v>
      </c>
      <c r="N873" t="b">
        <v>0</v>
      </c>
      <c r="O873" t="b">
        <v>1</v>
      </c>
      <c r="P873" t="s">
        <v>33</v>
      </c>
      <c r="Q873">
        <f>100*(E873/D873)</f>
        <v>272.6041958041958</v>
      </c>
      <c r="R873">
        <f>IF(G873, E873/G873, 0)</f>
        <v>4331.3777777777777</v>
      </c>
      <c r="S873" t="str">
        <f t="shared" si="54"/>
        <v>theater</v>
      </c>
      <c r="T873" t="str">
        <f t="shared" si="55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14</v>
      </c>
      <c r="G874">
        <v>44</v>
      </c>
      <c r="H874" t="s">
        <v>26</v>
      </c>
      <c r="I874" t="s">
        <v>27</v>
      </c>
      <c r="J874">
        <v>1535950800</v>
      </c>
      <c r="K874" s="8">
        <f t="shared" si="52"/>
        <v>43346.208333333328</v>
      </c>
      <c r="L874">
        <v>1536382800</v>
      </c>
      <c r="M874" s="8">
        <f t="shared" si="53"/>
        <v>43351.208333333328</v>
      </c>
      <c r="N874" t="b">
        <v>0</v>
      </c>
      <c r="O874" t="b">
        <v>0</v>
      </c>
      <c r="P874" t="s">
        <v>474</v>
      </c>
      <c r="Q874">
        <f>100*(E874/D874)</f>
        <v>170.04255319148936</v>
      </c>
      <c r="R874">
        <f>IF(G874, E874/G874, 0)</f>
        <v>181.63636363636363</v>
      </c>
      <c r="S874" t="str">
        <f t="shared" si="54"/>
        <v>film &amp; video</v>
      </c>
      <c r="T874" t="str">
        <f t="shared" si="55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14</v>
      </c>
      <c r="G875">
        <v>44</v>
      </c>
      <c r="H875" t="s">
        <v>21</v>
      </c>
      <c r="I875" t="s">
        <v>22</v>
      </c>
      <c r="J875">
        <v>1389160800</v>
      </c>
      <c r="K875" s="8">
        <f t="shared" si="52"/>
        <v>41647.25</v>
      </c>
      <c r="L875">
        <v>1389592800</v>
      </c>
      <c r="M875" s="8">
        <f t="shared" si="53"/>
        <v>41652.25</v>
      </c>
      <c r="N875" t="b">
        <v>0</v>
      </c>
      <c r="O875" t="b">
        <v>0</v>
      </c>
      <c r="P875" t="s">
        <v>122</v>
      </c>
      <c r="Q875">
        <f>100*(E875/D875)</f>
        <v>188.28503562945369</v>
      </c>
      <c r="R875">
        <f>IF(G875, E875/G875, 0)</f>
        <v>1801.5454545454545</v>
      </c>
      <c r="S875" t="str">
        <f t="shared" si="54"/>
        <v>photography</v>
      </c>
      <c r="T875" t="str">
        <f t="shared" si="55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</v>
      </c>
      <c r="H876" t="s">
        <v>21</v>
      </c>
      <c r="I876" t="s">
        <v>22</v>
      </c>
      <c r="J876">
        <v>1271998800</v>
      </c>
      <c r="K876" s="8">
        <f t="shared" si="52"/>
        <v>40291.208333333336</v>
      </c>
      <c r="L876">
        <v>1275282000</v>
      </c>
      <c r="M876" s="8">
        <f t="shared" si="53"/>
        <v>40329.208333333336</v>
      </c>
      <c r="N876" t="b">
        <v>0</v>
      </c>
      <c r="O876" t="b">
        <v>1</v>
      </c>
      <c r="P876" t="s">
        <v>122</v>
      </c>
      <c r="Q876">
        <f>100*(E876/D876)</f>
        <v>346.93532338308455</v>
      </c>
      <c r="R876">
        <f>IF(G876, E876/G876, 0)</f>
        <v>3243.4418604651164</v>
      </c>
      <c r="S876" t="str">
        <f t="shared" si="54"/>
        <v>photography</v>
      </c>
      <c r="T876" t="str">
        <f t="shared" si="55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20</v>
      </c>
      <c r="G877">
        <v>43</v>
      </c>
      <c r="H877" t="s">
        <v>21</v>
      </c>
      <c r="I877" t="s">
        <v>22</v>
      </c>
      <c r="J877">
        <v>1294898400</v>
      </c>
      <c r="K877" s="8">
        <f t="shared" si="52"/>
        <v>40556.25</v>
      </c>
      <c r="L877">
        <v>1294984800</v>
      </c>
      <c r="M877" s="8">
        <f t="shared" si="53"/>
        <v>40557.25</v>
      </c>
      <c r="N877" t="b">
        <v>0</v>
      </c>
      <c r="O877" t="b">
        <v>0</v>
      </c>
      <c r="P877" t="s">
        <v>23</v>
      </c>
      <c r="Q877">
        <f>100*(E877/D877)</f>
        <v>69.177215189873422</v>
      </c>
      <c r="R877">
        <f>IF(G877, E877/G877, 0)</f>
        <v>127.09302325581395</v>
      </c>
      <c r="S877" t="str">
        <f t="shared" si="54"/>
        <v>music</v>
      </c>
      <c r="T877" t="str">
        <f t="shared" si="55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20</v>
      </c>
      <c r="G878">
        <v>42</v>
      </c>
      <c r="H878" t="s">
        <v>15</v>
      </c>
      <c r="I878" t="s">
        <v>16</v>
      </c>
      <c r="J878">
        <v>1559970000</v>
      </c>
      <c r="K878" s="8">
        <f t="shared" si="52"/>
        <v>43624.208333333328</v>
      </c>
      <c r="L878">
        <v>1562043600</v>
      </c>
      <c r="M878" s="8">
        <f t="shared" si="53"/>
        <v>43648.208333333328</v>
      </c>
      <c r="N878" t="b">
        <v>0</v>
      </c>
      <c r="O878" t="b">
        <v>0</v>
      </c>
      <c r="P878" t="s">
        <v>122</v>
      </c>
      <c r="Q878">
        <f>100*(E878/D878)</f>
        <v>25.433734939759034</v>
      </c>
      <c r="R878">
        <f>IF(G878, E878/G878, 0)</f>
        <v>50.261904761904759</v>
      </c>
      <c r="S878" t="str">
        <f t="shared" si="54"/>
        <v>photography</v>
      </c>
      <c r="T878" t="str">
        <f t="shared" si="55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42</v>
      </c>
      <c r="H879" t="s">
        <v>21</v>
      </c>
      <c r="I879" t="s">
        <v>22</v>
      </c>
      <c r="J879">
        <v>1469509200</v>
      </c>
      <c r="K879" s="8">
        <f t="shared" si="52"/>
        <v>42577.208333333328</v>
      </c>
      <c r="L879">
        <v>1469595600</v>
      </c>
      <c r="M879" s="8">
        <f t="shared" si="53"/>
        <v>42578.208333333328</v>
      </c>
      <c r="N879" t="b">
        <v>0</v>
      </c>
      <c r="O879" t="b">
        <v>0</v>
      </c>
      <c r="P879" t="s">
        <v>17</v>
      </c>
      <c r="Q879">
        <f>100*(E879/D879)</f>
        <v>77.400977995110026</v>
      </c>
      <c r="R879">
        <f>IF(G879, E879/G879, 0)</f>
        <v>3014.9523809523807</v>
      </c>
      <c r="S879" t="str">
        <f t="shared" si="54"/>
        <v>food</v>
      </c>
      <c r="T879" t="str">
        <f t="shared" si="55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20</v>
      </c>
      <c r="G880">
        <v>41</v>
      </c>
      <c r="H880" t="s">
        <v>107</v>
      </c>
      <c r="I880" t="s">
        <v>108</v>
      </c>
      <c r="J880">
        <v>1579068000</v>
      </c>
      <c r="K880" s="8">
        <f t="shared" si="52"/>
        <v>43845.25</v>
      </c>
      <c r="L880">
        <v>1581141600</v>
      </c>
      <c r="M880" s="8">
        <f t="shared" si="53"/>
        <v>43869.25</v>
      </c>
      <c r="N880" t="b">
        <v>0</v>
      </c>
      <c r="O880" t="b">
        <v>0</v>
      </c>
      <c r="P880" t="s">
        <v>148</v>
      </c>
      <c r="Q880">
        <f>100*(E880/D880)</f>
        <v>37.481481481481481</v>
      </c>
      <c r="R880">
        <f>IF(G880, E880/G880, 0)</f>
        <v>24.682926829268293</v>
      </c>
      <c r="S880" t="str">
        <f t="shared" si="54"/>
        <v>music</v>
      </c>
      <c r="T880" t="str">
        <f t="shared" si="55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14</v>
      </c>
      <c r="G881">
        <v>41</v>
      </c>
      <c r="H881" t="s">
        <v>21</v>
      </c>
      <c r="I881" t="s">
        <v>22</v>
      </c>
      <c r="J881">
        <v>1487743200</v>
      </c>
      <c r="K881" s="8">
        <f t="shared" si="52"/>
        <v>42788.25</v>
      </c>
      <c r="L881">
        <v>1488520800</v>
      </c>
      <c r="M881" s="8">
        <f t="shared" si="53"/>
        <v>42797.25</v>
      </c>
      <c r="N881" t="b">
        <v>0</v>
      </c>
      <c r="O881" t="b">
        <v>0</v>
      </c>
      <c r="P881" t="s">
        <v>68</v>
      </c>
      <c r="Q881">
        <f>100*(E881/D881)</f>
        <v>543.79999999999995</v>
      </c>
      <c r="R881">
        <f>IF(G881, E881/G881, 0)</f>
        <v>132.63414634146341</v>
      </c>
      <c r="S881" t="str">
        <f t="shared" si="54"/>
        <v>publishing</v>
      </c>
      <c r="T881" t="str">
        <f t="shared" si="55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41</v>
      </c>
      <c r="H882" t="s">
        <v>21</v>
      </c>
      <c r="I882" t="s">
        <v>22</v>
      </c>
      <c r="J882">
        <v>1563685200</v>
      </c>
      <c r="K882" s="8">
        <f t="shared" si="52"/>
        <v>43667.208333333328</v>
      </c>
      <c r="L882">
        <v>1563858000</v>
      </c>
      <c r="M882" s="8">
        <f t="shared" si="53"/>
        <v>43669.208333333328</v>
      </c>
      <c r="N882" t="b">
        <v>0</v>
      </c>
      <c r="O882" t="b">
        <v>0</v>
      </c>
      <c r="P882" t="s">
        <v>50</v>
      </c>
      <c r="Q882">
        <f>100*(E882/D882)</f>
        <v>228.52189349112427</v>
      </c>
      <c r="R882">
        <f>IF(G882, E882/G882, 0)</f>
        <v>4709.7804878048782</v>
      </c>
      <c r="S882" t="str">
        <f t="shared" si="54"/>
        <v>music</v>
      </c>
      <c r="T882" t="str">
        <f t="shared" si="55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41</v>
      </c>
      <c r="H883" t="s">
        <v>21</v>
      </c>
      <c r="I883" t="s">
        <v>22</v>
      </c>
      <c r="J883">
        <v>1436418000</v>
      </c>
      <c r="K883" s="8">
        <f t="shared" si="52"/>
        <v>42194.208333333328</v>
      </c>
      <c r="L883">
        <v>1438923600</v>
      </c>
      <c r="M883" s="8">
        <f t="shared" si="53"/>
        <v>42223.208333333328</v>
      </c>
      <c r="N883" t="b">
        <v>0</v>
      </c>
      <c r="O883" t="b">
        <v>1</v>
      </c>
      <c r="P883" t="s">
        <v>33</v>
      </c>
      <c r="Q883">
        <f>100*(E883/D883)</f>
        <v>38.948339483394832</v>
      </c>
      <c r="R883">
        <f>IF(G883, E883/G883, 0)</f>
        <v>772.31707317073176</v>
      </c>
      <c r="S883" t="str">
        <f t="shared" si="54"/>
        <v>theater</v>
      </c>
      <c r="T883" t="str">
        <f t="shared" si="55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14</v>
      </c>
      <c r="G884">
        <v>40</v>
      </c>
      <c r="H884" t="s">
        <v>21</v>
      </c>
      <c r="I884" t="s">
        <v>22</v>
      </c>
      <c r="J884">
        <v>1421820000</v>
      </c>
      <c r="K884" s="8">
        <f t="shared" si="52"/>
        <v>42025.25</v>
      </c>
      <c r="L884">
        <v>1422165600</v>
      </c>
      <c r="M884" s="8">
        <f t="shared" si="53"/>
        <v>42029.25</v>
      </c>
      <c r="N884" t="b">
        <v>0</v>
      </c>
      <c r="O884" t="b">
        <v>0</v>
      </c>
      <c r="P884" t="s">
        <v>33</v>
      </c>
      <c r="Q884">
        <f>100*(E884/D884)</f>
        <v>370</v>
      </c>
      <c r="R884">
        <f>IF(G884, E884/G884, 0)</f>
        <v>74</v>
      </c>
      <c r="S884" t="str">
        <f t="shared" si="54"/>
        <v>theater</v>
      </c>
      <c r="T884" t="str">
        <f t="shared" si="55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14</v>
      </c>
      <c r="G885">
        <v>40</v>
      </c>
      <c r="H885" t="s">
        <v>21</v>
      </c>
      <c r="I885" t="s">
        <v>22</v>
      </c>
      <c r="J885">
        <v>1274763600</v>
      </c>
      <c r="K885" s="8">
        <f t="shared" si="52"/>
        <v>40323.208333333336</v>
      </c>
      <c r="L885">
        <v>1277874000</v>
      </c>
      <c r="M885" s="8">
        <f t="shared" si="53"/>
        <v>40359.208333333336</v>
      </c>
      <c r="N885" t="b">
        <v>0</v>
      </c>
      <c r="O885" t="b">
        <v>0</v>
      </c>
      <c r="P885" t="s">
        <v>100</v>
      </c>
      <c r="Q885">
        <f>100*(E885/D885)</f>
        <v>237.91176470588232</v>
      </c>
      <c r="R885">
        <f>IF(G885, E885/G885, 0)</f>
        <v>202.22499999999999</v>
      </c>
      <c r="S885" t="str">
        <f t="shared" si="54"/>
        <v>film &amp; video</v>
      </c>
      <c r="T885" t="str">
        <f t="shared" si="55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40</v>
      </c>
      <c r="H886" t="s">
        <v>21</v>
      </c>
      <c r="I886" t="s">
        <v>22</v>
      </c>
      <c r="J886">
        <v>1399179600</v>
      </c>
      <c r="K886" s="8">
        <f t="shared" si="52"/>
        <v>41763.208333333336</v>
      </c>
      <c r="L886">
        <v>1399352400</v>
      </c>
      <c r="M886" s="8">
        <f t="shared" si="53"/>
        <v>41765.208333333336</v>
      </c>
      <c r="N886" t="b">
        <v>0</v>
      </c>
      <c r="O886" t="b">
        <v>1</v>
      </c>
      <c r="P886" t="s">
        <v>33</v>
      </c>
      <c r="Q886">
        <f>100*(E886/D886)</f>
        <v>64.036299765807954</v>
      </c>
      <c r="R886">
        <f>IF(G886, E886/G886, 0)</f>
        <v>2734.35</v>
      </c>
      <c r="S886" t="str">
        <f t="shared" si="54"/>
        <v>theater</v>
      </c>
      <c r="T886" t="str">
        <f t="shared" si="55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40</v>
      </c>
      <c r="H887" t="s">
        <v>21</v>
      </c>
      <c r="I887" t="s">
        <v>22</v>
      </c>
      <c r="J887">
        <v>1275800400</v>
      </c>
      <c r="K887" s="8">
        <f t="shared" si="52"/>
        <v>40335.208333333336</v>
      </c>
      <c r="L887">
        <v>1279083600</v>
      </c>
      <c r="M887" s="8">
        <f t="shared" si="53"/>
        <v>40373.208333333336</v>
      </c>
      <c r="N887" t="b">
        <v>0</v>
      </c>
      <c r="O887" t="b">
        <v>0</v>
      </c>
      <c r="P887" t="s">
        <v>33</v>
      </c>
      <c r="Q887">
        <f>100*(E887/D887)</f>
        <v>118.27777777777777</v>
      </c>
      <c r="R887">
        <f>IF(G887, E887/G887, 0)</f>
        <v>53.225000000000001</v>
      </c>
      <c r="S887" t="str">
        <f t="shared" si="54"/>
        <v>theater</v>
      </c>
      <c r="T887" t="str">
        <f t="shared" si="55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39</v>
      </c>
      <c r="H888" t="s">
        <v>21</v>
      </c>
      <c r="I888" t="s">
        <v>22</v>
      </c>
      <c r="J888">
        <v>1282798800</v>
      </c>
      <c r="K888" s="8">
        <f t="shared" si="52"/>
        <v>40416.208333333336</v>
      </c>
      <c r="L888">
        <v>1284354000</v>
      </c>
      <c r="M888" s="8">
        <f t="shared" si="53"/>
        <v>40434.208333333336</v>
      </c>
      <c r="N888" t="b">
        <v>0</v>
      </c>
      <c r="O888" t="b">
        <v>0</v>
      </c>
      <c r="P888" t="s">
        <v>60</v>
      </c>
      <c r="Q888">
        <f>100*(E888/D888)</f>
        <v>84.824037184594957</v>
      </c>
      <c r="R888">
        <f>IF(G888, E888/G888, 0)</f>
        <v>3275.5128205128203</v>
      </c>
      <c r="S888" t="str">
        <f t="shared" si="54"/>
        <v>music</v>
      </c>
      <c r="T888" t="str">
        <f t="shared" si="55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38</v>
      </c>
      <c r="H889" t="s">
        <v>21</v>
      </c>
      <c r="I889" t="s">
        <v>22</v>
      </c>
      <c r="J889">
        <v>1437109200</v>
      </c>
      <c r="K889" s="8">
        <f t="shared" si="52"/>
        <v>42202.208333333328</v>
      </c>
      <c r="L889">
        <v>1441170000</v>
      </c>
      <c r="M889" s="8">
        <f t="shared" si="53"/>
        <v>42249.208333333328</v>
      </c>
      <c r="N889" t="b">
        <v>0</v>
      </c>
      <c r="O889" t="b">
        <v>1</v>
      </c>
      <c r="P889" t="s">
        <v>33</v>
      </c>
      <c r="Q889">
        <f>100*(E889/D889)</f>
        <v>29.346153846153843</v>
      </c>
      <c r="R889">
        <f>IF(G889, E889/G889, 0)</f>
        <v>60.236842105263158</v>
      </c>
      <c r="S889" t="str">
        <f t="shared" si="54"/>
        <v>theater</v>
      </c>
      <c r="T889" t="str">
        <f t="shared" si="55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14</v>
      </c>
      <c r="G890">
        <v>38</v>
      </c>
      <c r="H890" t="s">
        <v>21</v>
      </c>
      <c r="I890" t="s">
        <v>22</v>
      </c>
      <c r="J890">
        <v>1491886800</v>
      </c>
      <c r="K890" s="8">
        <f t="shared" si="52"/>
        <v>42836.208333333328</v>
      </c>
      <c r="L890">
        <v>1493528400</v>
      </c>
      <c r="M890" s="8">
        <f t="shared" si="53"/>
        <v>42855.208333333328</v>
      </c>
      <c r="N890" t="b">
        <v>0</v>
      </c>
      <c r="O890" t="b">
        <v>0</v>
      </c>
      <c r="P890" t="s">
        <v>33</v>
      </c>
      <c r="Q890">
        <f>100*(E890/D890)</f>
        <v>209.89655172413794</v>
      </c>
      <c r="R890">
        <f>IF(G890, E890/G890, 0)</f>
        <v>320.36842105263156</v>
      </c>
      <c r="S890" t="str">
        <f t="shared" si="54"/>
        <v>theater</v>
      </c>
      <c r="T890" t="str">
        <f t="shared" si="55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74</v>
      </c>
      <c r="G891">
        <v>38</v>
      </c>
      <c r="H891" t="s">
        <v>21</v>
      </c>
      <c r="I891" t="s">
        <v>22</v>
      </c>
      <c r="J891">
        <v>1394600400</v>
      </c>
      <c r="K891" s="8">
        <f t="shared" si="52"/>
        <v>41710.208333333336</v>
      </c>
      <c r="L891">
        <v>1395205200</v>
      </c>
      <c r="M891" s="8">
        <f t="shared" si="53"/>
        <v>41717.208333333336</v>
      </c>
      <c r="N891" t="b">
        <v>0</v>
      </c>
      <c r="O891" t="b">
        <v>1</v>
      </c>
      <c r="P891" t="s">
        <v>50</v>
      </c>
      <c r="Q891">
        <f>100*(E891/D891)</f>
        <v>169.78571428571431</v>
      </c>
      <c r="R891">
        <f>IF(G891, E891/G891, 0)</f>
        <v>250.21052631578948</v>
      </c>
      <c r="S891" t="str">
        <f t="shared" si="54"/>
        <v>music</v>
      </c>
      <c r="T891" t="str">
        <f t="shared" si="55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14</v>
      </c>
      <c r="G892">
        <v>38</v>
      </c>
      <c r="H892" t="s">
        <v>21</v>
      </c>
      <c r="I892" t="s">
        <v>22</v>
      </c>
      <c r="J892">
        <v>1561352400</v>
      </c>
      <c r="K892" s="8">
        <f t="shared" si="52"/>
        <v>43640.208333333328</v>
      </c>
      <c r="L892">
        <v>1561438800</v>
      </c>
      <c r="M892" s="8">
        <f t="shared" si="53"/>
        <v>43641.208333333328</v>
      </c>
      <c r="N892" t="b">
        <v>0</v>
      </c>
      <c r="O892" t="b">
        <v>0</v>
      </c>
      <c r="P892" t="s">
        <v>60</v>
      </c>
      <c r="Q892">
        <f>100*(E892/D892)</f>
        <v>115.95907738095239</v>
      </c>
      <c r="R892">
        <f>IF(G892, E892/G892, 0)</f>
        <v>4101.2894736842109</v>
      </c>
      <c r="S892" t="str">
        <f t="shared" si="54"/>
        <v>music</v>
      </c>
      <c r="T892" t="str">
        <f t="shared" si="55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14</v>
      </c>
      <c r="G893">
        <v>37</v>
      </c>
      <c r="H893" t="s">
        <v>15</v>
      </c>
      <c r="I893" t="s">
        <v>16</v>
      </c>
      <c r="J893">
        <v>1322892000</v>
      </c>
      <c r="K893" s="8">
        <f t="shared" si="52"/>
        <v>40880.25</v>
      </c>
      <c r="L893">
        <v>1326693600</v>
      </c>
      <c r="M893" s="8">
        <f t="shared" si="53"/>
        <v>40924.25</v>
      </c>
      <c r="N893" t="b">
        <v>0</v>
      </c>
      <c r="O893" t="b">
        <v>0</v>
      </c>
      <c r="P893" t="s">
        <v>42</v>
      </c>
      <c r="Q893">
        <f>100*(E893/D893)</f>
        <v>258.59999999999997</v>
      </c>
      <c r="R893">
        <f>IF(G893, E893/G893, 0)</f>
        <v>209.67567567567568</v>
      </c>
      <c r="S893" t="str">
        <f t="shared" si="54"/>
        <v>film &amp; video</v>
      </c>
      <c r="T893" t="str">
        <f t="shared" si="55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14</v>
      </c>
      <c r="G894">
        <v>37</v>
      </c>
      <c r="H894" t="s">
        <v>21</v>
      </c>
      <c r="I894" t="s">
        <v>22</v>
      </c>
      <c r="J894">
        <v>1274418000</v>
      </c>
      <c r="K894" s="8">
        <f t="shared" si="52"/>
        <v>40319.208333333336</v>
      </c>
      <c r="L894">
        <v>1277960400</v>
      </c>
      <c r="M894" s="8">
        <f t="shared" si="53"/>
        <v>40360.208333333336</v>
      </c>
      <c r="N894" t="b">
        <v>0</v>
      </c>
      <c r="O894" t="b">
        <v>0</v>
      </c>
      <c r="P894" t="s">
        <v>206</v>
      </c>
      <c r="Q894">
        <f>100*(E894/D894)</f>
        <v>230.58333333333331</v>
      </c>
      <c r="R894">
        <f>IF(G894, E894/G894, 0)</f>
        <v>373.91891891891891</v>
      </c>
      <c r="S894" t="str">
        <f t="shared" si="54"/>
        <v>publishing</v>
      </c>
      <c r="T894" t="str">
        <f t="shared" si="55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74</v>
      </c>
      <c r="G895">
        <v>37</v>
      </c>
      <c r="H895" t="s">
        <v>107</v>
      </c>
      <c r="I895" t="s">
        <v>108</v>
      </c>
      <c r="J895">
        <v>1434344400</v>
      </c>
      <c r="K895" s="8">
        <f t="shared" si="52"/>
        <v>42170.208333333328</v>
      </c>
      <c r="L895">
        <v>1434690000</v>
      </c>
      <c r="M895" s="8">
        <f t="shared" si="53"/>
        <v>42174.208333333328</v>
      </c>
      <c r="N895" t="b">
        <v>0</v>
      </c>
      <c r="O895" t="b">
        <v>1</v>
      </c>
      <c r="P895" t="s">
        <v>42</v>
      </c>
      <c r="Q895">
        <f>100*(E895/D895)</f>
        <v>128.21428571428572</v>
      </c>
      <c r="R895">
        <f>IF(G895, E895/G895, 0)</f>
        <v>291.08108108108109</v>
      </c>
      <c r="S895" t="str">
        <f t="shared" si="54"/>
        <v>film &amp; video</v>
      </c>
      <c r="T895" t="str">
        <f t="shared" si="55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14</v>
      </c>
      <c r="G896">
        <v>37</v>
      </c>
      <c r="H896" t="s">
        <v>40</v>
      </c>
      <c r="I896" t="s">
        <v>41</v>
      </c>
      <c r="J896">
        <v>1373518800</v>
      </c>
      <c r="K896" s="8">
        <f t="shared" si="52"/>
        <v>41466.208333333336</v>
      </c>
      <c r="L896">
        <v>1376110800</v>
      </c>
      <c r="M896" s="8">
        <f t="shared" si="53"/>
        <v>41496.208333333336</v>
      </c>
      <c r="N896" t="b">
        <v>0</v>
      </c>
      <c r="O896" t="b">
        <v>1</v>
      </c>
      <c r="P896" t="s">
        <v>269</v>
      </c>
      <c r="Q896">
        <f>100*(E896/D896)</f>
        <v>188.70588235294116</v>
      </c>
      <c r="R896">
        <f>IF(G896, E896/G896, 0)</f>
        <v>86.702702702702709</v>
      </c>
      <c r="S896" t="str">
        <f t="shared" si="54"/>
        <v>film &amp; video</v>
      </c>
      <c r="T896" t="str">
        <f t="shared" si="55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36</v>
      </c>
      <c r="H897" t="s">
        <v>21</v>
      </c>
      <c r="I897" t="s">
        <v>22</v>
      </c>
      <c r="J897">
        <v>1517637600</v>
      </c>
      <c r="K897" s="8">
        <f t="shared" si="52"/>
        <v>43134.25</v>
      </c>
      <c r="L897">
        <v>1518415200</v>
      </c>
      <c r="M897" s="8">
        <f t="shared" si="53"/>
        <v>43143.25</v>
      </c>
      <c r="N897" t="b">
        <v>0</v>
      </c>
      <c r="O897" t="b">
        <v>0</v>
      </c>
      <c r="P897" t="s">
        <v>33</v>
      </c>
      <c r="Q897">
        <f>100*(E897/D897)</f>
        <v>6.9511889862327907</v>
      </c>
      <c r="R897">
        <f>IF(G897, E897/G897, 0)</f>
        <v>308.55555555555554</v>
      </c>
      <c r="S897" t="str">
        <f t="shared" si="54"/>
        <v>theater</v>
      </c>
      <c r="T897" t="str">
        <f t="shared" si="55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14</v>
      </c>
      <c r="G898">
        <v>35</v>
      </c>
      <c r="H898" t="s">
        <v>26</v>
      </c>
      <c r="I898" t="s">
        <v>27</v>
      </c>
      <c r="J898">
        <v>1310619600</v>
      </c>
      <c r="K898" s="8">
        <f t="shared" si="52"/>
        <v>40738.208333333336</v>
      </c>
      <c r="L898">
        <v>1310878800</v>
      </c>
      <c r="M898" s="8">
        <f t="shared" si="53"/>
        <v>40741.208333333336</v>
      </c>
      <c r="N898" t="b">
        <v>0</v>
      </c>
      <c r="O898" t="b">
        <v>1</v>
      </c>
      <c r="P898" t="s">
        <v>17</v>
      </c>
      <c r="Q898">
        <f>100*(E898/D898)</f>
        <v>774.43434343434342</v>
      </c>
      <c r="R898">
        <f>IF(G898, E898/G898, 0)</f>
        <v>4381.0857142857139</v>
      </c>
      <c r="S898" t="str">
        <f t="shared" si="54"/>
        <v>food</v>
      </c>
      <c r="T898" t="str">
        <f t="shared" si="55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74</v>
      </c>
      <c r="G899">
        <v>35</v>
      </c>
      <c r="H899" t="s">
        <v>21</v>
      </c>
      <c r="I899" t="s">
        <v>22</v>
      </c>
      <c r="J899">
        <v>1556427600</v>
      </c>
      <c r="K899" s="8">
        <f t="shared" ref="K899:K962" si="56">(((J899/60)/60)/24)+DATE(1970,1,1)</f>
        <v>43583.208333333328</v>
      </c>
      <c r="L899">
        <v>1556600400</v>
      </c>
      <c r="M899" s="8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>
        <f>100*(E899/D899)</f>
        <v>27.693181818181817</v>
      </c>
      <c r="R899">
        <f>IF(G899, E899/G899, 0)</f>
        <v>69.628571428571433</v>
      </c>
      <c r="S899" t="str">
        <f t="shared" ref="S899:S962" si="58">LEFT(P899,FIND("/",P899)-1)</f>
        <v>theater</v>
      </c>
      <c r="T899" t="str">
        <f t="shared" ref="T899:T962" si="59">RIGHT(P899,LEN(P899) - FIND("/",P899))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35</v>
      </c>
      <c r="H900" t="s">
        <v>21</v>
      </c>
      <c r="I900" t="s">
        <v>22</v>
      </c>
      <c r="J900">
        <v>1576476000</v>
      </c>
      <c r="K900" s="8">
        <f t="shared" si="56"/>
        <v>43815.25</v>
      </c>
      <c r="L900">
        <v>1576994400</v>
      </c>
      <c r="M900" s="8">
        <f t="shared" si="57"/>
        <v>43821.25</v>
      </c>
      <c r="N900" t="b">
        <v>0</v>
      </c>
      <c r="O900" t="b">
        <v>0</v>
      </c>
      <c r="P900" t="s">
        <v>42</v>
      </c>
      <c r="Q900">
        <f>100*(E900/D900)</f>
        <v>52.479620323841424</v>
      </c>
      <c r="R900">
        <f>IF(G900, E900/G900, 0)</f>
        <v>2685.457142857143</v>
      </c>
      <c r="S900" t="str">
        <f t="shared" si="58"/>
        <v>film &amp; video</v>
      </c>
      <c r="T900" t="str">
        <f t="shared" si="5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14</v>
      </c>
      <c r="G901">
        <v>35</v>
      </c>
      <c r="H901" t="s">
        <v>98</v>
      </c>
      <c r="I901" t="s">
        <v>99</v>
      </c>
      <c r="J901">
        <v>1381122000</v>
      </c>
      <c r="K901" s="8">
        <f t="shared" si="56"/>
        <v>41554.208333333336</v>
      </c>
      <c r="L901">
        <v>1382677200</v>
      </c>
      <c r="M901" s="8">
        <f t="shared" si="57"/>
        <v>41572.208333333336</v>
      </c>
      <c r="N901" t="b">
        <v>0</v>
      </c>
      <c r="O901" t="b">
        <v>0</v>
      </c>
      <c r="P901" t="s">
        <v>159</v>
      </c>
      <c r="Q901">
        <f>100*(E901/D901)</f>
        <v>407.09677419354841</v>
      </c>
      <c r="R901">
        <f>IF(G901, E901/G901, 0)</f>
        <v>360.57142857142856</v>
      </c>
      <c r="S901" t="str">
        <f t="shared" si="58"/>
        <v>music</v>
      </c>
      <c r="T901" t="str">
        <f t="shared" si="5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20</v>
      </c>
      <c r="G902">
        <v>34</v>
      </c>
      <c r="H902" t="s">
        <v>21</v>
      </c>
      <c r="I902" t="s">
        <v>22</v>
      </c>
      <c r="J902">
        <v>1411102800</v>
      </c>
      <c r="K902" s="8">
        <f t="shared" si="56"/>
        <v>41901.208333333336</v>
      </c>
      <c r="L902">
        <v>1411189200</v>
      </c>
      <c r="M902" s="8">
        <f t="shared" si="57"/>
        <v>41902.208333333336</v>
      </c>
      <c r="N902" t="b">
        <v>0</v>
      </c>
      <c r="O902" t="b">
        <v>1</v>
      </c>
      <c r="P902" t="s">
        <v>28</v>
      </c>
      <c r="Q902">
        <f>100*(E902/D902)</f>
        <v>2</v>
      </c>
      <c r="R902">
        <f>IF(G902, E902/G902, 0)</f>
        <v>5.8823529411764705E-2</v>
      </c>
      <c r="S902" t="str">
        <f t="shared" si="58"/>
        <v>technology</v>
      </c>
      <c r="T902" t="str">
        <f t="shared" si="5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14</v>
      </c>
      <c r="G903">
        <v>34</v>
      </c>
      <c r="H903" t="s">
        <v>21</v>
      </c>
      <c r="I903" t="s">
        <v>22</v>
      </c>
      <c r="J903">
        <v>1531803600</v>
      </c>
      <c r="K903" s="8">
        <f t="shared" si="56"/>
        <v>43298.208333333328</v>
      </c>
      <c r="L903">
        <v>1534654800</v>
      </c>
      <c r="M903" s="8">
        <f t="shared" si="57"/>
        <v>43331.208333333328</v>
      </c>
      <c r="N903" t="b">
        <v>0</v>
      </c>
      <c r="O903" t="b">
        <v>1</v>
      </c>
      <c r="P903" t="s">
        <v>23</v>
      </c>
      <c r="Q903">
        <f>100*(E903/D903)</f>
        <v>156.17857142857144</v>
      </c>
      <c r="R903">
        <f>IF(G903, E903/G903, 0)</f>
        <v>257.23529411764707</v>
      </c>
      <c r="S903" t="str">
        <f t="shared" si="58"/>
        <v>music</v>
      </c>
      <c r="T903" t="str">
        <f t="shared" si="5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14</v>
      </c>
      <c r="G904">
        <v>33</v>
      </c>
      <c r="H904" t="s">
        <v>21</v>
      </c>
      <c r="I904" t="s">
        <v>22</v>
      </c>
      <c r="J904">
        <v>1454133600</v>
      </c>
      <c r="K904" s="8">
        <f t="shared" si="56"/>
        <v>42399.25</v>
      </c>
      <c r="L904">
        <v>1457762400</v>
      </c>
      <c r="M904" s="8">
        <f t="shared" si="57"/>
        <v>42441.25</v>
      </c>
      <c r="N904" t="b">
        <v>0</v>
      </c>
      <c r="O904" t="b">
        <v>0</v>
      </c>
      <c r="P904" t="s">
        <v>28</v>
      </c>
      <c r="Q904">
        <f>100*(E904/D904)</f>
        <v>252.42857142857144</v>
      </c>
      <c r="R904">
        <f>IF(G904, E904/G904, 0)</f>
        <v>107.09090909090909</v>
      </c>
      <c r="S904" t="str">
        <f t="shared" si="58"/>
        <v>technology</v>
      </c>
      <c r="T904" t="str">
        <f t="shared" si="5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14</v>
      </c>
      <c r="G905">
        <v>33</v>
      </c>
      <c r="H905" t="s">
        <v>21</v>
      </c>
      <c r="I905" t="s">
        <v>22</v>
      </c>
      <c r="J905">
        <v>1336194000</v>
      </c>
      <c r="K905" s="8">
        <f t="shared" si="56"/>
        <v>41034.208333333336</v>
      </c>
      <c r="L905">
        <v>1337490000</v>
      </c>
      <c r="M905" s="8">
        <f t="shared" si="57"/>
        <v>41049.208333333336</v>
      </c>
      <c r="N905" t="b">
        <v>0</v>
      </c>
      <c r="O905" t="b">
        <v>1</v>
      </c>
      <c r="P905" t="s">
        <v>68</v>
      </c>
      <c r="Q905">
        <f>100*(E905/D905)</f>
        <v>1.729268292682927</v>
      </c>
      <c r="R905">
        <f>IF(G905, E905/G905, 0)</f>
        <v>21.484848484848484</v>
      </c>
      <c r="S905" t="str">
        <f t="shared" si="58"/>
        <v>publishing</v>
      </c>
      <c r="T905" t="str">
        <f t="shared" si="5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33</v>
      </c>
      <c r="H906" t="s">
        <v>21</v>
      </c>
      <c r="I906" t="s">
        <v>22</v>
      </c>
      <c r="J906">
        <v>1349326800</v>
      </c>
      <c r="K906" s="8">
        <f t="shared" si="56"/>
        <v>41186.208333333336</v>
      </c>
      <c r="L906">
        <v>1349672400</v>
      </c>
      <c r="M906" s="8">
        <f t="shared" si="57"/>
        <v>41190.208333333336</v>
      </c>
      <c r="N906" t="b">
        <v>0</v>
      </c>
      <c r="O906" t="b">
        <v>0</v>
      </c>
      <c r="P906" t="s">
        <v>133</v>
      </c>
      <c r="Q906">
        <f>100*(E906/D906)</f>
        <v>12.230769230769232</v>
      </c>
      <c r="R906">
        <f>IF(G906, E906/G906, 0)</f>
        <v>24.09090909090909</v>
      </c>
      <c r="S906" t="str">
        <f t="shared" si="58"/>
        <v>publishing</v>
      </c>
      <c r="T906" t="str">
        <f t="shared" si="5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74</v>
      </c>
      <c r="G907">
        <v>32</v>
      </c>
      <c r="H907" t="s">
        <v>21</v>
      </c>
      <c r="I907" t="s">
        <v>22</v>
      </c>
      <c r="J907">
        <v>1379566800</v>
      </c>
      <c r="K907" s="8">
        <f t="shared" si="56"/>
        <v>41536.208333333336</v>
      </c>
      <c r="L907">
        <v>1379826000</v>
      </c>
      <c r="M907" s="8">
        <f t="shared" si="57"/>
        <v>41539.208333333336</v>
      </c>
      <c r="N907" t="b">
        <v>0</v>
      </c>
      <c r="O907" t="b">
        <v>0</v>
      </c>
      <c r="P907" t="s">
        <v>33</v>
      </c>
      <c r="Q907">
        <f>100*(E907/D907)</f>
        <v>163.98734177215189</v>
      </c>
      <c r="R907">
        <f>IF(G907, E907/G907, 0)</f>
        <v>404.84375</v>
      </c>
      <c r="S907" t="str">
        <f t="shared" si="58"/>
        <v>theater</v>
      </c>
      <c r="T907" t="str">
        <f t="shared" si="5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14</v>
      </c>
      <c r="G908">
        <v>32</v>
      </c>
      <c r="H908" t="s">
        <v>21</v>
      </c>
      <c r="I908" t="s">
        <v>22</v>
      </c>
      <c r="J908">
        <v>1494651600</v>
      </c>
      <c r="K908" s="8">
        <f t="shared" si="56"/>
        <v>42868.208333333328</v>
      </c>
      <c r="L908">
        <v>1497762000</v>
      </c>
      <c r="M908" s="8">
        <f t="shared" si="57"/>
        <v>42904.208333333328</v>
      </c>
      <c r="N908" t="b">
        <v>1</v>
      </c>
      <c r="O908" t="b">
        <v>1</v>
      </c>
      <c r="P908" t="s">
        <v>42</v>
      </c>
      <c r="Q908">
        <f>100*(E908/D908)</f>
        <v>162.98181818181817</v>
      </c>
      <c r="R908">
        <f>IF(G908, E908/G908, 0)</f>
        <v>280.125</v>
      </c>
      <c r="S908" t="str">
        <f t="shared" si="58"/>
        <v>film &amp; video</v>
      </c>
      <c r="T908" t="str">
        <f t="shared" si="5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32</v>
      </c>
      <c r="H909" t="s">
        <v>21</v>
      </c>
      <c r="I909" t="s">
        <v>22</v>
      </c>
      <c r="J909">
        <v>1303880400</v>
      </c>
      <c r="K909" s="8">
        <f t="shared" si="56"/>
        <v>40660.208333333336</v>
      </c>
      <c r="L909">
        <v>1304485200</v>
      </c>
      <c r="M909" s="8">
        <f t="shared" si="57"/>
        <v>40667.208333333336</v>
      </c>
      <c r="N909" t="b">
        <v>0</v>
      </c>
      <c r="O909" t="b">
        <v>0</v>
      </c>
      <c r="P909" t="s">
        <v>33</v>
      </c>
      <c r="Q909">
        <f>100*(E909/D909)</f>
        <v>20.252747252747252</v>
      </c>
      <c r="R909">
        <f>IF(G909, E909/G909, 0)</f>
        <v>57.59375</v>
      </c>
      <c r="S909" t="str">
        <f t="shared" si="58"/>
        <v>theater</v>
      </c>
      <c r="T909" t="str">
        <f t="shared" si="5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32</v>
      </c>
      <c r="H910" t="s">
        <v>21</v>
      </c>
      <c r="I910" t="s">
        <v>22</v>
      </c>
      <c r="J910">
        <v>1335934800</v>
      </c>
      <c r="K910" s="8">
        <f t="shared" si="56"/>
        <v>41031.208333333336</v>
      </c>
      <c r="L910">
        <v>1336885200</v>
      </c>
      <c r="M910" s="8">
        <f t="shared" si="57"/>
        <v>41042.208333333336</v>
      </c>
      <c r="N910" t="b">
        <v>0</v>
      </c>
      <c r="O910" t="b">
        <v>0</v>
      </c>
      <c r="P910" t="s">
        <v>89</v>
      </c>
      <c r="Q910">
        <f>100*(E910/D910)</f>
        <v>319.24083769633506</v>
      </c>
      <c r="R910">
        <f>IF(G910, E910/G910, 0)</f>
        <v>3810.9375</v>
      </c>
      <c r="S910" t="str">
        <f t="shared" si="58"/>
        <v>games</v>
      </c>
      <c r="T910" t="str">
        <f t="shared" si="5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32</v>
      </c>
      <c r="H911" t="s">
        <v>15</v>
      </c>
      <c r="I911" t="s">
        <v>16</v>
      </c>
      <c r="J911">
        <v>1528088400</v>
      </c>
      <c r="K911" s="8">
        <f t="shared" si="56"/>
        <v>43255.208333333328</v>
      </c>
      <c r="L911">
        <v>1530421200</v>
      </c>
      <c r="M911" s="8">
        <f t="shared" si="57"/>
        <v>43282.208333333328</v>
      </c>
      <c r="N911" t="b">
        <v>0</v>
      </c>
      <c r="O911" t="b">
        <v>1</v>
      </c>
      <c r="P911" t="s">
        <v>33</v>
      </c>
      <c r="Q911">
        <f>100*(E911/D911)</f>
        <v>478.94444444444446</v>
      </c>
      <c r="R911">
        <f>IF(G911, E911/G911, 0)</f>
        <v>269.40625</v>
      </c>
      <c r="S911" t="str">
        <f t="shared" si="58"/>
        <v>theater</v>
      </c>
      <c r="T911" t="str">
        <f t="shared" si="5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14</v>
      </c>
      <c r="G912">
        <v>31</v>
      </c>
      <c r="H912" t="s">
        <v>21</v>
      </c>
      <c r="I912" t="s">
        <v>22</v>
      </c>
      <c r="J912">
        <v>1421906400</v>
      </c>
      <c r="K912" s="8">
        <f t="shared" si="56"/>
        <v>42026.25</v>
      </c>
      <c r="L912">
        <v>1421992800</v>
      </c>
      <c r="M912" s="8">
        <f t="shared" si="57"/>
        <v>42027.25</v>
      </c>
      <c r="N912" t="b">
        <v>0</v>
      </c>
      <c r="O912" t="b">
        <v>0</v>
      </c>
      <c r="P912" t="s">
        <v>33</v>
      </c>
      <c r="Q912">
        <f>100*(E912/D912)</f>
        <v>19.556634304207122</v>
      </c>
      <c r="R912">
        <f>IF(G912, E912/G912, 0)</f>
        <v>974.67741935483866</v>
      </c>
      <c r="S912" t="str">
        <f t="shared" si="58"/>
        <v>theater</v>
      </c>
      <c r="T912" t="str">
        <f t="shared" si="5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14</v>
      </c>
      <c r="G913">
        <v>31</v>
      </c>
      <c r="H913" t="s">
        <v>21</v>
      </c>
      <c r="I913" t="s">
        <v>22</v>
      </c>
      <c r="J913">
        <v>1568005200</v>
      </c>
      <c r="K913" s="8">
        <f t="shared" si="56"/>
        <v>43717.208333333328</v>
      </c>
      <c r="L913">
        <v>1568178000</v>
      </c>
      <c r="M913" s="8">
        <f t="shared" si="57"/>
        <v>43719.208333333328</v>
      </c>
      <c r="N913" t="b">
        <v>1</v>
      </c>
      <c r="O913" t="b">
        <v>0</v>
      </c>
      <c r="P913" t="s">
        <v>28</v>
      </c>
      <c r="Q913">
        <f>100*(E913/D913)</f>
        <v>198.94827586206895</v>
      </c>
      <c r="R913">
        <f>IF(G913, E913/G913, 0)</f>
        <v>372.22580645161293</v>
      </c>
      <c r="S913" t="str">
        <f t="shared" si="58"/>
        <v>technology</v>
      </c>
      <c r="T913" t="str">
        <f t="shared" si="5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47</v>
      </c>
      <c r="G914">
        <v>31</v>
      </c>
      <c r="H914" t="s">
        <v>21</v>
      </c>
      <c r="I914" t="s">
        <v>22</v>
      </c>
      <c r="J914">
        <v>1346821200</v>
      </c>
      <c r="K914" s="8">
        <f t="shared" si="56"/>
        <v>41157.208333333336</v>
      </c>
      <c r="L914">
        <v>1347944400</v>
      </c>
      <c r="M914" s="8">
        <f t="shared" si="57"/>
        <v>41170.208333333336</v>
      </c>
      <c r="N914" t="b">
        <v>1</v>
      </c>
      <c r="O914" t="b">
        <v>0</v>
      </c>
      <c r="P914" t="s">
        <v>53</v>
      </c>
      <c r="Q914">
        <f>100*(E914/D914)</f>
        <v>795</v>
      </c>
      <c r="R914">
        <f>IF(G914, E914/G914, 0)</f>
        <v>461.61290322580646</v>
      </c>
      <c r="S914" t="str">
        <f t="shared" si="58"/>
        <v>film &amp; video</v>
      </c>
      <c r="T914" t="str">
        <f t="shared" si="5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31</v>
      </c>
      <c r="H915" t="s">
        <v>26</v>
      </c>
      <c r="I915" t="s">
        <v>27</v>
      </c>
      <c r="J915">
        <v>1557637200</v>
      </c>
      <c r="K915" s="8">
        <f t="shared" si="56"/>
        <v>43597.208333333328</v>
      </c>
      <c r="L915">
        <v>1558760400</v>
      </c>
      <c r="M915" s="8">
        <f t="shared" si="57"/>
        <v>43610.208333333328</v>
      </c>
      <c r="N915" t="b">
        <v>0</v>
      </c>
      <c r="O915" t="b">
        <v>0</v>
      </c>
      <c r="P915" t="s">
        <v>53</v>
      </c>
      <c r="Q915">
        <f>100*(E915/D915)</f>
        <v>50.621082621082621</v>
      </c>
      <c r="R915">
        <f>IF(G915, E915/G915, 0)</f>
        <v>1146.3225806451612</v>
      </c>
      <c r="S915" t="str">
        <f t="shared" si="58"/>
        <v>film &amp; video</v>
      </c>
      <c r="T915" t="str">
        <f t="shared" si="5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31</v>
      </c>
      <c r="H916" t="s">
        <v>40</v>
      </c>
      <c r="I916" t="s">
        <v>41</v>
      </c>
      <c r="J916">
        <v>1375592400</v>
      </c>
      <c r="K916" s="8">
        <f t="shared" si="56"/>
        <v>41490.208333333336</v>
      </c>
      <c r="L916">
        <v>1376629200</v>
      </c>
      <c r="M916" s="8">
        <f t="shared" si="57"/>
        <v>41502.208333333336</v>
      </c>
      <c r="N916" t="b">
        <v>0</v>
      </c>
      <c r="O916" t="b">
        <v>0</v>
      </c>
      <c r="P916" t="s">
        <v>33</v>
      </c>
      <c r="Q916">
        <f>100*(E916/D916)</f>
        <v>57.4375</v>
      </c>
      <c r="R916">
        <f>IF(G916, E916/G916, 0)</f>
        <v>118.58064516129032</v>
      </c>
      <c r="S916" t="str">
        <f t="shared" si="58"/>
        <v>theater</v>
      </c>
      <c r="T916" t="str">
        <f t="shared" si="5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14</v>
      </c>
      <c r="G917">
        <v>31</v>
      </c>
      <c r="H917" t="s">
        <v>40</v>
      </c>
      <c r="I917" t="s">
        <v>41</v>
      </c>
      <c r="J917">
        <v>1503982800</v>
      </c>
      <c r="K917" s="8">
        <f t="shared" si="56"/>
        <v>42976.208333333328</v>
      </c>
      <c r="L917">
        <v>1504760400</v>
      </c>
      <c r="M917" s="8">
        <f t="shared" si="57"/>
        <v>42985.208333333328</v>
      </c>
      <c r="N917" t="b">
        <v>0</v>
      </c>
      <c r="O917" t="b">
        <v>0</v>
      </c>
      <c r="P917" t="s">
        <v>269</v>
      </c>
      <c r="Q917">
        <f>100*(E917/D917)</f>
        <v>155.62827640984909</v>
      </c>
      <c r="R917">
        <f>IF(G917, E917/G917, 0)</f>
        <v>6320.5161290322585</v>
      </c>
      <c r="S917" t="str">
        <f t="shared" si="58"/>
        <v>film &amp; video</v>
      </c>
      <c r="T917" t="str">
        <f t="shared" si="5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30</v>
      </c>
      <c r="H918" t="s">
        <v>21</v>
      </c>
      <c r="I918" t="s">
        <v>22</v>
      </c>
      <c r="J918">
        <v>1418882400</v>
      </c>
      <c r="K918" s="8">
        <f t="shared" si="56"/>
        <v>41991.25</v>
      </c>
      <c r="L918">
        <v>1419660000</v>
      </c>
      <c r="M918" s="8">
        <f t="shared" si="57"/>
        <v>42000.25</v>
      </c>
      <c r="N918" t="b">
        <v>0</v>
      </c>
      <c r="O918" t="b">
        <v>0</v>
      </c>
      <c r="P918" t="s">
        <v>122</v>
      </c>
      <c r="Q918">
        <f>100*(E918/D918)</f>
        <v>36.297297297297298</v>
      </c>
      <c r="R918">
        <f>IF(G918, E918/G918, 0)</f>
        <v>44.766666666666666</v>
      </c>
      <c r="S918" t="str">
        <f t="shared" si="58"/>
        <v>photography</v>
      </c>
      <c r="T918" t="str">
        <f t="shared" si="5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14</v>
      </c>
      <c r="G919">
        <v>30</v>
      </c>
      <c r="H919" t="s">
        <v>40</v>
      </c>
      <c r="I919" t="s">
        <v>41</v>
      </c>
      <c r="J919">
        <v>1309237200</v>
      </c>
      <c r="K919" s="8">
        <f t="shared" si="56"/>
        <v>40722.208333333336</v>
      </c>
      <c r="L919">
        <v>1311310800</v>
      </c>
      <c r="M919" s="8">
        <f t="shared" si="57"/>
        <v>40746.208333333336</v>
      </c>
      <c r="N919" t="b">
        <v>0</v>
      </c>
      <c r="O919" t="b">
        <v>1</v>
      </c>
      <c r="P919" t="s">
        <v>100</v>
      </c>
      <c r="Q919">
        <f>100*(E919/D919)</f>
        <v>58.25</v>
      </c>
      <c r="R919">
        <f>IF(G919, E919/G919, 0)</f>
        <v>69.900000000000006</v>
      </c>
      <c r="S919" t="str">
        <f t="shared" si="58"/>
        <v>film &amp; video</v>
      </c>
      <c r="T919" t="str">
        <f t="shared" si="5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14</v>
      </c>
      <c r="G920">
        <v>29</v>
      </c>
      <c r="H920" t="s">
        <v>98</v>
      </c>
      <c r="I920" t="s">
        <v>99</v>
      </c>
      <c r="J920">
        <v>1343365200</v>
      </c>
      <c r="K920" s="8">
        <f t="shared" si="56"/>
        <v>41117.208333333336</v>
      </c>
      <c r="L920">
        <v>1344315600</v>
      </c>
      <c r="M920" s="8">
        <f t="shared" si="57"/>
        <v>41128.208333333336</v>
      </c>
      <c r="N920" t="b">
        <v>0</v>
      </c>
      <c r="O920" t="b">
        <v>0</v>
      </c>
      <c r="P920" t="s">
        <v>133</v>
      </c>
      <c r="Q920">
        <f>100*(E920/D920)</f>
        <v>237.39473684210526</v>
      </c>
      <c r="R920">
        <f>IF(G920, E920/G920, 0)</f>
        <v>311.06896551724139</v>
      </c>
      <c r="S920" t="str">
        <f t="shared" si="58"/>
        <v>publishing</v>
      </c>
      <c r="T920" t="str">
        <f t="shared" si="5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74</v>
      </c>
      <c r="G921">
        <v>29</v>
      </c>
      <c r="H921" t="s">
        <v>26</v>
      </c>
      <c r="I921" t="s">
        <v>27</v>
      </c>
      <c r="J921">
        <v>1507957200</v>
      </c>
      <c r="K921" s="8">
        <f t="shared" si="56"/>
        <v>43022.208333333328</v>
      </c>
      <c r="L921">
        <v>1510725600</v>
      </c>
      <c r="M921" s="8">
        <f t="shared" si="57"/>
        <v>43054.25</v>
      </c>
      <c r="N921" t="b">
        <v>0</v>
      </c>
      <c r="O921" t="b">
        <v>1</v>
      </c>
      <c r="P921" t="s">
        <v>33</v>
      </c>
      <c r="Q921">
        <f>100*(E921/D921)</f>
        <v>58.75</v>
      </c>
      <c r="R921">
        <f>IF(G921, E921/G921, 0)</f>
        <v>721.20689655172418</v>
      </c>
      <c r="S921" t="str">
        <f t="shared" si="58"/>
        <v>theater</v>
      </c>
      <c r="T921" t="str">
        <f t="shared" si="5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14</v>
      </c>
      <c r="G922">
        <v>27</v>
      </c>
      <c r="H922" t="s">
        <v>21</v>
      </c>
      <c r="I922" t="s">
        <v>22</v>
      </c>
      <c r="J922">
        <v>1549519200</v>
      </c>
      <c r="K922" s="8">
        <f t="shared" si="56"/>
        <v>43503.25</v>
      </c>
      <c r="L922">
        <v>1551247200</v>
      </c>
      <c r="M922" s="8">
        <f t="shared" si="57"/>
        <v>43523.25</v>
      </c>
      <c r="N922" t="b">
        <v>1</v>
      </c>
      <c r="O922" t="b">
        <v>0</v>
      </c>
      <c r="P922" t="s">
        <v>71</v>
      </c>
      <c r="Q922">
        <f>100*(E922/D922)</f>
        <v>182.56603773584905</v>
      </c>
      <c r="R922">
        <f>IF(G922, E922/G922, 0)</f>
        <v>358.37037037037038</v>
      </c>
      <c r="S922" t="str">
        <f t="shared" si="58"/>
        <v>film &amp; video</v>
      </c>
      <c r="T922" t="str">
        <f t="shared" si="5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20</v>
      </c>
      <c r="G923">
        <v>27</v>
      </c>
      <c r="H923" t="s">
        <v>21</v>
      </c>
      <c r="I923" t="s">
        <v>22</v>
      </c>
      <c r="J923">
        <v>1329026400</v>
      </c>
      <c r="K923" s="8">
        <f t="shared" si="56"/>
        <v>40951.25</v>
      </c>
      <c r="L923">
        <v>1330236000</v>
      </c>
      <c r="M923" s="8">
        <f t="shared" si="57"/>
        <v>40965.25</v>
      </c>
      <c r="N923" t="b">
        <v>0</v>
      </c>
      <c r="O923" t="b">
        <v>0</v>
      </c>
      <c r="P923" t="s">
        <v>28</v>
      </c>
      <c r="Q923">
        <f>100*(E923/D923)</f>
        <v>0.75436408977556113</v>
      </c>
      <c r="R923">
        <f>IF(G923, E923/G923, 0)</f>
        <v>44.814814814814817</v>
      </c>
      <c r="S923" t="str">
        <f t="shared" si="58"/>
        <v>technology</v>
      </c>
      <c r="T923" t="str">
        <f t="shared" si="5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14</v>
      </c>
      <c r="G924">
        <v>27</v>
      </c>
      <c r="H924" t="s">
        <v>21</v>
      </c>
      <c r="I924" t="s">
        <v>22</v>
      </c>
      <c r="J924">
        <v>1544335200</v>
      </c>
      <c r="K924" s="8">
        <f t="shared" si="56"/>
        <v>43443.25</v>
      </c>
      <c r="L924">
        <v>1545112800</v>
      </c>
      <c r="M924" s="8">
        <f t="shared" si="57"/>
        <v>43452.25</v>
      </c>
      <c r="N924" t="b">
        <v>0</v>
      </c>
      <c r="O924" t="b">
        <v>1</v>
      </c>
      <c r="P924" t="s">
        <v>319</v>
      </c>
      <c r="Q924">
        <f>100*(E924/D924)</f>
        <v>175.95330739299609</v>
      </c>
      <c r="R924">
        <f>IF(G924, E924/G924, 0)</f>
        <v>3349.6296296296296</v>
      </c>
      <c r="S924" t="str">
        <f t="shared" si="58"/>
        <v>music</v>
      </c>
      <c r="T924" t="str">
        <f t="shared" si="5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47</v>
      </c>
      <c r="G925">
        <v>27</v>
      </c>
      <c r="H925" t="s">
        <v>21</v>
      </c>
      <c r="I925" t="s">
        <v>22</v>
      </c>
      <c r="J925">
        <v>1279083600</v>
      </c>
      <c r="K925" s="8">
        <f t="shared" si="56"/>
        <v>40373.208333333336</v>
      </c>
      <c r="L925">
        <v>1279170000</v>
      </c>
      <c r="M925" s="8">
        <f t="shared" si="57"/>
        <v>40374.208333333336</v>
      </c>
      <c r="N925" t="b">
        <v>0</v>
      </c>
      <c r="O925" t="b">
        <v>0</v>
      </c>
      <c r="P925" t="s">
        <v>33</v>
      </c>
      <c r="Q925">
        <f>100*(E925/D925)</f>
        <v>237.88235294117646</v>
      </c>
      <c r="R925">
        <f>IF(G925, E925/G925, 0)</f>
        <v>149.77777777777777</v>
      </c>
      <c r="S925" t="str">
        <f t="shared" si="58"/>
        <v>theater</v>
      </c>
      <c r="T925" t="str">
        <f t="shared" si="5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14</v>
      </c>
      <c r="G926">
        <v>26</v>
      </c>
      <c r="H926" t="s">
        <v>107</v>
      </c>
      <c r="I926" t="s">
        <v>108</v>
      </c>
      <c r="J926">
        <v>1572498000</v>
      </c>
      <c r="K926" s="8">
        <f t="shared" si="56"/>
        <v>43769.208333333328</v>
      </c>
      <c r="L926">
        <v>1573452000</v>
      </c>
      <c r="M926" s="8">
        <f t="shared" si="57"/>
        <v>43780.25</v>
      </c>
      <c r="N926" t="b">
        <v>0</v>
      </c>
      <c r="O926" t="b">
        <v>0</v>
      </c>
      <c r="P926" t="s">
        <v>33</v>
      </c>
      <c r="Q926">
        <f>100*(E926/D926)</f>
        <v>488.05076142131981</v>
      </c>
      <c r="R926">
        <f>IF(G926, E926/G926, 0)</f>
        <v>7395.8461538461543</v>
      </c>
      <c r="S926" t="str">
        <f t="shared" si="58"/>
        <v>theater</v>
      </c>
      <c r="T926" t="str">
        <f t="shared" si="5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14</v>
      </c>
      <c r="G927">
        <v>26</v>
      </c>
      <c r="H927" t="s">
        <v>21</v>
      </c>
      <c r="I927" t="s">
        <v>22</v>
      </c>
      <c r="J927">
        <v>1506056400</v>
      </c>
      <c r="K927" s="8">
        <f t="shared" si="56"/>
        <v>43000.208333333328</v>
      </c>
      <c r="L927">
        <v>1507093200</v>
      </c>
      <c r="M927" s="8">
        <f t="shared" si="57"/>
        <v>43012.208333333328</v>
      </c>
      <c r="N927" t="b">
        <v>0</v>
      </c>
      <c r="O927" t="b">
        <v>0</v>
      </c>
      <c r="P927" t="s">
        <v>33</v>
      </c>
      <c r="Q927">
        <f>100*(E927/D927)</f>
        <v>224.06666666666669</v>
      </c>
      <c r="R927">
        <f>IF(G927, E927/G927, 0)</f>
        <v>258.53846153846155</v>
      </c>
      <c r="S927" t="str">
        <f t="shared" si="58"/>
        <v>theater</v>
      </c>
      <c r="T927" t="str">
        <f t="shared" si="5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26</v>
      </c>
      <c r="H928" t="s">
        <v>21</v>
      </c>
      <c r="I928" t="s">
        <v>22</v>
      </c>
      <c r="J928">
        <v>1463029200</v>
      </c>
      <c r="K928" s="8">
        <f t="shared" si="56"/>
        <v>42502.208333333328</v>
      </c>
      <c r="L928">
        <v>1463374800</v>
      </c>
      <c r="M928" s="8">
        <f t="shared" si="57"/>
        <v>42506.208333333328</v>
      </c>
      <c r="N928" t="b">
        <v>0</v>
      </c>
      <c r="O928" t="b">
        <v>0</v>
      </c>
      <c r="P928" t="s">
        <v>17</v>
      </c>
      <c r="Q928">
        <f>100*(E928/D928)</f>
        <v>18.126436781609197</v>
      </c>
      <c r="R928">
        <f>IF(G928, E928/G928, 0)</f>
        <v>60.653846153846153</v>
      </c>
      <c r="S928" t="str">
        <f t="shared" si="58"/>
        <v>food</v>
      </c>
      <c r="T928" t="str">
        <f t="shared" si="5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20</v>
      </c>
      <c r="G929">
        <v>26</v>
      </c>
      <c r="H929" t="s">
        <v>21</v>
      </c>
      <c r="I929" t="s">
        <v>22</v>
      </c>
      <c r="J929">
        <v>1342069200</v>
      </c>
      <c r="K929" s="8">
        <f t="shared" si="56"/>
        <v>41102.208333333336</v>
      </c>
      <c r="L929">
        <v>1344574800</v>
      </c>
      <c r="M929" s="8">
        <f t="shared" si="57"/>
        <v>41131.208333333336</v>
      </c>
      <c r="N929" t="b">
        <v>0</v>
      </c>
      <c r="O929" t="b">
        <v>0</v>
      </c>
      <c r="P929" t="s">
        <v>33</v>
      </c>
      <c r="Q929">
        <f>100*(E929/D929)</f>
        <v>45.847222222222221</v>
      </c>
      <c r="R929">
        <f>IF(G929, E929/G929, 0)</f>
        <v>126.96153846153847</v>
      </c>
      <c r="S929" t="str">
        <f t="shared" si="58"/>
        <v>theater</v>
      </c>
      <c r="T929" t="str">
        <f t="shared" si="5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74</v>
      </c>
      <c r="G930">
        <v>26</v>
      </c>
      <c r="H930" t="s">
        <v>107</v>
      </c>
      <c r="I930" t="s">
        <v>108</v>
      </c>
      <c r="J930">
        <v>1388296800</v>
      </c>
      <c r="K930" s="8">
        <f t="shared" si="56"/>
        <v>41637.25</v>
      </c>
      <c r="L930">
        <v>1389074400</v>
      </c>
      <c r="M930" s="8">
        <f t="shared" si="57"/>
        <v>41646.25</v>
      </c>
      <c r="N930" t="b">
        <v>0</v>
      </c>
      <c r="O930" t="b">
        <v>0</v>
      </c>
      <c r="P930" t="s">
        <v>28</v>
      </c>
      <c r="Q930">
        <f>100*(E930/D930)</f>
        <v>117.31541218637993</v>
      </c>
      <c r="R930">
        <f>IF(G930, E930/G930, 0)</f>
        <v>7553.3076923076924</v>
      </c>
      <c r="S930" t="str">
        <f t="shared" si="58"/>
        <v>technology</v>
      </c>
      <c r="T930" t="str">
        <f t="shared" si="5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14</v>
      </c>
      <c r="G931">
        <v>25</v>
      </c>
      <c r="H931" t="s">
        <v>40</v>
      </c>
      <c r="I931" t="s">
        <v>41</v>
      </c>
      <c r="J931">
        <v>1493787600</v>
      </c>
      <c r="K931" s="8">
        <f t="shared" si="56"/>
        <v>42858.208333333328</v>
      </c>
      <c r="L931">
        <v>1494997200</v>
      </c>
      <c r="M931" s="8">
        <f t="shared" si="57"/>
        <v>42872.208333333328</v>
      </c>
      <c r="N931" t="b">
        <v>0</v>
      </c>
      <c r="O931" t="b">
        <v>0</v>
      </c>
      <c r="P931" t="s">
        <v>33</v>
      </c>
      <c r="Q931">
        <f>100*(E931/D931)</f>
        <v>217.30909090909088</v>
      </c>
      <c r="R931">
        <f>IF(G931, E931/G931, 0)</f>
        <v>478.08</v>
      </c>
      <c r="S931" t="str">
        <f t="shared" si="58"/>
        <v>theater</v>
      </c>
      <c r="T931" t="str">
        <f t="shared" si="5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14</v>
      </c>
      <c r="G932">
        <v>25</v>
      </c>
      <c r="H932" t="s">
        <v>21</v>
      </c>
      <c r="I932" t="s">
        <v>22</v>
      </c>
      <c r="J932">
        <v>1424844000</v>
      </c>
      <c r="K932" s="8">
        <f t="shared" si="56"/>
        <v>42060.25</v>
      </c>
      <c r="L932">
        <v>1425448800</v>
      </c>
      <c r="M932" s="8">
        <f t="shared" si="57"/>
        <v>42067.25</v>
      </c>
      <c r="N932" t="b">
        <v>0</v>
      </c>
      <c r="O932" t="b">
        <v>1</v>
      </c>
      <c r="P932" t="s">
        <v>33</v>
      </c>
      <c r="Q932">
        <f>100*(E932/D932)</f>
        <v>112.28571428571428</v>
      </c>
      <c r="R932">
        <f>IF(G932, E932/G932, 0)</f>
        <v>157.19999999999999</v>
      </c>
      <c r="S932" t="str">
        <f t="shared" si="58"/>
        <v>theater</v>
      </c>
      <c r="T932" t="str">
        <f t="shared" si="5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74</v>
      </c>
      <c r="G933">
        <v>25</v>
      </c>
      <c r="H933" t="s">
        <v>21</v>
      </c>
      <c r="I933" t="s">
        <v>22</v>
      </c>
      <c r="J933">
        <v>1403931600</v>
      </c>
      <c r="K933" s="8">
        <f t="shared" si="56"/>
        <v>41818.208333333336</v>
      </c>
      <c r="L933">
        <v>1404104400</v>
      </c>
      <c r="M933" s="8">
        <f t="shared" si="57"/>
        <v>41820.208333333336</v>
      </c>
      <c r="N933" t="b">
        <v>0</v>
      </c>
      <c r="O933" t="b">
        <v>1</v>
      </c>
      <c r="P933" t="s">
        <v>33</v>
      </c>
      <c r="Q933">
        <f>100*(E933/D933)</f>
        <v>72.51898734177216</v>
      </c>
      <c r="R933">
        <f>IF(G933, E933/G933, 0)</f>
        <v>229.16</v>
      </c>
      <c r="S933" t="str">
        <f t="shared" si="58"/>
        <v>theater</v>
      </c>
      <c r="T933" t="str">
        <f t="shared" si="5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14</v>
      </c>
      <c r="G934">
        <v>24</v>
      </c>
      <c r="H934" t="s">
        <v>21</v>
      </c>
      <c r="I934" t="s">
        <v>22</v>
      </c>
      <c r="J934">
        <v>1394514000</v>
      </c>
      <c r="K934" s="8">
        <f t="shared" si="56"/>
        <v>41709.208333333336</v>
      </c>
      <c r="L934">
        <v>1394773200</v>
      </c>
      <c r="M934" s="8">
        <f t="shared" si="57"/>
        <v>41712.208333333336</v>
      </c>
      <c r="N934" t="b">
        <v>0</v>
      </c>
      <c r="O934" t="b">
        <v>0</v>
      </c>
      <c r="P934" t="s">
        <v>23</v>
      </c>
      <c r="Q934">
        <f>100*(E934/D934)</f>
        <v>212.30434782608697</v>
      </c>
      <c r="R934">
        <f>IF(G934, E934/G934, 0)</f>
        <v>203.45833333333334</v>
      </c>
      <c r="S934" t="str">
        <f t="shared" si="58"/>
        <v>music</v>
      </c>
      <c r="T934" t="str">
        <f t="shared" si="5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14</v>
      </c>
      <c r="G935">
        <v>24</v>
      </c>
      <c r="H935" t="s">
        <v>21</v>
      </c>
      <c r="I935" t="s">
        <v>22</v>
      </c>
      <c r="J935">
        <v>1365397200</v>
      </c>
      <c r="K935" s="8">
        <f t="shared" si="56"/>
        <v>41372.208333333336</v>
      </c>
      <c r="L935">
        <v>1366520400</v>
      </c>
      <c r="M935" s="8">
        <f t="shared" si="57"/>
        <v>41385.208333333336</v>
      </c>
      <c r="N935" t="b">
        <v>0</v>
      </c>
      <c r="O935" t="b">
        <v>0</v>
      </c>
      <c r="P935" t="s">
        <v>33</v>
      </c>
      <c r="Q935">
        <f>100*(E935/D935)</f>
        <v>239.74657534246577</v>
      </c>
      <c r="R935">
        <f>IF(G935, E935/G935, 0)</f>
        <v>7292.291666666667</v>
      </c>
      <c r="S935" t="str">
        <f t="shared" si="58"/>
        <v>theater</v>
      </c>
      <c r="T935" t="str">
        <f t="shared" si="5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14</v>
      </c>
      <c r="G936">
        <v>24</v>
      </c>
      <c r="H936" t="s">
        <v>21</v>
      </c>
      <c r="I936" t="s">
        <v>22</v>
      </c>
      <c r="J936">
        <v>1456120800</v>
      </c>
      <c r="K936" s="8">
        <f t="shared" si="56"/>
        <v>42422.25</v>
      </c>
      <c r="L936">
        <v>1456639200</v>
      </c>
      <c r="M936" s="8">
        <f t="shared" si="57"/>
        <v>42428.25</v>
      </c>
      <c r="N936" t="b">
        <v>0</v>
      </c>
      <c r="O936" t="b">
        <v>0</v>
      </c>
      <c r="P936" t="s">
        <v>33</v>
      </c>
      <c r="Q936">
        <f>100*(E936/D936)</f>
        <v>181.93548387096774</v>
      </c>
      <c r="R936">
        <f>IF(G936, E936/G936, 0)</f>
        <v>470</v>
      </c>
      <c r="S936" t="str">
        <f t="shared" si="58"/>
        <v>theater</v>
      </c>
      <c r="T936" t="str">
        <f t="shared" si="5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14</v>
      </c>
      <c r="G937">
        <v>23</v>
      </c>
      <c r="H937" t="s">
        <v>21</v>
      </c>
      <c r="I937" t="s">
        <v>22</v>
      </c>
      <c r="J937">
        <v>1437714000</v>
      </c>
      <c r="K937" s="8">
        <f t="shared" si="56"/>
        <v>42209.208333333328</v>
      </c>
      <c r="L937">
        <v>1438318800</v>
      </c>
      <c r="M937" s="8">
        <f t="shared" si="57"/>
        <v>42216.208333333328</v>
      </c>
      <c r="N937" t="b">
        <v>0</v>
      </c>
      <c r="O937" t="b">
        <v>0</v>
      </c>
      <c r="P937" t="s">
        <v>33</v>
      </c>
      <c r="Q937">
        <f>100*(E937/D937)</f>
        <v>164.13114754098362</v>
      </c>
      <c r="R937">
        <f>IF(G937, E937/G937, 0)</f>
        <v>435.30434782608694</v>
      </c>
      <c r="S937" t="str">
        <f t="shared" si="58"/>
        <v>theater</v>
      </c>
      <c r="T937" t="str">
        <f t="shared" si="5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22</v>
      </c>
      <c r="H938" t="s">
        <v>21</v>
      </c>
      <c r="I938" t="s">
        <v>22</v>
      </c>
      <c r="J938">
        <v>1563771600</v>
      </c>
      <c r="K938" s="8">
        <f t="shared" si="56"/>
        <v>43668.208333333328</v>
      </c>
      <c r="L938">
        <v>1564030800</v>
      </c>
      <c r="M938" s="8">
        <f t="shared" si="57"/>
        <v>43671.208333333328</v>
      </c>
      <c r="N938" t="b">
        <v>1</v>
      </c>
      <c r="O938" t="b">
        <v>0</v>
      </c>
      <c r="P938" t="s">
        <v>33</v>
      </c>
      <c r="Q938">
        <f>100*(E938/D938)</f>
        <v>1.6375968992248062</v>
      </c>
      <c r="R938">
        <f>IF(G938, E938/G938, 0)</f>
        <v>76.818181818181813</v>
      </c>
      <c r="S938" t="str">
        <f t="shared" si="58"/>
        <v>theater</v>
      </c>
      <c r="T938" t="str">
        <f t="shared" si="5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14</v>
      </c>
      <c r="G939">
        <v>21</v>
      </c>
      <c r="H939" t="s">
        <v>21</v>
      </c>
      <c r="I939" t="s">
        <v>22</v>
      </c>
      <c r="J939">
        <v>1448517600</v>
      </c>
      <c r="K939" s="8">
        <f t="shared" si="56"/>
        <v>42334.25</v>
      </c>
      <c r="L939">
        <v>1449295200</v>
      </c>
      <c r="M939" s="8">
        <f t="shared" si="57"/>
        <v>42343.25</v>
      </c>
      <c r="N939" t="b">
        <v>0</v>
      </c>
      <c r="O939" t="b">
        <v>0</v>
      </c>
      <c r="P939" t="s">
        <v>42</v>
      </c>
      <c r="Q939">
        <f>100*(E939/D939)</f>
        <v>49.64385964912281</v>
      </c>
      <c r="R939">
        <f>IF(G939, E939/G939, 0)</f>
        <v>4042.4285714285716</v>
      </c>
      <c r="S939" t="str">
        <f t="shared" si="58"/>
        <v>film &amp; video</v>
      </c>
      <c r="T939" t="str">
        <f t="shared" si="5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14</v>
      </c>
      <c r="G940">
        <v>21</v>
      </c>
      <c r="H940" t="s">
        <v>21</v>
      </c>
      <c r="I940" t="s">
        <v>22</v>
      </c>
      <c r="J940">
        <v>1528779600</v>
      </c>
      <c r="K940" s="8">
        <f t="shared" si="56"/>
        <v>43263.208333333328</v>
      </c>
      <c r="L940">
        <v>1531890000</v>
      </c>
      <c r="M940" s="8">
        <f t="shared" si="57"/>
        <v>43299.208333333328</v>
      </c>
      <c r="N940" t="b">
        <v>0</v>
      </c>
      <c r="O940" t="b">
        <v>1</v>
      </c>
      <c r="P940" t="s">
        <v>119</v>
      </c>
      <c r="Q940">
        <f>100*(E940/D940)</f>
        <v>109.70652173913042</v>
      </c>
      <c r="R940">
        <f>IF(G940, E940/G940, 0)</f>
        <v>480.61904761904759</v>
      </c>
      <c r="S940" t="str">
        <f t="shared" si="58"/>
        <v>publishing</v>
      </c>
      <c r="T940" t="str">
        <f t="shared" si="5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21</v>
      </c>
      <c r="H941" t="s">
        <v>21</v>
      </c>
      <c r="I941" t="s">
        <v>22</v>
      </c>
      <c r="J941">
        <v>1304744400</v>
      </c>
      <c r="K941" s="8">
        <f t="shared" si="56"/>
        <v>40670.208333333336</v>
      </c>
      <c r="L941">
        <v>1306213200</v>
      </c>
      <c r="M941" s="8">
        <f t="shared" si="57"/>
        <v>40687.208333333336</v>
      </c>
      <c r="N941" t="b">
        <v>0</v>
      </c>
      <c r="O941" t="b">
        <v>1</v>
      </c>
      <c r="P941" t="s">
        <v>89</v>
      </c>
      <c r="Q941">
        <f>100*(E941/D941)</f>
        <v>49.217948717948715</v>
      </c>
      <c r="R941">
        <f>IF(G941, E941/G941, 0)</f>
        <v>182.8095238095238</v>
      </c>
      <c r="S941" t="str">
        <f t="shared" si="58"/>
        <v>games</v>
      </c>
      <c r="T941" t="str">
        <f t="shared" si="5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14</v>
      </c>
      <c r="G942">
        <v>19</v>
      </c>
      <c r="H942" t="s">
        <v>15</v>
      </c>
      <c r="I942" t="s">
        <v>16</v>
      </c>
      <c r="J942">
        <v>1354341600</v>
      </c>
      <c r="K942" s="8">
        <f t="shared" si="56"/>
        <v>41244.25</v>
      </c>
      <c r="L942">
        <v>1356242400</v>
      </c>
      <c r="M942" s="8">
        <f t="shared" si="57"/>
        <v>41266.25</v>
      </c>
      <c r="N942" t="b">
        <v>0</v>
      </c>
      <c r="O942" t="b">
        <v>0</v>
      </c>
      <c r="P942" t="s">
        <v>28</v>
      </c>
      <c r="Q942">
        <f>100*(E942/D942)</f>
        <v>62.232323232323225</v>
      </c>
      <c r="R942">
        <f>IF(G942, E942/G942, 0)</f>
        <v>324.26315789473682</v>
      </c>
      <c r="S942" t="str">
        <f t="shared" si="58"/>
        <v>technology</v>
      </c>
      <c r="T942" t="str">
        <f t="shared" si="5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19</v>
      </c>
      <c r="H943" t="s">
        <v>21</v>
      </c>
      <c r="I943" t="s">
        <v>22</v>
      </c>
      <c r="J943">
        <v>1294552800</v>
      </c>
      <c r="K943" s="8">
        <f t="shared" si="56"/>
        <v>40552.25</v>
      </c>
      <c r="L943">
        <v>1297576800</v>
      </c>
      <c r="M943" s="8">
        <f t="shared" si="57"/>
        <v>40587.25</v>
      </c>
      <c r="N943" t="b">
        <v>1</v>
      </c>
      <c r="O943" t="b">
        <v>0</v>
      </c>
      <c r="P943" t="s">
        <v>33</v>
      </c>
      <c r="Q943">
        <f>100*(E943/D943)</f>
        <v>13.05813953488372</v>
      </c>
      <c r="R943">
        <f>IF(G943, E943/G943, 0)</f>
        <v>295.5263157894737</v>
      </c>
      <c r="S943" t="str">
        <f t="shared" si="58"/>
        <v>theater</v>
      </c>
      <c r="T943" t="str">
        <f t="shared" si="5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19</v>
      </c>
      <c r="H944" t="s">
        <v>26</v>
      </c>
      <c r="I944" t="s">
        <v>27</v>
      </c>
      <c r="J944">
        <v>1295935200</v>
      </c>
      <c r="K944" s="8">
        <f t="shared" si="56"/>
        <v>40568.25</v>
      </c>
      <c r="L944">
        <v>1296194400</v>
      </c>
      <c r="M944" s="8">
        <f t="shared" si="57"/>
        <v>40571.25</v>
      </c>
      <c r="N944" t="b">
        <v>0</v>
      </c>
      <c r="O944" t="b">
        <v>0</v>
      </c>
      <c r="P944" t="s">
        <v>33</v>
      </c>
      <c r="Q944">
        <f>100*(E944/D944)</f>
        <v>64.635416666666671</v>
      </c>
      <c r="R944">
        <f>IF(G944, E944/G944, 0)</f>
        <v>326.57894736842104</v>
      </c>
      <c r="S944" t="str">
        <f t="shared" si="58"/>
        <v>theater</v>
      </c>
      <c r="T944" t="str">
        <f t="shared" si="5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14</v>
      </c>
      <c r="G945">
        <v>18</v>
      </c>
      <c r="H945" t="s">
        <v>21</v>
      </c>
      <c r="I945" t="s">
        <v>22</v>
      </c>
      <c r="J945">
        <v>1411534800</v>
      </c>
      <c r="K945" s="8">
        <f t="shared" si="56"/>
        <v>41906.208333333336</v>
      </c>
      <c r="L945">
        <v>1414558800</v>
      </c>
      <c r="M945" s="8">
        <f t="shared" si="57"/>
        <v>41941.208333333336</v>
      </c>
      <c r="N945" t="b">
        <v>0</v>
      </c>
      <c r="O945" t="b">
        <v>0</v>
      </c>
      <c r="P945" t="s">
        <v>17</v>
      </c>
      <c r="Q945">
        <f>100*(E945/D945)</f>
        <v>159.58666666666667</v>
      </c>
      <c r="R945">
        <f>IF(G945, E945/G945, 0)</f>
        <v>664.94444444444446</v>
      </c>
      <c r="S945" t="str">
        <f t="shared" si="58"/>
        <v>food</v>
      </c>
      <c r="T945" t="str">
        <f t="shared" si="5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18</v>
      </c>
      <c r="H946" t="s">
        <v>26</v>
      </c>
      <c r="I946" t="s">
        <v>27</v>
      </c>
      <c r="J946">
        <v>1486706400</v>
      </c>
      <c r="K946" s="8">
        <f t="shared" si="56"/>
        <v>42776.25</v>
      </c>
      <c r="L946">
        <v>1488348000</v>
      </c>
      <c r="M946" s="8">
        <f t="shared" si="57"/>
        <v>42795.25</v>
      </c>
      <c r="N946" t="b">
        <v>0</v>
      </c>
      <c r="O946" t="b">
        <v>0</v>
      </c>
      <c r="P946" t="s">
        <v>122</v>
      </c>
      <c r="Q946">
        <f>100*(E946/D946)</f>
        <v>81.42</v>
      </c>
      <c r="R946">
        <f>IF(G946, E946/G946, 0)</f>
        <v>452.33333333333331</v>
      </c>
      <c r="S946" t="str">
        <f t="shared" si="58"/>
        <v>photography</v>
      </c>
      <c r="T946" t="str">
        <f t="shared" si="5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74</v>
      </c>
      <c r="G947">
        <v>17</v>
      </c>
      <c r="H947" t="s">
        <v>21</v>
      </c>
      <c r="I947" t="s">
        <v>22</v>
      </c>
      <c r="J947">
        <v>1333602000</v>
      </c>
      <c r="K947" s="8">
        <f t="shared" si="56"/>
        <v>41004.208333333336</v>
      </c>
      <c r="L947">
        <v>1334898000</v>
      </c>
      <c r="M947" s="8">
        <f t="shared" si="57"/>
        <v>41019.208333333336</v>
      </c>
      <c r="N947" t="b">
        <v>1</v>
      </c>
      <c r="O947" t="b">
        <v>0</v>
      </c>
      <c r="P947" t="s">
        <v>122</v>
      </c>
      <c r="Q947">
        <f>100*(E947/D947)</f>
        <v>32.444767441860463</v>
      </c>
      <c r="R947">
        <f>IF(G947, E947/G947, 0)</f>
        <v>3282.6470588235293</v>
      </c>
      <c r="S947" t="str">
        <f t="shared" si="58"/>
        <v>photography</v>
      </c>
      <c r="T947" t="str">
        <f t="shared" si="5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17</v>
      </c>
      <c r="H948" t="s">
        <v>21</v>
      </c>
      <c r="I948" t="s">
        <v>22</v>
      </c>
      <c r="J948">
        <v>1308200400</v>
      </c>
      <c r="K948" s="8">
        <f t="shared" si="56"/>
        <v>40710.208333333336</v>
      </c>
      <c r="L948">
        <v>1308373200</v>
      </c>
      <c r="M948" s="8">
        <f t="shared" si="57"/>
        <v>40712.208333333336</v>
      </c>
      <c r="N948" t="b">
        <v>0</v>
      </c>
      <c r="O948" t="b">
        <v>0</v>
      </c>
      <c r="P948" t="s">
        <v>33</v>
      </c>
      <c r="Q948">
        <f>100*(E948/D948)</f>
        <v>9.9141184124918666</v>
      </c>
      <c r="R948">
        <f>IF(G948, E948/G948, 0)</f>
        <v>896.35294117647061</v>
      </c>
      <c r="S948" t="str">
        <f t="shared" si="58"/>
        <v>theater</v>
      </c>
      <c r="T948" t="str">
        <f t="shared" si="5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17</v>
      </c>
      <c r="H949" t="s">
        <v>21</v>
      </c>
      <c r="I949" t="s">
        <v>22</v>
      </c>
      <c r="J949">
        <v>1411707600</v>
      </c>
      <c r="K949" s="8">
        <f t="shared" si="56"/>
        <v>41908.208333333336</v>
      </c>
      <c r="L949">
        <v>1412312400</v>
      </c>
      <c r="M949" s="8">
        <f t="shared" si="57"/>
        <v>41915.208333333336</v>
      </c>
      <c r="N949" t="b">
        <v>0</v>
      </c>
      <c r="O949" t="b">
        <v>0</v>
      </c>
      <c r="P949" t="s">
        <v>33</v>
      </c>
      <c r="Q949">
        <f>100*(E949/D949)</f>
        <v>26.694444444444443</v>
      </c>
      <c r="R949">
        <f>IF(G949, E949/G949, 0)</f>
        <v>56.529411764705884</v>
      </c>
      <c r="S949" t="str">
        <f t="shared" si="58"/>
        <v>theater</v>
      </c>
      <c r="T949" t="str">
        <f t="shared" si="5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14</v>
      </c>
      <c r="G950">
        <v>17</v>
      </c>
      <c r="H950" t="s">
        <v>21</v>
      </c>
      <c r="I950" t="s">
        <v>22</v>
      </c>
      <c r="J950">
        <v>1418364000</v>
      </c>
      <c r="K950" s="8">
        <f t="shared" si="56"/>
        <v>41985.25</v>
      </c>
      <c r="L950">
        <v>1419228000</v>
      </c>
      <c r="M950" s="8">
        <f t="shared" si="57"/>
        <v>41995.25</v>
      </c>
      <c r="N950" t="b">
        <v>1</v>
      </c>
      <c r="O950" t="b">
        <v>1</v>
      </c>
      <c r="P950" t="s">
        <v>42</v>
      </c>
      <c r="Q950">
        <f>100*(E950/D950)</f>
        <v>62.957446808510639</v>
      </c>
      <c r="R950">
        <f>IF(G950, E950/G950, 0)</f>
        <v>348.11764705882354</v>
      </c>
      <c r="S950" t="str">
        <f t="shared" si="58"/>
        <v>film &amp; video</v>
      </c>
      <c r="T950" t="str">
        <f t="shared" si="5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16</v>
      </c>
      <c r="H951" t="s">
        <v>21</v>
      </c>
      <c r="I951" t="s">
        <v>22</v>
      </c>
      <c r="J951">
        <v>1429333200</v>
      </c>
      <c r="K951" s="8">
        <f t="shared" si="56"/>
        <v>42112.208333333328</v>
      </c>
      <c r="L951">
        <v>1430974800</v>
      </c>
      <c r="M951" s="8">
        <f t="shared" si="57"/>
        <v>42131.208333333328</v>
      </c>
      <c r="N951" t="b">
        <v>0</v>
      </c>
      <c r="O951" t="b">
        <v>0</v>
      </c>
      <c r="P951" t="s">
        <v>28</v>
      </c>
      <c r="Q951">
        <f>100*(E951/D951)</f>
        <v>161.35593220338984</v>
      </c>
      <c r="R951">
        <f>IF(G951, E951/G951, 0)</f>
        <v>595</v>
      </c>
      <c r="S951" t="str">
        <f t="shared" si="58"/>
        <v>technology</v>
      </c>
      <c r="T951" t="str">
        <f t="shared" si="5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16</v>
      </c>
      <c r="H952" t="s">
        <v>21</v>
      </c>
      <c r="I952" t="s">
        <v>22</v>
      </c>
      <c r="J952">
        <v>1555390800</v>
      </c>
      <c r="K952" s="8">
        <f t="shared" si="56"/>
        <v>43571.208333333328</v>
      </c>
      <c r="L952">
        <v>1555822800</v>
      </c>
      <c r="M952" s="8">
        <f t="shared" si="57"/>
        <v>43576.208333333328</v>
      </c>
      <c r="N952" t="b">
        <v>0</v>
      </c>
      <c r="O952" t="b">
        <v>1</v>
      </c>
      <c r="P952" t="s">
        <v>33</v>
      </c>
      <c r="Q952">
        <f>100*(E952/D952)</f>
        <v>5</v>
      </c>
      <c r="R952">
        <f>IF(G952, E952/G952, 0)</f>
        <v>0.3125</v>
      </c>
      <c r="S952" t="str">
        <f t="shared" si="58"/>
        <v>theater</v>
      </c>
      <c r="T952" t="str">
        <f t="shared" si="5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14</v>
      </c>
      <c r="G953">
        <v>16</v>
      </c>
      <c r="H953" t="s">
        <v>21</v>
      </c>
      <c r="I953" t="s">
        <v>22</v>
      </c>
      <c r="J953">
        <v>1482732000</v>
      </c>
      <c r="K953" s="8">
        <f t="shared" si="56"/>
        <v>42730.25</v>
      </c>
      <c r="L953">
        <v>1482818400</v>
      </c>
      <c r="M953" s="8">
        <f t="shared" si="57"/>
        <v>42731.25</v>
      </c>
      <c r="N953" t="b">
        <v>0</v>
      </c>
      <c r="O953" t="b">
        <v>1</v>
      </c>
      <c r="P953" t="s">
        <v>23</v>
      </c>
      <c r="Q953">
        <f>100*(E953/D953)</f>
        <v>1096.9379310344827</v>
      </c>
      <c r="R953">
        <f>IF(G953, E953/G953, 0)</f>
        <v>9941</v>
      </c>
      <c r="S953" t="str">
        <f t="shared" si="58"/>
        <v>music</v>
      </c>
      <c r="T953" t="str">
        <f t="shared" si="5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14</v>
      </c>
      <c r="G954">
        <v>16</v>
      </c>
      <c r="H954" t="s">
        <v>21</v>
      </c>
      <c r="I954" t="s">
        <v>22</v>
      </c>
      <c r="J954">
        <v>1470718800</v>
      </c>
      <c r="K954" s="8">
        <f t="shared" si="56"/>
        <v>42591.208333333328</v>
      </c>
      <c r="L954">
        <v>1471928400</v>
      </c>
      <c r="M954" s="8">
        <f t="shared" si="57"/>
        <v>42605.208333333328</v>
      </c>
      <c r="N954" t="b">
        <v>0</v>
      </c>
      <c r="O954" t="b">
        <v>0</v>
      </c>
      <c r="P954" t="s">
        <v>42</v>
      </c>
      <c r="Q954">
        <f>100*(E954/D954)</f>
        <v>70.094158075601371</v>
      </c>
      <c r="R954">
        <f>IF(G954, E954/G954, 0)</f>
        <v>6374.1875</v>
      </c>
      <c r="S954" t="str">
        <f t="shared" si="58"/>
        <v>film &amp; video</v>
      </c>
      <c r="T954" t="str">
        <f t="shared" si="5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16</v>
      </c>
      <c r="H955" t="s">
        <v>21</v>
      </c>
      <c r="I955" t="s">
        <v>22</v>
      </c>
      <c r="J955">
        <v>1450591200</v>
      </c>
      <c r="K955" s="8">
        <f t="shared" si="56"/>
        <v>42358.25</v>
      </c>
      <c r="L955">
        <v>1453701600</v>
      </c>
      <c r="M955" s="8">
        <f t="shared" si="57"/>
        <v>42394.25</v>
      </c>
      <c r="N955" t="b">
        <v>0</v>
      </c>
      <c r="O955" t="b">
        <v>1</v>
      </c>
      <c r="P955" t="s">
        <v>474</v>
      </c>
      <c r="Q955">
        <f>100*(E955/D955)</f>
        <v>60</v>
      </c>
      <c r="R955">
        <f>IF(G955, E955/G955, 0)</f>
        <v>123.75</v>
      </c>
      <c r="S955" t="str">
        <f t="shared" si="58"/>
        <v>film &amp; video</v>
      </c>
      <c r="T955" t="str">
        <f t="shared" si="5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14</v>
      </c>
      <c r="G956">
        <v>15</v>
      </c>
      <c r="H956" t="s">
        <v>26</v>
      </c>
      <c r="I956" t="s">
        <v>27</v>
      </c>
      <c r="J956">
        <v>1348290000</v>
      </c>
      <c r="K956" s="8">
        <f t="shared" si="56"/>
        <v>41174.208333333336</v>
      </c>
      <c r="L956">
        <v>1350363600</v>
      </c>
      <c r="M956" s="8">
        <f t="shared" si="57"/>
        <v>41198.208333333336</v>
      </c>
      <c r="N956" t="b">
        <v>0</v>
      </c>
      <c r="O956" t="b">
        <v>0</v>
      </c>
      <c r="P956" t="s">
        <v>28</v>
      </c>
      <c r="Q956">
        <f>100*(E956/D956)</f>
        <v>367.0985915492958</v>
      </c>
      <c r="R956">
        <f>IF(G956, E956/G956, 0)</f>
        <v>10425.6</v>
      </c>
      <c r="S956" t="str">
        <f t="shared" si="58"/>
        <v>technology</v>
      </c>
      <c r="T956" t="str">
        <f t="shared" si="5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14</v>
      </c>
      <c r="G957">
        <v>15</v>
      </c>
      <c r="H957" t="s">
        <v>21</v>
      </c>
      <c r="I957" t="s">
        <v>22</v>
      </c>
      <c r="J957">
        <v>1353823200</v>
      </c>
      <c r="K957" s="8">
        <f t="shared" si="56"/>
        <v>41238.25</v>
      </c>
      <c r="L957">
        <v>1353996000</v>
      </c>
      <c r="M957" s="8">
        <f t="shared" si="57"/>
        <v>41240.25</v>
      </c>
      <c r="N957" t="b">
        <v>0</v>
      </c>
      <c r="O957" t="b">
        <v>0</v>
      </c>
      <c r="P957" t="s">
        <v>33</v>
      </c>
      <c r="Q957">
        <f>100*(E957/D957)</f>
        <v>1109</v>
      </c>
      <c r="R957">
        <f>IF(G957, E957/G957, 0)</f>
        <v>517.5333333333333</v>
      </c>
      <c r="S957" t="str">
        <f t="shared" si="58"/>
        <v>theater</v>
      </c>
      <c r="T957" t="str">
        <f t="shared" si="5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15</v>
      </c>
      <c r="H958" t="s">
        <v>21</v>
      </c>
      <c r="I958" t="s">
        <v>22</v>
      </c>
      <c r="J958">
        <v>1450764000</v>
      </c>
      <c r="K958" s="8">
        <f t="shared" si="56"/>
        <v>42360.25</v>
      </c>
      <c r="L958">
        <v>1451109600</v>
      </c>
      <c r="M958" s="8">
        <f t="shared" si="57"/>
        <v>42364.25</v>
      </c>
      <c r="N958" t="b">
        <v>0</v>
      </c>
      <c r="O958" t="b">
        <v>0</v>
      </c>
      <c r="P958" t="s">
        <v>474</v>
      </c>
      <c r="Q958">
        <f>100*(E958/D958)</f>
        <v>19.028784648187631</v>
      </c>
      <c r="R958">
        <f>IF(G958, E958/G958, 0)</f>
        <v>2379.8666666666668</v>
      </c>
      <c r="S958" t="str">
        <f t="shared" si="58"/>
        <v>film &amp; video</v>
      </c>
      <c r="T958" t="str">
        <f t="shared" si="5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14</v>
      </c>
      <c r="G959">
        <v>15</v>
      </c>
      <c r="H959" t="s">
        <v>21</v>
      </c>
      <c r="I959" t="s">
        <v>22</v>
      </c>
      <c r="J959">
        <v>1329372000</v>
      </c>
      <c r="K959" s="8">
        <f t="shared" si="56"/>
        <v>40955.25</v>
      </c>
      <c r="L959">
        <v>1329631200</v>
      </c>
      <c r="M959" s="8">
        <f t="shared" si="57"/>
        <v>40958.25</v>
      </c>
      <c r="N959" t="b">
        <v>0</v>
      </c>
      <c r="O959" t="b">
        <v>0</v>
      </c>
      <c r="P959" t="s">
        <v>33</v>
      </c>
      <c r="Q959">
        <f>100*(E959/D959)</f>
        <v>126.87755102040816</v>
      </c>
      <c r="R959">
        <f>IF(G959, E959/G959, 0)</f>
        <v>828.93333333333328</v>
      </c>
      <c r="S959" t="str">
        <f t="shared" si="58"/>
        <v>theater</v>
      </c>
      <c r="T959" t="str">
        <f t="shared" si="5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74</v>
      </c>
      <c r="G960">
        <v>15</v>
      </c>
      <c r="H960" t="s">
        <v>21</v>
      </c>
      <c r="I960" t="s">
        <v>22</v>
      </c>
      <c r="J960">
        <v>1277096400</v>
      </c>
      <c r="K960" s="8">
        <f t="shared" si="56"/>
        <v>40350.208333333336</v>
      </c>
      <c r="L960">
        <v>1278997200</v>
      </c>
      <c r="M960" s="8">
        <f t="shared" si="57"/>
        <v>40372.208333333336</v>
      </c>
      <c r="N960" t="b">
        <v>0</v>
      </c>
      <c r="O960" t="b">
        <v>0</v>
      </c>
      <c r="P960" t="s">
        <v>71</v>
      </c>
      <c r="Q960">
        <f>100*(E960/D960)</f>
        <v>734.63636363636363</v>
      </c>
      <c r="R960">
        <f>IF(G960, E960/G960, 0)</f>
        <v>538.73333333333335</v>
      </c>
      <c r="S960" t="str">
        <f t="shared" si="58"/>
        <v>film &amp; video</v>
      </c>
      <c r="T960" t="str">
        <f t="shared" si="5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15</v>
      </c>
      <c r="H961" t="s">
        <v>21</v>
      </c>
      <c r="I961" t="s">
        <v>22</v>
      </c>
      <c r="J961">
        <v>1277701200</v>
      </c>
      <c r="K961" s="8">
        <f t="shared" si="56"/>
        <v>40357.208333333336</v>
      </c>
      <c r="L961">
        <v>1280120400</v>
      </c>
      <c r="M961" s="8">
        <f t="shared" si="57"/>
        <v>40385.208333333336</v>
      </c>
      <c r="N961" t="b">
        <v>0</v>
      </c>
      <c r="O961" t="b">
        <v>0</v>
      </c>
      <c r="P961" t="s">
        <v>206</v>
      </c>
      <c r="Q961">
        <f>100*(E961/D961)</f>
        <v>4.5731034482758623</v>
      </c>
      <c r="R961">
        <f>IF(G961, E961/G961, 0)</f>
        <v>442.06666666666666</v>
      </c>
      <c r="S961" t="str">
        <f t="shared" si="58"/>
        <v>publishing</v>
      </c>
      <c r="T961" t="str">
        <f t="shared" si="5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15</v>
      </c>
      <c r="H962" t="s">
        <v>21</v>
      </c>
      <c r="I962" t="s">
        <v>22</v>
      </c>
      <c r="J962">
        <v>1454911200</v>
      </c>
      <c r="K962" s="8">
        <f t="shared" si="56"/>
        <v>42408.25</v>
      </c>
      <c r="L962">
        <v>1458104400</v>
      </c>
      <c r="M962" s="8">
        <f t="shared" si="57"/>
        <v>42445.208333333328</v>
      </c>
      <c r="N962" t="b">
        <v>0</v>
      </c>
      <c r="O962" t="b">
        <v>0</v>
      </c>
      <c r="P962" t="s">
        <v>28</v>
      </c>
      <c r="Q962">
        <f>100*(E962/D962)</f>
        <v>85.054545454545448</v>
      </c>
      <c r="R962">
        <f>IF(G962, E962/G962, 0)</f>
        <v>311.86666666666667</v>
      </c>
      <c r="S962" t="str">
        <f t="shared" si="58"/>
        <v>technology</v>
      </c>
      <c r="T962" t="str">
        <f t="shared" si="5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14</v>
      </c>
      <c r="G963">
        <v>14</v>
      </c>
      <c r="H963" t="s">
        <v>21</v>
      </c>
      <c r="I963" t="s">
        <v>22</v>
      </c>
      <c r="J963">
        <v>1297922400</v>
      </c>
      <c r="K963" s="8">
        <f t="shared" ref="K963:K1001" si="60">(((J963/60)/60)/24)+DATE(1970,1,1)</f>
        <v>40591.25</v>
      </c>
      <c r="L963">
        <v>1298268000</v>
      </c>
      <c r="M963" s="8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>
        <f>100*(E963/D963)</f>
        <v>119.29824561403508</v>
      </c>
      <c r="R963">
        <f>IF(G963, E963/G963, 0)</f>
        <v>485.71428571428572</v>
      </c>
      <c r="S963" t="str">
        <f t="shared" ref="S963:S1001" si="62">LEFT(P963,FIND("/",P963)-1)</f>
        <v>publishing</v>
      </c>
      <c r="T963" t="str">
        <f t="shared" ref="T963:T1001" si="63">RIGHT(P963,LEN(P963) - FIND("/",P963))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14</v>
      </c>
      <c r="G964">
        <v>14</v>
      </c>
      <c r="H964" t="s">
        <v>21</v>
      </c>
      <c r="I964" t="s">
        <v>22</v>
      </c>
      <c r="J964">
        <v>1384408800</v>
      </c>
      <c r="K964" s="8">
        <f t="shared" si="60"/>
        <v>41592.25</v>
      </c>
      <c r="L964">
        <v>1386223200</v>
      </c>
      <c r="M964" s="8">
        <f t="shared" si="61"/>
        <v>41613.25</v>
      </c>
      <c r="N964" t="b">
        <v>0</v>
      </c>
      <c r="O964" t="b">
        <v>0</v>
      </c>
      <c r="P964" t="s">
        <v>17</v>
      </c>
      <c r="Q964">
        <f>100*(E964/D964)</f>
        <v>296.02777777777777</v>
      </c>
      <c r="R964">
        <f>IF(G964, E964/G964, 0)</f>
        <v>761.21428571428567</v>
      </c>
      <c r="S964" t="str">
        <f t="shared" si="62"/>
        <v>food</v>
      </c>
      <c r="T964" t="str">
        <f t="shared" si="63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47</v>
      </c>
      <c r="G965">
        <v>14</v>
      </c>
      <c r="H965" t="s">
        <v>107</v>
      </c>
      <c r="I965" t="s">
        <v>108</v>
      </c>
      <c r="J965">
        <v>1299304800</v>
      </c>
      <c r="K965" s="8">
        <f t="shared" si="60"/>
        <v>40607.25</v>
      </c>
      <c r="L965">
        <v>1299823200</v>
      </c>
      <c r="M965" s="8">
        <f t="shared" si="61"/>
        <v>40613.25</v>
      </c>
      <c r="N965" t="b">
        <v>0</v>
      </c>
      <c r="O965" t="b">
        <v>1</v>
      </c>
      <c r="P965" t="s">
        <v>122</v>
      </c>
      <c r="Q965">
        <f>100*(E965/D965)</f>
        <v>84.694915254237287</v>
      </c>
      <c r="R965">
        <f>IF(G965, E965/G965, 0)</f>
        <v>356.92857142857144</v>
      </c>
      <c r="S965" t="str">
        <f t="shared" si="62"/>
        <v>photography</v>
      </c>
      <c r="T965" t="str">
        <f t="shared" si="63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14</v>
      </c>
      <c r="G966">
        <v>13</v>
      </c>
      <c r="H966" t="s">
        <v>21</v>
      </c>
      <c r="I966" t="s">
        <v>22</v>
      </c>
      <c r="J966">
        <v>1431320400</v>
      </c>
      <c r="K966" s="8">
        <f t="shared" si="60"/>
        <v>42135.208333333328</v>
      </c>
      <c r="L966">
        <v>1431752400</v>
      </c>
      <c r="M966" s="8">
        <f t="shared" si="61"/>
        <v>42140.208333333328</v>
      </c>
      <c r="N966" t="b">
        <v>0</v>
      </c>
      <c r="O966" t="b">
        <v>0</v>
      </c>
      <c r="P966" t="s">
        <v>33</v>
      </c>
      <c r="Q966">
        <f>100*(E966/D966)</f>
        <v>355.7837837837838</v>
      </c>
      <c r="R966">
        <f>IF(G966, E966/G966, 0)</f>
        <v>1012.6153846153846</v>
      </c>
      <c r="S966" t="str">
        <f t="shared" si="62"/>
        <v>theater</v>
      </c>
      <c r="T966" t="str">
        <f t="shared" si="63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14</v>
      </c>
      <c r="G967">
        <v>13</v>
      </c>
      <c r="H967" t="s">
        <v>40</v>
      </c>
      <c r="I967" t="s">
        <v>41</v>
      </c>
      <c r="J967">
        <v>1264399200</v>
      </c>
      <c r="K967" s="8">
        <f t="shared" si="60"/>
        <v>40203.25</v>
      </c>
      <c r="L967">
        <v>1267855200</v>
      </c>
      <c r="M967" s="8">
        <f t="shared" si="61"/>
        <v>40243.25</v>
      </c>
      <c r="N967" t="b">
        <v>0</v>
      </c>
      <c r="O967" t="b">
        <v>0</v>
      </c>
      <c r="P967" t="s">
        <v>23</v>
      </c>
      <c r="Q967">
        <f>100*(E967/D967)</f>
        <v>386.40909090909093</v>
      </c>
      <c r="R967">
        <f>IF(G967, E967/G967, 0)</f>
        <v>653.92307692307691</v>
      </c>
      <c r="S967" t="str">
        <f t="shared" si="62"/>
        <v>music</v>
      </c>
      <c r="T967" t="str">
        <f t="shared" si="63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14</v>
      </c>
      <c r="G968">
        <v>12</v>
      </c>
      <c r="H968" t="s">
        <v>21</v>
      </c>
      <c r="I968" t="s">
        <v>22</v>
      </c>
      <c r="J968">
        <v>1497502800</v>
      </c>
      <c r="K968" s="8">
        <f t="shared" si="60"/>
        <v>42901.208333333328</v>
      </c>
      <c r="L968">
        <v>1497675600</v>
      </c>
      <c r="M968" s="8">
        <f t="shared" si="61"/>
        <v>42903.208333333328</v>
      </c>
      <c r="N968" t="b">
        <v>0</v>
      </c>
      <c r="O968" t="b">
        <v>0</v>
      </c>
      <c r="P968" t="s">
        <v>33</v>
      </c>
      <c r="Q968">
        <f>100*(E968/D968)</f>
        <v>792.23529411764707</v>
      </c>
      <c r="R968">
        <f>IF(G968, E968/G968, 0)</f>
        <v>1122.3333333333333</v>
      </c>
      <c r="S968" t="str">
        <f t="shared" si="62"/>
        <v>theater</v>
      </c>
      <c r="T968" t="str">
        <f t="shared" si="63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14</v>
      </c>
      <c r="G969">
        <v>12</v>
      </c>
      <c r="H969" t="s">
        <v>21</v>
      </c>
      <c r="I969" t="s">
        <v>22</v>
      </c>
      <c r="J969">
        <v>1333688400</v>
      </c>
      <c r="K969" s="8">
        <f t="shared" si="60"/>
        <v>41005.208333333336</v>
      </c>
      <c r="L969">
        <v>1336885200</v>
      </c>
      <c r="M969" s="8">
        <f t="shared" si="61"/>
        <v>41042.208333333336</v>
      </c>
      <c r="N969" t="b">
        <v>0</v>
      </c>
      <c r="O969" t="b">
        <v>0</v>
      </c>
      <c r="P969" t="s">
        <v>319</v>
      </c>
      <c r="Q969">
        <f>100*(E969/D969)</f>
        <v>137.03393665158373</v>
      </c>
      <c r="R969">
        <f>IF(G969, E969/G969, 0)</f>
        <v>10094.833333333334</v>
      </c>
      <c r="S969" t="str">
        <f t="shared" si="62"/>
        <v>music</v>
      </c>
      <c r="T969" t="str">
        <f t="shared" si="63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14</v>
      </c>
      <c r="G970">
        <v>10</v>
      </c>
      <c r="H970" t="s">
        <v>21</v>
      </c>
      <c r="I970" t="s">
        <v>22</v>
      </c>
      <c r="J970">
        <v>1293861600</v>
      </c>
      <c r="K970" s="8">
        <f t="shared" si="60"/>
        <v>40544.25</v>
      </c>
      <c r="L970">
        <v>1295157600</v>
      </c>
      <c r="M970" s="8">
        <f t="shared" si="61"/>
        <v>40559.25</v>
      </c>
      <c r="N970" t="b">
        <v>0</v>
      </c>
      <c r="O970" t="b">
        <v>0</v>
      </c>
      <c r="P970" t="s">
        <v>17</v>
      </c>
      <c r="Q970">
        <f>100*(E970/D970)</f>
        <v>338.20833333333337</v>
      </c>
      <c r="R970">
        <f>IF(G970, E970/G970, 0)</f>
        <v>811.7</v>
      </c>
      <c r="S970" t="str">
        <f t="shared" si="62"/>
        <v>food</v>
      </c>
      <c r="T970" t="str">
        <f t="shared" si="63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74</v>
      </c>
      <c r="G971">
        <v>10</v>
      </c>
      <c r="H971" t="s">
        <v>21</v>
      </c>
      <c r="I971" t="s">
        <v>22</v>
      </c>
      <c r="J971">
        <v>1576994400</v>
      </c>
      <c r="K971" s="8">
        <f t="shared" si="60"/>
        <v>43821.25</v>
      </c>
      <c r="L971">
        <v>1577599200</v>
      </c>
      <c r="M971" s="8">
        <f t="shared" si="61"/>
        <v>43828.25</v>
      </c>
      <c r="N971" t="b">
        <v>0</v>
      </c>
      <c r="O971" t="b">
        <v>0</v>
      </c>
      <c r="P971" t="s">
        <v>33</v>
      </c>
      <c r="Q971">
        <f>100*(E971/D971)</f>
        <v>108.22784810126582</v>
      </c>
      <c r="R971">
        <f>IF(G971, E971/G971, 0)</f>
        <v>855</v>
      </c>
      <c r="S971" t="str">
        <f t="shared" si="62"/>
        <v>theater</v>
      </c>
      <c r="T971" t="str">
        <f t="shared" si="63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10</v>
      </c>
      <c r="H972" t="s">
        <v>21</v>
      </c>
      <c r="I972" t="s">
        <v>22</v>
      </c>
      <c r="J972">
        <v>1304917200</v>
      </c>
      <c r="K972" s="8">
        <f t="shared" si="60"/>
        <v>40672.208333333336</v>
      </c>
      <c r="L972">
        <v>1305003600</v>
      </c>
      <c r="M972" s="8">
        <f t="shared" si="61"/>
        <v>40673.208333333336</v>
      </c>
      <c r="N972" t="b">
        <v>0</v>
      </c>
      <c r="O972" t="b">
        <v>0</v>
      </c>
      <c r="P972" t="s">
        <v>33</v>
      </c>
      <c r="Q972">
        <f>100*(E972/D972)</f>
        <v>60.757639620653315</v>
      </c>
      <c r="R972">
        <f>IF(G972, E972/G972, 0)</f>
        <v>5765.9</v>
      </c>
      <c r="S972" t="str">
        <f t="shared" si="62"/>
        <v>theater</v>
      </c>
      <c r="T972" t="str">
        <f t="shared" si="63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10</v>
      </c>
      <c r="H973" t="s">
        <v>21</v>
      </c>
      <c r="I973" t="s">
        <v>22</v>
      </c>
      <c r="J973">
        <v>1381208400</v>
      </c>
      <c r="K973" s="8">
        <f t="shared" si="60"/>
        <v>41555.208333333336</v>
      </c>
      <c r="L973">
        <v>1381726800</v>
      </c>
      <c r="M973" s="8">
        <f t="shared" si="61"/>
        <v>41561.208333333336</v>
      </c>
      <c r="N973" t="b">
        <v>0</v>
      </c>
      <c r="O973" t="b">
        <v>0</v>
      </c>
      <c r="P973" t="s">
        <v>269</v>
      </c>
      <c r="Q973">
        <f>100*(E973/D973)</f>
        <v>27.725490196078432</v>
      </c>
      <c r="R973">
        <f>IF(G973, E973/G973, 0)</f>
        <v>141.4</v>
      </c>
      <c r="S973" t="str">
        <f t="shared" si="62"/>
        <v>film &amp; video</v>
      </c>
      <c r="T973" t="str">
        <f t="shared" si="63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14</v>
      </c>
      <c r="G974">
        <v>10</v>
      </c>
      <c r="H974" t="s">
        <v>21</v>
      </c>
      <c r="I974" t="s">
        <v>22</v>
      </c>
      <c r="J974">
        <v>1401685200</v>
      </c>
      <c r="K974" s="8">
        <f t="shared" si="60"/>
        <v>41792.208333333336</v>
      </c>
      <c r="L974">
        <v>1402462800</v>
      </c>
      <c r="M974" s="8">
        <f t="shared" si="61"/>
        <v>41801.208333333336</v>
      </c>
      <c r="N974" t="b">
        <v>0</v>
      </c>
      <c r="O974" t="b">
        <v>1</v>
      </c>
      <c r="P974" t="s">
        <v>28</v>
      </c>
      <c r="Q974">
        <f>100*(E974/D974)</f>
        <v>228.3934426229508</v>
      </c>
      <c r="R974">
        <f>IF(G974, E974/G974, 0)</f>
        <v>9752.4</v>
      </c>
      <c r="S974" t="str">
        <f t="shared" si="62"/>
        <v>technology</v>
      </c>
      <c r="T974" t="str">
        <f t="shared" si="63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9</v>
      </c>
      <c r="H975" t="s">
        <v>21</v>
      </c>
      <c r="I975" t="s">
        <v>22</v>
      </c>
      <c r="J975">
        <v>1291960800</v>
      </c>
      <c r="K975" s="8">
        <f t="shared" si="60"/>
        <v>40522.25</v>
      </c>
      <c r="L975">
        <v>1292133600</v>
      </c>
      <c r="M975" s="8">
        <f t="shared" si="61"/>
        <v>40524.25</v>
      </c>
      <c r="N975" t="b">
        <v>0</v>
      </c>
      <c r="O975" t="b">
        <v>1</v>
      </c>
      <c r="P975" t="s">
        <v>33</v>
      </c>
      <c r="Q975">
        <f>100*(E975/D975)</f>
        <v>21.615194054500414</v>
      </c>
      <c r="R975">
        <f>IF(G975, E975/G975, 0)</f>
        <v>2908.4444444444443</v>
      </c>
      <c r="S975" t="str">
        <f t="shared" si="62"/>
        <v>theater</v>
      </c>
      <c r="T975" t="str">
        <f t="shared" si="63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14</v>
      </c>
      <c r="G976">
        <v>9</v>
      </c>
      <c r="H976" t="s">
        <v>21</v>
      </c>
      <c r="I976" t="s">
        <v>22</v>
      </c>
      <c r="J976">
        <v>1368853200</v>
      </c>
      <c r="K976" s="8">
        <f t="shared" si="60"/>
        <v>41412.208333333336</v>
      </c>
      <c r="L976">
        <v>1368939600</v>
      </c>
      <c r="M976" s="8">
        <f t="shared" si="61"/>
        <v>41413.208333333336</v>
      </c>
      <c r="N976" t="b">
        <v>0</v>
      </c>
      <c r="O976" t="b">
        <v>0</v>
      </c>
      <c r="P976" t="s">
        <v>60</v>
      </c>
      <c r="Q976">
        <f>100*(E976/D976)</f>
        <v>373.875</v>
      </c>
      <c r="R976">
        <f>IF(G976, E976/G976, 0)</f>
        <v>332.33333333333331</v>
      </c>
      <c r="S976" t="str">
        <f t="shared" si="62"/>
        <v>music</v>
      </c>
      <c r="T976" t="str">
        <f t="shared" si="63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14</v>
      </c>
      <c r="G977">
        <v>7</v>
      </c>
      <c r="H977" t="s">
        <v>21</v>
      </c>
      <c r="I977" t="s">
        <v>22</v>
      </c>
      <c r="J977">
        <v>1448776800</v>
      </c>
      <c r="K977" s="8">
        <f t="shared" si="60"/>
        <v>42337.25</v>
      </c>
      <c r="L977">
        <v>1452146400</v>
      </c>
      <c r="M977" s="8">
        <f t="shared" si="61"/>
        <v>42376.25</v>
      </c>
      <c r="N977" t="b">
        <v>0</v>
      </c>
      <c r="O977" t="b">
        <v>1</v>
      </c>
      <c r="P977" t="s">
        <v>33</v>
      </c>
      <c r="Q977">
        <f>100*(E977/D977)</f>
        <v>154.92592592592592</v>
      </c>
      <c r="R977">
        <f>IF(G977, E977/G977, 0)</f>
        <v>1195.1428571428571</v>
      </c>
      <c r="S977" t="str">
        <f t="shared" si="62"/>
        <v>theater</v>
      </c>
      <c r="T977" t="str">
        <f t="shared" si="63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14</v>
      </c>
      <c r="G978">
        <v>7</v>
      </c>
      <c r="H978" t="s">
        <v>21</v>
      </c>
      <c r="I978" t="s">
        <v>22</v>
      </c>
      <c r="J978">
        <v>1296194400</v>
      </c>
      <c r="K978" s="8">
        <f t="shared" si="60"/>
        <v>40571.25</v>
      </c>
      <c r="L978">
        <v>1296712800</v>
      </c>
      <c r="M978" s="8">
        <f t="shared" si="61"/>
        <v>40577.25</v>
      </c>
      <c r="N978" t="b">
        <v>0</v>
      </c>
      <c r="O978" t="b">
        <v>1</v>
      </c>
      <c r="P978" t="s">
        <v>33</v>
      </c>
      <c r="Q978">
        <f>100*(E978/D978)</f>
        <v>322.14999999999998</v>
      </c>
      <c r="R978">
        <f>IF(G978, E978/G978, 0)</f>
        <v>1840.8571428571429</v>
      </c>
      <c r="S978" t="str">
        <f t="shared" si="62"/>
        <v>theater</v>
      </c>
      <c r="T978" t="str">
        <f t="shared" si="63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</v>
      </c>
      <c r="H979" t="s">
        <v>21</v>
      </c>
      <c r="I979" t="s">
        <v>22</v>
      </c>
      <c r="J979">
        <v>1517983200</v>
      </c>
      <c r="K979" s="8">
        <f t="shared" si="60"/>
        <v>43138.25</v>
      </c>
      <c r="L979">
        <v>1520748000</v>
      </c>
      <c r="M979" s="8">
        <f t="shared" si="61"/>
        <v>43170.25</v>
      </c>
      <c r="N979" t="b">
        <v>0</v>
      </c>
      <c r="O979" t="b">
        <v>0</v>
      </c>
      <c r="P979" t="s">
        <v>17</v>
      </c>
      <c r="Q979">
        <f>100*(E979/D979)</f>
        <v>73.957142857142856</v>
      </c>
      <c r="R979">
        <f>IF(G979, E979/G979, 0)</f>
        <v>862.83333333333337</v>
      </c>
      <c r="S979" t="str">
        <f t="shared" si="62"/>
        <v>food</v>
      </c>
      <c r="T979" t="str">
        <f t="shared" si="63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14</v>
      </c>
      <c r="G980">
        <v>5</v>
      </c>
      <c r="H980" t="s">
        <v>21</v>
      </c>
      <c r="I980" t="s">
        <v>22</v>
      </c>
      <c r="J980">
        <v>1478930400</v>
      </c>
      <c r="K980" s="8">
        <f t="shared" si="60"/>
        <v>42686.25</v>
      </c>
      <c r="L980">
        <v>1480831200</v>
      </c>
      <c r="M980" s="8">
        <f t="shared" si="61"/>
        <v>42708.25</v>
      </c>
      <c r="N980" t="b">
        <v>0</v>
      </c>
      <c r="O980" t="b">
        <v>0</v>
      </c>
      <c r="P980" t="s">
        <v>89</v>
      </c>
      <c r="Q980">
        <f>100*(E980/D980)</f>
        <v>864.1</v>
      </c>
      <c r="R980">
        <f>IF(G980, E980/G980, 0)</f>
        <v>1728.2</v>
      </c>
      <c r="S980" t="str">
        <f t="shared" si="62"/>
        <v>games</v>
      </c>
      <c r="T980" t="str">
        <f t="shared" si="63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14</v>
      </c>
      <c r="G981">
        <v>5</v>
      </c>
      <c r="H981" t="s">
        <v>40</v>
      </c>
      <c r="I981" t="s">
        <v>41</v>
      </c>
      <c r="J981">
        <v>1426395600</v>
      </c>
      <c r="K981" s="8">
        <f t="shared" si="60"/>
        <v>42078.208333333328</v>
      </c>
      <c r="L981">
        <v>1426914000</v>
      </c>
      <c r="M981" s="8">
        <f t="shared" si="61"/>
        <v>42084.208333333328</v>
      </c>
      <c r="N981" t="b">
        <v>0</v>
      </c>
      <c r="O981" t="b">
        <v>0</v>
      </c>
      <c r="P981" t="s">
        <v>33</v>
      </c>
      <c r="Q981">
        <f>100*(E981/D981)</f>
        <v>143.26245847176079</v>
      </c>
      <c r="R981">
        <f>IF(G981, E981/G981, 0)</f>
        <v>17248.8</v>
      </c>
      <c r="S981" t="str">
        <f t="shared" si="62"/>
        <v>theater</v>
      </c>
      <c r="T981" t="str">
        <f t="shared" si="63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1</v>
      </c>
      <c r="H982" t="s">
        <v>21</v>
      </c>
      <c r="I982" t="s">
        <v>22</v>
      </c>
      <c r="J982">
        <v>1446181200</v>
      </c>
      <c r="K982" s="8">
        <f t="shared" si="60"/>
        <v>42307.208333333328</v>
      </c>
      <c r="L982">
        <v>1446616800</v>
      </c>
      <c r="M982" s="8">
        <f t="shared" si="61"/>
        <v>42312.25</v>
      </c>
      <c r="N982" t="b">
        <v>1</v>
      </c>
      <c r="O982" t="b">
        <v>0</v>
      </c>
      <c r="P982" t="s">
        <v>68</v>
      </c>
      <c r="Q982">
        <f>100*(E982/D982)</f>
        <v>40.281762295081968</v>
      </c>
      <c r="R982">
        <f>IF(G982, E982/G982, 0)</f>
        <v>78630</v>
      </c>
      <c r="S982" t="str">
        <f t="shared" si="62"/>
        <v>publishing</v>
      </c>
      <c r="T982" t="str">
        <f t="shared" si="63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14</v>
      </c>
      <c r="G983">
        <v>1</v>
      </c>
      <c r="H983" t="s">
        <v>21</v>
      </c>
      <c r="I983" t="s">
        <v>22</v>
      </c>
      <c r="J983">
        <v>1514181600</v>
      </c>
      <c r="K983" s="8">
        <f t="shared" si="60"/>
        <v>43094.25</v>
      </c>
      <c r="L983">
        <v>1517032800</v>
      </c>
      <c r="M983" s="8">
        <f t="shared" si="61"/>
        <v>43127.25</v>
      </c>
      <c r="N983" t="b">
        <v>0</v>
      </c>
      <c r="O983" t="b">
        <v>0</v>
      </c>
      <c r="P983" t="s">
        <v>28</v>
      </c>
      <c r="Q983">
        <f>100*(E983/D983)</f>
        <v>178.22388059701493</v>
      </c>
      <c r="R983">
        <f>IF(G983, E983/G983, 0)</f>
        <v>11941</v>
      </c>
      <c r="S983" t="str">
        <f t="shared" si="62"/>
        <v>technology</v>
      </c>
      <c r="T983" t="str">
        <f t="shared" si="63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1</v>
      </c>
      <c r="H984" t="s">
        <v>21</v>
      </c>
      <c r="I984" t="s">
        <v>22</v>
      </c>
      <c r="J984">
        <v>1311051600</v>
      </c>
      <c r="K984" s="8">
        <f t="shared" si="60"/>
        <v>40743.208333333336</v>
      </c>
      <c r="L984">
        <v>1311224400</v>
      </c>
      <c r="M984" s="8">
        <f t="shared" si="61"/>
        <v>40745.208333333336</v>
      </c>
      <c r="N984" t="b">
        <v>0</v>
      </c>
      <c r="O984" t="b">
        <v>1</v>
      </c>
      <c r="P984" t="s">
        <v>42</v>
      </c>
      <c r="Q984">
        <f>100*(E984/D984)</f>
        <v>84.930555555555557</v>
      </c>
      <c r="R984">
        <f>IF(G984, E984/G984, 0)</f>
        <v>6115</v>
      </c>
      <c r="S984" t="str">
        <f t="shared" si="62"/>
        <v>film &amp; video</v>
      </c>
      <c r="T984" t="str">
        <f t="shared" si="63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14</v>
      </c>
      <c r="G985">
        <v>1</v>
      </c>
      <c r="H985" t="s">
        <v>21</v>
      </c>
      <c r="I985" t="s">
        <v>22</v>
      </c>
      <c r="J985">
        <v>1564894800</v>
      </c>
      <c r="K985" s="8">
        <f t="shared" si="60"/>
        <v>43681.208333333328</v>
      </c>
      <c r="L985">
        <v>1566190800</v>
      </c>
      <c r="M985" s="8">
        <f t="shared" si="61"/>
        <v>43696.208333333328</v>
      </c>
      <c r="N985" t="b">
        <v>0</v>
      </c>
      <c r="O985" t="b">
        <v>0</v>
      </c>
      <c r="P985" t="s">
        <v>42</v>
      </c>
      <c r="Q985">
        <f>100*(E985/D985)</f>
        <v>145.93648334624322</v>
      </c>
      <c r="R985">
        <f>IF(G985, E985/G985, 0)</f>
        <v>188404</v>
      </c>
      <c r="S985" t="str">
        <f t="shared" si="62"/>
        <v>film &amp; video</v>
      </c>
      <c r="T985" t="str">
        <f t="shared" si="63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14</v>
      </c>
      <c r="G986">
        <v>1</v>
      </c>
      <c r="H986" t="s">
        <v>21</v>
      </c>
      <c r="I986" t="s">
        <v>22</v>
      </c>
      <c r="J986">
        <v>1567918800</v>
      </c>
      <c r="K986" s="8">
        <f t="shared" si="60"/>
        <v>43716.208333333328</v>
      </c>
      <c r="L986">
        <v>1570165200</v>
      </c>
      <c r="M986" s="8">
        <f t="shared" si="61"/>
        <v>43742.208333333328</v>
      </c>
      <c r="N986" t="b">
        <v>0</v>
      </c>
      <c r="O986" t="b">
        <v>0</v>
      </c>
      <c r="P986" t="s">
        <v>33</v>
      </c>
      <c r="Q986">
        <f>100*(E986/D986)</f>
        <v>152.46153846153848</v>
      </c>
      <c r="R986">
        <f>IF(G986, E986/G986, 0)</f>
        <v>9910</v>
      </c>
      <c r="S986" t="str">
        <f t="shared" si="62"/>
        <v>theater</v>
      </c>
      <c r="T986" t="str">
        <f t="shared" si="63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1</v>
      </c>
      <c r="H987" t="s">
        <v>21</v>
      </c>
      <c r="I987" t="s">
        <v>22</v>
      </c>
      <c r="J987">
        <v>1386309600</v>
      </c>
      <c r="K987" s="8">
        <f t="shared" si="60"/>
        <v>41614.25</v>
      </c>
      <c r="L987">
        <v>1388556000</v>
      </c>
      <c r="M987" s="8">
        <f t="shared" si="61"/>
        <v>41640.25</v>
      </c>
      <c r="N987" t="b">
        <v>0</v>
      </c>
      <c r="O987" t="b">
        <v>1</v>
      </c>
      <c r="P987" t="s">
        <v>23</v>
      </c>
      <c r="Q987">
        <f>100*(E987/D987)</f>
        <v>67.129542790152414</v>
      </c>
      <c r="R987">
        <f>IF(G987, E987/G987, 0)</f>
        <v>114523</v>
      </c>
      <c r="S987" t="str">
        <f t="shared" si="62"/>
        <v>music</v>
      </c>
      <c r="T987" t="str">
        <f t="shared" si="63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1</v>
      </c>
      <c r="H988" t="s">
        <v>21</v>
      </c>
      <c r="I988" t="s">
        <v>22</v>
      </c>
      <c r="J988">
        <v>1301979600</v>
      </c>
      <c r="K988" s="8">
        <f t="shared" si="60"/>
        <v>40638.208333333336</v>
      </c>
      <c r="L988">
        <v>1303189200</v>
      </c>
      <c r="M988" s="8">
        <f t="shared" si="61"/>
        <v>40652.208333333336</v>
      </c>
      <c r="N988" t="b">
        <v>0</v>
      </c>
      <c r="O988" t="b">
        <v>0</v>
      </c>
      <c r="P988" t="s">
        <v>23</v>
      </c>
      <c r="Q988">
        <f>100*(E988/D988)</f>
        <v>40.307692307692307</v>
      </c>
      <c r="R988">
        <f>IF(G988, E988/G988, 0)</f>
        <v>3144</v>
      </c>
      <c r="S988" t="str">
        <f t="shared" si="62"/>
        <v>music</v>
      </c>
      <c r="T988" t="str">
        <f t="shared" si="63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14</v>
      </c>
      <c r="G989">
        <v>1</v>
      </c>
      <c r="H989" t="s">
        <v>21</v>
      </c>
      <c r="I989" t="s">
        <v>22</v>
      </c>
      <c r="J989">
        <v>1493269200</v>
      </c>
      <c r="K989" s="8">
        <f t="shared" si="60"/>
        <v>42852.208333333328</v>
      </c>
      <c r="L989">
        <v>1494478800</v>
      </c>
      <c r="M989" s="8">
        <f t="shared" si="61"/>
        <v>42866.208333333328</v>
      </c>
      <c r="N989" t="b">
        <v>0</v>
      </c>
      <c r="O989" t="b">
        <v>0</v>
      </c>
      <c r="P989" t="s">
        <v>42</v>
      </c>
      <c r="Q989">
        <f>100*(E989/D989)</f>
        <v>216.79032258064518</v>
      </c>
      <c r="R989">
        <f>IF(G989, E989/G989, 0)</f>
        <v>13441</v>
      </c>
      <c r="S989" t="str">
        <f t="shared" si="62"/>
        <v>film &amp; video</v>
      </c>
      <c r="T989" t="str">
        <f t="shared" si="63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1</v>
      </c>
      <c r="H990" t="s">
        <v>21</v>
      </c>
      <c r="I990" t="s">
        <v>22</v>
      </c>
      <c r="J990">
        <v>1478930400</v>
      </c>
      <c r="K990" s="8">
        <f t="shared" si="60"/>
        <v>42686.25</v>
      </c>
      <c r="L990">
        <v>1480744800</v>
      </c>
      <c r="M990" s="8">
        <f t="shared" si="61"/>
        <v>42707.25</v>
      </c>
      <c r="N990" t="b">
        <v>0</v>
      </c>
      <c r="O990" t="b">
        <v>0</v>
      </c>
      <c r="P990" t="s">
        <v>133</v>
      </c>
      <c r="Q990">
        <f>100*(E990/D990)</f>
        <v>52.117021276595743</v>
      </c>
      <c r="R990">
        <f>IF(G990, E990/G990, 0)</f>
        <v>4899</v>
      </c>
      <c r="S990" t="str">
        <f t="shared" si="62"/>
        <v>publishing</v>
      </c>
      <c r="T990" t="str">
        <f t="shared" si="63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74</v>
      </c>
      <c r="G991">
        <v>1</v>
      </c>
      <c r="H991" t="s">
        <v>21</v>
      </c>
      <c r="I991" t="s">
        <v>22</v>
      </c>
      <c r="J991">
        <v>1555390800</v>
      </c>
      <c r="K991" s="8">
        <f t="shared" si="60"/>
        <v>43571.208333333328</v>
      </c>
      <c r="L991">
        <v>1555822800</v>
      </c>
      <c r="M991" s="8">
        <f t="shared" si="61"/>
        <v>43576.208333333328</v>
      </c>
      <c r="N991" t="b">
        <v>0</v>
      </c>
      <c r="O991" t="b">
        <v>0</v>
      </c>
      <c r="P991" t="s">
        <v>206</v>
      </c>
      <c r="Q991">
        <f>100*(E991/D991)</f>
        <v>499.58333333333337</v>
      </c>
      <c r="R991">
        <f>IF(G991, E991/G991, 0)</f>
        <v>11990</v>
      </c>
      <c r="S991" t="str">
        <f t="shared" si="62"/>
        <v>publishing</v>
      </c>
      <c r="T991" t="str">
        <f t="shared" si="63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1</v>
      </c>
      <c r="H992" t="s">
        <v>21</v>
      </c>
      <c r="I992" t="s">
        <v>22</v>
      </c>
      <c r="J992">
        <v>1456984800</v>
      </c>
      <c r="K992" s="8">
        <f t="shared" si="60"/>
        <v>42432.25</v>
      </c>
      <c r="L992">
        <v>1458882000</v>
      </c>
      <c r="M992" s="8">
        <f t="shared" si="61"/>
        <v>42454.208333333328</v>
      </c>
      <c r="N992" t="b">
        <v>0</v>
      </c>
      <c r="O992" t="b">
        <v>1</v>
      </c>
      <c r="P992" t="s">
        <v>53</v>
      </c>
      <c r="Q992">
        <f>100*(E992/D992)</f>
        <v>87.679487179487182</v>
      </c>
      <c r="R992">
        <f>IF(G992, E992/G992, 0)</f>
        <v>6839</v>
      </c>
      <c r="S992" t="str">
        <f t="shared" si="62"/>
        <v>film &amp; video</v>
      </c>
      <c r="T992" t="str">
        <f t="shared" si="63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14</v>
      </c>
      <c r="G993">
        <v>1</v>
      </c>
      <c r="H993" t="s">
        <v>21</v>
      </c>
      <c r="I993" t="s">
        <v>22</v>
      </c>
      <c r="J993">
        <v>1411621200</v>
      </c>
      <c r="K993" s="8">
        <f t="shared" si="60"/>
        <v>41907.208333333336</v>
      </c>
      <c r="L993">
        <v>1411966800</v>
      </c>
      <c r="M993" s="8">
        <f t="shared" si="61"/>
        <v>41911.208333333336</v>
      </c>
      <c r="N993" t="b">
        <v>0</v>
      </c>
      <c r="O993" t="b">
        <v>1</v>
      </c>
      <c r="P993" t="s">
        <v>23</v>
      </c>
      <c r="Q993">
        <f>100*(E993/D993)</f>
        <v>113.17346938775511</v>
      </c>
      <c r="R993">
        <f>IF(G993, E993/G993, 0)</f>
        <v>11091</v>
      </c>
      <c r="S993" t="str">
        <f t="shared" si="62"/>
        <v>music</v>
      </c>
      <c r="T993" t="str">
        <f t="shared" si="63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14</v>
      </c>
      <c r="G994">
        <v>1</v>
      </c>
      <c r="H994" t="s">
        <v>21</v>
      </c>
      <c r="I994" t="s">
        <v>22</v>
      </c>
      <c r="J994">
        <v>1525669200</v>
      </c>
      <c r="K994" s="8">
        <f t="shared" si="60"/>
        <v>43227.208333333328</v>
      </c>
      <c r="L994">
        <v>1526878800</v>
      </c>
      <c r="M994" s="8">
        <f t="shared" si="61"/>
        <v>43241.208333333328</v>
      </c>
      <c r="N994" t="b">
        <v>0</v>
      </c>
      <c r="O994" t="b">
        <v>1</v>
      </c>
      <c r="P994" t="s">
        <v>53</v>
      </c>
      <c r="Q994">
        <f>100*(E994/D994)</f>
        <v>426.54838709677421</v>
      </c>
      <c r="R994">
        <f>IF(G994, E994/G994, 0)</f>
        <v>13223</v>
      </c>
      <c r="S994" t="str">
        <f t="shared" si="62"/>
        <v>film &amp; video</v>
      </c>
      <c r="T994" t="str">
        <f t="shared" si="63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14</v>
      </c>
      <c r="G995">
        <v>1</v>
      </c>
      <c r="H995" t="s">
        <v>107</v>
      </c>
      <c r="I995" t="s">
        <v>108</v>
      </c>
      <c r="J995">
        <v>1450936800</v>
      </c>
      <c r="K995" s="8">
        <f t="shared" si="60"/>
        <v>42362.25</v>
      </c>
      <c r="L995">
        <v>1452405600</v>
      </c>
      <c r="M995" s="8">
        <f t="shared" si="61"/>
        <v>42379.25</v>
      </c>
      <c r="N995" t="b">
        <v>0</v>
      </c>
      <c r="O995" t="b">
        <v>1</v>
      </c>
      <c r="P995" t="s">
        <v>122</v>
      </c>
      <c r="Q995">
        <f>100*(E995/D995)</f>
        <v>77.632653061224488</v>
      </c>
      <c r="R995">
        <f>IF(G995, E995/G995, 0)</f>
        <v>7608</v>
      </c>
      <c r="S995" t="str">
        <f t="shared" si="62"/>
        <v>photography</v>
      </c>
      <c r="T995" t="str">
        <f t="shared" si="63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1</v>
      </c>
      <c r="H996" t="s">
        <v>21</v>
      </c>
      <c r="I996" t="s">
        <v>22</v>
      </c>
      <c r="J996">
        <v>1413522000</v>
      </c>
      <c r="K996" s="8">
        <f t="shared" si="60"/>
        <v>41929.208333333336</v>
      </c>
      <c r="L996">
        <v>1414040400</v>
      </c>
      <c r="M996" s="8">
        <f t="shared" si="61"/>
        <v>41935.208333333336</v>
      </c>
      <c r="N996" t="b">
        <v>0</v>
      </c>
      <c r="O996" t="b">
        <v>1</v>
      </c>
      <c r="P996" t="s">
        <v>206</v>
      </c>
      <c r="Q996">
        <f>100*(E996/D996)</f>
        <v>52.496810772501767</v>
      </c>
      <c r="R996">
        <f>IF(G996, E996/G996, 0)</f>
        <v>74073</v>
      </c>
      <c r="S996" t="str">
        <f t="shared" si="62"/>
        <v>publishing</v>
      </c>
      <c r="T996" t="str">
        <f t="shared" si="63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14</v>
      </c>
      <c r="G997">
        <v>1</v>
      </c>
      <c r="H997" t="s">
        <v>21</v>
      </c>
      <c r="I997" t="s">
        <v>22</v>
      </c>
      <c r="J997">
        <v>1541307600</v>
      </c>
      <c r="K997" s="8">
        <f t="shared" si="60"/>
        <v>43408.208333333328</v>
      </c>
      <c r="L997">
        <v>1543816800</v>
      </c>
      <c r="M997" s="8">
        <f t="shared" si="61"/>
        <v>43437.25</v>
      </c>
      <c r="N997" t="b">
        <v>0</v>
      </c>
      <c r="O997" t="b">
        <v>1</v>
      </c>
      <c r="P997" t="s">
        <v>17</v>
      </c>
      <c r="Q997">
        <f>100*(E997/D997)</f>
        <v>157.46762589928059</v>
      </c>
      <c r="R997">
        <f>IF(G997, E997/G997, 0)</f>
        <v>153216</v>
      </c>
      <c r="S997" t="str">
        <f t="shared" si="62"/>
        <v>food</v>
      </c>
      <c r="T997" t="str">
        <f t="shared" si="63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</v>
      </c>
      <c r="H998" t="s">
        <v>21</v>
      </c>
      <c r="I998" t="s">
        <v>22</v>
      </c>
      <c r="J998">
        <v>1357106400</v>
      </c>
      <c r="K998" s="8">
        <f t="shared" si="60"/>
        <v>41276.25</v>
      </c>
      <c r="L998">
        <v>1359698400</v>
      </c>
      <c r="M998" s="8">
        <f t="shared" si="61"/>
        <v>41306.25</v>
      </c>
      <c r="N998" t="b">
        <v>0</v>
      </c>
      <c r="O998" t="b">
        <v>0</v>
      </c>
      <c r="P998" t="s">
        <v>33</v>
      </c>
      <c r="Q998">
        <f>100*(E998/D998)</f>
        <v>72.939393939393938</v>
      </c>
      <c r="R998">
        <f>IF(G998, E998/G998, 0)</f>
        <v>4814</v>
      </c>
      <c r="S998" t="str">
        <f t="shared" si="62"/>
        <v>theater</v>
      </c>
      <c r="T998" t="str">
        <f t="shared" si="63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14</v>
      </c>
      <c r="G999">
        <v>1</v>
      </c>
      <c r="H999" t="s">
        <v>107</v>
      </c>
      <c r="I999" t="s">
        <v>108</v>
      </c>
      <c r="J999">
        <v>1390197600</v>
      </c>
      <c r="K999" s="8">
        <f t="shared" si="60"/>
        <v>41659.25</v>
      </c>
      <c r="L999">
        <v>1390629600</v>
      </c>
      <c r="M999" s="8">
        <f t="shared" si="61"/>
        <v>41664.25</v>
      </c>
      <c r="N999" t="b">
        <v>0</v>
      </c>
      <c r="O999" t="b">
        <v>0</v>
      </c>
      <c r="P999" t="s">
        <v>33</v>
      </c>
      <c r="Q999">
        <f>100*(E999/D999)</f>
        <v>60.565789473684205</v>
      </c>
      <c r="R999">
        <f>IF(G999, E999/G999, 0)</f>
        <v>4603</v>
      </c>
      <c r="S999" t="str">
        <f t="shared" si="62"/>
        <v>theater</v>
      </c>
      <c r="T999" t="str">
        <f t="shared" si="63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0</v>
      </c>
      <c r="H1000" t="s">
        <v>21</v>
      </c>
      <c r="I1000" t="s">
        <v>22</v>
      </c>
      <c r="J1000">
        <v>1265868000</v>
      </c>
      <c r="K1000" s="8">
        <f t="shared" si="60"/>
        <v>40220.25</v>
      </c>
      <c r="L1000">
        <v>1267077600</v>
      </c>
      <c r="M1000" s="8">
        <f t="shared" si="61"/>
        <v>40234.25</v>
      </c>
      <c r="N1000" t="b">
        <v>0</v>
      </c>
      <c r="O1000" t="b">
        <v>1</v>
      </c>
      <c r="P1000" t="s">
        <v>60</v>
      </c>
      <c r="Q1000">
        <f>100*(E1000/D1000)</f>
        <v>56.791291291291287</v>
      </c>
      <c r="R1000">
        <f>IF(G1000, E1000/G1000, 0)</f>
        <v>0</v>
      </c>
      <c r="S1000" t="str">
        <f t="shared" si="62"/>
        <v>music</v>
      </c>
      <c r="T1000" t="str">
        <f t="shared" si="63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14</v>
      </c>
      <c r="G1001">
        <v>0</v>
      </c>
      <c r="H1001" t="s">
        <v>21</v>
      </c>
      <c r="I1001" t="s">
        <v>22</v>
      </c>
      <c r="J1001">
        <v>1467176400</v>
      </c>
      <c r="K1001" s="8">
        <f t="shared" si="60"/>
        <v>42550.208333333328</v>
      </c>
      <c r="L1001">
        <v>1467781200</v>
      </c>
      <c r="M1001" s="8">
        <f t="shared" si="61"/>
        <v>42557.208333333328</v>
      </c>
      <c r="N1001" t="b">
        <v>0</v>
      </c>
      <c r="O1001" t="b">
        <v>0</v>
      </c>
      <c r="P1001" t="s">
        <v>17</v>
      </c>
      <c r="Q1001">
        <f>100*(E1001/D1001)</f>
        <v>56.542754275427541</v>
      </c>
      <c r="R1001">
        <f>IF(G1001, E1001/G1001, 0)</f>
        <v>0</v>
      </c>
      <c r="S1001" t="str">
        <f t="shared" si="62"/>
        <v>food</v>
      </c>
      <c r="T1001" t="str">
        <f t="shared" si="63"/>
        <v>food trucks</v>
      </c>
    </row>
  </sheetData>
  <autoFilter ref="F1:G1001" xr:uid="{00000000-0001-0000-0000-000000000000}"/>
  <conditionalFormatting sqref="F1:F1048576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conditionalFormatting sqref="Q2:Q1001">
    <cfRule type="colorScale" priority="1">
      <colorScale>
        <cfvo type="min"/>
        <cfvo type="num" val="100"/>
        <cfvo type="max"/>
        <color rgb="FFC00000"/>
        <color theme="9"/>
        <color theme="4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27DD-8BAC-47BD-9C87-96BEC686F969}">
  <dimension ref="A1:G21"/>
  <sheetViews>
    <sheetView zoomScaleNormal="100" workbookViewId="0">
      <selection activeCell="G20" sqref="G20"/>
    </sheetView>
  </sheetViews>
  <sheetFormatPr defaultRowHeight="15.75" x14ac:dyDescent="0.25"/>
  <cols>
    <col min="1" max="1" width="16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7" x14ac:dyDescent="0.25">
      <c r="A1" s="4" t="s">
        <v>6</v>
      </c>
      <c r="B1" t="s">
        <v>2033</v>
      </c>
    </row>
    <row r="3" spans="1:7" x14ac:dyDescent="0.25">
      <c r="A3" s="4" t="s">
        <v>2046</v>
      </c>
      <c r="B3" s="4" t="s">
        <v>2036</v>
      </c>
    </row>
    <row r="4" spans="1:7" x14ac:dyDescent="0.25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7" x14ac:dyDescent="0.25">
      <c r="A5" s="6" t="s">
        <v>2037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  <c r="G5">
        <f>(E6/F6)*100</f>
        <v>61.764705882352942</v>
      </c>
    </row>
    <row r="6" spans="1:7" x14ac:dyDescent="0.25">
      <c r="A6" s="7" t="s">
        <v>2047</v>
      </c>
      <c r="B6" s="5">
        <v>1</v>
      </c>
      <c r="C6" s="5">
        <v>10</v>
      </c>
      <c r="D6" s="5">
        <v>2</v>
      </c>
      <c r="E6" s="5">
        <v>21</v>
      </c>
      <c r="F6" s="5">
        <v>34</v>
      </c>
      <c r="G6">
        <f t="shared" ref="G6:G21" si="0">(E7/F7)*100</f>
        <v>56.666666666666664</v>
      </c>
    </row>
    <row r="7" spans="1:7" x14ac:dyDescent="0.25">
      <c r="A7" s="7" t="s">
        <v>2048</v>
      </c>
      <c r="B7" s="5">
        <v>4</v>
      </c>
      <c r="C7" s="5">
        <v>21</v>
      </c>
      <c r="D7" s="5">
        <v>1</v>
      </c>
      <c r="E7" s="5">
        <v>34</v>
      </c>
      <c r="F7" s="5">
        <v>60</v>
      </c>
      <c r="G7">
        <f t="shared" si="0"/>
        <v>59.45945945945946</v>
      </c>
    </row>
    <row r="8" spans="1:7" x14ac:dyDescent="0.25">
      <c r="A8" s="7" t="s">
        <v>2049</v>
      </c>
      <c r="B8" s="5">
        <v>2</v>
      </c>
      <c r="C8" s="5">
        <v>12</v>
      </c>
      <c r="D8" s="5">
        <v>1</v>
      </c>
      <c r="E8" s="5">
        <v>22</v>
      </c>
      <c r="F8" s="5">
        <v>37</v>
      </c>
      <c r="G8">
        <f t="shared" si="0"/>
        <v>35.714285714285715</v>
      </c>
    </row>
    <row r="9" spans="1:7" x14ac:dyDescent="0.25">
      <c r="A9" s="7" t="s">
        <v>2050</v>
      </c>
      <c r="B9" s="5"/>
      <c r="C9" s="5">
        <v>9</v>
      </c>
      <c r="D9" s="5"/>
      <c r="E9" s="5">
        <v>5</v>
      </c>
      <c r="F9" s="5">
        <v>14</v>
      </c>
      <c r="G9">
        <f t="shared" si="0"/>
        <v>56.25</v>
      </c>
    </row>
    <row r="10" spans="1:7" x14ac:dyDescent="0.25">
      <c r="A10" s="7" t="s">
        <v>2051</v>
      </c>
      <c r="B10" s="5">
        <v>1</v>
      </c>
      <c r="C10" s="5">
        <v>5</v>
      </c>
      <c r="D10" s="5">
        <v>1</v>
      </c>
      <c r="E10" s="5">
        <v>9</v>
      </c>
      <c r="F10" s="5">
        <v>16</v>
      </c>
      <c r="G10">
        <f t="shared" si="0"/>
        <v>64.705882352941174</v>
      </c>
    </row>
    <row r="11" spans="1:7" x14ac:dyDescent="0.25">
      <c r="A11" s="7" t="s">
        <v>2052</v>
      </c>
      <c r="B11" s="5">
        <v>3</v>
      </c>
      <c r="C11" s="5">
        <v>3</v>
      </c>
      <c r="D11" s="5"/>
      <c r="E11" s="5">
        <v>11</v>
      </c>
      <c r="F11" s="5">
        <v>17</v>
      </c>
      <c r="G11">
        <f t="shared" si="0"/>
        <v>47.826086956521742</v>
      </c>
    </row>
    <row r="12" spans="1:7" x14ac:dyDescent="0.25">
      <c r="A12" s="6" t="s">
        <v>2038</v>
      </c>
      <c r="B12" s="5">
        <v>4</v>
      </c>
      <c r="C12" s="5">
        <v>20</v>
      </c>
      <c r="D12" s="5"/>
      <c r="E12" s="5">
        <v>22</v>
      </c>
      <c r="F12" s="5">
        <v>46</v>
      </c>
      <c r="G12">
        <f t="shared" si="0"/>
        <v>43.75</v>
      </c>
    </row>
    <row r="13" spans="1:7" x14ac:dyDescent="0.25">
      <c r="A13" s="6" t="s">
        <v>2039</v>
      </c>
      <c r="B13" s="5">
        <v>1</v>
      </c>
      <c r="C13" s="5">
        <v>23</v>
      </c>
      <c r="D13" s="5">
        <v>3</v>
      </c>
      <c r="E13" s="5">
        <v>21</v>
      </c>
      <c r="F13" s="5">
        <v>48</v>
      </c>
      <c r="G13">
        <f t="shared" si="0"/>
        <v>100</v>
      </c>
    </row>
    <row r="14" spans="1:7" x14ac:dyDescent="0.25">
      <c r="A14" s="6" t="s">
        <v>2040</v>
      </c>
      <c r="B14" s="5"/>
      <c r="C14" s="5"/>
      <c r="D14" s="5"/>
      <c r="E14" s="5">
        <v>4</v>
      </c>
      <c r="F14" s="5">
        <v>4</v>
      </c>
      <c r="G14">
        <f t="shared" si="0"/>
        <v>56.571428571428569</v>
      </c>
    </row>
    <row r="15" spans="1:7" x14ac:dyDescent="0.25">
      <c r="A15" s="6" t="s">
        <v>2041</v>
      </c>
      <c r="B15" s="5">
        <v>10</v>
      </c>
      <c r="C15" s="5">
        <v>66</v>
      </c>
      <c r="D15" s="5"/>
      <c r="E15" s="5">
        <v>99</v>
      </c>
      <c r="F15" s="5">
        <v>175</v>
      </c>
      <c r="G15">
        <f t="shared" si="0"/>
        <v>61.904761904761905</v>
      </c>
    </row>
    <row r="16" spans="1:7" x14ac:dyDescent="0.25">
      <c r="A16" s="6" t="s">
        <v>2042</v>
      </c>
      <c r="B16" s="5">
        <v>4</v>
      </c>
      <c r="C16" s="5">
        <v>11</v>
      </c>
      <c r="D16" s="5">
        <v>1</v>
      </c>
      <c r="E16" s="5">
        <v>26</v>
      </c>
      <c r="F16" s="5">
        <v>42</v>
      </c>
      <c r="G16">
        <f t="shared" si="0"/>
        <v>59.701492537313428</v>
      </c>
    </row>
    <row r="17" spans="1:7" x14ac:dyDescent="0.25">
      <c r="A17" s="6" t="s">
        <v>2043</v>
      </c>
      <c r="B17" s="5">
        <v>2</v>
      </c>
      <c r="C17" s="5">
        <v>24</v>
      </c>
      <c r="D17" s="5">
        <v>1</v>
      </c>
      <c r="E17" s="5">
        <v>40</v>
      </c>
      <c r="F17" s="5">
        <v>67</v>
      </c>
      <c r="G17">
        <f t="shared" si="0"/>
        <v>66.666666666666657</v>
      </c>
    </row>
    <row r="18" spans="1:7" x14ac:dyDescent="0.25">
      <c r="A18" s="6" t="s">
        <v>2044</v>
      </c>
      <c r="B18" s="5">
        <v>2</v>
      </c>
      <c r="C18" s="5">
        <v>28</v>
      </c>
      <c r="D18" s="5">
        <v>2</v>
      </c>
      <c r="E18" s="5">
        <v>64</v>
      </c>
      <c r="F18" s="5">
        <v>96</v>
      </c>
      <c r="G18">
        <f t="shared" si="0"/>
        <v>54.360465116279066</v>
      </c>
    </row>
    <row r="19" spans="1:7" x14ac:dyDescent="0.25">
      <c r="A19" s="6" t="s">
        <v>2045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  <c r="G19">
        <f t="shared" si="0"/>
        <v>54.360465116279066</v>
      </c>
    </row>
    <row r="20" spans="1:7" x14ac:dyDescent="0.25">
      <c r="A20" s="7" t="s">
        <v>2070</v>
      </c>
      <c r="B20" s="5">
        <v>23</v>
      </c>
      <c r="C20" s="5">
        <v>132</v>
      </c>
      <c r="D20" s="5">
        <v>2</v>
      </c>
      <c r="E20" s="5">
        <v>187</v>
      </c>
      <c r="F20" s="5">
        <v>344</v>
      </c>
      <c r="G20">
        <f t="shared" si="0"/>
        <v>56.499999999999993</v>
      </c>
    </row>
    <row r="21" spans="1:7" x14ac:dyDescent="0.25">
      <c r="A21" s="6" t="s">
        <v>2035</v>
      </c>
      <c r="B21" s="5">
        <v>57</v>
      </c>
      <c r="C21" s="5">
        <v>364</v>
      </c>
      <c r="D21" s="5">
        <v>14</v>
      </c>
      <c r="E21" s="5">
        <v>565</v>
      </c>
      <c r="F21" s="5">
        <v>1000</v>
      </c>
      <c r="G21" t="e">
        <f t="shared" si="0"/>
        <v>#DIV/0!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B33E-D858-4340-AE9C-31039D6EED61}">
  <dimension ref="A1:G30"/>
  <sheetViews>
    <sheetView zoomScale="55" zoomScaleNormal="55" workbookViewId="0">
      <selection activeCell="A23" sqref="A23:XFD23"/>
    </sheetView>
  </sheetViews>
  <sheetFormatPr defaultRowHeight="15.75" x14ac:dyDescent="0.25"/>
  <cols>
    <col min="1" max="1" width="23.5" bestFit="1" customWidth="1"/>
    <col min="2" max="2" width="22.875" bestFit="1" customWidth="1"/>
    <col min="3" max="3" width="8.25" bestFit="1" customWidth="1"/>
    <col min="4" max="4" width="6" bestFit="1" customWidth="1"/>
    <col min="5" max="5" width="14.5" bestFit="1" customWidth="1"/>
    <col min="6" max="6" width="15.75" bestFit="1" customWidth="1"/>
  </cols>
  <sheetData>
    <row r="1" spans="1:7" x14ac:dyDescent="0.25">
      <c r="A1" s="4" t="s">
        <v>6</v>
      </c>
      <c r="B1" t="s">
        <v>2033</v>
      </c>
    </row>
    <row r="2" spans="1:7" x14ac:dyDescent="0.25">
      <c r="A2" s="4" t="s">
        <v>2031</v>
      </c>
      <c r="B2" t="s">
        <v>2033</v>
      </c>
    </row>
    <row r="4" spans="1:7" x14ac:dyDescent="0.25">
      <c r="A4" s="4" t="s">
        <v>2046</v>
      </c>
      <c r="B4" s="4" t="s">
        <v>2036</v>
      </c>
    </row>
    <row r="5" spans="1:7" x14ac:dyDescent="0.25">
      <c r="A5" s="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7" x14ac:dyDescent="0.25">
      <c r="A6" s="6" t="s">
        <v>2047</v>
      </c>
      <c r="B6" s="5">
        <v>1</v>
      </c>
      <c r="C6" s="5">
        <v>10</v>
      </c>
      <c r="D6" s="5">
        <v>2</v>
      </c>
      <c r="E6" s="5">
        <v>21</v>
      </c>
      <c r="F6" s="5">
        <v>34</v>
      </c>
      <c r="G6">
        <f>(E6/F6)*100</f>
        <v>61.764705882352942</v>
      </c>
    </row>
    <row r="7" spans="1:7" x14ac:dyDescent="0.25">
      <c r="A7" s="6" t="s">
        <v>2056</v>
      </c>
      <c r="B7" s="5"/>
      <c r="C7" s="5"/>
      <c r="D7" s="5"/>
      <c r="E7" s="5">
        <v>4</v>
      </c>
      <c r="F7" s="5">
        <v>4</v>
      </c>
      <c r="G7">
        <f t="shared" ref="G7:G30" si="0">(E7/F7)*100</f>
        <v>100</v>
      </c>
    </row>
    <row r="8" spans="1:7" x14ac:dyDescent="0.25">
      <c r="A8" s="6" t="s">
        <v>2048</v>
      </c>
      <c r="B8" s="5">
        <v>4</v>
      </c>
      <c r="C8" s="5">
        <v>21</v>
      </c>
      <c r="D8" s="5">
        <v>1</v>
      </c>
      <c r="E8" s="5">
        <v>34</v>
      </c>
      <c r="F8" s="5">
        <v>60</v>
      </c>
      <c r="G8">
        <f t="shared" si="0"/>
        <v>56.666666666666664</v>
      </c>
    </row>
    <row r="9" spans="1:7" x14ac:dyDescent="0.25">
      <c r="A9" s="6" t="s">
        <v>2049</v>
      </c>
      <c r="B9" s="5">
        <v>2</v>
      </c>
      <c r="C9" s="5">
        <v>12</v>
      </c>
      <c r="D9" s="5">
        <v>1</v>
      </c>
      <c r="E9" s="5">
        <v>22</v>
      </c>
      <c r="F9" s="5">
        <v>37</v>
      </c>
      <c r="G9">
        <f t="shared" si="0"/>
        <v>59.45945945945946</v>
      </c>
    </row>
    <row r="10" spans="1:7" x14ac:dyDescent="0.25">
      <c r="A10" s="6" t="s">
        <v>2057</v>
      </c>
      <c r="B10" s="5"/>
      <c r="C10" s="5">
        <v>8</v>
      </c>
      <c r="D10" s="5"/>
      <c r="E10" s="5">
        <v>10</v>
      </c>
      <c r="F10" s="5">
        <v>18</v>
      </c>
      <c r="G10">
        <f t="shared" si="0"/>
        <v>55.555555555555557</v>
      </c>
    </row>
    <row r="11" spans="1:7" x14ac:dyDescent="0.25">
      <c r="A11" s="6" t="s">
        <v>2064</v>
      </c>
      <c r="B11" s="5">
        <v>1</v>
      </c>
      <c r="C11" s="5">
        <v>7</v>
      </c>
      <c r="D11" s="5"/>
      <c r="E11" s="5">
        <v>9</v>
      </c>
      <c r="F11" s="5">
        <v>17</v>
      </c>
      <c r="G11">
        <f t="shared" si="0"/>
        <v>52.941176470588239</v>
      </c>
    </row>
    <row r="12" spans="1:7" x14ac:dyDescent="0.25">
      <c r="A12" s="6" t="s">
        <v>2053</v>
      </c>
      <c r="B12" s="5">
        <v>4</v>
      </c>
      <c r="C12" s="5">
        <v>20</v>
      </c>
      <c r="D12" s="5"/>
      <c r="E12" s="5">
        <v>22</v>
      </c>
      <c r="F12" s="5">
        <v>46</v>
      </c>
      <c r="G12">
        <f t="shared" si="0"/>
        <v>47.826086956521742</v>
      </c>
    </row>
    <row r="13" spans="1:7" x14ac:dyDescent="0.25">
      <c r="A13" s="6" t="s">
        <v>2058</v>
      </c>
      <c r="B13" s="5">
        <v>3</v>
      </c>
      <c r="C13" s="5">
        <v>19</v>
      </c>
      <c r="D13" s="5"/>
      <c r="E13" s="5">
        <v>23</v>
      </c>
      <c r="F13" s="5">
        <v>45</v>
      </c>
      <c r="G13">
        <f t="shared" si="0"/>
        <v>51.111111111111107</v>
      </c>
    </row>
    <row r="14" spans="1:7" x14ac:dyDescent="0.25">
      <c r="A14" s="6" t="s">
        <v>2059</v>
      </c>
      <c r="B14" s="5">
        <v>1</v>
      </c>
      <c r="C14" s="5">
        <v>6</v>
      </c>
      <c r="D14" s="5"/>
      <c r="E14" s="5">
        <v>10</v>
      </c>
      <c r="F14" s="5">
        <v>17</v>
      </c>
      <c r="G14">
        <f t="shared" si="0"/>
        <v>58.82352941176471</v>
      </c>
    </row>
    <row r="15" spans="1:7" x14ac:dyDescent="0.25">
      <c r="A15" s="6" t="s">
        <v>2060</v>
      </c>
      <c r="B15" s="5"/>
      <c r="C15" s="5">
        <v>3</v>
      </c>
      <c r="D15" s="5"/>
      <c r="E15" s="5">
        <v>4</v>
      </c>
      <c r="F15" s="5">
        <v>7</v>
      </c>
      <c r="G15">
        <f t="shared" si="0"/>
        <v>57.142857142857139</v>
      </c>
    </row>
    <row r="16" spans="1:7" x14ac:dyDescent="0.25">
      <c r="A16" s="6" t="s">
        <v>2054</v>
      </c>
      <c r="B16" s="5"/>
      <c r="C16" s="5">
        <v>8</v>
      </c>
      <c r="D16" s="5">
        <v>1</v>
      </c>
      <c r="E16" s="5">
        <v>4</v>
      </c>
      <c r="F16" s="5">
        <v>13</v>
      </c>
      <c r="G16">
        <f t="shared" si="0"/>
        <v>30.76923076923077</v>
      </c>
    </row>
    <row r="17" spans="1:7" x14ac:dyDescent="0.25">
      <c r="A17" s="6" t="s">
        <v>2065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  <c r="G17">
        <f t="shared" si="0"/>
        <v>61.904761904761905</v>
      </c>
    </row>
    <row r="18" spans="1:7" x14ac:dyDescent="0.25">
      <c r="A18" s="6" t="s">
        <v>2063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  <c r="G18">
        <f t="shared" si="0"/>
        <v>61.904761904761905</v>
      </c>
    </row>
    <row r="19" spans="1:7" x14ac:dyDescent="0.25">
      <c r="A19" s="6" t="s">
        <v>2070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  <c r="G19">
        <f t="shared" si="0"/>
        <v>54.360465116279066</v>
      </c>
    </row>
    <row r="20" spans="1:7" x14ac:dyDescent="0.25">
      <c r="A20" s="6" t="s">
        <v>2066</v>
      </c>
      <c r="B20" s="5"/>
      <c r="C20" s="5">
        <v>4</v>
      </c>
      <c r="D20" s="5"/>
      <c r="E20" s="5">
        <v>4</v>
      </c>
      <c r="F20" s="5">
        <v>8</v>
      </c>
      <c r="G20">
        <f t="shared" si="0"/>
        <v>50</v>
      </c>
    </row>
    <row r="21" spans="1:7" x14ac:dyDescent="0.25">
      <c r="A21" s="6" t="s">
        <v>2061</v>
      </c>
      <c r="B21" s="5">
        <v>6</v>
      </c>
      <c r="C21" s="5">
        <v>30</v>
      </c>
      <c r="D21" s="5"/>
      <c r="E21" s="5">
        <v>49</v>
      </c>
      <c r="F21" s="5">
        <v>85</v>
      </c>
      <c r="G21">
        <f t="shared" si="0"/>
        <v>57.647058823529406</v>
      </c>
    </row>
    <row r="22" spans="1:7" x14ac:dyDescent="0.25">
      <c r="A22" s="6" t="s">
        <v>2050</v>
      </c>
      <c r="B22" s="5"/>
      <c r="C22" s="5">
        <v>9</v>
      </c>
      <c r="D22" s="5"/>
      <c r="E22" s="5">
        <v>5</v>
      </c>
      <c r="F22" s="5">
        <v>14</v>
      </c>
      <c r="G22">
        <f t="shared" si="0"/>
        <v>35.714285714285715</v>
      </c>
    </row>
    <row r="23" spans="1:7" x14ac:dyDescent="0.25">
      <c r="A23" s="6" t="s">
        <v>2051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  <c r="G23">
        <f t="shared" si="0"/>
        <v>56.25</v>
      </c>
    </row>
    <row r="24" spans="1:7" x14ac:dyDescent="0.25">
      <c r="A24" s="6" t="s">
        <v>2052</v>
      </c>
      <c r="B24" s="5">
        <v>3</v>
      </c>
      <c r="C24" s="5">
        <v>3</v>
      </c>
      <c r="D24" s="5"/>
      <c r="E24" s="5">
        <v>11</v>
      </c>
      <c r="F24" s="5">
        <v>17</v>
      </c>
      <c r="G24">
        <f t="shared" si="0"/>
        <v>64.705882352941174</v>
      </c>
    </row>
    <row r="25" spans="1:7" x14ac:dyDescent="0.25">
      <c r="A25" s="6" t="s">
        <v>2067</v>
      </c>
      <c r="B25" s="5"/>
      <c r="C25" s="5">
        <v>7</v>
      </c>
      <c r="D25" s="5"/>
      <c r="E25" s="5">
        <v>14</v>
      </c>
      <c r="F25" s="5">
        <v>21</v>
      </c>
      <c r="G25">
        <f t="shared" si="0"/>
        <v>66.666666666666657</v>
      </c>
    </row>
    <row r="26" spans="1:7" x14ac:dyDescent="0.25">
      <c r="A26" s="6" t="s">
        <v>2055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  <c r="G26">
        <f t="shared" si="0"/>
        <v>48.571428571428569</v>
      </c>
    </row>
    <row r="27" spans="1:7" x14ac:dyDescent="0.25">
      <c r="A27" s="6" t="s">
        <v>2068</v>
      </c>
      <c r="B27" s="5"/>
      <c r="C27" s="5">
        <v>16</v>
      </c>
      <c r="D27" s="5">
        <v>1</v>
      </c>
      <c r="E27" s="5">
        <v>28</v>
      </c>
      <c r="F27" s="5">
        <v>45</v>
      </c>
      <c r="G27">
        <f t="shared" si="0"/>
        <v>62.222222222222221</v>
      </c>
    </row>
    <row r="28" spans="1:7" x14ac:dyDescent="0.25">
      <c r="A28" s="6" t="s">
        <v>2069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  <c r="G28">
        <f t="shared" si="0"/>
        <v>70.588235294117652</v>
      </c>
    </row>
    <row r="29" spans="1:7" x14ac:dyDescent="0.25">
      <c r="A29" s="6" t="s">
        <v>2062</v>
      </c>
      <c r="B29" s="5"/>
      <c r="C29" s="5"/>
      <c r="D29" s="5"/>
      <c r="E29" s="5">
        <v>3</v>
      </c>
      <c r="F29" s="5">
        <v>3</v>
      </c>
      <c r="G29">
        <f t="shared" si="0"/>
        <v>100</v>
      </c>
    </row>
    <row r="30" spans="1:7" x14ac:dyDescent="0.25">
      <c r="A30" s="6" t="s">
        <v>2035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  <c r="G30">
        <f t="shared" si="0"/>
        <v>56.499999999999993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A588-D5C7-49C0-9B69-2875E19148FF}">
  <dimension ref="A1:G18"/>
  <sheetViews>
    <sheetView workbookViewId="0">
      <selection activeCell="G6" sqref="G6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7" x14ac:dyDescent="0.25">
      <c r="A1" s="4" t="s">
        <v>2085</v>
      </c>
      <c r="B1" t="s">
        <v>2033</v>
      </c>
    </row>
    <row r="2" spans="1:7" x14ac:dyDescent="0.25">
      <c r="A2" s="4" t="s">
        <v>2031</v>
      </c>
      <c r="B2" t="s">
        <v>2033</v>
      </c>
    </row>
    <row r="4" spans="1:7" x14ac:dyDescent="0.25">
      <c r="A4" s="4" t="s">
        <v>2046</v>
      </c>
      <c r="B4" s="4" t="s">
        <v>2036</v>
      </c>
    </row>
    <row r="5" spans="1:7" x14ac:dyDescent="0.25">
      <c r="A5" s="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7" x14ac:dyDescent="0.25">
      <c r="A6" s="6" t="s">
        <v>2073</v>
      </c>
      <c r="B6" s="5">
        <v>6</v>
      </c>
      <c r="C6" s="5">
        <v>36</v>
      </c>
      <c r="D6" s="5">
        <v>1</v>
      </c>
      <c r="E6" s="5">
        <v>49</v>
      </c>
      <c r="F6" s="5">
        <v>92</v>
      </c>
      <c r="G6">
        <f>(E6/F6)*100</f>
        <v>53.260869565217398</v>
      </c>
    </row>
    <row r="7" spans="1:7" x14ac:dyDescent="0.25">
      <c r="A7" s="6" t="s">
        <v>2074</v>
      </c>
      <c r="B7" s="5">
        <v>7</v>
      </c>
      <c r="C7" s="5">
        <v>28</v>
      </c>
      <c r="D7" s="5"/>
      <c r="E7" s="5">
        <v>44</v>
      </c>
      <c r="F7" s="5">
        <v>79</v>
      </c>
      <c r="G7">
        <f t="shared" ref="G7:G18" si="0">(E7/F7)*100</f>
        <v>55.696202531645568</v>
      </c>
    </row>
    <row r="8" spans="1:7" x14ac:dyDescent="0.25">
      <c r="A8" s="6" t="s">
        <v>2075</v>
      </c>
      <c r="B8" s="5">
        <v>4</v>
      </c>
      <c r="C8" s="5">
        <v>33</v>
      </c>
      <c r="D8" s="5"/>
      <c r="E8" s="5">
        <v>49</v>
      </c>
      <c r="F8" s="5">
        <v>86</v>
      </c>
      <c r="G8">
        <f t="shared" si="0"/>
        <v>56.97674418604651</v>
      </c>
    </row>
    <row r="9" spans="1:7" x14ac:dyDescent="0.25">
      <c r="A9" s="6" t="s">
        <v>2076</v>
      </c>
      <c r="B9" s="5">
        <v>1</v>
      </c>
      <c r="C9" s="5">
        <v>30</v>
      </c>
      <c r="D9" s="5">
        <v>1</v>
      </c>
      <c r="E9" s="5">
        <v>46</v>
      </c>
      <c r="F9" s="5">
        <v>78</v>
      </c>
      <c r="G9">
        <f t="shared" si="0"/>
        <v>58.974358974358978</v>
      </c>
    </row>
    <row r="10" spans="1:7" x14ac:dyDescent="0.25">
      <c r="A10" s="6" t="s">
        <v>2077</v>
      </c>
      <c r="B10" s="5">
        <v>3</v>
      </c>
      <c r="C10" s="5">
        <v>35</v>
      </c>
      <c r="D10" s="5">
        <v>2</v>
      </c>
      <c r="E10" s="5">
        <v>46</v>
      </c>
      <c r="F10" s="5">
        <v>86</v>
      </c>
      <c r="G10">
        <f t="shared" si="0"/>
        <v>53.488372093023251</v>
      </c>
    </row>
    <row r="11" spans="1:7" x14ac:dyDescent="0.25">
      <c r="A11" s="6" t="s">
        <v>2078</v>
      </c>
      <c r="B11" s="5">
        <v>3</v>
      </c>
      <c r="C11" s="5">
        <v>28</v>
      </c>
      <c r="D11" s="5">
        <v>1</v>
      </c>
      <c r="E11" s="5">
        <v>55</v>
      </c>
      <c r="F11" s="5">
        <v>87</v>
      </c>
      <c r="G11">
        <f t="shared" si="0"/>
        <v>63.218390804597703</v>
      </c>
    </row>
    <row r="12" spans="1:7" x14ac:dyDescent="0.25">
      <c r="A12" s="6" t="s">
        <v>2079</v>
      </c>
      <c r="B12" s="5">
        <v>4</v>
      </c>
      <c r="C12" s="5">
        <v>31</v>
      </c>
      <c r="D12" s="5">
        <v>1</v>
      </c>
      <c r="E12" s="5">
        <v>58</v>
      </c>
      <c r="F12" s="5">
        <v>94</v>
      </c>
      <c r="G12">
        <f t="shared" si="0"/>
        <v>61.702127659574465</v>
      </c>
    </row>
    <row r="13" spans="1:7" x14ac:dyDescent="0.25">
      <c r="A13" s="6" t="s">
        <v>2080</v>
      </c>
      <c r="B13" s="5">
        <v>8</v>
      </c>
      <c r="C13" s="5">
        <v>35</v>
      </c>
      <c r="D13" s="5">
        <v>1</v>
      </c>
      <c r="E13" s="5">
        <v>41</v>
      </c>
      <c r="F13" s="5">
        <v>85</v>
      </c>
      <c r="G13">
        <f t="shared" si="0"/>
        <v>48.235294117647058</v>
      </c>
    </row>
    <row r="14" spans="1:7" x14ac:dyDescent="0.25">
      <c r="A14" s="6" t="s">
        <v>2081</v>
      </c>
      <c r="B14" s="5">
        <v>5</v>
      </c>
      <c r="C14" s="5">
        <v>23</v>
      </c>
      <c r="D14" s="5"/>
      <c r="E14" s="5">
        <v>45</v>
      </c>
      <c r="F14" s="5">
        <v>73</v>
      </c>
      <c r="G14">
        <f t="shared" si="0"/>
        <v>61.643835616438359</v>
      </c>
    </row>
    <row r="15" spans="1:7" x14ac:dyDescent="0.25">
      <c r="A15" s="6" t="s">
        <v>2082</v>
      </c>
      <c r="B15" s="5">
        <v>6</v>
      </c>
      <c r="C15" s="5">
        <v>26</v>
      </c>
      <c r="D15" s="5">
        <v>1</v>
      </c>
      <c r="E15" s="5">
        <v>45</v>
      </c>
      <c r="F15" s="5">
        <v>78</v>
      </c>
      <c r="G15">
        <f t="shared" si="0"/>
        <v>57.692307692307686</v>
      </c>
    </row>
    <row r="16" spans="1:7" x14ac:dyDescent="0.25">
      <c r="A16" s="6" t="s">
        <v>2083</v>
      </c>
      <c r="B16" s="5">
        <v>3</v>
      </c>
      <c r="C16" s="5">
        <v>27</v>
      </c>
      <c r="D16" s="5">
        <v>3</v>
      </c>
      <c r="E16" s="5">
        <v>45</v>
      </c>
      <c r="F16" s="5">
        <v>78</v>
      </c>
      <c r="G16">
        <f t="shared" si="0"/>
        <v>57.692307692307686</v>
      </c>
    </row>
    <row r="17" spans="1:7" x14ac:dyDescent="0.25">
      <c r="A17" s="6" t="s">
        <v>2084</v>
      </c>
      <c r="B17" s="5">
        <v>7</v>
      </c>
      <c r="C17" s="5">
        <v>32</v>
      </c>
      <c r="D17" s="5">
        <v>3</v>
      </c>
      <c r="E17" s="5">
        <v>42</v>
      </c>
      <c r="F17" s="5">
        <v>84</v>
      </c>
      <c r="G17">
        <f t="shared" si="0"/>
        <v>50</v>
      </c>
    </row>
    <row r="18" spans="1:7" x14ac:dyDescent="0.25">
      <c r="A18" s="6" t="s">
        <v>2035</v>
      </c>
      <c r="B18" s="5">
        <v>57</v>
      </c>
      <c r="C18" s="5">
        <v>364</v>
      </c>
      <c r="D18" s="5">
        <v>14</v>
      </c>
      <c r="E18" s="5">
        <v>565</v>
      </c>
      <c r="F18" s="5">
        <v>1000</v>
      </c>
      <c r="G18">
        <f t="shared" si="0"/>
        <v>56.499999999999993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8B9A-BADD-495B-82C6-80E41DA007B9}">
  <dimension ref="A1:H13"/>
  <sheetViews>
    <sheetView tabSelected="1" workbookViewId="0">
      <selection activeCell="B2" sqref="B2"/>
    </sheetView>
  </sheetViews>
  <sheetFormatPr defaultRowHeight="15.75" x14ac:dyDescent="0.25"/>
  <cols>
    <col min="1" max="1" width="27.5" customWidth="1"/>
    <col min="2" max="2" width="17.75" customWidth="1"/>
    <col min="3" max="3" width="13.875" customWidth="1"/>
    <col min="4" max="4" width="16.375" customWidth="1"/>
    <col min="5" max="5" width="12.625" customWidth="1"/>
    <col min="6" max="6" width="20" style="13" customWidth="1"/>
    <col min="7" max="7" width="16.125" customWidth="1"/>
    <col min="8" max="8" width="19.375" customWidth="1"/>
  </cols>
  <sheetData>
    <row r="1" spans="1:8" s="11" customFormat="1" x14ac:dyDescent="0.25">
      <c r="A1" s="10" t="s">
        <v>2086</v>
      </c>
      <c r="B1" s="10" t="s">
        <v>2093</v>
      </c>
      <c r="C1" s="10" t="s">
        <v>2087</v>
      </c>
      <c r="D1" s="10" t="s">
        <v>2088</v>
      </c>
      <c r="E1" s="10" t="s">
        <v>2089</v>
      </c>
      <c r="F1" s="12" t="s">
        <v>2090</v>
      </c>
      <c r="G1" s="10" t="s">
        <v>2091</v>
      </c>
      <c r="H1" s="10" t="s">
        <v>2092</v>
      </c>
    </row>
    <row r="2" spans="1:8" x14ac:dyDescent="0.25">
      <c r="A2" s="9" t="s">
        <v>2094</v>
      </c>
      <c r="B2">
        <f>COUNTIFS(Crowdfunding!$F:$F, "Successful", Crowdfunding!$D:$D, "&lt;1000")</f>
        <v>31</v>
      </c>
      <c r="C2">
        <f>COUNTIFS(Crowdfunding!$F:$F, "Failed", Crowdfunding!$D:$D, "&lt;1000")</f>
        <v>17</v>
      </c>
      <c r="D2">
        <f>COUNTIFS(Crowdfunding!$F:$F, "Canceled", Crowdfunding!$D:$D, "&lt;1000")</f>
        <v>2</v>
      </c>
      <c r="E2">
        <f>SUM(B2+C2+D2)</f>
        <v>50</v>
      </c>
      <c r="F2" s="13">
        <f>IF(E2, B2/$E2, 0)</f>
        <v>0.62</v>
      </c>
      <c r="G2" s="13">
        <f>IF(F2, C2/E2, 0)</f>
        <v>0.34</v>
      </c>
      <c r="H2" s="13">
        <f>IF(G2, D2/E2, 0)</f>
        <v>0.04</v>
      </c>
    </row>
    <row r="3" spans="1:8" x14ac:dyDescent="0.25">
      <c r="A3" s="9" t="s">
        <v>2095</v>
      </c>
      <c r="B3">
        <f>COUNTIFS(Crowdfunding!$F:$F, "Successful", Crowdfunding!$D:$D, "&gt;=1000", Crowdfunding!$D:$D, "&lt;5000")</f>
        <v>116</v>
      </c>
      <c r="C3">
        <f>COUNTIFS(Crowdfunding!$F:$F, "Failed", Crowdfunding!$D:$D, "&gt;=1000", Crowdfunding!$D:$D, "&lt;5000")</f>
        <v>102</v>
      </c>
      <c r="D3">
        <f>COUNTIFS(Crowdfunding!$F:$F, "Canceled", Crowdfunding!$D:$D, "&gt;=1000", Crowdfunding!$D:$D, "&lt;5000")</f>
        <v>13</v>
      </c>
      <c r="E3">
        <f>SUM(B3+C3+D3)</f>
        <v>231</v>
      </c>
      <c r="F3" s="13">
        <f>IF(E3, B3/E3, 0)</f>
        <v>0.50216450216450215</v>
      </c>
      <c r="G3" s="13">
        <f t="shared" ref="G3:G13" si="0">IF(F3, C3/E3, 0)</f>
        <v>0.44155844155844154</v>
      </c>
      <c r="H3" s="13">
        <f t="shared" ref="H3:H13" si="1">IF(G3, D3/E3, 0)</f>
        <v>5.627705627705628E-2</v>
      </c>
    </row>
    <row r="4" spans="1:8" x14ac:dyDescent="0.25">
      <c r="A4" s="9" t="s">
        <v>2096</v>
      </c>
      <c r="B4">
        <f>COUNTIFS(Crowdfunding!$F:$F, "Successful", Crowdfunding!$D:$D, "&gt;=5000", Crowdfunding!$D:$D, "&lt;10000")</f>
        <v>166</v>
      </c>
      <c r="C4">
        <f>COUNTIFS(Crowdfunding!$F:$F, "Failed", Crowdfunding!$D:$D, "&gt;=5000", Crowdfunding!$D:$D, "&lt;10000")</f>
        <v>126</v>
      </c>
      <c r="D4">
        <f>COUNTIFS(Crowdfunding!$F:$F, "Canceled", Crowdfunding!$D:$D, "&gt;=5000", Crowdfunding!$D:$D, "&lt;10000")</f>
        <v>22</v>
      </c>
      <c r="E4">
        <f>SUM(B4+C4+D4)</f>
        <v>314</v>
      </c>
      <c r="F4" s="13">
        <f>IF(E4, B4/E4, 0)</f>
        <v>0.5286624203821656</v>
      </c>
      <c r="G4" s="13">
        <f t="shared" si="0"/>
        <v>0.40127388535031849</v>
      </c>
      <c r="H4" s="13">
        <f t="shared" si="1"/>
        <v>7.0063694267515922E-2</v>
      </c>
    </row>
    <row r="5" spans="1:8" x14ac:dyDescent="0.25">
      <c r="A5" s="9" t="s">
        <v>2097</v>
      </c>
      <c r="B5">
        <f>COUNTIFS(Crowdfunding!$F:$F, "Successful", Crowdfunding!$D:$D, "&gt;=10000", Crowdfunding!$D:$D, "&lt;15000")</f>
        <v>5</v>
      </c>
      <c r="C5">
        <f>COUNTIFS(Crowdfunding!$F:$F, "Failed", Crowdfunding!$D:$D, "&gt;=10000", Crowdfunding!$D:$D, "&lt;15000")</f>
        <v>4</v>
      </c>
      <c r="D5">
        <f>COUNTIFS(Crowdfunding!$F:$F, "Canceled", Crowdfunding!$D:$D, "&gt;=10000", Crowdfunding!$D:$D, "&lt;15000")</f>
        <v>0</v>
      </c>
      <c r="E5">
        <f>SUM(B5+C5+D5)</f>
        <v>9</v>
      </c>
      <c r="F5" s="13">
        <f>IF(E5, B5/E5, 0)</f>
        <v>0.55555555555555558</v>
      </c>
      <c r="G5" s="13">
        <f t="shared" si="0"/>
        <v>0.44444444444444442</v>
      </c>
      <c r="H5" s="13">
        <f t="shared" si="1"/>
        <v>0</v>
      </c>
    </row>
    <row r="6" spans="1:8" x14ac:dyDescent="0.25">
      <c r="A6" s="9" t="s">
        <v>2098</v>
      </c>
      <c r="B6">
        <f>COUNTIFS(Crowdfunding!$F:$F, "Successful", Crowdfunding!$D:$D, "&gt;=15000", Crowdfunding!$D:$D, "&lt;20000")</f>
        <v>4</v>
      </c>
      <c r="C6">
        <f>COUNTIFS(Crowdfunding!$F:$F, "Failed", Crowdfunding!$D:$D, "&gt;=15000", Crowdfunding!$D:$D, "&lt;20000")</f>
        <v>6</v>
      </c>
      <c r="D6">
        <f>COUNTIFS(Crowdfunding!$F:$F, "Canceled", Crowdfunding!$D:$D, "&gt;=15000", Crowdfunding!$D:$D, "&lt;20000")</f>
        <v>0</v>
      </c>
      <c r="E6">
        <f>SUM(B6+C6+D6)</f>
        <v>10</v>
      </c>
      <c r="F6" s="13">
        <f>IF(E6, B6/E6, 0)</f>
        <v>0.4</v>
      </c>
      <c r="G6" s="13">
        <f t="shared" si="0"/>
        <v>0.6</v>
      </c>
      <c r="H6" s="13">
        <f t="shared" si="1"/>
        <v>0</v>
      </c>
    </row>
    <row r="7" spans="1:8" x14ac:dyDescent="0.25">
      <c r="A7" s="9" t="s">
        <v>2099</v>
      </c>
      <c r="B7">
        <f>COUNTIFS(Crowdfunding!$F:$F, "Successful", Crowdfunding!$D:$D, "&gt;=20000", Crowdfunding!$D:$D, "&lt;25000")</f>
        <v>6</v>
      </c>
      <c r="C7">
        <f>COUNTIFS(Crowdfunding!$F:$F, "Failed", Crowdfunding!$D:$D, "&gt;=20000", Crowdfunding!$D:$D, "&lt;25000")</f>
        <v>1</v>
      </c>
      <c r="D7">
        <f>COUNTIFS(Crowdfunding!$F:$F, "Canceled", Crowdfunding!$D:$D, "&gt;=20000", Crowdfunding!$D:$D, "&lt;25000")</f>
        <v>0</v>
      </c>
      <c r="E7">
        <f>SUM(B7+C7+D7)</f>
        <v>7</v>
      </c>
      <c r="F7" s="13">
        <f>IF(E7, B7/E7, 0)</f>
        <v>0.8571428571428571</v>
      </c>
      <c r="G7" s="13">
        <f t="shared" si="0"/>
        <v>0.14285714285714285</v>
      </c>
      <c r="H7" s="13">
        <f t="shared" si="1"/>
        <v>0</v>
      </c>
    </row>
    <row r="8" spans="1:8" x14ac:dyDescent="0.25">
      <c r="A8" s="9" t="s">
        <v>2100</v>
      </c>
      <c r="B8">
        <f>COUNTIFS(Crowdfunding!$F:$F, "Successful", Crowdfunding!$D:$D, "&gt;=25000", Crowdfunding!$D:$D, "&lt;30000")</f>
        <v>10</v>
      </c>
      <c r="C8">
        <f>COUNTIFS(Crowdfunding!$F:$F, "Failed", Crowdfunding!$D:$D, "&gt;=25000", Crowdfunding!$D:$D, "&lt;30000")</f>
        <v>3</v>
      </c>
      <c r="D8">
        <f>COUNTIFS(Crowdfunding!$F:$F, "Canceled", Crowdfunding!$D:$D, "&gt;=25000", Crowdfunding!$D:$D, "&lt;30000")</f>
        <v>1</v>
      </c>
      <c r="E8">
        <f>SUM(B8+C8+D8)</f>
        <v>14</v>
      </c>
      <c r="F8" s="13">
        <f>IF(E8, B8/E8, 0)</f>
        <v>0.7142857142857143</v>
      </c>
      <c r="G8" s="13">
        <f t="shared" si="0"/>
        <v>0.21428571428571427</v>
      </c>
      <c r="H8" s="13">
        <f t="shared" si="1"/>
        <v>7.1428571428571425E-2</v>
      </c>
    </row>
    <row r="9" spans="1:8" x14ac:dyDescent="0.25">
      <c r="A9" s="9" t="s">
        <v>2101</v>
      </c>
      <c r="B9">
        <f>COUNTIFS(Crowdfunding!$F:$F, "Successful", Crowdfunding!$D:$D, "&gt;=30000", Crowdfunding!$D:$D, "&lt;35000")</f>
        <v>6</v>
      </c>
      <c r="C9">
        <f>COUNTIFS(Crowdfunding!$F:$F, "Failed", Crowdfunding!$D:$D, "&gt;=30000", Crowdfunding!$D:$D, "&lt;35000")</f>
        <v>1</v>
      </c>
      <c r="D9">
        <f>COUNTIFS(Crowdfunding!$F:$F, "Canceled", Crowdfunding!$D:$D, "&gt;=30000", Crowdfunding!$D:$D, "&lt;35000")</f>
        <v>0</v>
      </c>
      <c r="E9">
        <f>SUM(B9+C9+D9)</f>
        <v>7</v>
      </c>
      <c r="F9" s="13">
        <f>IF(E9, B9/E9, 0)</f>
        <v>0.8571428571428571</v>
      </c>
      <c r="G9" s="13">
        <f t="shared" si="0"/>
        <v>0.14285714285714285</v>
      </c>
      <c r="H9" s="13">
        <f t="shared" si="1"/>
        <v>0</v>
      </c>
    </row>
    <row r="10" spans="1:8" x14ac:dyDescent="0.25">
      <c r="A10" s="9" t="s">
        <v>2102</v>
      </c>
      <c r="B10">
        <f>COUNTIFS(Crowdfunding!$F:$F, "Successful", Crowdfunding!$D:$D, "&gt;=35000", Crowdfunding!$D:$D, "&lt;40000")</f>
        <v>8</v>
      </c>
      <c r="C10">
        <f>COUNTIFS(Crowdfunding!$F:$F, "Failed", Crowdfunding!$D:$D, "&gt;=35000", Crowdfunding!$D:$D, "&lt;40000")</f>
        <v>3</v>
      </c>
      <c r="D10">
        <f>COUNTIFS(Crowdfunding!$F:$F, "Canceled", Crowdfunding!$D:$D, "&gt;=35000", Crowdfunding!$D:$D, "&lt;40000")</f>
        <v>1</v>
      </c>
      <c r="E10">
        <f>SUM(B10+C10+D10)</f>
        <v>12</v>
      </c>
      <c r="F10" s="13">
        <f>IF(E10, B10/E10, 0)</f>
        <v>0.66666666666666663</v>
      </c>
      <c r="G10" s="13">
        <f t="shared" si="0"/>
        <v>0.25</v>
      </c>
      <c r="H10" s="13">
        <f t="shared" si="1"/>
        <v>8.3333333333333329E-2</v>
      </c>
    </row>
    <row r="11" spans="1:8" x14ac:dyDescent="0.25">
      <c r="A11" s="9" t="s">
        <v>2103</v>
      </c>
      <c r="B11">
        <f>COUNTIFS(Crowdfunding!$F:$F, "Successful", Crowdfunding!$D:$D, "&gt;=40000", Crowdfunding!$D:$D, "&lt;45000")</f>
        <v>5</v>
      </c>
      <c r="C11">
        <f>COUNTIFS(Crowdfunding!$F:$F, "Failed", Crowdfunding!$D:$D, "&gt;=40000", Crowdfunding!$D:$D, "&lt;45000")</f>
        <v>9</v>
      </c>
      <c r="D11">
        <f>COUNTIFS(Crowdfunding!$F:$F, "Canceled", Crowdfunding!$D:$D, "&gt;=40000", Crowdfunding!$D:$D, "&lt;45000")</f>
        <v>1</v>
      </c>
      <c r="E11">
        <f>SUM(B11+C11+D11)</f>
        <v>15</v>
      </c>
      <c r="F11" s="13">
        <f>IF(E11, B11/E11, 0)</f>
        <v>0.33333333333333331</v>
      </c>
      <c r="G11" s="13">
        <f t="shared" si="0"/>
        <v>0.6</v>
      </c>
      <c r="H11" s="13">
        <f t="shared" si="1"/>
        <v>6.6666666666666666E-2</v>
      </c>
    </row>
    <row r="12" spans="1:8" x14ac:dyDescent="0.25">
      <c r="A12" s="9" t="s">
        <v>2104</v>
      </c>
      <c r="B12">
        <f>COUNTIFS(Crowdfunding!$F:$F, "Successful", Crowdfunding!$D:$D, "&gt;=45000", Crowdfunding!$D:$D, "&lt;50000")</f>
        <v>6</v>
      </c>
      <c r="C12">
        <f>COUNTIFS(Crowdfunding!$F:$F, "Failed", Crowdfunding!$D:$D, "&gt;=45000", Crowdfunding!$D:$D, "&lt;50000")</f>
        <v>4</v>
      </c>
      <c r="D12">
        <f>COUNTIFS(Crowdfunding!$F:$F, "Canceled", Crowdfunding!$D:$D, "&gt;=45000", Crowdfunding!$D:$D, "&lt;50000")</f>
        <v>1</v>
      </c>
      <c r="E12">
        <f>SUM(B12+C12+D12)</f>
        <v>11</v>
      </c>
      <c r="F12" s="13">
        <f>IF(E12, B12/E12, 0)</f>
        <v>0.54545454545454541</v>
      </c>
      <c r="G12" s="13">
        <f t="shared" si="0"/>
        <v>0.36363636363636365</v>
      </c>
      <c r="H12" s="13">
        <f t="shared" si="1"/>
        <v>9.0909090909090912E-2</v>
      </c>
    </row>
    <row r="13" spans="1:8" x14ac:dyDescent="0.25">
      <c r="A13" s="9" t="s">
        <v>2105</v>
      </c>
      <c r="B13">
        <f>COUNTIFS(Crowdfunding!$F:$F, "Successful", Crowdfunding!$D:$D, "&gt;=50000")</f>
        <v>202</v>
      </c>
      <c r="C13">
        <f>COUNTIFS(Crowdfunding!$F:$F, "Failed", Crowdfunding!$D:$D, "&gt;=50000")</f>
        <v>88</v>
      </c>
      <c r="D13">
        <f>COUNTIFS(Crowdfunding!$F:$F, "Canceled", Crowdfunding!$D:$D, "&gt;=50000")</f>
        <v>16</v>
      </c>
      <c r="E13">
        <f>SUM(B13+C13+D13)</f>
        <v>306</v>
      </c>
      <c r="F13" s="13">
        <f>IF(E13, B13/E13, 0)</f>
        <v>0.66013071895424835</v>
      </c>
      <c r="G13" s="13">
        <f t="shared" si="0"/>
        <v>0.28758169934640521</v>
      </c>
      <c r="H13" s="13">
        <f t="shared" si="1"/>
        <v>5.2287581699346407E-2</v>
      </c>
    </row>
  </sheetData>
  <pageMargins left="0.7" right="0.7" top="0.75" bottom="0.75" header="0.3" footer="0.3"/>
  <pageSetup orientation="portrait" horizontalDpi="4294967293" verticalDpi="0" r:id="rId1"/>
  <ignoredErrors>
    <ignoredError sqref="C2:C7 C9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E12F-0217-4306-8742-38956EBD511A}">
  <dimension ref="A1:N566"/>
  <sheetViews>
    <sheetView workbookViewId="0">
      <selection activeCell="L2" sqref="L2"/>
    </sheetView>
  </sheetViews>
  <sheetFormatPr defaultRowHeight="15.75" x14ac:dyDescent="0.25"/>
  <cols>
    <col min="13" max="13" width="18.125" customWidth="1"/>
  </cols>
  <sheetData>
    <row r="1" spans="1:14" x14ac:dyDescent="0.25">
      <c r="A1" s="1" t="s">
        <v>4</v>
      </c>
      <c r="B1" s="1" t="s">
        <v>5</v>
      </c>
      <c r="D1" s="1" t="s">
        <v>4</v>
      </c>
      <c r="E1" s="1" t="s">
        <v>5</v>
      </c>
      <c r="H1" s="10" t="s">
        <v>2106</v>
      </c>
      <c r="I1" s="10" t="s">
        <v>2107</v>
      </c>
      <c r="J1" s="10" t="s">
        <v>2108</v>
      </c>
      <c r="K1" s="10" t="s">
        <v>2109</v>
      </c>
      <c r="L1" s="10" t="s">
        <v>2110</v>
      </c>
      <c r="M1" s="10" t="s">
        <v>2111</v>
      </c>
      <c r="N1" s="11"/>
    </row>
    <row r="2" spans="1:14" x14ac:dyDescent="0.25">
      <c r="A2" t="s">
        <v>20</v>
      </c>
      <c r="B2">
        <v>7295</v>
      </c>
      <c r="D2" t="s">
        <v>14</v>
      </c>
      <c r="E2">
        <v>6080</v>
      </c>
      <c r="G2" s="9" t="s">
        <v>2112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4" x14ac:dyDescent="0.25">
      <c r="A3" t="s">
        <v>20</v>
      </c>
      <c r="B3">
        <v>6465</v>
      </c>
      <c r="D3" t="s">
        <v>14</v>
      </c>
      <c r="E3">
        <v>5681</v>
      </c>
      <c r="G3" s="9" t="s">
        <v>2113</v>
      </c>
      <c r="H3">
        <f>AVERAGE(E:E)</f>
        <v>585.61538461538464</v>
      </c>
      <c r="I3">
        <f>MEDIAN(E:E)</f>
        <v>114.5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4" x14ac:dyDescent="0.25">
      <c r="A4" t="s">
        <v>20</v>
      </c>
      <c r="B4">
        <v>6406</v>
      </c>
      <c r="D4" t="s">
        <v>14</v>
      </c>
      <c r="E4">
        <v>5497</v>
      </c>
    </row>
    <row r="5" spans="1:14" x14ac:dyDescent="0.25">
      <c r="A5" t="s">
        <v>20</v>
      </c>
      <c r="B5">
        <v>6286</v>
      </c>
      <c r="D5" t="s">
        <v>14</v>
      </c>
      <c r="E5">
        <v>4697</v>
      </c>
    </row>
    <row r="6" spans="1:14" x14ac:dyDescent="0.25">
      <c r="A6" t="s">
        <v>20</v>
      </c>
      <c r="B6">
        <v>6212</v>
      </c>
      <c r="D6" t="s">
        <v>14</v>
      </c>
      <c r="E6">
        <v>4428</v>
      </c>
    </row>
    <row r="7" spans="1:14" x14ac:dyDescent="0.25">
      <c r="A7" t="s">
        <v>20</v>
      </c>
      <c r="B7">
        <v>5966</v>
      </c>
      <c r="D7" t="s">
        <v>14</v>
      </c>
      <c r="E7">
        <v>4405</v>
      </c>
    </row>
    <row r="8" spans="1:14" x14ac:dyDescent="0.25">
      <c r="A8" t="s">
        <v>20</v>
      </c>
      <c r="B8">
        <v>5880</v>
      </c>
      <c r="D8" t="s">
        <v>14</v>
      </c>
      <c r="E8">
        <v>3868</v>
      </c>
    </row>
    <row r="9" spans="1:14" x14ac:dyDescent="0.25">
      <c r="A9" t="s">
        <v>20</v>
      </c>
      <c r="B9">
        <v>5512</v>
      </c>
      <c r="D9" t="s">
        <v>14</v>
      </c>
      <c r="E9">
        <v>3483</v>
      </c>
    </row>
    <row r="10" spans="1:14" x14ac:dyDescent="0.25">
      <c r="A10" t="s">
        <v>20</v>
      </c>
      <c r="B10">
        <v>5419</v>
      </c>
      <c r="D10" t="s">
        <v>14</v>
      </c>
      <c r="E10">
        <v>3410</v>
      </c>
    </row>
    <row r="11" spans="1:14" x14ac:dyDescent="0.25">
      <c r="A11" t="s">
        <v>20</v>
      </c>
      <c r="B11">
        <v>5203</v>
      </c>
      <c r="D11" t="s">
        <v>14</v>
      </c>
      <c r="E11">
        <v>3387</v>
      </c>
    </row>
    <row r="12" spans="1:14" x14ac:dyDescent="0.25">
      <c r="A12" t="s">
        <v>20</v>
      </c>
      <c r="B12">
        <v>5180</v>
      </c>
      <c r="D12" t="s">
        <v>14</v>
      </c>
      <c r="E12">
        <v>3304</v>
      </c>
    </row>
    <row r="13" spans="1:14" x14ac:dyDescent="0.25">
      <c r="A13" t="s">
        <v>20</v>
      </c>
      <c r="B13">
        <v>5168</v>
      </c>
      <c r="D13" t="s">
        <v>14</v>
      </c>
      <c r="E13">
        <v>3182</v>
      </c>
    </row>
    <row r="14" spans="1:14" x14ac:dyDescent="0.25">
      <c r="A14" t="s">
        <v>20</v>
      </c>
      <c r="B14">
        <v>5139</v>
      </c>
      <c r="D14" t="s">
        <v>14</v>
      </c>
      <c r="E14">
        <v>3015</v>
      </c>
    </row>
    <row r="15" spans="1:14" x14ac:dyDescent="0.25">
      <c r="A15" t="s">
        <v>20</v>
      </c>
      <c r="B15">
        <v>4799</v>
      </c>
      <c r="D15" t="s">
        <v>14</v>
      </c>
      <c r="E15">
        <v>2955</v>
      </c>
    </row>
    <row r="16" spans="1:14" x14ac:dyDescent="0.25">
      <c r="A16" t="s">
        <v>20</v>
      </c>
      <c r="B16">
        <v>4498</v>
      </c>
      <c r="D16" t="s">
        <v>14</v>
      </c>
      <c r="E16">
        <v>2928</v>
      </c>
    </row>
    <row r="17" spans="1:5" x14ac:dyDescent="0.25">
      <c r="A17" t="s">
        <v>20</v>
      </c>
      <c r="B17">
        <v>4358</v>
      </c>
      <c r="D17" t="s">
        <v>14</v>
      </c>
      <c r="E17">
        <v>2915</v>
      </c>
    </row>
    <row r="18" spans="1:5" x14ac:dyDescent="0.25">
      <c r="A18" t="s">
        <v>20</v>
      </c>
      <c r="B18">
        <v>4289</v>
      </c>
      <c r="D18" t="s">
        <v>14</v>
      </c>
      <c r="E18">
        <v>2779</v>
      </c>
    </row>
    <row r="19" spans="1:5" x14ac:dyDescent="0.25">
      <c r="A19" t="s">
        <v>20</v>
      </c>
      <c r="B19">
        <v>4233</v>
      </c>
      <c r="D19" t="s">
        <v>14</v>
      </c>
      <c r="E19">
        <v>2690</v>
      </c>
    </row>
    <row r="20" spans="1:5" x14ac:dyDescent="0.25">
      <c r="A20" t="s">
        <v>20</v>
      </c>
      <c r="B20">
        <v>4065</v>
      </c>
      <c r="D20" t="s">
        <v>14</v>
      </c>
      <c r="E20">
        <v>2604</v>
      </c>
    </row>
    <row r="21" spans="1:5" x14ac:dyDescent="0.25">
      <c r="A21" t="s">
        <v>20</v>
      </c>
      <c r="B21">
        <v>4006</v>
      </c>
      <c r="D21" t="s">
        <v>14</v>
      </c>
      <c r="E21">
        <v>2468</v>
      </c>
    </row>
    <row r="22" spans="1:5" x14ac:dyDescent="0.25">
      <c r="A22" t="s">
        <v>20</v>
      </c>
      <c r="B22">
        <v>3934</v>
      </c>
      <c r="D22" t="s">
        <v>14</v>
      </c>
      <c r="E22">
        <v>2307</v>
      </c>
    </row>
    <row r="23" spans="1:5" x14ac:dyDescent="0.25">
      <c r="A23" t="s">
        <v>20</v>
      </c>
      <c r="B23">
        <v>3777</v>
      </c>
      <c r="D23" t="s">
        <v>14</v>
      </c>
      <c r="E23">
        <v>2253</v>
      </c>
    </row>
    <row r="24" spans="1:5" x14ac:dyDescent="0.25">
      <c r="A24" t="s">
        <v>20</v>
      </c>
      <c r="B24">
        <v>3742</v>
      </c>
      <c r="D24" t="s">
        <v>14</v>
      </c>
      <c r="E24">
        <v>2201</v>
      </c>
    </row>
    <row r="25" spans="1:5" x14ac:dyDescent="0.25">
      <c r="A25" t="s">
        <v>20</v>
      </c>
      <c r="B25">
        <v>3727</v>
      </c>
      <c r="D25" t="s">
        <v>14</v>
      </c>
      <c r="E25">
        <v>2179</v>
      </c>
    </row>
    <row r="26" spans="1:5" x14ac:dyDescent="0.25">
      <c r="A26" t="s">
        <v>20</v>
      </c>
      <c r="B26">
        <v>3657</v>
      </c>
      <c r="D26" t="s">
        <v>14</v>
      </c>
      <c r="E26">
        <v>2176</v>
      </c>
    </row>
    <row r="27" spans="1:5" x14ac:dyDescent="0.25">
      <c r="A27" t="s">
        <v>20</v>
      </c>
      <c r="B27">
        <v>3596</v>
      </c>
      <c r="D27" t="s">
        <v>14</v>
      </c>
      <c r="E27">
        <v>2108</v>
      </c>
    </row>
    <row r="28" spans="1:5" x14ac:dyDescent="0.25">
      <c r="A28" t="s">
        <v>20</v>
      </c>
      <c r="B28">
        <v>3594</v>
      </c>
      <c r="D28" t="s">
        <v>14</v>
      </c>
      <c r="E28">
        <v>2072</v>
      </c>
    </row>
    <row r="29" spans="1:5" x14ac:dyDescent="0.25">
      <c r="A29" t="s">
        <v>20</v>
      </c>
      <c r="B29">
        <v>3537</v>
      </c>
      <c r="D29" t="s">
        <v>14</v>
      </c>
      <c r="E29">
        <v>2062</v>
      </c>
    </row>
    <row r="30" spans="1:5" x14ac:dyDescent="0.25">
      <c r="A30" t="s">
        <v>20</v>
      </c>
      <c r="B30">
        <v>3533</v>
      </c>
      <c r="D30" t="s">
        <v>14</v>
      </c>
      <c r="E30">
        <v>2025</v>
      </c>
    </row>
    <row r="31" spans="1:5" x14ac:dyDescent="0.25">
      <c r="A31" t="s">
        <v>20</v>
      </c>
      <c r="B31">
        <v>3388</v>
      </c>
      <c r="D31" t="s">
        <v>14</v>
      </c>
      <c r="E31">
        <v>1999</v>
      </c>
    </row>
    <row r="32" spans="1:5" x14ac:dyDescent="0.25">
      <c r="A32" t="s">
        <v>20</v>
      </c>
      <c r="B32">
        <v>3376</v>
      </c>
      <c r="D32" t="s">
        <v>14</v>
      </c>
      <c r="E32">
        <v>1979</v>
      </c>
    </row>
    <row r="33" spans="1:5" x14ac:dyDescent="0.25">
      <c r="A33" t="s">
        <v>20</v>
      </c>
      <c r="B33">
        <v>3318</v>
      </c>
      <c r="D33" t="s">
        <v>14</v>
      </c>
      <c r="E33">
        <v>1910</v>
      </c>
    </row>
    <row r="34" spans="1:5" x14ac:dyDescent="0.25">
      <c r="A34" t="s">
        <v>20</v>
      </c>
      <c r="B34">
        <v>3308</v>
      </c>
      <c r="D34" t="s">
        <v>14</v>
      </c>
      <c r="E34">
        <v>1886</v>
      </c>
    </row>
    <row r="35" spans="1:5" x14ac:dyDescent="0.25">
      <c r="A35" t="s">
        <v>20</v>
      </c>
      <c r="B35">
        <v>3272</v>
      </c>
      <c r="D35" t="s">
        <v>14</v>
      </c>
      <c r="E35">
        <v>1825</v>
      </c>
    </row>
    <row r="36" spans="1:5" x14ac:dyDescent="0.25">
      <c r="A36" t="s">
        <v>20</v>
      </c>
      <c r="B36">
        <v>3205</v>
      </c>
      <c r="D36" t="s">
        <v>14</v>
      </c>
      <c r="E36">
        <v>1796</v>
      </c>
    </row>
    <row r="37" spans="1:5" x14ac:dyDescent="0.25">
      <c r="A37" t="s">
        <v>20</v>
      </c>
      <c r="B37">
        <v>3177</v>
      </c>
      <c r="D37" t="s">
        <v>14</v>
      </c>
      <c r="E37">
        <v>1790</v>
      </c>
    </row>
    <row r="38" spans="1:5" x14ac:dyDescent="0.25">
      <c r="A38" t="s">
        <v>20</v>
      </c>
      <c r="B38">
        <v>3131</v>
      </c>
      <c r="D38" t="s">
        <v>14</v>
      </c>
      <c r="E38">
        <v>1784</v>
      </c>
    </row>
    <row r="39" spans="1:5" x14ac:dyDescent="0.25">
      <c r="A39" t="s">
        <v>20</v>
      </c>
      <c r="B39">
        <v>3116</v>
      </c>
      <c r="D39" t="s">
        <v>14</v>
      </c>
      <c r="E39">
        <v>1758</v>
      </c>
    </row>
    <row r="40" spans="1:5" x14ac:dyDescent="0.25">
      <c r="A40" t="s">
        <v>20</v>
      </c>
      <c r="B40">
        <v>3063</v>
      </c>
      <c r="D40" t="s">
        <v>14</v>
      </c>
      <c r="E40">
        <v>1748</v>
      </c>
    </row>
    <row r="41" spans="1:5" x14ac:dyDescent="0.25">
      <c r="A41" t="s">
        <v>20</v>
      </c>
      <c r="B41">
        <v>3059</v>
      </c>
      <c r="D41" t="s">
        <v>14</v>
      </c>
      <c r="E41">
        <v>1691</v>
      </c>
    </row>
    <row r="42" spans="1:5" x14ac:dyDescent="0.25">
      <c r="A42" t="s">
        <v>20</v>
      </c>
      <c r="B42">
        <v>3036</v>
      </c>
      <c r="D42" t="s">
        <v>14</v>
      </c>
      <c r="E42">
        <v>1684</v>
      </c>
    </row>
    <row r="43" spans="1:5" x14ac:dyDescent="0.25">
      <c r="A43" t="s">
        <v>20</v>
      </c>
      <c r="B43">
        <v>3016</v>
      </c>
      <c r="D43" t="s">
        <v>14</v>
      </c>
      <c r="E43">
        <v>1657</v>
      </c>
    </row>
    <row r="44" spans="1:5" x14ac:dyDescent="0.25">
      <c r="A44" t="s">
        <v>20</v>
      </c>
      <c r="B44">
        <v>2985</v>
      </c>
      <c r="D44" t="s">
        <v>14</v>
      </c>
      <c r="E44">
        <v>1625</v>
      </c>
    </row>
    <row r="45" spans="1:5" x14ac:dyDescent="0.25">
      <c r="A45" t="s">
        <v>20</v>
      </c>
      <c r="B45">
        <v>2893</v>
      </c>
      <c r="D45" t="s">
        <v>14</v>
      </c>
      <c r="E45">
        <v>1608</v>
      </c>
    </row>
    <row r="46" spans="1:5" x14ac:dyDescent="0.25">
      <c r="A46" t="s">
        <v>20</v>
      </c>
      <c r="B46">
        <v>2875</v>
      </c>
      <c r="D46" t="s">
        <v>14</v>
      </c>
      <c r="E46">
        <v>1596</v>
      </c>
    </row>
    <row r="47" spans="1:5" x14ac:dyDescent="0.25">
      <c r="A47" t="s">
        <v>20</v>
      </c>
      <c r="B47">
        <v>2857</v>
      </c>
      <c r="D47" t="s">
        <v>14</v>
      </c>
      <c r="E47">
        <v>1538</v>
      </c>
    </row>
    <row r="48" spans="1:5" x14ac:dyDescent="0.25">
      <c r="A48" t="s">
        <v>20</v>
      </c>
      <c r="B48">
        <v>2805</v>
      </c>
      <c r="D48" t="s">
        <v>14</v>
      </c>
      <c r="E48">
        <v>1482</v>
      </c>
    </row>
    <row r="49" spans="1:5" x14ac:dyDescent="0.25">
      <c r="A49" t="s">
        <v>20</v>
      </c>
      <c r="B49">
        <v>2768</v>
      </c>
      <c r="D49" t="s">
        <v>14</v>
      </c>
      <c r="E49">
        <v>1467</v>
      </c>
    </row>
    <row r="50" spans="1:5" x14ac:dyDescent="0.25">
      <c r="A50" t="s">
        <v>20</v>
      </c>
      <c r="B50">
        <v>2756</v>
      </c>
      <c r="D50" t="s">
        <v>14</v>
      </c>
      <c r="E50">
        <v>1467</v>
      </c>
    </row>
    <row r="51" spans="1:5" x14ac:dyDescent="0.25">
      <c r="A51" t="s">
        <v>20</v>
      </c>
      <c r="B51">
        <v>2739</v>
      </c>
      <c r="D51" t="s">
        <v>14</v>
      </c>
      <c r="E51">
        <v>1439</v>
      </c>
    </row>
    <row r="52" spans="1:5" x14ac:dyDescent="0.25">
      <c r="A52" t="s">
        <v>20</v>
      </c>
      <c r="B52">
        <v>2725</v>
      </c>
      <c r="D52" t="s">
        <v>14</v>
      </c>
      <c r="E52">
        <v>1368</v>
      </c>
    </row>
    <row r="53" spans="1:5" x14ac:dyDescent="0.25">
      <c r="A53" t="s">
        <v>20</v>
      </c>
      <c r="B53">
        <v>2693</v>
      </c>
      <c r="D53" t="s">
        <v>14</v>
      </c>
      <c r="E53">
        <v>1335</v>
      </c>
    </row>
    <row r="54" spans="1:5" x14ac:dyDescent="0.25">
      <c r="A54" t="s">
        <v>20</v>
      </c>
      <c r="B54">
        <v>2673</v>
      </c>
      <c r="D54" t="s">
        <v>14</v>
      </c>
      <c r="E54">
        <v>1296</v>
      </c>
    </row>
    <row r="55" spans="1:5" x14ac:dyDescent="0.25">
      <c r="A55" t="s">
        <v>20</v>
      </c>
      <c r="B55">
        <v>2662</v>
      </c>
      <c r="D55" t="s">
        <v>14</v>
      </c>
      <c r="E55">
        <v>1274</v>
      </c>
    </row>
    <row r="56" spans="1:5" x14ac:dyDescent="0.25">
      <c r="A56" t="s">
        <v>20</v>
      </c>
      <c r="B56">
        <v>2551</v>
      </c>
      <c r="D56" t="s">
        <v>14</v>
      </c>
      <c r="E56">
        <v>1258</v>
      </c>
    </row>
    <row r="57" spans="1:5" x14ac:dyDescent="0.25">
      <c r="A57" t="s">
        <v>20</v>
      </c>
      <c r="B57">
        <v>2528</v>
      </c>
      <c r="D57" t="s">
        <v>14</v>
      </c>
      <c r="E57">
        <v>1257</v>
      </c>
    </row>
    <row r="58" spans="1:5" x14ac:dyDescent="0.25">
      <c r="A58" t="s">
        <v>20</v>
      </c>
      <c r="B58">
        <v>2526</v>
      </c>
      <c r="D58" t="s">
        <v>14</v>
      </c>
      <c r="E58">
        <v>1229</v>
      </c>
    </row>
    <row r="59" spans="1:5" x14ac:dyDescent="0.25">
      <c r="A59" t="s">
        <v>20</v>
      </c>
      <c r="B59">
        <v>2506</v>
      </c>
      <c r="D59" t="s">
        <v>14</v>
      </c>
      <c r="E59">
        <v>1225</v>
      </c>
    </row>
    <row r="60" spans="1:5" x14ac:dyDescent="0.25">
      <c r="A60" t="s">
        <v>20</v>
      </c>
      <c r="B60">
        <v>2489</v>
      </c>
      <c r="D60" t="s">
        <v>14</v>
      </c>
      <c r="E60">
        <v>1221</v>
      </c>
    </row>
    <row r="61" spans="1:5" x14ac:dyDescent="0.25">
      <c r="A61" t="s">
        <v>20</v>
      </c>
      <c r="B61">
        <v>2475</v>
      </c>
      <c r="D61" t="s">
        <v>14</v>
      </c>
      <c r="E61">
        <v>1220</v>
      </c>
    </row>
    <row r="62" spans="1:5" x14ac:dyDescent="0.25">
      <c r="A62" t="s">
        <v>20</v>
      </c>
      <c r="B62">
        <v>2468</v>
      </c>
      <c r="D62" t="s">
        <v>14</v>
      </c>
      <c r="E62">
        <v>1198</v>
      </c>
    </row>
    <row r="63" spans="1:5" x14ac:dyDescent="0.25">
      <c r="A63" t="s">
        <v>20</v>
      </c>
      <c r="B63">
        <v>2443</v>
      </c>
      <c r="D63" t="s">
        <v>14</v>
      </c>
      <c r="E63">
        <v>1194</v>
      </c>
    </row>
    <row r="64" spans="1:5" x14ac:dyDescent="0.25">
      <c r="A64" t="s">
        <v>20</v>
      </c>
      <c r="B64">
        <v>2443</v>
      </c>
      <c r="D64" t="s">
        <v>14</v>
      </c>
      <c r="E64">
        <v>1181</v>
      </c>
    </row>
    <row r="65" spans="1:5" x14ac:dyDescent="0.25">
      <c r="A65" t="s">
        <v>20</v>
      </c>
      <c r="B65">
        <v>2441</v>
      </c>
      <c r="D65" t="s">
        <v>14</v>
      </c>
      <c r="E65">
        <v>1130</v>
      </c>
    </row>
    <row r="66" spans="1:5" x14ac:dyDescent="0.25">
      <c r="A66" t="s">
        <v>20</v>
      </c>
      <c r="B66">
        <v>2436</v>
      </c>
      <c r="D66" t="s">
        <v>14</v>
      </c>
      <c r="E66">
        <v>1121</v>
      </c>
    </row>
    <row r="67" spans="1:5" x14ac:dyDescent="0.25">
      <c r="A67" t="s">
        <v>20</v>
      </c>
      <c r="B67">
        <v>2431</v>
      </c>
      <c r="D67" t="s">
        <v>14</v>
      </c>
      <c r="E67">
        <v>1120</v>
      </c>
    </row>
    <row r="68" spans="1:5" x14ac:dyDescent="0.25">
      <c r="A68" t="s">
        <v>20</v>
      </c>
      <c r="B68">
        <v>2414</v>
      </c>
      <c r="D68" t="s">
        <v>14</v>
      </c>
      <c r="E68">
        <v>1072</v>
      </c>
    </row>
    <row r="69" spans="1:5" x14ac:dyDescent="0.25">
      <c r="A69" t="s">
        <v>20</v>
      </c>
      <c r="B69">
        <v>2409</v>
      </c>
      <c r="D69" t="s">
        <v>14</v>
      </c>
      <c r="E69">
        <v>1068</v>
      </c>
    </row>
    <row r="70" spans="1:5" x14ac:dyDescent="0.25">
      <c r="A70" t="s">
        <v>20</v>
      </c>
      <c r="B70">
        <v>2353</v>
      </c>
      <c r="D70" t="s">
        <v>14</v>
      </c>
      <c r="E70">
        <v>1063</v>
      </c>
    </row>
    <row r="71" spans="1:5" x14ac:dyDescent="0.25">
      <c r="A71" t="s">
        <v>20</v>
      </c>
      <c r="B71">
        <v>2346</v>
      </c>
      <c r="D71" t="s">
        <v>14</v>
      </c>
      <c r="E71">
        <v>1059</v>
      </c>
    </row>
    <row r="72" spans="1:5" x14ac:dyDescent="0.25">
      <c r="A72" t="s">
        <v>20</v>
      </c>
      <c r="B72">
        <v>2331</v>
      </c>
      <c r="D72" t="s">
        <v>14</v>
      </c>
      <c r="E72">
        <v>1028</v>
      </c>
    </row>
    <row r="73" spans="1:5" x14ac:dyDescent="0.25">
      <c r="A73" t="s">
        <v>20</v>
      </c>
      <c r="B73">
        <v>2326</v>
      </c>
      <c r="D73" t="s">
        <v>14</v>
      </c>
      <c r="E73">
        <v>1000</v>
      </c>
    </row>
    <row r="74" spans="1:5" x14ac:dyDescent="0.25">
      <c r="A74" t="s">
        <v>20</v>
      </c>
      <c r="B74">
        <v>2320</v>
      </c>
      <c r="D74" t="s">
        <v>14</v>
      </c>
      <c r="E74">
        <v>955</v>
      </c>
    </row>
    <row r="75" spans="1:5" x14ac:dyDescent="0.25">
      <c r="A75" t="s">
        <v>20</v>
      </c>
      <c r="B75">
        <v>2293</v>
      </c>
      <c r="D75" t="s">
        <v>14</v>
      </c>
      <c r="E75">
        <v>941</v>
      </c>
    </row>
    <row r="76" spans="1:5" x14ac:dyDescent="0.25">
      <c r="A76" t="s">
        <v>20</v>
      </c>
      <c r="B76">
        <v>2289</v>
      </c>
      <c r="D76" t="s">
        <v>14</v>
      </c>
      <c r="E76">
        <v>940</v>
      </c>
    </row>
    <row r="77" spans="1:5" x14ac:dyDescent="0.25">
      <c r="A77" t="s">
        <v>20</v>
      </c>
      <c r="B77">
        <v>2283</v>
      </c>
      <c r="D77" t="s">
        <v>14</v>
      </c>
      <c r="E77">
        <v>934</v>
      </c>
    </row>
    <row r="78" spans="1:5" x14ac:dyDescent="0.25">
      <c r="A78" t="s">
        <v>20</v>
      </c>
      <c r="B78">
        <v>2266</v>
      </c>
      <c r="D78" t="s">
        <v>14</v>
      </c>
      <c r="E78">
        <v>931</v>
      </c>
    </row>
    <row r="79" spans="1:5" x14ac:dyDescent="0.25">
      <c r="A79" t="s">
        <v>20</v>
      </c>
      <c r="B79">
        <v>2261</v>
      </c>
      <c r="D79" t="s">
        <v>14</v>
      </c>
      <c r="E79">
        <v>926</v>
      </c>
    </row>
    <row r="80" spans="1:5" x14ac:dyDescent="0.25">
      <c r="A80" t="s">
        <v>20</v>
      </c>
      <c r="B80">
        <v>2237</v>
      </c>
      <c r="D80" t="s">
        <v>14</v>
      </c>
      <c r="E80">
        <v>923</v>
      </c>
    </row>
    <row r="81" spans="1:5" x14ac:dyDescent="0.25">
      <c r="A81" t="s">
        <v>20</v>
      </c>
      <c r="B81">
        <v>2230</v>
      </c>
      <c r="D81" t="s">
        <v>14</v>
      </c>
      <c r="E81">
        <v>908</v>
      </c>
    </row>
    <row r="82" spans="1:5" x14ac:dyDescent="0.25">
      <c r="A82" t="s">
        <v>20</v>
      </c>
      <c r="B82">
        <v>2220</v>
      </c>
      <c r="D82" t="s">
        <v>14</v>
      </c>
      <c r="E82">
        <v>889</v>
      </c>
    </row>
    <row r="83" spans="1:5" x14ac:dyDescent="0.25">
      <c r="A83" t="s">
        <v>20</v>
      </c>
      <c r="B83">
        <v>2218</v>
      </c>
      <c r="D83" t="s">
        <v>14</v>
      </c>
      <c r="E83">
        <v>886</v>
      </c>
    </row>
    <row r="84" spans="1:5" x14ac:dyDescent="0.25">
      <c r="A84" t="s">
        <v>20</v>
      </c>
      <c r="B84">
        <v>2188</v>
      </c>
      <c r="D84" t="s">
        <v>14</v>
      </c>
      <c r="E84">
        <v>859</v>
      </c>
    </row>
    <row r="85" spans="1:5" x14ac:dyDescent="0.25">
      <c r="A85" t="s">
        <v>20</v>
      </c>
      <c r="B85">
        <v>2144</v>
      </c>
      <c r="D85" t="s">
        <v>14</v>
      </c>
      <c r="E85">
        <v>846</v>
      </c>
    </row>
    <row r="86" spans="1:5" x14ac:dyDescent="0.25">
      <c r="A86" t="s">
        <v>20</v>
      </c>
      <c r="B86">
        <v>2120</v>
      </c>
      <c r="D86" t="s">
        <v>14</v>
      </c>
      <c r="E86">
        <v>842</v>
      </c>
    </row>
    <row r="87" spans="1:5" x14ac:dyDescent="0.25">
      <c r="A87" t="s">
        <v>20</v>
      </c>
      <c r="B87">
        <v>2107</v>
      </c>
      <c r="D87" t="s">
        <v>14</v>
      </c>
      <c r="E87">
        <v>838</v>
      </c>
    </row>
    <row r="88" spans="1:5" x14ac:dyDescent="0.25">
      <c r="A88" t="s">
        <v>20</v>
      </c>
      <c r="B88">
        <v>2106</v>
      </c>
      <c r="D88" t="s">
        <v>14</v>
      </c>
      <c r="E88">
        <v>831</v>
      </c>
    </row>
    <row r="89" spans="1:5" x14ac:dyDescent="0.25">
      <c r="A89" t="s">
        <v>20</v>
      </c>
      <c r="B89">
        <v>2105</v>
      </c>
      <c r="D89" t="s">
        <v>14</v>
      </c>
      <c r="E89">
        <v>830</v>
      </c>
    </row>
    <row r="90" spans="1:5" x14ac:dyDescent="0.25">
      <c r="A90" t="s">
        <v>20</v>
      </c>
      <c r="B90">
        <v>2100</v>
      </c>
      <c r="D90" t="s">
        <v>14</v>
      </c>
      <c r="E90">
        <v>830</v>
      </c>
    </row>
    <row r="91" spans="1:5" x14ac:dyDescent="0.25">
      <c r="A91" t="s">
        <v>20</v>
      </c>
      <c r="B91">
        <v>2080</v>
      </c>
      <c r="D91" t="s">
        <v>14</v>
      </c>
      <c r="E91">
        <v>803</v>
      </c>
    </row>
    <row r="92" spans="1:5" x14ac:dyDescent="0.25">
      <c r="A92" t="s">
        <v>20</v>
      </c>
      <c r="B92">
        <v>2053</v>
      </c>
      <c r="D92" t="s">
        <v>14</v>
      </c>
      <c r="E92">
        <v>792</v>
      </c>
    </row>
    <row r="93" spans="1:5" x14ac:dyDescent="0.25">
      <c r="A93" t="s">
        <v>20</v>
      </c>
      <c r="B93">
        <v>2043</v>
      </c>
      <c r="D93" t="s">
        <v>14</v>
      </c>
      <c r="E93">
        <v>782</v>
      </c>
    </row>
    <row r="94" spans="1:5" x14ac:dyDescent="0.25">
      <c r="A94" t="s">
        <v>20</v>
      </c>
      <c r="B94">
        <v>2038</v>
      </c>
      <c r="D94" t="s">
        <v>14</v>
      </c>
      <c r="E94">
        <v>774</v>
      </c>
    </row>
    <row r="95" spans="1:5" x14ac:dyDescent="0.25">
      <c r="A95" t="s">
        <v>20</v>
      </c>
      <c r="B95">
        <v>2013</v>
      </c>
      <c r="D95" t="s">
        <v>14</v>
      </c>
      <c r="E95">
        <v>752</v>
      </c>
    </row>
    <row r="96" spans="1:5" x14ac:dyDescent="0.25">
      <c r="A96" t="s">
        <v>20</v>
      </c>
      <c r="B96">
        <v>1991</v>
      </c>
      <c r="D96" t="s">
        <v>14</v>
      </c>
      <c r="E96">
        <v>750</v>
      </c>
    </row>
    <row r="97" spans="1:5" x14ac:dyDescent="0.25">
      <c r="A97" t="s">
        <v>20</v>
      </c>
      <c r="B97">
        <v>1989</v>
      </c>
      <c r="D97" t="s">
        <v>14</v>
      </c>
      <c r="E97">
        <v>750</v>
      </c>
    </row>
    <row r="98" spans="1:5" x14ac:dyDescent="0.25">
      <c r="A98" t="s">
        <v>20</v>
      </c>
      <c r="B98">
        <v>1965</v>
      </c>
      <c r="D98" t="s">
        <v>14</v>
      </c>
      <c r="E98">
        <v>747</v>
      </c>
    </row>
    <row r="99" spans="1:5" x14ac:dyDescent="0.25">
      <c r="A99" t="s">
        <v>20</v>
      </c>
      <c r="B99">
        <v>1917</v>
      </c>
      <c r="D99" t="s">
        <v>14</v>
      </c>
      <c r="E99">
        <v>742</v>
      </c>
    </row>
    <row r="100" spans="1:5" x14ac:dyDescent="0.25">
      <c r="A100" t="s">
        <v>20</v>
      </c>
      <c r="B100">
        <v>1902</v>
      </c>
      <c r="D100" t="s">
        <v>14</v>
      </c>
      <c r="E100">
        <v>714</v>
      </c>
    </row>
    <row r="101" spans="1:5" x14ac:dyDescent="0.25">
      <c r="A101" t="s">
        <v>20</v>
      </c>
      <c r="B101">
        <v>1894</v>
      </c>
      <c r="D101" t="s">
        <v>14</v>
      </c>
      <c r="E101">
        <v>679</v>
      </c>
    </row>
    <row r="102" spans="1:5" x14ac:dyDescent="0.25">
      <c r="A102" t="s">
        <v>20</v>
      </c>
      <c r="B102">
        <v>1887</v>
      </c>
      <c r="D102" t="s">
        <v>14</v>
      </c>
      <c r="E102">
        <v>679</v>
      </c>
    </row>
    <row r="103" spans="1:5" x14ac:dyDescent="0.25">
      <c r="A103" t="s">
        <v>20</v>
      </c>
      <c r="B103">
        <v>1884</v>
      </c>
      <c r="D103" t="s">
        <v>14</v>
      </c>
      <c r="E103">
        <v>676</v>
      </c>
    </row>
    <row r="104" spans="1:5" x14ac:dyDescent="0.25">
      <c r="A104" t="s">
        <v>20</v>
      </c>
      <c r="B104">
        <v>1866</v>
      </c>
      <c r="D104" t="s">
        <v>14</v>
      </c>
      <c r="E104">
        <v>674</v>
      </c>
    </row>
    <row r="105" spans="1:5" x14ac:dyDescent="0.25">
      <c r="A105" t="s">
        <v>20</v>
      </c>
      <c r="B105">
        <v>1821</v>
      </c>
      <c r="D105" t="s">
        <v>14</v>
      </c>
      <c r="E105">
        <v>672</v>
      </c>
    </row>
    <row r="106" spans="1:5" x14ac:dyDescent="0.25">
      <c r="A106" t="s">
        <v>20</v>
      </c>
      <c r="B106">
        <v>1815</v>
      </c>
      <c r="D106" t="s">
        <v>14</v>
      </c>
      <c r="E106">
        <v>662</v>
      </c>
    </row>
    <row r="107" spans="1:5" x14ac:dyDescent="0.25">
      <c r="A107" t="s">
        <v>20</v>
      </c>
      <c r="B107">
        <v>1797</v>
      </c>
      <c r="D107" t="s">
        <v>14</v>
      </c>
      <c r="E107">
        <v>656</v>
      </c>
    </row>
    <row r="108" spans="1:5" x14ac:dyDescent="0.25">
      <c r="A108" t="s">
        <v>20</v>
      </c>
      <c r="B108">
        <v>1785</v>
      </c>
      <c r="D108" t="s">
        <v>14</v>
      </c>
      <c r="E108">
        <v>648</v>
      </c>
    </row>
    <row r="109" spans="1:5" x14ac:dyDescent="0.25">
      <c r="A109" t="s">
        <v>20</v>
      </c>
      <c r="B109">
        <v>1784</v>
      </c>
      <c r="D109" t="s">
        <v>14</v>
      </c>
      <c r="E109">
        <v>648</v>
      </c>
    </row>
    <row r="110" spans="1:5" x14ac:dyDescent="0.25">
      <c r="A110" t="s">
        <v>20</v>
      </c>
      <c r="B110">
        <v>1782</v>
      </c>
      <c r="D110" t="s">
        <v>14</v>
      </c>
      <c r="E110">
        <v>605</v>
      </c>
    </row>
    <row r="111" spans="1:5" x14ac:dyDescent="0.25">
      <c r="A111" t="s">
        <v>20</v>
      </c>
      <c r="B111">
        <v>1773</v>
      </c>
      <c r="D111" t="s">
        <v>14</v>
      </c>
      <c r="E111">
        <v>602</v>
      </c>
    </row>
    <row r="112" spans="1:5" x14ac:dyDescent="0.25">
      <c r="A112" t="s">
        <v>20</v>
      </c>
      <c r="B112">
        <v>1713</v>
      </c>
      <c r="D112" t="s">
        <v>14</v>
      </c>
      <c r="E112">
        <v>594</v>
      </c>
    </row>
    <row r="113" spans="1:5" x14ac:dyDescent="0.25">
      <c r="A113" t="s">
        <v>20</v>
      </c>
      <c r="B113">
        <v>1703</v>
      </c>
      <c r="D113" t="s">
        <v>14</v>
      </c>
      <c r="E113">
        <v>579</v>
      </c>
    </row>
    <row r="114" spans="1:5" x14ac:dyDescent="0.25">
      <c r="A114" t="s">
        <v>20</v>
      </c>
      <c r="B114">
        <v>1697</v>
      </c>
      <c r="D114" t="s">
        <v>14</v>
      </c>
      <c r="E114">
        <v>575</v>
      </c>
    </row>
    <row r="115" spans="1:5" x14ac:dyDescent="0.25">
      <c r="A115" t="s">
        <v>20</v>
      </c>
      <c r="B115">
        <v>1690</v>
      </c>
      <c r="D115" t="s">
        <v>14</v>
      </c>
      <c r="E115">
        <v>558</v>
      </c>
    </row>
    <row r="116" spans="1:5" x14ac:dyDescent="0.25">
      <c r="A116" t="s">
        <v>20</v>
      </c>
      <c r="B116">
        <v>1684</v>
      </c>
      <c r="D116" t="s">
        <v>14</v>
      </c>
      <c r="E116">
        <v>558</v>
      </c>
    </row>
    <row r="117" spans="1:5" x14ac:dyDescent="0.25">
      <c r="A117" t="s">
        <v>20</v>
      </c>
      <c r="B117">
        <v>1681</v>
      </c>
      <c r="D117" t="s">
        <v>14</v>
      </c>
      <c r="E117">
        <v>554</v>
      </c>
    </row>
    <row r="118" spans="1:5" x14ac:dyDescent="0.25">
      <c r="A118" t="s">
        <v>20</v>
      </c>
      <c r="B118">
        <v>1629</v>
      </c>
      <c r="D118" t="s">
        <v>14</v>
      </c>
      <c r="E118">
        <v>535</v>
      </c>
    </row>
    <row r="119" spans="1:5" x14ac:dyDescent="0.25">
      <c r="A119" t="s">
        <v>20</v>
      </c>
      <c r="B119">
        <v>1621</v>
      </c>
      <c r="D119" t="s">
        <v>14</v>
      </c>
      <c r="E119">
        <v>526</v>
      </c>
    </row>
    <row r="120" spans="1:5" x14ac:dyDescent="0.25">
      <c r="A120" t="s">
        <v>20</v>
      </c>
      <c r="B120">
        <v>1613</v>
      </c>
      <c r="D120" t="s">
        <v>14</v>
      </c>
      <c r="E120">
        <v>523</v>
      </c>
    </row>
    <row r="121" spans="1:5" x14ac:dyDescent="0.25">
      <c r="A121" t="s">
        <v>20</v>
      </c>
      <c r="B121">
        <v>1606</v>
      </c>
      <c r="D121" t="s">
        <v>14</v>
      </c>
      <c r="E121">
        <v>513</v>
      </c>
    </row>
    <row r="122" spans="1:5" x14ac:dyDescent="0.25">
      <c r="A122" t="s">
        <v>20</v>
      </c>
      <c r="B122">
        <v>1605</v>
      </c>
      <c r="D122" t="s">
        <v>14</v>
      </c>
      <c r="E122">
        <v>504</v>
      </c>
    </row>
    <row r="123" spans="1:5" x14ac:dyDescent="0.25">
      <c r="A123" t="s">
        <v>20</v>
      </c>
      <c r="B123">
        <v>1604</v>
      </c>
      <c r="D123" t="s">
        <v>14</v>
      </c>
      <c r="E123">
        <v>454</v>
      </c>
    </row>
    <row r="124" spans="1:5" x14ac:dyDescent="0.25">
      <c r="A124" t="s">
        <v>20</v>
      </c>
      <c r="B124">
        <v>1600</v>
      </c>
      <c r="D124" t="s">
        <v>14</v>
      </c>
      <c r="E124">
        <v>452</v>
      </c>
    </row>
    <row r="125" spans="1:5" x14ac:dyDescent="0.25">
      <c r="A125" t="s">
        <v>20</v>
      </c>
      <c r="B125">
        <v>1573</v>
      </c>
      <c r="D125" t="s">
        <v>14</v>
      </c>
      <c r="E125">
        <v>452</v>
      </c>
    </row>
    <row r="126" spans="1:5" x14ac:dyDescent="0.25">
      <c r="A126" t="s">
        <v>20</v>
      </c>
      <c r="B126">
        <v>1572</v>
      </c>
      <c r="D126" t="s">
        <v>14</v>
      </c>
      <c r="E126">
        <v>441</v>
      </c>
    </row>
    <row r="127" spans="1:5" x14ac:dyDescent="0.25">
      <c r="A127" t="s">
        <v>20</v>
      </c>
      <c r="B127">
        <v>1561</v>
      </c>
      <c r="D127" t="s">
        <v>14</v>
      </c>
      <c r="E127">
        <v>435</v>
      </c>
    </row>
    <row r="128" spans="1:5" x14ac:dyDescent="0.25">
      <c r="A128" t="s">
        <v>20</v>
      </c>
      <c r="B128">
        <v>1559</v>
      </c>
      <c r="D128" t="s">
        <v>14</v>
      </c>
      <c r="E128">
        <v>424</v>
      </c>
    </row>
    <row r="129" spans="1:5" x14ac:dyDescent="0.25">
      <c r="A129" t="s">
        <v>20</v>
      </c>
      <c r="B129">
        <v>1548</v>
      </c>
      <c r="D129" t="s">
        <v>14</v>
      </c>
      <c r="E129">
        <v>418</v>
      </c>
    </row>
    <row r="130" spans="1:5" x14ac:dyDescent="0.25">
      <c r="A130" t="s">
        <v>20</v>
      </c>
      <c r="B130">
        <v>1539</v>
      </c>
      <c r="D130" t="s">
        <v>14</v>
      </c>
      <c r="E130">
        <v>395</v>
      </c>
    </row>
    <row r="131" spans="1:5" x14ac:dyDescent="0.25">
      <c r="A131" t="s">
        <v>20</v>
      </c>
      <c r="B131">
        <v>1518</v>
      </c>
      <c r="D131" t="s">
        <v>14</v>
      </c>
      <c r="E131">
        <v>393</v>
      </c>
    </row>
    <row r="132" spans="1:5" x14ac:dyDescent="0.25">
      <c r="A132" t="s">
        <v>20</v>
      </c>
      <c r="B132">
        <v>1470</v>
      </c>
      <c r="D132" t="s">
        <v>14</v>
      </c>
      <c r="E132">
        <v>374</v>
      </c>
    </row>
    <row r="133" spans="1:5" x14ac:dyDescent="0.25">
      <c r="A133" t="s">
        <v>20</v>
      </c>
      <c r="B133">
        <v>1467</v>
      </c>
      <c r="D133" t="s">
        <v>14</v>
      </c>
      <c r="E133">
        <v>362</v>
      </c>
    </row>
    <row r="134" spans="1:5" x14ac:dyDescent="0.25">
      <c r="A134" t="s">
        <v>20</v>
      </c>
      <c r="B134">
        <v>1460</v>
      </c>
      <c r="D134" t="s">
        <v>14</v>
      </c>
      <c r="E134">
        <v>355</v>
      </c>
    </row>
    <row r="135" spans="1:5" x14ac:dyDescent="0.25">
      <c r="A135" t="s">
        <v>20</v>
      </c>
      <c r="B135">
        <v>1442</v>
      </c>
      <c r="D135" t="s">
        <v>14</v>
      </c>
      <c r="E135">
        <v>347</v>
      </c>
    </row>
    <row r="136" spans="1:5" x14ac:dyDescent="0.25">
      <c r="A136" t="s">
        <v>20</v>
      </c>
      <c r="B136">
        <v>1425</v>
      </c>
      <c r="D136" t="s">
        <v>14</v>
      </c>
      <c r="E136">
        <v>331</v>
      </c>
    </row>
    <row r="137" spans="1:5" x14ac:dyDescent="0.25">
      <c r="A137" t="s">
        <v>20</v>
      </c>
      <c r="B137">
        <v>1396</v>
      </c>
      <c r="D137" t="s">
        <v>14</v>
      </c>
      <c r="E137">
        <v>328</v>
      </c>
    </row>
    <row r="138" spans="1:5" x14ac:dyDescent="0.25">
      <c r="A138" t="s">
        <v>20</v>
      </c>
      <c r="B138">
        <v>1396</v>
      </c>
      <c r="D138" t="s">
        <v>14</v>
      </c>
      <c r="E138">
        <v>326</v>
      </c>
    </row>
    <row r="139" spans="1:5" x14ac:dyDescent="0.25">
      <c r="A139" t="s">
        <v>20</v>
      </c>
      <c r="B139">
        <v>1385</v>
      </c>
      <c r="D139" t="s">
        <v>14</v>
      </c>
      <c r="E139">
        <v>296</v>
      </c>
    </row>
    <row r="140" spans="1:5" x14ac:dyDescent="0.25">
      <c r="A140" t="s">
        <v>20</v>
      </c>
      <c r="B140">
        <v>1354</v>
      </c>
      <c r="D140" t="s">
        <v>14</v>
      </c>
      <c r="E140">
        <v>263</v>
      </c>
    </row>
    <row r="141" spans="1:5" x14ac:dyDescent="0.25">
      <c r="A141" t="s">
        <v>20</v>
      </c>
      <c r="B141">
        <v>1345</v>
      </c>
      <c r="D141" t="s">
        <v>14</v>
      </c>
      <c r="E141">
        <v>257</v>
      </c>
    </row>
    <row r="142" spans="1:5" x14ac:dyDescent="0.25">
      <c r="A142" t="s">
        <v>20</v>
      </c>
      <c r="B142">
        <v>1297</v>
      </c>
      <c r="D142" t="s">
        <v>14</v>
      </c>
      <c r="E142">
        <v>253</v>
      </c>
    </row>
    <row r="143" spans="1:5" x14ac:dyDescent="0.25">
      <c r="A143" t="s">
        <v>20</v>
      </c>
      <c r="B143">
        <v>1280</v>
      </c>
      <c r="D143" t="s">
        <v>14</v>
      </c>
      <c r="E143">
        <v>252</v>
      </c>
    </row>
    <row r="144" spans="1:5" x14ac:dyDescent="0.25">
      <c r="A144" t="s">
        <v>20</v>
      </c>
      <c r="B144">
        <v>1267</v>
      </c>
      <c r="D144" t="s">
        <v>14</v>
      </c>
      <c r="E144">
        <v>248</v>
      </c>
    </row>
    <row r="145" spans="1:5" x14ac:dyDescent="0.25">
      <c r="A145" t="s">
        <v>20</v>
      </c>
      <c r="B145">
        <v>1249</v>
      </c>
      <c r="D145" t="s">
        <v>14</v>
      </c>
      <c r="E145">
        <v>245</v>
      </c>
    </row>
    <row r="146" spans="1:5" x14ac:dyDescent="0.25">
      <c r="A146" t="s">
        <v>20</v>
      </c>
      <c r="B146">
        <v>1170</v>
      </c>
      <c r="D146" t="s">
        <v>14</v>
      </c>
      <c r="E146">
        <v>245</v>
      </c>
    </row>
    <row r="147" spans="1:5" x14ac:dyDescent="0.25">
      <c r="A147" t="s">
        <v>20</v>
      </c>
      <c r="B147">
        <v>1152</v>
      </c>
      <c r="D147" t="s">
        <v>14</v>
      </c>
      <c r="E147">
        <v>243</v>
      </c>
    </row>
    <row r="148" spans="1:5" x14ac:dyDescent="0.25">
      <c r="A148" t="s">
        <v>20</v>
      </c>
      <c r="B148">
        <v>1140</v>
      </c>
      <c r="D148" t="s">
        <v>14</v>
      </c>
      <c r="E148">
        <v>243</v>
      </c>
    </row>
    <row r="149" spans="1:5" x14ac:dyDescent="0.25">
      <c r="A149" t="s">
        <v>20</v>
      </c>
      <c r="B149">
        <v>1137</v>
      </c>
      <c r="D149" t="s">
        <v>14</v>
      </c>
      <c r="E149">
        <v>226</v>
      </c>
    </row>
    <row r="150" spans="1:5" x14ac:dyDescent="0.25">
      <c r="A150" t="s">
        <v>20</v>
      </c>
      <c r="B150">
        <v>1113</v>
      </c>
      <c r="D150" t="s">
        <v>14</v>
      </c>
      <c r="E150">
        <v>225</v>
      </c>
    </row>
    <row r="151" spans="1:5" x14ac:dyDescent="0.25">
      <c r="A151" t="s">
        <v>20</v>
      </c>
      <c r="B151">
        <v>1101</v>
      </c>
      <c r="D151" t="s">
        <v>14</v>
      </c>
      <c r="E151">
        <v>210</v>
      </c>
    </row>
    <row r="152" spans="1:5" x14ac:dyDescent="0.25">
      <c r="A152" t="s">
        <v>20</v>
      </c>
      <c r="B152">
        <v>1095</v>
      </c>
      <c r="D152" t="s">
        <v>14</v>
      </c>
      <c r="E152">
        <v>210</v>
      </c>
    </row>
    <row r="153" spans="1:5" x14ac:dyDescent="0.25">
      <c r="A153" t="s">
        <v>20</v>
      </c>
      <c r="B153">
        <v>1073</v>
      </c>
      <c r="D153" t="s">
        <v>14</v>
      </c>
      <c r="E153">
        <v>200</v>
      </c>
    </row>
    <row r="154" spans="1:5" x14ac:dyDescent="0.25">
      <c r="A154" t="s">
        <v>20</v>
      </c>
      <c r="B154">
        <v>1071</v>
      </c>
      <c r="D154" t="s">
        <v>14</v>
      </c>
      <c r="E154">
        <v>191</v>
      </c>
    </row>
    <row r="155" spans="1:5" x14ac:dyDescent="0.25">
      <c r="A155" t="s">
        <v>20</v>
      </c>
      <c r="B155">
        <v>1071</v>
      </c>
      <c r="D155" t="s">
        <v>14</v>
      </c>
      <c r="E155">
        <v>191</v>
      </c>
    </row>
    <row r="156" spans="1:5" x14ac:dyDescent="0.25">
      <c r="A156" t="s">
        <v>20</v>
      </c>
      <c r="B156">
        <v>1052</v>
      </c>
      <c r="D156" t="s">
        <v>14</v>
      </c>
      <c r="E156">
        <v>186</v>
      </c>
    </row>
    <row r="157" spans="1:5" x14ac:dyDescent="0.25">
      <c r="A157" t="s">
        <v>20</v>
      </c>
      <c r="B157">
        <v>1022</v>
      </c>
      <c r="D157" t="s">
        <v>14</v>
      </c>
      <c r="E157">
        <v>183</v>
      </c>
    </row>
    <row r="158" spans="1:5" x14ac:dyDescent="0.25">
      <c r="A158" t="s">
        <v>20</v>
      </c>
      <c r="B158">
        <v>1015</v>
      </c>
      <c r="D158" t="s">
        <v>14</v>
      </c>
      <c r="E158">
        <v>181</v>
      </c>
    </row>
    <row r="159" spans="1:5" x14ac:dyDescent="0.25">
      <c r="A159" t="s">
        <v>20</v>
      </c>
      <c r="B159">
        <v>980</v>
      </c>
      <c r="D159" t="s">
        <v>14</v>
      </c>
      <c r="E159">
        <v>180</v>
      </c>
    </row>
    <row r="160" spans="1:5" x14ac:dyDescent="0.25">
      <c r="A160" t="s">
        <v>20</v>
      </c>
      <c r="B160">
        <v>943</v>
      </c>
      <c r="D160" t="s">
        <v>14</v>
      </c>
      <c r="E160">
        <v>168</v>
      </c>
    </row>
    <row r="161" spans="1:5" x14ac:dyDescent="0.25">
      <c r="A161" t="s">
        <v>20</v>
      </c>
      <c r="B161">
        <v>909</v>
      </c>
      <c r="D161" t="s">
        <v>14</v>
      </c>
      <c r="E161">
        <v>162</v>
      </c>
    </row>
    <row r="162" spans="1:5" x14ac:dyDescent="0.25">
      <c r="A162" t="s">
        <v>20</v>
      </c>
      <c r="B162">
        <v>903</v>
      </c>
      <c r="D162" t="s">
        <v>14</v>
      </c>
      <c r="E162">
        <v>157</v>
      </c>
    </row>
    <row r="163" spans="1:5" x14ac:dyDescent="0.25">
      <c r="A163" t="s">
        <v>20</v>
      </c>
      <c r="B163">
        <v>890</v>
      </c>
      <c r="D163" t="s">
        <v>14</v>
      </c>
      <c r="E163">
        <v>156</v>
      </c>
    </row>
    <row r="164" spans="1:5" x14ac:dyDescent="0.25">
      <c r="A164" t="s">
        <v>20</v>
      </c>
      <c r="B164">
        <v>820</v>
      </c>
      <c r="D164" t="s">
        <v>14</v>
      </c>
      <c r="E164">
        <v>154</v>
      </c>
    </row>
    <row r="165" spans="1:5" x14ac:dyDescent="0.25">
      <c r="A165" t="s">
        <v>20</v>
      </c>
      <c r="B165">
        <v>768</v>
      </c>
      <c r="D165" t="s">
        <v>14</v>
      </c>
      <c r="E165">
        <v>151</v>
      </c>
    </row>
    <row r="166" spans="1:5" x14ac:dyDescent="0.25">
      <c r="A166" t="s">
        <v>20</v>
      </c>
      <c r="B166">
        <v>762</v>
      </c>
      <c r="D166" t="s">
        <v>14</v>
      </c>
      <c r="E166">
        <v>147</v>
      </c>
    </row>
    <row r="167" spans="1:5" x14ac:dyDescent="0.25">
      <c r="A167" t="s">
        <v>20</v>
      </c>
      <c r="B167">
        <v>723</v>
      </c>
      <c r="D167" t="s">
        <v>14</v>
      </c>
      <c r="E167">
        <v>143</v>
      </c>
    </row>
    <row r="168" spans="1:5" x14ac:dyDescent="0.25">
      <c r="A168" t="s">
        <v>20</v>
      </c>
      <c r="B168">
        <v>676</v>
      </c>
      <c r="D168" t="s">
        <v>14</v>
      </c>
      <c r="E168">
        <v>141</v>
      </c>
    </row>
    <row r="169" spans="1:5" x14ac:dyDescent="0.25">
      <c r="A169" t="s">
        <v>20</v>
      </c>
      <c r="B169">
        <v>659</v>
      </c>
      <c r="D169" t="s">
        <v>14</v>
      </c>
      <c r="E169">
        <v>137</v>
      </c>
    </row>
    <row r="170" spans="1:5" x14ac:dyDescent="0.25">
      <c r="A170" t="s">
        <v>20</v>
      </c>
      <c r="B170">
        <v>645</v>
      </c>
      <c r="D170" t="s">
        <v>14</v>
      </c>
      <c r="E170">
        <v>136</v>
      </c>
    </row>
    <row r="171" spans="1:5" x14ac:dyDescent="0.25">
      <c r="A171" t="s">
        <v>20</v>
      </c>
      <c r="B171">
        <v>589</v>
      </c>
      <c r="D171" t="s">
        <v>14</v>
      </c>
      <c r="E171">
        <v>133</v>
      </c>
    </row>
    <row r="172" spans="1:5" x14ac:dyDescent="0.25">
      <c r="A172" t="s">
        <v>20</v>
      </c>
      <c r="B172">
        <v>555</v>
      </c>
      <c r="D172" t="s">
        <v>14</v>
      </c>
      <c r="E172">
        <v>133</v>
      </c>
    </row>
    <row r="173" spans="1:5" x14ac:dyDescent="0.25">
      <c r="A173" t="s">
        <v>20</v>
      </c>
      <c r="B173">
        <v>554</v>
      </c>
      <c r="D173" t="s">
        <v>14</v>
      </c>
      <c r="E173">
        <v>132</v>
      </c>
    </row>
    <row r="174" spans="1:5" x14ac:dyDescent="0.25">
      <c r="A174" t="s">
        <v>20</v>
      </c>
      <c r="B174">
        <v>546</v>
      </c>
      <c r="D174" t="s">
        <v>14</v>
      </c>
      <c r="E174">
        <v>131</v>
      </c>
    </row>
    <row r="175" spans="1:5" x14ac:dyDescent="0.25">
      <c r="A175" t="s">
        <v>20</v>
      </c>
      <c r="B175">
        <v>536</v>
      </c>
      <c r="D175" t="s">
        <v>14</v>
      </c>
      <c r="E175">
        <v>130</v>
      </c>
    </row>
    <row r="176" spans="1:5" x14ac:dyDescent="0.25">
      <c r="A176" t="s">
        <v>20</v>
      </c>
      <c r="B176">
        <v>533</v>
      </c>
      <c r="D176" t="s">
        <v>14</v>
      </c>
      <c r="E176">
        <v>128</v>
      </c>
    </row>
    <row r="177" spans="1:5" x14ac:dyDescent="0.25">
      <c r="A177" t="s">
        <v>20</v>
      </c>
      <c r="B177">
        <v>524</v>
      </c>
      <c r="D177" t="s">
        <v>14</v>
      </c>
      <c r="E177">
        <v>127</v>
      </c>
    </row>
    <row r="178" spans="1:5" x14ac:dyDescent="0.25">
      <c r="A178" t="s">
        <v>20</v>
      </c>
      <c r="B178">
        <v>498</v>
      </c>
      <c r="D178" t="s">
        <v>14</v>
      </c>
      <c r="E178">
        <v>121</v>
      </c>
    </row>
    <row r="179" spans="1:5" x14ac:dyDescent="0.25">
      <c r="A179" t="s">
        <v>20</v>
      </c>
      <c r="B179">
        <v>484</v>
      </c>
      <c r="D179" t="s">
        <v>14</v>
      </c>
      <c r="E179">
        <v>120</v>
      </c>
    </row>
    <row r="180" spans="1:5" x14ac:dyDescent="0.25">
      <c r="A180" t="s">
        <v>20</v>
      </c>
      <c r="B180">
        <v>480</v>
      </c>
      <c r="D180" t="s">
        <v>14</v>
      </c>
      <c r="E180">
        <v>120</v>
      </c>
    </row>
    <row r="181" spans="1:5" x14ac:dyDescent="0.25">
      <c r="A181" t="s">
        <v>20</v>
      </c>
      <c r="B181">
        <v>470</v>
      </c>
      <c r="D181" t="s">
        <v>14</v>
      </c>
      <c r="E181">
        <v>118</v>
      </c>
    </row>
    <row r="182" spans="1:5" x14ac:dyDescent="0.25">
      <c r="A182" t="s">
        <v>20</v>
      </c>
      <c r="B182">
        <v>462</v>
      </c>
      <c r="D182" t="s">
        <v>14</v>
      </c>
      <c r="E182">
        <v>117</v>
      </c>
    </row>
    <row r="183" spans="1:5" x14ac:dyDescent="0.25">
      <c r="A183" t="s">
        <v>20</v>
      </c>
      <c r="B183">
        <v>460</v>
      </c>
      <c r="D183" t="s">
        <v>14</v>
      </c>
      <c r="E183">
        <v>115</v>
      </c>
    </row>
    <row r="184" spans="1:5" x14ac:dyDescent="0.25">
      <c r="A184" t="s">
        <v>20</v>
      </c>
      <c r="B184">
        <v>454</v>
      </c>
      <c r="D184" t="s">
        <v>14</v>
      </c>
      <c r="E184">
        <v>114</v>
      </c>
    </row>
    <row r="185" spans="1:5" x14ac:dyDescent="0.25">
      <c r="A185" t="s">
        <v>20</v>
      </c>
      <c r="B185">
        <v>452</v>
      </c>
      <c r="D185" t="s">
        <v>14</v>
      </c>
      <c r="E185">
        <v>113</v>
      </c>
    </row>
    <row r="186" spans="1:5" x14ac:dyDescent="0.25">
      <c r="A186" t="s">
        <v>20</v>
      </c>
      <c r="B186">
        <v>432</v>
      </c>
      <c r="D186" t="s">
        <v>14</v>
      </c>
      <c r="E186">
        <v>112</v>
      </c>
    </row>
    <row r="187" spans="1:5" x14ac:dyDescent="0.25">
      <c r="A187" t="s">
        <v>20</v>
      </c>
      <c r="B187">
        <v>419</v>
      </c>
      <c r="D187" t="s">
        <v>14</v>
      </c>
      <c r="E187">
        <v>112</v>
      </c>
    </row>
    <row r="188" spans="1:5" x14ac:dyDescent="0.25">
      <c r="A188" t="s">
        <v>20</v>
      </c>
      <c r="B188">
        <v>411</v>
      </c>
      <c r="D188" t="s">
        <v>14</v>
      </c>
      <c r="E188">
        <v>111</v>
      </c>
    </row>
    <row r="189" spans="1:5" x14ac:dyDescent="0.25">
      <c r="A189" t="s">
        <v>20</v>
      </c>
      <c r="B189">
        <v>409</v>
      </c>
      <c r="D189" t="s">
        <v>14</v>
      </c>
      <c r="E189">
        <v>108</v>
      </c>
    </row>
    <row r="190" spans="1:5" x14ac:dyDescent="0.25">
      <c r="A190" t="s">
        <v>20</v>
      </c>
      <c r="B190">
        <v>397</v>
      </c>
      <c r="D190" t="s">
        <v>14</v>
      </c>
      <c r="E190">
        <v>107</v>
      </c>
    </row>
    <row r="191" spans="1:5" x14ac:dyDescent="0.25">
      <c r="A191" t="s">
        <v>20</v>
      </c>
      <c r="B191">
        <v>393</v>
      </c>
      <c r="D191" t="s">
        <v>14</v>
      </c>
      <c r="E191">
        <v>106</v>
      </c>
    </row>
    <row r="192" spans="1:5" x14ac:dyDescent="0.25">
      <c r="A192" t="s">
        <v>20</v>
      </c>
      <c r="B192">
        <v>381</v>
      </c>
      <c r="D192" t="s">
        <v>14</v>
      </c>
      <c r="E192">
        <v>105</v>
      </c>
    </row>
    <row r="193" spans="1:5" x14ac:dyDescent="0.25">
      <c r="A193" t="s">
        <v>20</v>
      </c>
      <c r="B193">
        <v>381</v>
      </c>
      <c r="D193" t="s">
        <v>14</v>
      </c>
      <c r="E193">
        <v>105</v>
      </c>
    </row>
    <row r="194" spans="1:5" x14ac:dyDescent="0.25">
      <c r="A194" t="s">
        <v>20</v>
      </c>
      <c r="B194">
        <v>375</v>
      </c>
      <c r="D194" t="s">
        <v>14</v>
      </c>
      <c r="E194">
        <v>104</v>
      </c>
    </row>
    <row r="195" spans="1:5" x14ac:dyDescent="0.25">
      <c r="A195" t="s">
        <v>20</v>
      </c>
      <c r="B195">
        <v>374</v>
      </c>
      <c r="D195" t="s">
        <v>14</v>
      </c>
      <c r="E195">
        <v>102</v>
      </c>
    </row>
    <row r="196" spans="1:5" x14ac:dyDescent="0.25">
      <c r="A196" t="s">
        <v>20</v>
      </c>
      <c r="B196">
        <v>369</v>
      </c>
      <c r="D196" t="s">
        <v>14</v>
      </c>
      <c r="E196">
        <v>101</v>
      </c>
    </row>
    <row r="197" spans="1:5" x14ac:dyDescent="0.25">
      <c r="A197" t="s">
        <v>20</v>
      </c>
      <c r="B197">
        <v>366</v>
      </c>
      <c r="D197" t="s">
        <v>14</v>
      </c>
      <c r="E197">
        <v>100</v>
      </c>
    </row>
    <row r="198" spans="1:5" x14ac:dyDescent="0.25">
      <c r="A198" t="s">
        <v>20</v>
      </c>
      <c r="B198">
        <v>363</v>
      </c>
      <c r="D198" t="s">
        <v>14</v>
      </c>
      <c r="E198">
        <v>94</v>
      </c>
    </row>
    <row r="199" spans="1:5" x14ac:dyDescent="0.25">
      <c r="A199" t="s">
        <v>20</v>
      </c>
      <c r="B199">
        <v>361</v>
      </c>
      <c r="D199" t="s">
        <v>14</v>
      </c>
      <c r="E199">
        <v>94</v>
      </c>
    </row>
    <row r="200" spans="1:5" x14ac:dyDescent="0.25">
      <c r="A200" t="s">
        <v>20</v>
      </c>
      <c r="B200">
        <v>340</v>
      </c>
      <c r="D200" t="s">
        <v>14</v>
      </c>
      <c r="E200">
        <v>92</v>
      </c>
    </row>
    <row r="201" spans="1:5" x14ac:dyDescent="0.25">
      <c r="A201" t="s">
        <v>20</v>
      </c>
      <c r="B201">
        <v>337</v>
      </c>
      <c r="D201" t="s">
        <v>14</v>
      </c>
      <c r="E201">
        <v>92</v>
      </c>
    </row>
    <row r="202" spans="1:5" x14ac:dyDescent="0.25">
      <c r="A202" t="s">
        <v>20</v>
      </c>
      <c r="B202">
        <v>336</v>
      </c>
      <c r="D202" t="s">
        <v>14</v>
      </c>
      <c r="E202">
        <v>92</v>
      </c>
    </row>
    <row r="203" spans="1:5" x14ac:dyDescent="0.25">
      <c r="A203" t="s">
        <v>20</v>
      </c>
      <c r="B203">
        <v>331</v>
      </c>
      <c r="D203" t="s">
        <v>14</v>
      </c>
      <c r="E203">
        <v>91</v>
      </c>
    </row>
    <row r="204" spans="1:5" x14ac:dyDescent="0.25">
      <c r="A204" t="s">
        <v>20</v>
      </c>
      <c r="B204">
        <v>330</v>
      </c>
      <c r="D204" t="s">
        <v>14</v>
      </c>
      <c r="E204">
        <v>88</v>
      </c>
    </row>
    <row r="205" spans="1:5" x14ac:dyDescent="0.25">
      <c r="A205" t="s">
        <v>20</v>
      </c>
      <c r="B205">
        <v>329</v>
      </c>
      <c r="D205" t="s">
        <v>14</v>
      </c>
      <c r="E205">
        <v>87</v>
      </c>
    </row>
    <row r="206" spans="1:5" x14ac:dyDescent="0.25">
      <c r="A206" t="s">
        <v>20</v>
      </c>
      <c r="B206">
        <v>323</v>
      </c>
      <c r="D206" t="s">
        <v>14</v>
      </c>
      <c r="E206">
        <v>86</v>
      </c>
    </row>
    <row r="207" spans="1:5" x14ac:dyDescent="0.25">
      <c r="A207" t="s">
        <v>20</v>
      </c>
      <c r="B207">
        <v>316</v>
      </c>
      <c r="D207" t="s">
        <v>14</v>
      </c>
      <c r="E207">
        <v>86</v>
      </c>
    </row>
    <row r="208" spans="1:5" x14ac:dyDescent="0.25">
      <c r="A208" t="s">
        <v>20</v>
      </c>
      <c r="B208">
        <v>307</v>
      </c>
      <c r="D208" t="s">
        <v>14</v>
      </c>
      <c r="E208">
        <v>86</v>
      </c>
    </row>
    <row r="209" spans="1:5" x14ac:dyDescent="0.25">
      <c r="A209" t="s">
        <v>20</v>
      </c>
      <c r="B209">
        <v>307</v>
      </c>
      <c r="D209" t="s">
        <v>14</v>
      </c>
      <c r="E209">
        <v>84</v>
      </c>
    </row>
    <row r="210" spans="1:5" x14ac:dyDescent="0.25">
      <c r="A210" t="s">
        <v>20</v>
      </c>
      <c r="B210">
        <v>303</v>
      </c>
      <c r="D210" t="s">
        <v>14</v>
      </c>
      <c r="E210">
        <v>83</v>
      </c>
    </row>
    <row r="211" spans="1:5" x14ac:dyDescent="0.25">
      <c r="A211" t="s">
        <v>20</v>
      </c>
      <c r="B211">
        <v>300</v>
      </c>
      <c r="D211" t="s">
        <v>14</v>
      </c>
      <c r="E211">
        <v>83</v>
      </c>
    </row>
    <row r="212" spans="1:5" x14ac:dyDescent="0.25">
      <c r="A212" t="s">
        <v>20</v>
      </c>
      <c r="B212">
        <v>300</v>
      </c>
      <c r="D212" t="s">
        <v>14</v>
      </c>
      <c r="E212">
        <v>82</v>
      </c>
    </row>
    <row r="213" spans="1:5" x14ac:dyDescent="0.25">
      <c r="A213" t="s">
        <v>20</v>
      </c>
      <c r="B213">
        <v>299</v>
      </c>
      <c r="D213" t="s">
        <v>14</v>
      </c>
      <c r="E213">
        <v>80</v>
      </c>
    </row>
    <row r="214" spans="1:5" x14ac:dyDescent="0.25">
      <c r="A214" t="s">
        <v>20</v>
      </c>
      <c r="B214">
        <v>297</v>
      </c>
      <c r="D214" t="s">
        <v>14</v>
      </c>
      <c r="E214">
        <v>80</v>
      </c>
    </row>
    <row r="215" spans="1:5" x14ac:dyDescent="0.25">
      <c r="A215" t="s">
        <v>20</v>
      </c>
      <c r="B215">
        <v>296</v>
      </c>
      <c r="D215" t="s">
        <v>14</v>
      </c>
      <c r="E215">
        <v>79</v>
      </c>
    </row>
    <row r="216" spans="1:5" x14ac:dyDescent="0.25">
      <c r="A216" t="s">
        <v>20</v>
      </c>
      <c r="B216">
        <v>295</v>
      </c>
      <c r="D216" t="s">
        <v>14</v>
      </c>
      <c r="E216">
        <v>78</v>
      </c>
    </row>
    <row r="217" spans="1:5" x14ac:dyDescent="0.25">
      <c r="A217" t="s">
        <v>20</v>
      </c>
      <c r="B217">
        <v>290</v>
      </c>
      <c r="D217" t="s">
        <v>14</v>
      </c>
      <c r="E217">
        <v>78</v>
      </c>
    </row>
    <row r="218" spans="1:5" x14ac:dyDescent="0.25">
      <c r="A218" t="s">
        <v>20</v>
      </c>
      <c r="B218">
        <v>288</v>
      </c>
      <c r="D218" t="s">
        <v>14</v>
      </c>
      <c r="E218">
        <v>77</v>
      </c>
    </row>
    <row r="219" spans="1:5" x14ac:dyDescent="0.25">
      <c r="A219" t="s">
        <v>20</v>
      </c>
      <c r="B219">
        <v>282</v>
      </c>
      <c r="D219" t="s">
        <v>14</v>
      </c>
      <c r="E219">
        <v>77</v>
      </c>
    </row>
    <row r="220" spans="1:5" x14ac:dyDescent="0.25">
      <c r="A220" t="s">
        <v>20</v>
      </c>
      <c r="B220">
        <v>280</v>
      </c>
      <c r="D220" t="s">
        <v>14</v>
      </c>
      <c r="E220">
        <v>77</v>
      </c>
    </row>
    <row r="221" spans="1:5" x14ac:dyDescent="0.25">
      <c r="A221" t="s">
        <v>20</v>
      </c>
      <c r="B221">
        <v>279</v>
      </c>
      <c r="D221" t="s">
        <v>14</v>
      </c>
      <c r="E221">
        <v>76</v>
      </c>
    </row>
    <row r="222" spans="1:5" x14ac:dyDescent="0.25">
      <c r="A222" t="s">
        <v>20</v>
      </c>
      <c r="B222">
        <v>275</v>
      </c>
      <c r="D222" t="s">
        <v>14</v>
      </c>
      <c r="E222">
        <v>75</v>
      </c>
    </row>
    <row r="223" spans="1:5" x14ac:dyDescent="0.25">
      <c r="A223" t="s">
        <v>20</v>
      </c>
      <c r="B223">
        <v>272</v>
      </c>
      <c r="D223" t="s">
        <v>14</v>
      </c>
      <c r="E223">
        <v>75</v>
      </c>
    </row>
    <row r="224" spans="1:5" x14ac:dyDescent="0.25">
      <c r="A224" t="s">
        <v>20</v>
      </c>
      <c r="B224">
        <v>270</v>
      </c>
      <c r="D224" t="s">
        <v>14</v>
      </c>
      <c r="E224">
        <v>75</v>
      </c>
    </row>
    <row r="225" spans="1:5" x14ac:dyDescent="0.25">
      <c r="A225" t="s">
        <v>20</v>
      </c>
      <c r="B225">
        <v>269</v>
      </c>
      <c r="D225" t="s">
        <v>14</v>
      </c>
      <c r="E225">
        <v>75</v>
      </c>
    </row>
    <row r="226" spans="1:5" x14ac:dyDescent="0.25">
      <c r="A226" t="s">
        <v>20</v>
      </c>
      <c r="B226">
        <v>268</v>
      </c>
      <c r="D226" t="s">
        <v>14</v>
      </c>
      <c r="E226">
        <v>73</v>
      </c>
    </row>
    <row r="227" spans="1:5" x14ac:dyDescent="0.25">
      <c r="A227" t="s">
        <v>20</v>
      </c>
      <c r="B227">
        <v>266</v>
      </c>
      <c r="D227" t="s">
        <v>14</v>
      </c>
      <c r="E227">
        <v>73</v>
      </c>
    </row>
    <row r="228" spans="1:5" x14ac:dyDescent="0.25">
      <c r="A228" t="s">
        <v>20</v>
      </c>
      <c r="B228">
        <v>264</v>
      </c>
      <c r="D228" t="s">
        <v>14</v>
      </c>
      <c r="E228">
        <v>71</v>
      </c>
    </row>
    <row r="229" spans="1:5" x14ac:dyDescent="0.25">
      <c r="A229" t="s">
        <v>20</v>
      </c>
      <c r="B229">
        <v>261</v>
      </c>
      <c r="D229" t="s">
        <v>14</v>
      </c>
      <c r="E229">
        <v>70</v>
      </c>
    </row>
    <row r="230" spans="1:5" x14ac:dyDescent="0.25">
      <c r="A230" t="s">
        <v>20</v>
      </c>
      <c r="B230">
        <v>261</v>
      </c>
      <c r="D230" t="s">
        <v>14</v>
      </c>
      <c r="E230">
        <v>67</v>
      </c>
    </row>
    <row r="231" spans="1:5" x14ac:dyDescent="0.25">
      <c r="A231" t="s">
        <v>20</v>
      </c>
      <c r="B231">
        <v>255</v>
      </c>
      <c r="D231" t="s">
        <v>14</v>
      </c>
      <c r="E231">
        <v>67</v>
      </c>
    </row>
    <row r="232" spans="1:5" x14ac:dyDescent="0.25">
      <c r="A232" t="s">
        <v>20</v>
      </c>
      <c r="B232">
        <v>254</v>
      </c>
      <c r="D232" t="s">
        <v>14</v>
      </c>
      <c r="E232">
        <v>67</v>
      </c>
    </row>
    <row r="233" spans="1:5" x14ac:dyDescent="0.25">
      <c r="A233" t="s">
        <v>20</v>
      </c>
      <c r="B233">
        <v>253</v>
      </c>
      <c r="D233" t="s">
        <v>14</v>
      </c>
      <c r="E233">
        <v>67</v>
      </c>
    </row>
    <row r="234" spans="1:5" x14ac:dyDescent="0.25">
      <c r="A234" t="s">
        <v>20</v>
      </c>
      <c r="B234">
        <v>252</v>
      </c>
      <c r="D234" t="s">
        <v>14</v>
      </c>
      <c r="E234">
        <v>67</v>
      </c>
    </row>
    <row r="235" spans="1:5" x14ac:dyDescent="0.25">
      <c r="A235" t="s">
        <v>20</v>
      </c>
      <c r="B235">
        <v>250</v>
      </c>
      <c r="D235" t="s">
        <v>14</v>
      </c>
      <c r="E235">
        <v>67</v>
      </c>
    </row>
    <row r="236" spans="1:5" x14ac:dyDescent="0.25">
      <c r="A236" t="s">
        <v>20</v>
      </c>
      <c r="B236">
        <v>249</v>
      </c>
      <c r="D236" t="s">
        <v>14</v>
      </c>
      <c r="E236">
        <v>67</v>
      </c>
    </row>
    <row r="237" spans="1:5" x14ac:dyDescent="0.25">
      <c r="A237" t="s">
        <v>20</v>
      </c>
      <c r="B237">
        <v>249</v>
      </c>
      <c r="D237" t="s">
        <v>14</v>
      </c>
      <c r="E237">
        <v>65</v>
      </c>
    </row>
    <row r="238" spans="1:5" x14ac:dyDescent="0.25">
      <c r="A238" t="s">
        <v>20</v>
      </c>
      <c r="B238">
        <v>247</v>
      </c>
      <c r="D238" t="s">
        <v>14</v>
      </c>
      <c r="E238">
        <v>65</v>
      </c>
    </row>
    <row r="239" spans="1:5" x14ac:dyDescent="0.25">
      <c r="A239" t="s">
        <v>20</v>
      </c>
      <c r="B239">
        <v>247</v>
      </c>
      <c r="D239" t="s">
        <v>14</v>
      </c>
      <c r="E239">
        <v>64</v>
      </c>
    </row>
    <row r="240" spans="1:5" x14ac:dyDescent="0.25">
      <c r="A240" t="s">
        <v>20</v>
      </c>
      <c r="B240">
        <v>246</v>
      </c>
      <c r="D240" t="s">
        <v>14</v>
      </c>
      <c r="E240">
        <v>64</v>
      </c>
    </row>
    <row r="241" spans="1:5" x14ac:dyDescent="0.25">
      <c r="A241" t="s">
        <v>20</v>
      </c>
      <c r="B241">
        <v>246</v>
      </c>
      <c r="D241" t="s">
        <v>14</v>
      </c>
      <c r="E241">
        <v>64</v>
      </c>
    </row>
    <row r="242" spans="1:5" x14ac:dyDescent="0.25">
      <c r="A242" t="s">
        <v>20</v>
      </c>
      <c r="B242">
        <v>245</v>
      </c>
      <c r="D242" t="s">
        <v>14</v>
      </c>
      <c r="E242">
        <v>64</v>
      </c>
    </row>
    <row r="243" spans="1:5" x14ac:dyDescent="0.25">
      <c r="A243" t="s">
        <v>20</v>
      </c>
      <c r="B243">
        <v>244</v>
      </c>
      <c r="D243" t="s">
        <v>14</v>
      </c>
      <c r="E243">
        <v>63</v>
      </c>
    </row>
    <row r="244" spans="1:5" x14ac:dyDescent="0.25">
      <c r="A244" t="s">
        <v>20</v>
      </c>
      <c r="B244">
        <v>244</v>
      </c>
      <c r="D244" t="s">
        <v>14</v>
      </c>
      <c r="E244">
        <v>63</v>
      </c>
    </row>
    <row r="245" spans="1:5" x14ac:dyDescent="0.25">
      <c r="A245" t="s">
        <v>20</v>
      </c>
      <c r="B245">
        <v>241</v>
      </c>
      <c r="D245" t="s">
        <v>14</v>
      </c>
      <c r="E245">
        <v>62</v>
      </c>
    </row>
    <row r="246" spans="1:5" x14ac:dyDescent="0.25">
      <c r="A246" t="s">
        <v>20</v>
      </c>
      <c r="B246">
        <v>239</v>
      </c>
      <c r="D246" t="s">
        <v>14</v>
      </c>
      <c r="E246">
        <v>62</v>
      </c>
    </row>
    <row r="247" spans="1:5" x14ac:dyDescent="0.25">
      <c r="A247" t="s">
        <v>20</v>
      </c>
      <c r="B247">
        <v>238</v>
      </c>
      <c r="D247" t="s">
        <v>14</v>
      </c>
      <c r="E247">
        <v>60</v>
      </c>
    </row>
    <row r="248" spans="1:5" x14ac:dyDescent="0.25">
      <c r="A248" t="s">
        <v>20</v>
      </c>
      <c r="B248">
        <v>238</v>
      </c>
      <c r="D248" t="s">
        <v>14</v>
      </c>
      <c r="E248">
        <v>58</v>
      </c>
    </row>
    <row r="249" spans="1:5" x14ac:dyDescent="0.25">
      <c r="A249" t="s">
        <v>20</v>
      </c>
      <c r="B249">
        <v>237</v>
      </c>
      <c r="D249" t="s">
        <v>14</v>
      </c>
      <c r="E249">
        <v>57</v>
      </c>
    </row>
    <row r="250" spans="1:5" x14ac:dyDescent="0.25">
      <c r="A250" t="s">
        <v>20</v>
      </c>
      <c r="B250">
        <v>236</v>
      </c>
      <c r="D250" t="s">
        <v>14</v>
      </c>
      <c r="E250">
        <v>57</v>
      </c>
    </row>
    <row r="251" spans="1:5" x14ac:dyDescent="0.25">
      <c r="A251" t="s">
        <v>20</v>
      </c>
      <c r="B251">
        <v>236</v>
      </c>
      <c r="D251" t="s">
        <v>14</v>
      </c>
      <c r="E251">
        <v>56</v>
      </c>
    </row>
    <row r="252" spans="1:5" x14ac:dyDescent="0.25">
      <c r="A252" t="s">
        <v>20</v>
      </c>
      <c r="B252">
        <v>235</v>
      </c>
      <c r="D252" t="s">
        <v>14</v>
      </c>
      <c r="E252">
        <v>56</v>
      </c>
    </row>
    <row r="253" spans="1:5" x14ac:dyDescent="0.25">
      <c r="A253" t="s">
        <v>20</v>
      </c>
      <c r="B253">
        <v>234</v>
      </c>
      <c r="D253" t="s">
        <v>14</v>
      </c>
      <c r="E253">
        <v>55</v>
      </c>
    </row>
    <row r="254" spans="1:5" x14ac:dyDescent="0.25">
      <c r="A254" t="s">
        <v>20</v>
      </c>
      <c r="B254">
        <v>233</v>
      </c>
      <c r="D254" t="s">
        <v>14</v>
      </c>
      <c r="E254">
        <v>55</v>
      </c>
    </row>
    <row r="255" spans="1:5" x14ac:dyDescent="0.25">
      <c r="A255" t="s">
        <v>20</v>
      </c>
      <c r="B255">
        <v>227</v>
      </c>
      <c r="D255" t="s">
        <v>14</v>
      </c>
      <c r="E255">
        <v>54</v>
      </c>
    </row>
    <row r="256" spans="1:5" x14ac:dyDescent="0.25">
      <c r="A256" t="s">
        <v>20</v>
      </c>
      <c r="B256">
        <v>226</v>
      </c>
      <c r="D256" t="s">
        <v>14</v>
      </c>
      <c r="E256">
        <v>53</v>
      </c>
    </row>
    <row r="257" spans="1:5" x14ac:dyDescent="0.25">
      <c r="A257" t="s">
        <v>20</v>
      </c>
      <c r="B257">
        <v>226</v>
      </c>
      <c r="D257" t="s">
        <v>14</v>
      </c>
      <c r="E257">
        <v>52</v>
      </c>
    </row>
    <row r="258" spans="1:5" x14ac:dyDescent="0.25">
      <c r="A258" t="s">
        <v>20</v>
      </c>
      <c r="B258">
        <v>225</v>
      </c>
      <c r="D258" t="s">
        <v>14</v>
      </c>
      <c r="E258">
        <v>49</v>
      </c>
    </row>
    <row r="259" spans="1:5" x14ac:dyDescent="0.25">
      <c r="A259" t="s">
        <v>20</v>
      </c>
      <c r="B259">
        <v>223</v>
      </c>
      <c r="D259" t="s">
        <v>14</v>
      </c>
      <c r="E259">
        <v>49</v>
      </c>
    </row>
    <row r="260" spans="1:5" x14ac:dyDescent="0.25">
      <c r="A260" t="s">
        <v>20</v>
      </c>
      <c r="B260">
        <v>222</v>
      </c>
      <c r="D260" t="s">
        <v>14</v>
      </c>
      <c r="E260">
        <v>48</v>
      </c>
    </row>
    <row r="261" spans="1:5" x14ac:dyDescent="0.25">
      <c r="A261" t="s">
        <v>20</v>
      </c>
      <c r="B261">
        <v>222</v>
      </c>
      <c r="D261" t="s">
        <v>14</v>
      </c>
      <c r="E261">
        <v>47</v>
      </c>
    </row>
    <row r="262" spans="1:5" x14ac:dyDescent="0.25">
      <c r="A262" t="s">
        <v>20</v>
      </c>
      <c r="B262">
        <v>221</v>
      </c>
      <c r="D262" t="s">
        <v>14</v>
      </c>
      <c r="E262">
        <v>46</v>
      </c>
    </row>
    <row r="263" spans="1:5" x14ac:dyDescent="0.25">
      <c r="A263" t="s">
        <v>20</v>
      </c>
      <c r="B263">
        <v>221</v>
      </c>
      <c r="D263" t="s">
        <v>14</v>
      </c>
      <c r="E263">
        <v>45</v>
      </c>
    </row>
    <row r="264" spans="1:5" x14ac:dyDescent="0.25">
      <c r="A264" t="s">
        <v>20</v>
      </c>
      <c r="B264">
        <v>220</v>
      </c>
      <c r="D264" t="s">
        <v>14</v>
      </c>
      <c r="E264">
        <v>44</v>
      </c>
    </row>
    <row r="265" spans="1:5" x14ac:dyDescent="0.25">
      <c r="A265" t="s">
        <v>20</v>
      </c>
      <c r="B265">
        <v>220</v>
      </c>
      <c r="D265" t="s">
        <v>14</v>
      </c>
      <c r="E265">
        <v>44</v>
      </c>
    </row>
    <row r="266" spans="1:5" x14ac:dyDescent="0.25">
      <c r="A266" t="s">
        <v>20</v>
      </c>
      <c r="B266">
        <v>219</v>
      </c>
      <c r="D266" t="s">
        <v>14</v>
      </c>
      <c r="E266">
        <v>42</v>
      </c>
    </row>
    <row r="267" spans="1:5" x14ac:dyDescent="0.25">
      <c r="A267" t="s">
        <v>20</v>
      </c>
      <c r="B267">
        <v>218</v>
      </c>
      <c r="D267" t="s">
        <v>14</v>
      </c>
      <c r="E267">
        <v>41</v>
      </c>
    </row>
    <row r="268" spans="1:5" x14ac:dyDescent="0.25">
      <c r="A268" t="s">
        <v>20</v>
      </c>
      <c r="B268">
        <v>218</v>
      </c>
      <c r="D268" t="s">
        <v>14</v>
      </c>
      <c r="E268">
        <v>41</v>
      </c>
    </row>
    <row r="269" spans="1:5" x14ac:dyDescent="0.25">
      <c r="A269" t="s">
        <v>20</v>
      </c>
      <c r="B269">
        <v>217</v>
      </c>
      <c r="D269" t="s">
        <v>14</v>
      </c>
      <c r="E269">
        <v>40</v>
      </c>
    </row>
    <row r="270" spans="1:5" x14ac:dyDescent="0.25">
      <c r="A270" t="s">
        <v>20</v>
      </c>
      <c r="B270">
        <v>216</v>
      </c>
      <c r="D270" t="s">
        <v>14</v>
      </c>
      <c r="E270">
        <v>40</v>
      </c>
    </row>
    <row r="271" spans="1:5" x14ac:dyDescent="0.25">
      <c r="A271" t="s">
        <v>20</v>
      </c>
      <c r="B271">
        <v>214</v>
      </c>
      <c r="D271" t="s">
        <v>14</v>
      </c>
      <c r="E271">
        <v>40</v>
      </c>
    </row>
    <row r="272" spans="1:5" x14ac:dyDescent="0.25">
      <c r="A272" t="s">
        <v>20</v>
      </c>
      <c r="B272">
        <v>211</v>
      </c>
      <c r="D272" t="s">
        <v>14</v>
      </c>
      <c r="E272">
        <v>39</v>
      </c>
    </row>
    <row r="273" spans="1:5" x14ac:dyDescent="0.25">
      <c r="A273" t="s">
        <v>20</v>
      </c>
      <c r="B273">
        <v>211</v>
      </c>
      <c r="D273" t="s">
        <v>14</v>
      </c>
      <c r="E273">
        <v>38</v>
      </c>
    </row>
    <row r="274" spans="1:5" x14ac:dyDescent="0.25">
      <c r="A274" t="s">
        <v>20</v>
      </c>
      <c r="B274">
        <v>210</v>
      </c>
      <c r="D274" t="s">
        <v>14</v>
      </c>
      <c r="E274">
        <v>38</v>
      </c>
    </row>
    <row r="275" spans="1:5" x14ac:dyDescent="0.25">
      <c r="A275" t="s">
        <v>20</v>
      </c>
      <c r="B275">
        <v>209</v>
      </c>
      <c r="D275" t="s">
        <v>14</v>
      </c>
      <c r="E275">
        <v>38</v>
      </c>
    </row>
    <row r="276" spans="1:5" x14ac:dyDescent="0.25">
      <c r="A276" t="s">
        <v>20</v>
      </c>
      <c r="B276">
        <v>207</v>
      </c>
      <c r="D276" t="s">
        <v>14</v>
      </c>
      <c r="E276">
        <v>37</v>
      </c>
    </row>
    <row r="277" spans="1:5" x14ac:dyDescent="0.25">
      <c r="A277" t="s">
        <v>20</v>
      </c>
      <c r="B277">
        <v>207</v>
      </c>
      <c r="D277" t="s">
        <v>14</v>
      </c>
      <c r="E277">
        <v>37</v>
      </c>
    </row>
    <row r="278" spans="1:5" x14ac:dyDescent="0.25">
      <c r="A278" t="s">
        <v>20</v>
      </c>
      <c r="B278">
        <v>206</v>
      </c>
      <c r="D278" t="s">
        <v>14</v>
      </c>
      <c r="E278">
        <v>37</v>
      </c>
    </row>
    <row r="279" spans="1:5" x14ac:dyDescent="0.25">
      <c r="A279" t="s">
        <v>20</v>
      </c>
      <c r="B279">
        <v>205</v>
      </c>
      <c r="D279" t="s">
        <v>14</v>
      </c>
      <c r="E279">
        <v>36</v>
      </c>
    </row>
    <row r="280" spans="1:5" x14ac:dyDescent="0.25">
      <c r="A280" t="s">
        <v>20</v>
      </c>
      <c r="B280">
        <v>203</v>
      </c>
      <c r="D280" t="s">
        <v>14</v>
      </c>
      <c r="E280">
        <v>35</v>
      </c>
    </row>
    <row r="281" spans="1:5" x14ac:dyDescent="0.25">
      <c r="A281" t="s">
        <v>20</v>
      </c>
      <c r="B281">
        <v>203</v>
      </c>
      <c r="D281" t="s">
        <v>14</v>
      </c>
      <c r="E281">
        <v>35</v>
      </c>
    </row>
    <row r="282" spans="1:5" x14ac:dyDescent="0.25">
      <c r="A282" t="s">
        <v>20</v>
      </c>
      <c r="B282">
        <v>202</v>
      </c>
      <c r="D282" t="s">
        <v>14</v>
      </c>
      <c r="E282">
        <v>35</v>
      </c>
    </row>
    <row r="283" spans="1:5" x14ac:dyDescent="0.25">
      <c r="A283" t="s">
        <v>20</v>
      </c>
      <c r="B283">
        <v>202</v>
      </c>
      <c r="D283" t="s">
        <v>14</v>
      </c>
      <c r="E283">
        <v>34</v>
      </c>
    </row>
    <row r="284" spans="1:5" x14ac:dyDescent="0.25">
      <c r="A284" t="s">
        <v>20</v>
      </c>
      <c r="B284">
        <v>201</v>
      </c>
      <c r="D284" t="s">
        <v>14</v>
      </c>
      <c r="E284">
        <v>33</v>
      </c>
    </row>
    <row r="285" spans="1:5" x14ac:dyDescent="0.25">
      <c r="A285" t="s">
        <v>20</v>
      </c>
      <c r="B285">
        <v>199</v>
      </c>
      <c r="D285" t="s">
        <v>14</v>
      </c>
      <c r="E285">
        <v>33</v>
      </c>
    </row>
    <row r="286" spans="1:5" x14ac:dyDescent="0.25">
      <c r="A286" t="s">
        <v>20</v>
      </c>
      <c r="B286">
        <v>199</v>
      </c>
      <c r="D286" t="s">
        <v>14</v>
      </c>
      <c r="E286">
        <v>33</v>
      </c>
    </row>
    <row r="287" spans="1:5" x14ac:dyDescent="0.25">
      <c r="A287" t="s">
        <v>20</v>
      </c>
      <c r="B287">
        <v>199</v>
      </c>
      <c r="D287" t="s">
        <v>14</v>
      </c>
      <c r="E287">
        <v>32</v>
      </c>
    </row>
    <row r="288" spans="1:5" x14ac:dyDescent="0.25">
      <c r="A288" t="s">
        <v>20</v>
      </c>
      <c r="B288">
        <v>198</v>
      </c>
      <c r="D288" t="s">
        <v>14</v>
      </c>
      <c r="E288">
        <v>32</v>
      </c>
    </row>
    <row r="289" spans="1:5" x14ac:dyDescent="0.25">
      <c r="A289" t="s">
        <v>20</v>
      </c>
      <c r="B289">
        <v>198</v>
      </c>
      <c r="D289" t="s">
        <v>14</v>
      </c>
      <c r="E289">
        <v>31</v>
      </c>
    </row>
    <row r="290" spans="1:5" x14ac:dyDescent="0.25">
      <c r="A290" t="s">
        <v>20</v>
      </c>
      <c r="B290">
        <v>198</v>
      </c>
      <c r="D290" t="s">
        <v>14</v>
      </c>
      <c r="E290">
        <v>31</v>
      </c>
    </row>
    <row r="291" spans="1:5" x14ac:dyDescent="0.25">
      <c r="A291" t="s">
        <v>20</v>
      </c>
      <c r="B291">
        <v>196</v>
      </c>
      <c r="D291" t="s">
        <v>14</v>
      </c>
      <c r="E291">
        <v>31</v>
      </c>
    </row>
    <row r="292" spans="1:5" x14ac:dyDescent="0.25">
      <c r="A292" t="s">
        <v>20</v>
      </c>
      <c r="B292">
        <v>195</v>
      </c>
      <c r="D292" t="s">
        <v>14</v>
      </c>
      <c r="E292">
        <v>31</v>
      </c>
    </row>
    <row r="293" spans="1:5" x14ac:dyDescent="0.25">
      <c r="A293" t="s">
        <v>20</v>
      </c>
      <c r="B293">
        <v>195</v>
      </c>
      <c r="D293" t="s">
        <v>14</v>
      </c>
      <c r="E293">
        <v>31</v>
      </c>
    </row>
    <row r="294" spans="1:5" x14ac:dyDescent="0.25">
      <c r="A294" t="s">
        <v>20</v>
      </c>
      <c r="B294">
        <v>194</v>
      </c>
      <c r="D294" t="s">
        <v>14</v>
      </c>
      <c r="E294">
        <v>30</v>
      </c>
    </row>
    <row r="295" spans="1:5" x14ac:dyDescent="0.25">
      <c r="A295" t="s">
        <v>20</v>
      </c>
      <c r="B295">
        <v>194</v>
      </c>
      <c r="D295" t="s">
        <v>14</v>
      </c>
      <c r="E295">
        <v>30</v>
      </c>
    </row>
    <row r="296" spans="1:5" x14ac:dyDescent="0.25">
      <c r="A296" t="s">
        <v>20</v>
      </c>
      <c r="B296">
        <v>194</v>
      </c>
      <c r="D296" t="s">
        <v>14</v>
      </c>
      <c r="E296">
        <v>29</v>
      </c>
    </row>
    <row r="297" spans="1:5" x14ac:dyDescent="0.25">
      <c r="A297" t="s">
        <v>20</v>
      </c>
      <c r="B297">
        <v>194</v>
      </c>
      <c r="D297" t="s">
        <v>14</v>
      </c>
      <c r="E297">
        <v>27</v>
      </c>
    </row>
    <row r="298" spans="1:5" x14ac:dyDescent="0.25">
      <c r="A298" t="s">
        <v>20</v>
      </c>
      <c r="B298">
        <v>193</v>
      </c>
      <c r="D298" t="s">
        <v>14</v>
      </c>
      <c r="E298">
        <v>27</v>
      </c>
    </row>
    <row r="299" spans="1:5" x14ac:dyDescent="0.25">
      <c r="A299" t="s">
        <v>20</v>
      </c>
      <c r="B299">
        <v>192</v>
      </c>
      <c r="D299" t="s">
        <v>14</v>
      </c>
      <c r="E299">
        <v>26</v>
      </c>
    </row>
    <row r="300" spans="1:5" x14ac:dyDescent="0.25">
      <c r="A300" t="s">
        <v>20</v>
      </c>
      <c r="B300">
        <v>192</v>
      </c>
      <c r="D300" t="s">
        <v>14</v>
      </c>
      <c r="E300">
        <v>26</v>
      </c>
    </row>
    <row r="301" spans="1:5" x14ac:dyDescent="0.25">
      <c r="A301" t="s">
        <v>20</v>
      </c>
      <c r="B301">
        <v>191</v>
      </c>
      <c r="D301" t="s">
        <v>14</v>
      </c>
      <c r="E301">
        <v>26</v>
      </c>
    </row>
    <row r="302" spans="1:5" x14ac:dyDescent="0.25">
      <c r="A302" t="s">
        <v>20</v>
      </c>
      <c r="B302">
        <v>191</v>
      </c>
      <c r="D302" t="s">
        <v>14</v>
      </c>
      <c r="E302">
        <v>25</v>
      </c>
    </row>
    <row r="303" spans="1:5" x14ac:dyDescent="0.25">
      <c r="A303" t="s">
        <v>20</v>
      </c>
      <c r="B303">
        <v>191</v>
      </c>
      <c r="D303" t="s">
        <v>14</v>
      </c>
      <c r="E303">
        <v>25</v>
      </c>
    </row>
    <row r="304" spans="1:5" x14ac:dyDescent="0.25">
      <c r="A304" t="s">
        <v>20</v>
      </c>
      <c r="B304">
        <v>190</v>
      </c>
      <c r="D304" t="s">
        <v>14</v>
      </c>
      <c r="E304">
        <v>24</v>
      </c>
    </row>
    <row r="305" spans="1:5" x14ac:dyDescent="0.25">
      <c r="A305" t="s">
        <v>20</v>
      </c>
      <c r="B305">
        <v>190</v>
      </c>
      <c r="D305" t="s">
        <v>14</v>
      </c>
      <c r="E305">
        <v>24</v>
      </c>
    </row>
    <row r="306" spans="1:5" x14ac:dyDescent="0.25">
      <c r="A306" t="s">
        <v>20</v>
      </c>
      <c r="B306">
        <v>189</v>
      </c>
      <c r="D306" t="s">
        <v>14</v>
      </c>
      <c r="E306">
        <v>24</v>
      </c>
    </row>
    <row r="307" spans="1:5" x14ac:dyDescent="0.25">
      <c r="A307" t="s">
        <v>20</v>
      </c>
      <c r="B307">
        <v>189</v>
      </c>
      <c r="D307" t="s">
        <v>14</v>
      </c>
      <c r="E307">
        <v>23</v>
      </c>
    </row>
    <row r="308" spans="1:5" x14ac:dyDescent="0.25">
      <c r="A308" t="s">
        <v>20</v>
      </c>
      <c r="B308">
        <v>187</v>
      </c>
      <c r="D308" t="s">
        <v>14</v>
      </c>
      <c r="E308">
        <v>22</v>
      </c>
    </row>
    <row r="309" spans="1:5" x14ac:dyDescent="0.25">
      <c r="A309" t="s">
        <v>20</v>
      </c>
      <c r="B309">
        <v>186</v>
      </c>
      <c r="D309" t="s">
        <v>14</v>
      </c>
      <c r="E309">
        <v>21</v>
      </c>
    </row>
    <row r="310" spans="1:5" x14ac:dyDescent="0.25">
      <c r="A310" t="s">
        <v>20</v>
      </c>
      <c r="B310">
        <v>186</v>
      </c>
      <c r="D310" t="s">
        <v>14</v>
      </c>
      <c r="E310">
        <v>21</v>
      </c>
    </row>
    <row r="311" spans="1:5" x14ac:dyDescent="0.25">
      <c r="A311" t="s">
        <v>20</v>
      </c>
      <c r="B311">
        <v>186</v>
      </c>
      <c r="D311" t="s">
        <v>14</v>
      </c>
      <c r="E311">
        <v>21</v>
      </c>
    </row>
    <row r="312" spans="1:5" x14ac:dyDescent="0.25">
      <c r="A312" t="s">
        <v>20</v>
      </c>
      <c r="B312">
        <v>186</v>
      </c>
      <c r="D312" t="s">
        <v>14</v>
      </c>
      <c r="E312">
        <v>19</v>
      </c>
    </row>
    <row r="313" spans="1:5" x14ac:dyDescent="0.25">
      <c r="A313" t="s">
        <v>20</v>
      </c>
      <c r="B313">
        <v>186</v>
      </c>
      <c r="D313" t="s">
        <v>14</v>
      </c>
      <c r="E313">
        <v>19</v>
      </c>
    </row>
    <row r="314" spans="1:5" x14ac:dyDescent="0.25">
      <c r="A314" t="s">
        <v>20</v>
      </c>
      <c r="B314">
        <v>185</v>
      </c>
      <c r="D314" t="s">
        <v>14</v>
      </c>
      <c r="E314">
        <v>19</v>
      </c>
    </row>
    <row r="315" spans="1:5" x14ac:dyDescent="0.25">
      <c r="A315" t="s">
        <v>20</v>
      </c>
      <c r="B315">
        <v>184</v>
      </c>
      <c r="D315" t="s">
        <v>14</v>
      </c>
      <c r="E315">
        <v>18</v>
      </c>
    </row>
    <row r="316" spans="1:5" x14ac:dyDescent="0.25">
      <c r="A316" t="s">
        <v>20</v>
      </c>
      <c r="B316">
        <v>183</v>
      </c>
      <c r="D316" t="s">
        <v>14</v>
      </c>
      <c r="E316">
        <v>18</v>
      </c>
    </row>
    <row r="317" spans="1:5" x14ac:dyDescent="0.25">
      <c r="A317" t="s">
        <v>20</v>
      </c>
      <c r="B317">
        <v>183</v>
      </c>
      <c r="D317" t="s">
        <v>14</v>
      </c>
      <c r="E317">
        <v>17</v>
      </c>
    </row>
    <row r="318" spans="1:5" x14ac:dyDescent="0.25">
      <c r="A318" t="s">
        <v>20</v>
      </c>
      <c r="B318">
        <v>182</v>
      </c>
      <c r="D318" t="s">
        <v>14</v>
      </c>
      <c r="E318">
        <v>17</v>
      </c>
    </row>
    <row r="319" spans="1:5" x14ac:dyDescent="0.25">
      <c r="A319" t="s">
        <v>20</v>
      </c>
      <c r="B319">
        <v>181</v>
      </c>
      <c r="D319" t="s">
        <v>14</v>
      </c>
      <c r="E319">
        <v>17</v>
      </c>
    </row>
    <row r="320" spans="1:5" x14ac:dyDescent="0.25">
      <c r="A320" t="s">
        <v>20</v>
      </c>
      <c r="B320">
        <v>181</v>
      </c>
      <c r="D320" t="s">
        <v>14</v>
      </c>
      <c r="E320">
        <v>16</v>
      </c>
    </row>
    <row r="321" spans="1:5" x14ac:dyDescent="0.25">
      <c r="A321" t="s">
        <v>20</v>
      </c>
      <c r="B321">
        <v>180</v>
      </c>
      <c r="D321" t="s">
        <v>14</v>
      </c>
      <c r="E321">
        <v>16</v>
      </c>
    </row>
    <row r="322" spans="1:5" x14ac:dyDescent="0.25">
      <c r="A322" t="s">
        <v>20</v>
      </c>
      <c r="B322">
        <v>180</v>
      </c>
      <c r="D322" t="s">
        <v>14</v>
      </c>
      <c r="E322">
        <v>16</v>
      </c>
    </row>
    <row r="323" spans="1:5" x14ac:dyDescent="0.25">
      <c r="A323" t="s">
        <v>20</v>
      </c>
      <c r="B323">
        <v>180</v>
      </c>
      <c r="D323" t="s">
        <v>14</v>
      </c>
      <c r="E323">
        <v>16</v>
      </c>
    </row>
    <row r="324" spans="1:5" x14ac:dyDescent="0.25">
      <c r="A324" t="s">
        <v>20</v>
      </c>
      <c r="B324">
        <v>180</v>
      </c>
      <c r="D324" t="s">
        <v>14</v>
      </c>
      <c r="E324">
        <v>15</v>
      </c>
    </row>
    <row r="325" spans="1:5" x14ac:dyDescent="0.25">
      <c r="A325" t="s">
        <v>20</v>
      </c>
      <c r="B325">
        <v>179</v>
      </c>
      <c r="D325" t="s">
        <v>14</v>
      </c>
      <c r="E325">
        <v>15</v>
      </c>
    </row>
    <row r="326" spans="1:5" x14ac:dyDescent="0.25">
      <c r="A326" t="s">
        <v>20</v>
      </c>
      <c r="B326">
        <v>176</v>
      </c>
      <c r="D326" t="s">
        <v>14</v>
      </c>
      <c r="E326">
        <v>15</v>
      </c>
    </row>
    <row r="327" spans="1:5" x14ac:dyDescent="0.25">
      <c r="A327" t="s">
        <v>20</v>
      </c>
      <c r="B327">
        <v>175</v>
      </c>
      <c r="D327" t="s">
        <v>14</v>
      </c>
      <c r="E327">
        <v>15</v>
      </c>
    </row>
    <row r="328" spans="1:5" x14ac:dyDescent="0.25">
      <c r="A328" t="s">
        <v>20</v>
      </c>
      <c r="B328">
        <v>174</v>
      </c>
      <c r="D328" t="s">
        <v>14</v>
      </c>
      <c r="E328">
        <v>15</v>
      </c>
    </row>
    <row r="329" spans="1:5" x14ac:dyDescent="0.25">
      <c r="A329" t="s">
        <v>20</v>
      </c>
      <c r="B329">
        <v>174</v>
      </c>
      <c r="D329" t="s">
        <v>14</v>
      </c>
      <c r="E329">
        <v>15</v>
      </c>
    </row>
    <row r="330" spans="1:5" x14ac:dyDescent="0.25">
      <c r="A330" t="s">
        <v>20</v>
      </c>
      <c r="B330">
        <v>173</v>
      </c>
      <c r="D330" t="s">
        <v>14</v>
      </c>
      <c r="E330">
        <v>14</v>
      </c>
    </row>
    <row r="331" spans="1:5" x14ac:dyDescent="0.25">
      <c r="A331" t="s">
        <v>20</v>
      </c>
      <c r="B331">
        <v>172</v>
      </c>
      <c r="D331" t="s">
        <v>14</v>
      </c>
      <c r="E331">
        <v>14</v>
      </c>
    </row>
    <row r="332" spans="1:5" x14ac:dyDescent="0.25">
      <c r="A332" t="s">
        <v>20</v>
      </c>
      <c r="B332">
        <v>170</v>
      </c>
      <c r="D332" t="s">
        <v>14</v>
      </c>
      <c r="E332">
        <v>13</v>
      </c>
    </row>
    <row r="333" spans="1:5" x14ac:dyDescent="0.25">
      <c r="A333" t="s">
        <v>20</v>
      </c>
      <c r="B333">
        <v>170</v>
      </c>
      <c r="D333" t="s">
        <v>14</v>
      </c>
      <c r="E333">
        <v>13</v>
      </c>
    </row>
    <row r="334" spans="1:5" x14ac:dyDescent="0.25">
      <c r="A334" t="s">
        <v>20</v>
      </c>
      <c r="B334">
        <v>170</v>
      </c>
      <c r="D334" t="s">
        <v>14</v>
      </c>
      <c r="E334">
        <v>12</v>
      </c>
    </row>
    <row r="335" spans="1:5" x14ac:dyDescent="0.25">
      <c r="A335" t="s">
        <v>20</v>
      </c>
      <c r="B335">
        <v>169</v>
      </c>
      <c r="D335" t="s">
        <v>14</v>
      </c>
      <c r="E335">
        <v>12</v>
      </c>
    </row>
    <row r="336" spans="1:5" x14ac:dyDescent="0.25">
      <c r="A336" t="s">
        <v>20</v>
      </c>
      <c r="B336">
        <v>168</v>
      </c>
      <c r="D336" t="s">
        <v>14</v>
      </c>
      <c r="E336">
        <v>10</v>
      </c>
    </row>
    <row r="337" spans="1:5" x14ac:dyDescent="0.25">
      <c r="A337" t="s">
        <v>20</v>
      </c>
      <c r="B337">
        <v>168</v>
      </c>
      <c r="D337" t="s">
        <v>14</v>
      </c>
      <c r="E337">
        <v>10</v>
      </c>
    </row>
    <row r="338" spans="1:5" x14ac:dyDescent="0.25">
      <c r="A338" t="s">
        <v>20</v>
      </c>
      <c r="B338">
        <v>166</v>
      </c>
      <c r="D338" t="s">
        <v>14</v>
      </c>
      <c r="E338">
        <v>10</v>
      </c>
    </row>
    <row r="339" spans="1:5" x14ac:dyDescent="0.25">
      <c r="A339" t="s">
        <v>20</v>
      </c>
      <c r="B339">
        <v>165</v>
      </c>
      <c r="D339" t="s">
        <v>14</v>
      </c>
      <c r="E339">
        <v>10</v>
      </c>
    </row>
    <row r="340" spans="1:5" x14ac:dyDescent="0.25">
      <c r="A340" t="s">
        <v>20</v>
      </c>
      <c r="B340">
        <v>165</v>
      </c>
      <c r="D340" t="s">
        <v>14</v>
      </c>
      <c r="E340">
        <v>9</v>
      </c>
    </row>
    <row r="341" spans="1:5" x14ac:dyDescent="0.25">
      <c r="A341" t="s">
        <v>20</v>
      </c>
      <c r="B341">
        <v>165</v>
      </c>
      <c r="D341" t="s">
        <v>14</v>
      </c>
      <c r="E341">
        <v>9</v>
      </c>
    </row>
    <row r="342" spans="1:5" x14ac:dyDescent="0.25">
      <c r="A342" t="s">
        <v>20</v>
      </c>
      <c r="B342">
        <v>165</v>
      </c>
      <c r="D342" t="s">
        <v>14</v>
      </c>
      <c r="E342">
        <v>7</v>
      </c>
    </row>
    <row r="343" spans="1:5" x14ac:dyDescent="0.25">
      <c r="A343" t="s">
        <v>20</v>
      </c>
      <c r="B343">
        <v>164</v>
      </c>
      <c r="D343" t="s">
        <v>14</v>
      </c>
      <c r="E343">
        <v>7</v>
      </c>
    </row>
    <row r="344" spans="1:5" x14ac:dyDescent="0.25">
      <c r="A344" t="s">
        <v>20</v>
      </c>
      <c r="B344">
        <v>164</v>
      </c>
      <c r="D344" t="s">
        <v>14</v>
      </c>
      <c r="E344">
        <v>6</v>
      </c>
    </row>
    <row r="345" spans="1:5" x14ac:dyDescent="0.25">
      <c r="A345" t="s">
        <v>20</v>
      </c>
      <c r="B345">
        <v>164</v>
      </c>
      <c r="D345" t="s">
        <v>14</v>
      </c>
      <c r="E345">
        <v>5</v>
      </c>
    </row>
    <row r="346" spans="1:5" x14ac:dyDescent="0.25">
      <c r="A346" t="s">
        <v>20</v>
      </c>
      <c r="B346">
        <v>164</v>
      </c>
      <c r="D346" t="s">
        <v>14</v>
      </c>
      <c r="E346">
        <v>5</v>
      </c>
    </row>
    <row r="347" spans="1:5" x14ac:dyDescent="0.25">
      <c r="A347" t="s">
        <v>20</v>
      </c>
      <c r="B347">
        <v>164</v>
      </c>
      <c r="D347" t="s">
        <v>14</v>
      </c>
      <c r="E347">
        <v>1</v>
      </c>
    </row>
    <row r="348" spans="1:5" x14ac:dyDescent="0.25">
      <c r="A348" t="s">
        <v>20</v>
      </c>
      <c r="B348">
        <v>163</v>
      </c>
      <c r="D348" t="s">
        <v>14</v>
      </c>
      <c r="E348">
        <v>1</v>
      </c>
    </row>
    <row r="349" spans="1:5" x14ac:dyDescent="0.25">
      <c r="A349" t="s">
        <v>20</v>
      </c>
      <c r="B349">
        <v>163</v>
      </c>
      <c r="D349" t="s">
        <v>14</v>
      </c>
      <c r="E349">
        <v>1</v>
      </c>
    </row>
    <row r="350" spans="1:5" x14ac:dyDescent="0.25">
      <c r="A350" t="s">
        <v>20</v>
      </c>
      <c r="B350">
        <v>161</v>
      </c>
      <c r="D350" t="s">
        <v>14</v>
      </c>
      <c r="E350">
        <v>1</v>
      </c>
    </row>
    <row r="351" spans="1:5" x14ac:dyDescent="0.25">
      <c r="A351" t="s">
        <v>20</v>
      </c>
      <c r="B351">
        <v>160</v>
      </c>
      <c r="D351" t="s">
        <v>14</v>
      </c>
      <c r="E351">
        <v>1</v>
      </c>
    </row>
    <row r="352" spans="1:5" x14ac:dyDescent="0.25">
      <c r="A352" t="s">
        <v>20</v>
      </c>
      <c r="B352">
        <v>160</v>
      </c>
      <c r="D352" t="s">
        <v>14</v>
      </c>
      <c r="E352">
        <v>1</v>
      </c>
    </row>
    <row r="353" spans="1:5" x14ac:dyDescent="0.25">
      <c r="A353" t="s">
        <v>20</v>
      </c>
      <c r="B353">
        <v>159</v>
      </c>
      <c r="D353" t="s">
        <v>14</v>
      </c>
      <c r="E353">
        <v>1</v>
      </c>
    </row>
    <row r="354" spans="1:5" x14ac:dyDescent="0.25">
      <c r="A354" t="s">
        <v>20</v>
      </c>
      <c r="B354">
        <v>159</v>
      </c>
      <c r="D354" t="s">
        <v>14</v>
      </c>
      <c r="E354">
        <v>1</v>
      </c>
    </row>
    <row r="355" spans="1:5" x14ac:dyDescent="0.25">
      <c r="A355" t="s">
        <v>20</v>
      </c>
      <c r="B355">
        <v>159</v>
      </c>
      <c r="D355" t="s">
        <v>14</v>
      </c>
      <c r="E355">
        <v>1</v>
      </c>
    </row>
    <row r="356" spans="1:5" x14ac:dyDescent="0.25">
      <c r="A356" t="s">
        <v>20</v>
      </c>
      <c r="B356">
        <v>158</v>
      </c>
      <c r="D356" t="s">
        <v>14</v>
      </c>
      <c r="E356">
        <v>1</v>
      </c>
    </row>
    <row r="357" spans="1:5" x14ac:dyDescent="0.25">
      <c r="A357" t="s">
        <v>20</v>
      </c>
      <c r="B357">
        <v>158</v>
      </c>
      <c r="D357" t="s">
        <v>14</v>
      </c>
      <c r="E357">
        <v>1</v>
      </c>
    </row>
    <row r="358" spans="1:5" x14ac:dyDescent="0.25">
      <c r="A358" t="s">
        <v>20</v>
      </c>
      <c r="B358">
        <v>157</v>
      </c>
      <c r="D358" t="s">
        <v>14</v>
      </c>
      <c r="E358">
        <v>1</v>
      </c>
    </row>
    <row r="359" spans="1:5" x14ac:dyDescent="0.25">
      <c r="A359" t="s">
        <v>20</v>
      </c>
      <c r="B359">
        <v>157</v>
      </c>
      <c r="D359" t="s">
        <v>14</v>
      </c>
      <c r="E359">
        <v>1</v>
      </c>
    </row>
    <row r="360" spans="1:5" x14ac:dyDescent="0.25">
      <c r="A360" t="s">
        <v>20</v>
      </c>
      <c r="B360">
        <v>157</v>
      </c>
      <c r="D360" t="s">
        <v>14</v>
      </c>
      <c r="E360">
        <v>1</v>
      </c>
    </row>
    <row r="361" spans="1:5" x14ac:dyDescent="0.25">
      <c r="A361" t="s">
        <v>20</v>
      </c>
      <c r="B361">
        <v>157</v>
      </c>
      <c r="D361" t="s">
        <v>14</v>
      </c>
      <c r="E361">
        <v>1</v>
      </c>
    </row>
    <row r="362" spans="1:5" x14ac:dyDescent="0.25">
      <c r="A362" t="s">
        <v>20</v>
      </c>
      <c r="B362">
        <v>157</v>
      </c>
      <c r="D362" t="s">
        <v>14</v>
      </c>
      <c r="E362">
        <v>1</v>
      </c>
    </row>
    <row r="363" spans="1:5" x14ac:dyDescent="0.25">
      <c r="A363" t="s">
        <v>20</v>
      </c>
      <c r="B363">
        <v>156</v>
      </c>
      <c r="D363" t="s">
        <v>14</v>
      </c>
      <c r="E363">
        <v>1</v>
      </c>
    </row>
    <row r="364" spans="1:5" x14ac:dyDescent="0.25">
      <c r="A364" t="s">
        <v>20</v>
      </c>
      <c r="B364">
        <v>156</v>
      </c>
      <c r="D364" t="s">
        <v>14</v>
      </c>
      <c r="E364">
        <v>0</v>
      </c>
    </row>
    <row r="365" spans="1:5" x14ac:dyDescent="0.25">
      <c r="A365" t="s">
        <v>20</v>
      </c>
      <c r="B365">
        <v>155</v>
      </c>
      <c r="D365" t="s">
        <v>14</v>
      </c>
      <c r="E365">
        <v>0</v>
      </c>
    </row>
    <row r="366" spans="1:5" x14ac:dyDescent="0.25">
      <c r="A366" t="s">
        <v>20</v>
      </c>
      <c r="B366">
        <v>155</v>
      </c>
    </row>
    <row r="367" spans="1:5" x14ac:dyDescent="0.25">
      <c r="A367" t="s">
        <v>20</v>
      </c>
      <c r="B367">
        <v>155</v>
      </c>
    </row>
    <row r="368" spans="1:5" x14ac:dyDescent="0.25">
      <c r="A368" t="s">
        <v>20</v>
      </c>
      <c r="B368">
        <v>155</v>
      </c>
    </row>
    <row r="369" spans="1:2" x14ac:dyDescent="0.25">
      <c r="A369" t="s">
        <v>20</v>
      </c>
      <c r="B369">
        <v>154</v>
      </c>
    </row>
    <row r="370" spans="1:2" x14ac:dyDescent="0.25">
      <c r="A370" t="s">
        <v>20</v>
      </c>
      <c r="B370">
        <v>154</v>
      </c>
    </row>
    <row r="371" spans="1:2" x14ac:dyDescent="0.25">
      <c r="A371" t="s">
        <v>20</v>
      </c>
      <c r="B371">
        <v>154</v>
      </c>
    </row>
    <row r="372" spans="1:2" x14ac:dyDescent="0.25">
      <c r="A372" t="s">
        <v>20</v>
      </c>
      <c r="B372">
        <v>154</v>
      </c>
    </row>
    <row r="373" spans="1:2" x14ac:dyDescent="0.25">
      <c r="A373" t="s">
        <v>20</v>
      </c>
      <c r="B373">
        <v>150</v>
      </c>
    </row>
    <row r="374" spans="1:2" x14ac:dyDescent="0.25">
      <c r="A374" t="s">
        <v>20</v>
      </c>
      <c r="B374">
        <v>150</v>
      </c>
    </row>
    <row r="375" spans="1:2" x14ac:dyDescent="0.25">
      <c r="A375" t="s">
        <v>20</v>
      </c>
      <c r="B375">
        <v>149</v>
      </c>
    </row>
    <row r="376" spans="1:2" x14ac:dyDescent="0.25">
      <c r="A376" t="s">
        <v>20</v>
      </c>
      <c r="B376">
        <v>149</v>
      </c>
    </row>
    <row r="377" spans="1:2" x14ac:dyDescent="0.25">
      <c r="A377" t="s">
        <v>20</v>
      </c>
      <c r="B377">
        <v>148</v>
      </c>
    </row>
    <row r="378" spans="1:2" x14ac:dyDescent="0.25">
      <c r="A378" t="s">
        <v>20</v>
      </c>
      <c r="B378">
        <v>148</v>
      </c>
    </row>
    <row r="379" spans="1:2" x14ac:dyDescent="0.25">
      <c r="A379" t="s">
        <v>20</v>
      </c>
      <c r="B379">
        <v>147</v>
      </c>
    </row>
    <row r="380" spans="1:2" x14ac:dyDescent="0.25">
      <c r="A380" t="s">
        <v>20</v>
      </c>
      <c r="B380">
        <v>147</v>
      </c>
    </row>
    <row r="381" spans="1:2" x14ac:dyDescent="0.25">
      <c r="A381" t="s">
        <v>20</v>
      </c>
      <c r="B381">
        <v>147</v>
      </c>
    </row>
    <row r="382" spans="1:2" x14ac:dyDescent="0.25">
      <c r="A382" t="s">
        <v>20</v>
      </c>
      <c r="B382">
        <v>146</v>
      </c>
    </row>
    <row r="383" spans="1:2" x14ac:dyDescent="0.25">
      <c r="A383" t="s">
        <v>20</v>
      </c>
      <c r="B383">
        <v>144</v>
      </c>
    </row>
    <row r="384" spans="1:2" x14ac:dyDescent="0.25">
      <c r="A384" t="s">
        <v>20</v>
      </c>
      <c r="B384">
        <v>144</v>
      </c>
    </row>
    <row r="385" spans="1:2" x14ac:dyDescent="0.25">
      <c r="A385" t="s">
        <v>20</v>
      </c>
      <c r="B385">
        <v>144</v>
      </c>
    </row>
    <row r="386" spans="1:2" x14ac:dyDescent="0.25">
      <c r="A386" t="s">
        <v>20</v>
      </c>
      <c r="B386">
        <v>144</v>
      </c>
    </row>
    <row r="387" spans="1:2" x14ac:dyDescent="0.25">
      <c r="A387" t="s">
        <v>20</v>
      </c>
      <c r="B387">
        <v>143</v>
      </c>
    </row>
    <row r="388" spans="1:2" x14ac:dyDescent="0.25">
      <c r="A388" t="s">
        <v>20</v>
      </c>
      <c r="B388">
        <v>142</v>
      </c>
    </row>
    <row r="389" spans="1:2" x14ac:dyDescent="0.25">
      <c r="A389" t="s">
        <v>20</v>
      </c>
      <c r="B389">
        <v>142</v>
      </c>
    </row>
    <row r="390" spans="1:2" x14ac:dyDescent="0.25">
      <c r="A390" t="s">
        <v>20</v>
      </c>
      <c r="B390">
        <v>142</v>
      </c>
    </row>
    <row r="391" spans="1:2" x14ac:dyDescent="0.25">
      <c r="A391" t="s">
        <v>20</v>
      </c>
      <c r="B391">
        <v>142</v>
      </c>
    </row>
    <row r="392" spans="1:2" x14ac:dyDescent="0.25">
      <c r="A392" t="s">
        <v>20</v>
      </c>
      <c r="B392">
        <v>140</v>
      </c>
    </row>
    <row r="393" spans="1:2" x14ac:dyDescent="0.25">
      <c r="A393" t="s">
        <v>20</v>
      </c>
      <c r="B393">
        <v>140</v>
      </c>
    </row>
    <row r="394" spans="1:2" x14ac:dyDescent="0.25">
      <c r="A394" t="s">
        <v>20</v>
      </c>
      <c r="B394">
        <v>140</v>
      </c>
    </row>
    <row r="395" spans="1:2" x14ac:dyDescent="0.25">
      <c r="A395" t="s">
        <v>20</v>
      </c>
      <c r="B395">
        <v>139</v>
      </c>
    </row>
    <row r="396" spans="1:2" x14ac:dyDescent="0.25">
      <c r="A396" t="s">
        <v>20</v>
      </c>
      <c r="B396">
        <v>139</v>
      </c>
    </row>
    <row r="397" spans="1:2" x14ac:dyDescent="0.25">
      <c r="A397" t="s">
        <v>20</v>
      </c>
      <c r="B397">
        <v>138</v>
      </c>
    </row>
    <row r="398" spans="1:2" x14ac:dyDescent="0.25">
      <c r="A398" t="s">
        <v>20</v>
      </c>
      <c r="B398">
        <v>138</v>
      </c>
    </row>
    <row r="399" spans="1:2" x14ac:dyDescent="0.25">
      <c r="A399" t="s">
        <v>20</v>
      </c>
      <c r="B399">
        <v>138</v>
      </c>
    </row>
    <row r="400" spans="1:2" x14ac:dyDescent="0.25">
      <c r="A400" t="s">
        <v>20</v>
      </c>
      <c r="B400">
        <v>137</v>
      </c>
    </row>
    <row r="401" spans="1:2" x14ac:dyDescent="0.25">
      <c r="A401" t="s">
        <v>20</v>
      </c>
      <c r="B401">
        <v>137</v>
      </c>
    </row>
    <row r="402" spans="1:2" x14ac:dyDescent="0.25">
      <c r="A402" t="s">
        <v>20</v>
      </c>
      <c r="B402">
        <v>136</v>
      </c>
    </row>
    <row r="403" spans="1:2" x14ac:dyDescent="0.25">
      <c r="A403" t="s">
        <v>20</v>
      </c>
      <c r="B403">
        <v>135</v>
      </c>
    </row>
    <row r="404" spans="1:2" x14ac:dyDescent="0.25">
      <c r="A404" t="s">
        <v>20</v>
      </c>
      <c r="B404">
        <v>135</v>
      </c>
    </row>
    <row r="405" spans="1:2" x14ac:dyDescent="0.25">
      <c r="A405" t="s">
        <v>20</v>
      </c>
      <c r="B405">
        <v>135</v>
      </c>
    </row>
    <row r="406" spans="1:2" x14ac:dyDescent="0.25">
      <c r="A406" t="s">
        <v>20</v>
      </c>
      <c r="B406">
        <v>134</v>
      </c>
    </row>
    <row r="407" spans="1:2" x14ac:dyDescent="0.25">
      <c r="A407" t="s">
        <v>20</v>
      </c>
      <c r="B407">
        <v>134</v>
      </c>
    </row>
    <row r="408" spans="1:2" x14ac:dyDescent="0.25">
      <c r="A408" t="s">
        <v>20</v>
      </c>
      <c r="B408">
        <v>134</v>
      </c>
    </row>
    <row r="409" spans="1:2" x14ac:dyDescent="0.25">
      <c r="A409" t="s">
        <v>20</v>
      </c>
      <c r="B409">
        <v>133</v>
      </c>
    </row>
    <row r="410" spans="1:2" x14ac:dyDescent="0.25">
      <c r="A410" t="s">
        <v>20</v>
      </c>
      <c r="B410">
        <v>133</v>
      </c>
    </row>
    <row r="411" spans="1:2" x14ac:dyDescent="0.25">
      <c r="A411" t="s">
        <v>20</v>
      </c>
      <c r="B411">
        <v>133</v>
      </c>
    </row>
    <row r="412" spans="1:2" x14ac:dyDescent="0.25">
      <c r="A412" t="s">
        <v>20</v>
      </c>
      <c r="B412">
        <v>132</v>
      </c>
    </row>
    <row r="413" spans="1:2" x14ac:dyDescent="0.25">
      <c r="A413" t="s">
        <v>20</v>
      </c>
      <c r="B413">
        <v>132</v>
      </c>
    </row>
    <row r="414" spans="1:2" x14ac:dyDescent="0.25">
      <c r="A414" t="s">
        <v>20</v>
      </c>
      <c r="B414">
        <v>132</v>
      </c>
    </row>
    <row r="415" spans="1:2" x14ac:dyDescent="0.25">
      <c r="A415" t="s">
        <v>20</v>
      </c>
      <c r="B415">
        <v>131</v>
      </c>
    </row>
    <row r="416" spans="1:2" x14ac:dyDescent="0.25">
      <c r="A416" t="s">
        <v>20</v>
      </c>
      <c r="B416">
        <v>131</v>
      </c>
    </row>
    <row r="417" spans="1:2" x14ac:dyDescent="0.25">
      <c r="A417" t="s">
        <v>20</v>
      </c>
      <c r="B417">
        <v>131</v>
      </c>
    </row>
    <row r="418" spans="1:2" x14ac:dyDescent="0.25">
      <c r="A418" t="s">
        <v>20</v>
      </c>
      <c r="B418">
        <v>131</v>
      </c>
    </row>
    <row r="419" spans="1:2" x14ac:dyDescent="0.25">
      <c r="A419" t="s">
        <v>20</v>
      </c>
      <c r="B419">
        <v>131</v>
      </c>
    </row>
    <row r="420" spans="1:2" x14ac:dyDescent="0.25">
      <c r="A420" t="s">
        <v>20</v>
      </c>
      <c r="B420">
        <v>130</v>
      </c>
    </row>
    <row r="421" spans="1:2" x14ac:dyDescent="0.25">
      <c r="A421" t="s">
        <v>20</v>
      </c>
      <c r="B421">
        <v>130</v>
      </c>
    </row>
    <row r="422" spans="1:2" x14ac:dyDescent="0.25">
      <c r="A422" t="s">
        <v>20</v>
      </c>
      <c r="B422">
        <v>129</v>
      </c>
    </row>
    <row r="423" spans="1:2" x14ac:dyDescent="0.25">
      <c r="A423" t="s">
        <v>20</v>
      </c>
      <c r="B423">
        <v>129</v>
      </c>
    </row>
    <row r="424" spans="1:2" x14ac:dyDescent="0.25">
      <c r="A424" t="s">
        <v>20</v>
      </c>
      <c r="B424">
        <v>128</v>
      </c>
    </row>
    <row r="425" spans="1:2" x14ac:dyDescent="0.25">
      <c r="A425" t="s">
        <v>20</v>
      </c>
      <c r="B425">
        <v>128</v>
      </c>
    </row>
    <row r="426" spans="1:2" x14ac:dyDescent="0.25">
      <c r="A426" t="s">
        <v>20</v>
      </c>
      <c r="B426">
        <v>127</v>
      </c>
    </row>
    <row r="427" spans="1:2" x14ac:dyDescent="0.25">
      <c r="A427" t="s">
        <v>20</v>
      </c>
      <c r="B427">
        <v>127</v>
      </c>
    </row>
    <row r="428" spans="1:2" x14ac:dyDescent="0.25">
      <c r="A428" t="s">
        <v>20</v>
      </c>
      <c r="B428">
        <v>126</v>
      </c>
    </row>
    <row r="429" spans="1:2" x14ac:dyDescent="0.25">
      <c r="A429" t="s">
        <v>20</v>
      </c>
      <c r="B429">
        <v>126</v>
      </c>
    </row>
    <row r="430" spans="1:2" x14ac:dyDescent="0.25">
      <c r="A430" t="s">
        <v>20</v>
      </c>
      <c r="B430">
        <v>126</v>
      </c>
    </row>
    <row r="431" spans="1:2" x14ac:dyDescent="0.25">
      <c r="A431" t="s">
        <v>20</v>
      </c>
      <c r="B431">
        <v>126</v>
      </c>
    </row>
    <row r="432" spans="1:2" x14ac:dyDescent="0.25">
      <c r="A432" t="s">
        <v>20</v>
      </c>
      <c r="B432">
        <v>126</v>
      </c>
    </row>
    <row r="433" spans="1:2" x14ac:dyDescent="0.25">
      <c r="A433" t="s">
        <v>20</v>
      </c>
      <c r="B433">
        <v>125</v>
      </c>
    </row>
    <row r="434" spans="1:2" x14ac:dyDescent="0.25">
      <c r="A434" t="s">
        <v>20</v>
      </c>
      <c r="B434">
        <v>123</v>
      </c>
    </row>
    <row r="435" spans="1:2" x14ac:dyDescent="0.25">
      <c r="A435" t="s">
        <v>20</v>
      </c>
      <c r="B435">
        <v>123</v>
      </c>
    </row>
    <row r="436" spans="1:2" x14ac:dyDescent="0.25">
      <c r="A436" t="s">
        <v>20</v>
      </c>
      <c r="B436">
        <v>123</v>
      </c>
    </row>
    <row r="437" spans="1:2" x14ac:dyDescent="0.25">
      <c r="A437" t="s">
        <v>20</v>
      </c>
      <c r="B437">
        <v>122</v>
      </c>
    </row>
    <row r="438" spans="1:2" x14ac:dyDescent="0.25">
      <c r="A438" t="s">
        <v>20</v>
      </c>
      <c r="B438">
        <v>122</v>
      </c>
    </row>
    <row r="439" spans="1:2" x14ac:dyDescent="0.25">
      <c r="A439" t="s">
        <v>20</v>
      </c>
      <c r="B439">
        <v>122</v>
      </c>
    </row>
    <row r="440" spans="1:2" x14ac:dyDescent="0.25">
      <c r="A440" t="s">
        <v>20</v>
      </c>
      <c r="B440">
        <v>122</v>
      </c>
    </row>
    <row r="441" spans="1:2" x14ac:dyDescent="0.25">
      <c r="A441" t="s">
        <v>20</v>
      </c>
      <c r="B441">
        <v>121</v>
      </c>
    </row>
    <row r="442" spans="1:2" x14ac:dyDescent="0.25">
      <c r="A442" t="s">
        <v>20</v>
      </c>
      <c r="B442">
        <v>121</v>
      </c>
    </row>
    <row r="443" spans="1:2" x14ac:dyDescent="0.25">
      <c r="A443" t="s">
        <v>20</v>
      </c>
      <c r="B443">
        <v>121</v>
      </c>
    </row>
    <row r="444" spans="1:2" x14ac:dyDescent="0.25">
      <c r="A444" t="s">
        <v>20</v>
      </c>
      <c r="B444">
        <v>119</v>
      </c>
    </row>
    <row r="445" spans="1:2" x14ac:dyDescent="0.25">
      <c r="A445" t="s">
        <v>20</v>
      </c>
      <c r="B445">
        <v>117</v>
      </c>
    </row>
    <row r="446" spans="1:2" x14ac:dyDescent="0.25">
      <c r="A446" t="s">
        <v>20</v>
      </c>
      <c r="B446">
        <v>117</v>
      </c>
    </row>
    <row r="447" spans="1:2" x14ac:dyDescent="0.25">
      <c r="A447" t="s">
        <v>20</v>
      </c>
      <c r="B447">
        <v>116</v>
      </c>
    </row>
    <row r="448" spans="1:2" x14ac:dyDescent="0.25">
      <c r="A448" t="s">
        <v>20</v>
      </c>
      <c r="B448">
        <v>116</v>
      </c>
    </row>
    <row r="449" spans="1:2" x14ac:dyDescent="0.25">
      <c r="A449" t="s">
        <v>20</v>
      </c>
      <c r="B449">
        <v>115</v>
      </c>
    </row>
    <row r="450" spans="1:2" x14ac:dyDescent="0.25">
      <c r="A450" t="s">
        <v>20</v>
      </c>
      <c r="B450">
        <v>114</v>
      </c>
    </row>
    <row r="451" spans="1:2" x14ac:dyDescent="0.25">
      <c r="A451" t="s">
        <v>20</v>
      </c>
      <c r="B451">
        <v>114</v>
      </c>
    </row>
    <row r="452" spans="1:2" x14ac:dyDescent="0.25">
      <c r="A452" t="s">
        <v>20</v>
      </c>
      <c r="B452">
        <v>114</v>
      </c>
    </row>
    <row r="453" spans="1:2" x14ac:dyDescent="0.25">
      <c r="A453" t="s">
        <v>20</v>
      </c>
      <c r="B453">
        <v>113</v>
      </c>
    </row>
    <row r="454" spans="1:2" x14ac:dyDescent="0.25">
      <c r="A454" t="s">
        <v>20</v>
      </c>
      <c r="B454">
        <v>113</v>
      </c>
    </row>
    <row r="455" spans="1:2" x14ac:dyDescent="0.25">
      <c r="A455" t="s">
        <v>20</v>
      </c>
      <c r="B455">
        <v>112</v>
      </c>
    </row>
    <row r="456" spans="1:2" x14ac:dyDescent="0.25">
      <c r="A456" t="s">
        <v>20</v>
      </c>
      <c r="B456">
        <v>112</v>
      </c>
    </row>
    <row r="457" spans="1:2" x14ac:dyDescent="0.25">
      <c r="A457" t="s">
        <v>20</v>
      </c>
      <c r="B457">
        <v>112</v>
      </c>
    </row>
    <row r="458" spans="1:2" x14ac:dyDescent="0.25">
      <c r="A458" t="s">
        <v>20</v>
      </c>
      <c r="B458">
        <v>111</v>
      </c>
    </row>
    <row r="459" spans="1:2" x14ac:dyDescent="0.25">
      <c r="A459" t="s">
        <v>20</v>
      </c>
      <c r="B459">
        <v>110</v>
      </c>
    </row>
    <row r="460" spans="1:2" x14ac:dyDescent="0.25">
      <c r="A460" t="s">
        <v>20</v>
      </c>
      <c r="B460">
        <v>110</v>
      </c>
    </row>
    <row r="461" spans="1:2" x14ac:dyDescent="0.25">
      <c r="A461" t="s">
        <v>20</v>
      </c>
      <c r="B461">
        <v>110</v>
      </c>
    </row>
    <row r="462" spans="1:2" x14ac:dyDescent="0.25">
      <c r="A462" t="s">
        <v>20</v>
      </c>
      <c r="B462">
        <v>110</v>
      </c>
    </row>
    <row r="463" spans="1:2" x14ac:dyDescent="0.25">
      <c r="A463" t="s">
        <v>20</v>
      </c>
      <c r="B463">
        <v>107</v>
      </c>
    </row>
    <row r="464" spans="1:2" x14ac:dyDescent="0.25">
      <c r="A464" t="s">
        <v>20</v>
      </c>
      <c r="B464">
        <v>107</v>
      </c>
    </row>
    <row r="465" spans="1:2" x14ac:dyDescent="0.25">
      <c r="A465" t="s">
        <v>20</v>
      </c>
      <c r="B465">
        <v>107</v>
      </c>
    </row>
    <row r="466" spans="1:2" x14ac:dyDescent="0.25">
      <c r="A466" t="s">
        <v>20</v>
      </c>
      <c r="B466">
        <v>107</v>
      </c>
    </row>
    <row r="467" spans="1:2" x14ac:dyDescent="0.25">
      <c r="A467" t="s">
        <v>20</v>
      </c>
      <c r="B467">
        <v>107</v>
      </c>
    </row>
    <row r="468" spans="1:2" x14ac:dyDescent="0.25">
      <c r="A468" t="s">
        <v>20</v>
      </c>
      <c r="B468">
        <v>106</v>
      </c>
    </row>
    <row r="469" spans="1:2" x14ac:dyDescent="0.25">
      <c r="A469" t="s">
        <v>20</v>
      </c>
      <c r="B469">
        <v>106</v>
      </c>
    </row>
    <row r="470" spans="1:2" x14ac:dyDescent="0.25">
      <c r="A470" t="s">
        <v>20</v>
      </c>
      <c r="B470">
        <v>105</v>
      </c>
    </row>
    <row r="471" spans="1:2" x14ac:dyDescent="0.25">
      <c r="A471" t="s">
        <v>20</v>
      </c>
      <c r="B471">
        <v>103</v>
      </c>
    </row>
    <row r="472" spans="1:2" x14ac:dyDescent="0.25">
      <c r="A472" t="s">
        <v>20</v>
      </c>
      <c r="B472">
        <v>103</v>
      </c>
    </row>
    <row r="473" spans="1:2" x14ac:dyDescent="0.25">
      <c r="A473" t="s">
        <v>20</v>
      </c>
      <c r="B473">
        <v>102</v>
      </c>
    </row>
    <row r="474" spans="1:2" x14ac:dyDescent="0.25">
      <c r="A474" t="s">
        <v>20</v>
      </c>
      <c r="B474">
        <v>102</v>
      </c>
    </row>
    <row r="475" spans="1:2" x14ac:dyDescent="0.25">
      <c r="A475" t="s">
        <v>20</v>
      </c>
      <c r="B475">
        <v>101</v>
      </c>
    </row>
    <row r="476" spans="1:2" x14ac:dyDescent="0.25">
      <c r="A476" t="s">
        <v>20</v>
      </c>
      <c r="B476">
        <v>101</v>
      </c>
    </row>
    <row r="477" spans="1:2" x14ac:dyDescent="0.25">
      <c r="A477" t="s">
        <v>20</v>
      </c>
      <c r="B477">
        <v>100</v>
      </c>
    </row>
    <row r="478" spans="1:2" x14ac:dyDescent="0.25">
      <c r="A478" t="s">
        <v>20</v>
      </c>
      <c r="B478">
        <v>100</v>
      </c>
    </row>
    <row r="479" spans="1:2" x14ac:dyDescent="0.25">
      <c r="A479" t="s">
        <v>20</v>
      </c>
      <c r="B479">
        <v>98</v>
      </c>
    </row>
    <row r="480" spans="1:2" x14ac:dyDescent="0.25">
      <c r="A480" t="s">
        <v>20</v>
      </c>
      <c r="B480">
        <v>98</v>
      </c>
    </row>
    <row r="481" spans="1:2" x14ac:dyDescent="0.25">
      <c r="A481" t="s">
        <v>20</v>
      </c>
      <c r="B481">
        <v>97</v>
      </c>
    </row>
    <row r="482" spans="1:2" x14ac:dyDescent="0.25">
      <c r="A482" t="s">
        <v>20</v>
      </c>
      <c r="B482">
        <v>96</v>
      </c>
    </row>
    <row r="483" spans="1:2" x14ac:dyDescent="0.25">
      <c r="A483" t="s">
        <v>20</v>
      </c>
      <c r="B483">
        <v>96</v>
      </c>
    </row>
    <row r="484" spans="1:2" x14ac:dyDescent="0.25">
      <c r="A484" t="s">
        <v>20</v>
      </c>
      <c r="B484">
        <v>96</v>
      </c>
    </row>
    <row r="485" spans="1:2" x14ac:dyDescent="0.25">
      <c r="A485" t="s">
        <v>20</v>
      </c>
      <c r="B485">
        <v>95</v>
      </c>
    </row>
    <row r="486" spans="1:2" x14ac:dyDescent="0.25">
      <c r="A486" t="s">
        <v>20</v>
      </c>
      <c r="B486">
        <v>94</v>
      </c>
    </row>
    <row r="487" spans="1:2" x14ac:dyDescent="0.25">
      <c r="A487" t="s">
        <v>20</v>
      </c>
      <c r="B487">
        <v>94</v>
      </c>
    </row>
    <row r="488" spans="1:2" x14ac:dyDescent="0.25">
      <c r="A488" t="s">
        <v>20</v>
      </c>
      <c r="B488">
        <v>94</v>
      </c>
    </row>
    <row r="489" spans="1:2" x14ac:dyDescent="0.25">
      <c r="A489" t="s">
        <v>20</v>
      </c>
      <c r="B489">
        <v>93</v>
      </c>
    </row>
    <row r="490" spans="1:2" x14ac:dyDescent="0.25">
      <c r="A490" t="s">
        <v>20</v>
      </c>
      <c r="B490">
        <v>92</v>
      </c>
    </row>
    <row r="491" spans="1:2" x14ac:dyDescent="0.25">
      <c r="A491" t="s">
        <v>20</v>
      </c>
      <c r="B491">
        <v>92</v>
      </c>
    </row>
    <row r="492" spans="1:2" x14ac:dyDescent="0.25">
      <c r="A492" t="s">
        <v>20</v>
      </c>
      <c r="B492">
        <v>92</v>
      </c>
    </row>
    <row r="493" spans="1:2" x14ac:dyDescent="0.25">
      <c r="A493" t="s">
        <v>20</v>
      </c>
      <c r="B493">
        <v>92</v>
      </c>
    </row>
    <row r="494" spans="1:2" x14ac:dyDescent="0.25">
      <c r="A494" t="s">
        <v>20</v>
      </c>
      <c r="B494">
        <v>92</v>
      </c>
    </row>
    <row r="495" spans="1:2" x14ac:dyDescent="0.25">
      <c r="A495" t="s">
        <v>20</v>
      </c>
      <c r="B495">
        <v>91</v>
      </c>
    </row>
    <row r="496" spans="1:2" x14ac:dyDescent="0.25">
      <c r="A496" t="s">
        <v>20</v>
      </c>
      <c r="B496">
        <v>89</v>
      </c>
    </row>
    <row r="497" spans="1:2" x14ac:dyDescent="0.25">
      <c r="A497" t="s">
        <v>20</v>
      </c>
      <c r="B497">
        <v>89</v>
      </c>
    </row>
    <row r="498" spans="1:2" x14ac:dyDescent="0.25">
      <c r="A498" t="s">
        <v>20</v>
      </c>
      <c r="B498">
        <v>88</v>
      </c>
    </row>
    <row r="499" spans="1:2" x14ac:dyDescent="0.25">
      <c r="A499" t="s">
        <v>20</v>
      </c>
      <c r="B499">
        <v>88</v>
      </c>
    </row>
    <row r="500" spans="1:2" x14ac:dyDescent="0.25">
      <c r="A500" t="s">
        <v>20</v>
      </c>
      <c r="B500">
        <v>88</v>
      </c>
    </row>
    <row r="501" spans="1:2" x14ac:dyDescent="0.25">
      <c r="A501" t="s">
        <v>20</v>
      </c>
      <c r="B501">
        <v>88</v>
      </c>
    </row>
    <row r="502" spans="1:2" x14ac:dyDescent="0.25">
      <c r="A502" t="s">
        <v>20</v>
      </c>
      <c r="B502">
        <v>87</v>
      </c>
    </row>
    <row r="503" spans="1:2" x14ac:dyDescent="0.25">
      <c r="A503" t="s">
        <v>20</v>
      </c>
      <c r="B503">
        <v>87</v>
      </c>
    </row>
    <row r="504" spans="1:2" x14ac:dyDescent="0.25">
      <c r="A504" t="s">
        <v>20</v>
      </c>
      <c r="B504">
        <v>87</v>
      </c>
    </row>
    <row r="505" spans="1:2" x14ac:dyDescent="0.25">
      <c r="A505" t="s">
        <v>20</v>
      </c>
      <c r="B505">
        <v>86</v>
      </c>
    </row>
    <row r="506" spans="1:2" x14ac:dyDescent="0.25">
      <c r="A506" t="s">
        <v>20</v>
      </c>
      <c r="B506">
        <v>86</v>
      </c>
    </row>
    <row r="507" spans="1:2" x14ac:dyDescent="0.25">
      <c r="A507" t="s">
        <v>20</v>
      </c>
      <c r="B507">
        <v>86</v>
      </c>
    </row>
    <row r="508" spans="1:2" x14ac:dyDescent="0.25">
      <c r="A508" t="s">
        <v>20</v>
      </c>
      <c r="B508">
        <v>85</v>
      </c>
    </row>
    <row r="509" spans="1:2" x14ac:dyDescent="0.25">
      <c r="A509" t="s">
        <v>20</v>
      </c>
      <c r="B509">
        <v>85</v>
      </c>
    </row>
    <row r="510" spans="1:2" x14ac:dyDescent="0.25">
      <c r="A510" t="s">
        <v>20</v>
      </c>
      <c r="B510">
        <v>85</v>
      </c>
    </row>
    <row r="511" spans="1:2" x14ac:dyDescent="0.25">
      <c r="A511" t="s">
        <v>20</v>
      </c>
      <c r="B511">
        <v>85</v>
      </c>
    </row>
    <row r="512" spans="1:2" x14ac:dyDescent="0.25">
      <c r="A512" t="s">
        <v>20</v>
      </c>
      <c r="B512">
        <v>85</v>
      </c>
    </row>
    <row r="513" spans="1:2" x14ac:dyDescent="0.25">
      <c r="A513" t="s">
        <v>20</v>
      </c>
      <c r="B513">
        <v>85</v>
      </c>
    </row>
    <row r="514" spans="1:2" x14ac:dyDescent="0.25">
      <c r="A514" t="s">
        <v>20</v>
      </c>
      <c r="B514">
        <v>84</v>
      </c>
    </row>
    <row r="515" spans="1:2" x14ac:dyDescent="0.25">
      <c r="A515" t="s">
        <v>20</v>
      </c>
      <c r="B515">
        <v>84</v>
      </c>
    </row>
    <row r="516" spans="1:2" x14ac:dyDescent="0.25">
      <c r="A516" t="s">
        <v>20</v>
      </c>
      <c r="B516">
        <v>83</v>
      </c>
    </row>
    <row r="517" spans="1:2" x14ac:dyDescent="0.25">
      <c r="A517" t="s">
        <v>20</v>
      </c>
      <c r="B517">
        <v>83</v>
      </c>
    </row>
    <row r="518" spans="1:2" x14ac:dyDescent="0.25">
      <c r="A518" t="s">
        <v>20</v>
      </c>
      <c r="B518">
        <v>82</v>
      </c>
    </row>
    <row r="519" spans="1:2" x14ac:dyDescent="0.25">
      <c r="A519" t="s">
        <v>20</v>
      </c>
      <c r="B519">
        <v>82</v>
      </c>
    </row>
    <row r="520" spans="1:2" x14ac:dyDescent="0.25">
      <c r="A520" t="s">
        <v>20</v>
      </c>
      <c r="B520">
        <v>81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80</v>
      </c>
    </row>
    <row r="523" spans="1:2" x14ac:dyDescent="0.25">
      <c r="A523" t="s">
        <v>20</v>
      </c>
      <c r="B523">
        <v>80</v>
      </c>
    </row>
    <row r="524" spans="1:2" x14ac:dyDescent="0.25">
      <c r="A524" t="s">
        <v>20</v>
      </c>
      <c r="B524">
        <v>80</v>
      </c>
    </row>
    <row r="525" spans="1:2" x14ac:dyDescent="0.25">
      <c r="A525" t="s">
        <v>20</v>
      </c>
      <c r="B525">
        <v>80</v>
      </c>
    </row>
    <row r="526" spans="1:2" x14ac:dyDescent="0.25">
      <c r="A526" t="s">
        <v>20</v>
      </c>
      <c r="B526">
        <v>80</v>
      </c>
    </row>
    <row r="527" spans="1:2" x14ac:dyDescent="0.25">
      <c r="A527" t="s">
        <v>20</v>
      </c>
      <c r="B527">
        <v>78</v>
      </c>
    </row>
    <row r="528" spans="1:2" x14ac:dyDescent="0.25">
      <c r="A528" t="s">
        <v>20</v>
      </c>
      <c r="B528">
        <v>78</v>
      </c>
    </row>
    <row r="529" spans="1:2" x14ac:dyDescent="0.25">
      <c r="A529" t="s">
        <v>20</v>
      </c>
      <c r="B529">
        <v>76</v>
      </c>
    </row>
    <row r="530" spans="1:2" x14ac:dyDescent="0.25">
      <c r="A530" t="s">
        <v>20</v>
      </c>
      <c r="B530">
        <v>76</v>
      </c>
    </row>
    <row r="531" spans="1:2" x14ac:dyDescent="0.25">
      <c r="A531" t="s">
        <v>20</v>
      </c>
      <c r="B531">
        <v>72</v>
      </c>
    </row>
    <row r="532" spans="1:2" x14ac:dyDescent="0.25">
      <c r="A532" t="s">
        <v>20</v>
      </c>
      <c r="B532">
        <v>71</v>
      </c>
    </row>
    <row r="533" spans="1:2" x14ac:dyDescent="0.25">
      <c r="A533" t="s">
        <v>20</v>
      </c>
      <c r="B533">
        <v>70</v>
      </c>
    </row>
    <row r="534" spans="1:2" x14ac:dyDescent="0.25">
      <c r="A534" t="s">
        <v>20</v>
      </c>
      <c r="B534">
        <v>69</v>
      </c>
    </row>
    <row r="535" spans="1:2" x14ac:dyDescent="0.25">
      <c r="A535" t="s">
        <v>20</v>
      </c>
      <c r="B535">
        <v>69</v>
      </c>
    </row>
    <row r="536" spans="1:2" x14ac:dyDescent="0.25">
      <c r="A536" t="s">
        <v>20</v>
      </c>
      <c r="B536">
        <v>68</v>
      </c>
    </row>
    <row r="537" spans="1:2" x14ac:dyDescent="0.25">
      <c r="A537" t="s">
        <v>20</v>
      </c>
      <c r="B537">
        <v>67</v>
      </c>
    </row>
    <row r="538" spans="1:2" x14ac:dyDescent="0.25">
      <c r="A538" t="s">
        <v>20</v>
      </c>
      <c r="B538">
        <v>65</v>
      </c>
    </row>
    <row r="539" spans="1:2" x14ac:dyDescent="0.25">
      <c r="A539" t="s">
        <v>20</v>
      </c>
      <c r="B539">
        <v>65</v>
      </c>
    </row>
    <row r="540" spans="1:2" x14ac:dyDescent="0.25">
      <c r="A540" t="s">
        <v>20</v>
      </c>
      <c r="B540">
        <v>64</v>
      </c>
    </row>
    <row r="541" spans="1:2" x14ac:dyDescent="0.25">
      <c r="A541" t="s">
        <v>20</v>
      </c>
      <c r="B541">
        <v>62</v>
      </c>
    </row>
    <row r="542" spans="1:2" x14ac:dyDescent="0.25">
      <c r="A542" t="s">
        <v>20</v>
      </c>
      <c r="B542">
        <v>59</v>
      </c>
    </row>
    <row r="543" spans="1:2" x14ac:dyDescent="0.25">
      <c r="A543" t="s">
        <v>20</v>
      </c>
      <c r="B543">
        <v>56</v>
      </c>
    </row>
    <row r="544" spans="1:2" x14ac:dyDescent="0.25">
      <c r="A544" t="s">
        <v>20</v>
      </c>
      <c r="B544">
        <v>55</v>
      </c>
    </row>
    <row r="545" spans="1:2" x14ac:dyDescent="0.25">
      <c r="A545" t="s">
        <v>20</v>
      </c>
      <c r="B545">
        <v>54</v>
      </c>
    </row>
    <row r="546" spans="1:2" x14ac:dyDescent="0.25">
      <c r="A546" t="s">
        <v>20</v>
      </c>
      <c r="B546">
        <v>53</v>
      </c>
    </row>
    <row r="547" spans="1:2" x14ac:dyDescent="0.25">
      <c r="A547" t="s">
        <v>20</v>
      </c>
      <c r="B547">
        <v>53</v>
      </c>
    </row>
    <row r="548" spans="1:2" x14ac:dyDescent="0.25">
      <c r="A548" t="s">
        <v>20</v>
      </c>
      <c r="B548">
        <v>52</v>
      </c>
    </row>
    <row r="549" spans="1:2" x14ac:dyDescent="0.25">
      <c r="A549" t="s">
        <v>20</v>
      </c>
      <c r="B549">
        <v>50</v>
      </c>
    </row>
    <row r="550" spans="1:2" x14ac:dyDescent="0.25">
      <c r="A550" t="s">
        <v>20</v>
      </c>
      <c r="B550">
        <v>50</v>
      </c>
    </row>
    <row r="551" spans="1:2" x14ac:dyDescent="0.25">
      <c r="A551" t="s">
        <v>20</v>
      </c>
      <c r="B551">
        <v>50</v>
      </c>
    </row>
    <row r="552" spans="1:2" x14ac:dyDescent="0.25">
      <c r="A552" t="s">
        <v>20</v>
      </c>
      <c r="B552">
        <v>48</v>
      </c>
    </row>
    <row r="553" spans="1:2" x14ac:dyDescent="0.25">
      <c r="A553" t="s">
        <v>20</v>
      </c>
      <c r="B553">
        <v>48</v>
      </c>
    </row>
    <row r="554" spans="1:2" x14ac:dyDescent="0.25">
      <c r="A554" t="s">
        <v>20</v>
      </c>
      <c r="B554">
        <v>48</v>
      </c>
    </row>
    <row r="555" spans="1:2" x14ac:dyDescent="0.25">
      <c r="A555" t="s">
        <v>20</v>
      </c>
      <c r="B555">
        <v>43</v>
      </c>
    </row>
    <row r="556" spans="1:2" x14ac:dyDescent="0.25">
      <c r="A556" t="s">
        <v>20</v>
      </c>
      <c r="B556">
        <v>43</v>
      </c>
    </row>
    <row r="557" spans="1:2" x14ac:dyDescent="0.25">
      <c r="A557" t="s">
        <v>20</v>
      </c>
      <c r="B557">
        <v>42</v>
      </c>
    </row>
    <row r="558" spans="1:2" x14ac:dyDescent="0.25">
      <c r="A558" t="s">
        <v>20</v>
      </c>
      <c r="B558">
        <v>41</v>
      </c>
    </row>
    <row r="559" spans="1:2" x14ac:dyDescent="0.25">
      <c r="A559" t="s">
        <v>20</v>
      </c>
      <c r="B559">
        <v>41</v>
      </c>
    </row>
    <row r="560" spans="1:2" x14ac:dyDescent="0.25">
      <c r="A560" t="s">
        <v>20</v>
      </c>
      <c r="B560">
        <v>40</v>
      </c>
    </row>
    <row r="561" spans="1:2" x14ac:dyDescent="0.25">
      <c r="A561" t="s">
        <v>20</v>
      </c>
      <c r="B561">
        <v>34</v>
      </c>
    </row>
    <row r="562" spans="1:2" x14ac:dyDescent="0.25">
      <c r="A562" t="s">
        <v>20</v>
      </c>
      <c r="B562">
        <v>32</v>
      </c>
    </row>
    <row r="563" spans="1:2" x14ac:dyDescent="0.25">
      <c r="A563" t="s">
        <v>20</v>
      </c>
      <c r="B563">
        <v>32</v>
      </c>
    </row>
    <row r="564" spans="1:2" x14ac:dyDescent="0.25">
      <c r="A564" t="s">
        <v>20</v>
      </c>
      <c r="B564">
        <v>27</v>
      </c>
    </row>
    <row r="565" spans="1:2" x14ac:dyDescent="0.25">
      <c r="A565" t="s">
        <v>20</v>
      </c>
      <c r="B565">
        <v>26</v>
      </c>
    </row>
    <row r="566" spans="1:2" x14ac:dyDescent="0.25">
      <c r="A566" t="s">
        <v>20</v>
      </c>
      <c r="B566">
        <v>16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By Country and Category</vt:lpstr>
      <vt:lpstr>Pivot By Country and Sub Cat</vt:lpstr>
      <vt:lpstr>Pivot by Time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chandler f</cp:lastModifiedBy>
  <dcterms:created xsi:type="dcterms:W3CDTF">2021-09-29T18:52:28Z</dcterms:created>
  <dcterms:modified xsi:type="dcterms:W3CDTF">2024-10-20T22:19:23Z</dcterms:modified>
</cp:coreProperties>
</file>