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nh825\Documents\GitHub\EnergyEconomicsE2023\Exercises\E41\Data\"/>
    </mc:Choice>
  </mc:AlternateContent>
  <xr:revisionPtr revIDLastSave="0" documentId="13_ncr:1_{9709F487-FFA3-4857-8ED1-E6F3CA11B57B}" xr6:coauthVersionLast="47" xr6:coauthVersionMax="47" xr10:uidLastSave="{00000000-0000-0000-0000-000000000000}"/>
  <bookViews>
    <workbookView xWindow="0" yWindow="0" windowWidth="19200" windowHeight="20385" activeTab="1" xr2:uid="{00000000-000D-0000-FFFF-FFFF00000000}"/>
  </bookViews>
  <sheets>
    <sheet name="Log" sheetId="3" r:id="rId1"/>
    <sheet name="Parameters" sheetId="1" r:id="rId2"/>
    <sheet name="HourlyVari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B29" i="1"/>
  <c r="G15" i="1" l="1"/>
  <c r="G14" i="1"/>
  <c r="G13" i="1"/>
  <c r="G12" i="1"/>
  <c r="G11" i="1"/>
  <c r="G10" i="1"/>
  <c r="G9" i="1"/>
  <c r="G8" i="1"/>
  <c r="G7" i="1"/>
  <c r="G6" i="1"/>
  <c r="G5" i="1"/>
  <c r="G4" i="1"/>
  <c r="F15" i="1" l="1"/>
  <c r="F14" i="1"/>
  <c r="F12" i="1"/>
  <c r="F11" i="1"/>
  <c r="F9" i="1"/>
  <c r="F8" i="1"/>
  <c r="F7" i="1"/>
  <c r="F6" i="1"/>
  <c r="F5" i="1"/>
  <c r="F4" i="1"/>
  <c r="A29" i="1" l="1"/>
  <c r="A5" i="4" l="1"/>
  <c r="B5" i="4" s="1"/>
  <c r="A6" i="4" l="1"/>
  <c r="A7" i="4" l="1"/>
  <c r="B6" i="4"/>
  <c r="A8" i="4" l="1"/>
  <c r="B7" i="4"/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B8" i="4"/>
  <c r="B9" i="4" l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</calcChain>
</file>

<file path=xl/sharedStrings.xml><?xml version="1.0" encoding="utf-8"?>
<sst xmlns="http://schemas.openxmlformats.org/spreadsheetml/2006/main" count="89" uniqueCount="65">
  <si>
    <t>FuelMix</t>
  </si>
  <si>
    <t>Coal</t>
  </si>
  <si>
    <t>Natural gas</t>
  </si>
  <si>
    <t>GeneratingCapacity</t>
  </si>
  <si>
    <t>OtherMC</t>
  </si>
  <si>
    <t>BFt</t>
  </si>
  <si>
    <t>id</t>
  </si>
  <si>
    <t>FuelMix, BFt</t>
  </si>
  <si>
    <t>FuelPrice</t>
  </si>
  <si>
    <t>EmissionIntensity</t>
  </si>
  <si>
    <t>GENERATOR PARAMETERS, id</t>
  </si>
  <si>
    <t>FUEL PARAMETERS, BFt</t>
  </si>
  <si>
    <t>OTHER PARAMETERS</t>
  </si>
  <si>
    <t>Ratio of input-to-output</t>
  </si>
  <si>
    <t>EUR/MWh</t>
  </si>
  <si>
    <t>Ton CO2/MWh input</t>
  </si>
  <si>
    <t>MW</t>
  </si>
  <si>
    <t>EUR/MWh output</t>
  </si>
  <si>
    <t>Parameter</t>
  </si>
  <si>
    <t>LoadVariation</t>
  </si>
  <si>
    <t>h</t>
  </si>
  <si>
    <t>Hour of the day</t>
  </si>
  <si>
    <t>Month</t>
  </si>
  <si>
    <t>HOURLY VARIATION</t>
  </si>
  <si>
    <t>FOM</t>
  </si>
  <si>
    <t>CapVariation</t>
  </si>
  <si>
    <r>
      <t xml:space="preserve">Availability factor in hour </t>
    </r>
    <r>
      <rPr>
        <i/>
        <sz val="11"/>
        <color theme="1"/>
        <rFont val="Calibri"/>
        <family val="2"/>
        <scheme val="minor"/>
      </rPr>
      <t>h</t>
    </r>
  </si>
  <si>
    <t>EUR/MW Generating capacity</t>
  </si>
  <si>
    <t>Unit/description</t>
  </si>
  <si>
    <t>PV</t>
  </si>
  <si>
    <t>SH</t>
  </si>
  <si>
    <t>WL</t>
  </si>
  <si>
    <t>WS</t>
  </si>
  <si>
    <t>LoadVariation H</t>
  </si>
  <si>
    <t>LoadVariation E</t>
  </si>
  <si>
    <t>Biomass</t>
  </si>
  <si>
    <t>BP_Coal</t>
  </si>
  <si>
    <t>BP_NatGas</t>
  </si>
  <si>
    <t>BP_BioMass</t>
  </si>
  <si>
    <t>BH_BioMass</t>
  </si>
  <si>
    <t>BH_NatGas</t>
  </si>
  <si>
    <t>CD_Coal</t>
  </si>
  <si>
    <t>CD_NatGas</t>
  </si>
  <si>
    <t>HP</t>
  </si>
  <si>
    <t>Hourly demand, electricity</t>
  </si>
  <si>
    <t>Hourly demand, heat</t>
  </si>
  <si>
    <t>E2H</t>
  </si>
  <si>
    <t>Electricity-to-heat ratio</t>
  </si>
  <si>
    <t>Yearly load, E</t>
  </si>
  <si>
    <t>Load, E</t>
  </si>
  <si>
    <t>Yearly load of electricity, MWh</t>
  </si>
  <si>
    <t>Load, H</t>
  </si>
  <si>
    <t>Yearly demand of heat, MWh</t>
  </si>
  <si>
    <t>MWP, H</t>
  </si>
  <si>
    <t>MWP, E</t>
  </si>
  <si>
    <t>Marginal willingness to pay €/MWh electricity</t>
  </si>
  <si>
    <t>Marginal willingness to pay €/MWh heat</t>
  </si>
  <si>
    <t>Yearly load, H</t>
  </si>
  <si>
    <t>Plant type</t>
  </si>
  <si>
    <t>Back-pressure</t>
  </si>
  <si>
    <t>Standard, heat</t>
  </si>
  <si>
    <t>Standard, electricity</t>
  </si>
  <si>
    <t>Intermittent, electricity</t>
  </si>
  <si>
    <t>Intermittent, heat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</si>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</sst>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ldous vertical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Dot">
        <color indexed="64"/>
      </right>
      <top style="medium">
        <color indexed="64"/>
      </top>
      <bottom/>
      <diagonal/>
    </border>
    <border>
      <left/>
      <right style="dashDotDot">
        <color indexed="64"/>
      </right>
      <top style="medium">
        <color indexed="64"/>
      </top>
      <bottom/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/>
      <right style="dashDotDot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0" borderId="1" xfId="0" applyFont="1" applyBorder="1"/>
    <xf numFmtId="0" fontId="3" fillId="0" borderId="0" xfId="0" applyFont="1"/>
    <xf numFmtId="164" fontId="0" fillId="0" borderId="0" xfId="0" applyNumberFormat="1"/>
    <xf numFmtId="164" fontId="0" fillId="0" borderId="5" xfId="0" applyNumberFormat="1" applyBorder="1"/>
    <xf numFmtId="0" fontId="0" fillId="0" borderId="9" xfId="0" applyBorder="1"/>
    <xf numFmtId="0" fontId="0" fillId="0" borderId="10" xfId="0" applyBorder="1"/>
    <xf numFmtId="2" fontId="0" fillId="0" borderId="2" xfId="0" applyNumberFormat="1" applyBorder="1"/>
    <xf numFmtId="2" fontId="0" fillId="0" borderId="4" xfId="0" applyNumberFormat="1" applyBorder="1"/>
    <xf numFmtId="0" fontId="1" fillId="0" borderId="0" xfId="0" applyFont="1" applyAlignment="1">
      <alignment horizontal="center" vertical="top"/>
    </xf>
    <xf numFmtId="2" fontId="0" fillId="0" borderId="0" xfId="0" applyNumberFormat="1"/>
    <xf numFmtId="2" fontId="0" fillId="0" borderId="5" xfId="0" applyNumberFormat="1" applyBorder="1"/>
    <xf numFmtId="2" fontId="0" fillId="0" borderId="1" xfId="0" applyNumberFormat="1" applyBorder="1"/>
    <xf numFmtId="2" fontId="0" fillId="0" borderId="3" xfId="0" applyNumberFormat="1" applyBorder="1"/>
    <xf numFmtId="0" fontId="2" fillId="0" borderId="0" xfId="0" applyFont="1" applyAlignment="1">
      <alignment vertical="center"/>
    </xf>
    <xf numFmtId="0" fontId="1" fillId="0" borderId="1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</font>
      <border diagonalUp="0" diagonalDown="0" outline="0">
        <left style="dashDot">
          <color auto="1"/>
        </left>
        <right style="dashDot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15" totalsRowShown="0" headerRowDxfId="20" dataDxfId="19" dataCellStyle="Normal">
  <autoFilter ref="A3:I15" xr:uid="{00000000-0009-0000-0100-000001000000}"/>
  <tableColumns count="9">
    <tableColumn id="1" xr3:uid="{00000000-0010-0000-0000-000001000000}" name="id" dataDxfId="18" dataCellStyle="Normal"/>
    <tableColumn id="2" xr3:uid="{00000000-0010-0000-0000-000002000000}" name="Coal" dataDxfId="17" dataCellStyle="Normal"/>
    <tableColumn id="3" xr3:uid="{00000000-0010-0000-0000-000003000000}" name="Natural gas" dataDxfId="16" dataCellStyle="Normal"/>
    <tableColumn id="7" xr3:uid="{00000000-0010-0000-0000-000007000000}" name="Biomass" dataDxfId="15" dataCellStyle="Normal"/>
    <tableColumn id="4" xr3:uid="{00000000-0010-0000-0000-000004000000}" name="GeneratingCapacity" dataDxfId="14" dataCellStyle="Normal"/>
    <tableColumn id="5" xr3:uid="{00000000-0010-0000-0000-000005000000}" name="OtherMC" dataDxfId="13" dataCellStyle="Normal"/>
    <tableColumn id="6" xr3:uid="{00000000-0010-0000-0000-000006000000}" name="FOM" dataDxfId="12" dataCellStyle="Normal"/>
    <tableColumn id="8" xr3:uid="{00000000-0010-0000-0000-000008000000}" name="E2H" dataDxfId="11" dataCellStyle="Normal"/>
    <tableColumn id="9" xr3:uid="{00000000-0010-0000-0000-000009000000}" name="Plant type" dataDxfId="10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456" displayName="Table2456" ref="A20:C23" totalsRowShown="0">
  <autoFilter ref="A20:C23" xr:uid="{00000000-0009-0000-0100-000005000000}"/>
  <tableColumns count="3">
    <tableColumn id="1" xr3:uid="{00000000-0010-0000-0100-000001000000}" name="BFt" dataDxfId="9"/>
    <tableColumn id="2" xr3:uid="{00000000-0010-0000-0100-000002000000}" name="FuelPrice" dataDxfId="8"/>
    <tableColumn id="3" xr3:uid="{00000000-0010-0000-0100-000003000000}" name="EmissionIntensity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28:D29" totalsRowShown="0" tableBorderDxfId="6">
  <autoFilter ref="A28:D29" xr:uid="{00000000-0009-0000-0100-000006000000}"/>
  <tableColumns count="4">
    <tableColumn id="2" xr3:uid="{00000000-0010-0000-0200-000002000000}" name="Yearly load, E">
      <calculatedColumnFormula>SUM(Table2[LoadVariation E])</calculatedColumnFormula>
    </tableColumn>
    <tableColumn id="5" xr3:uid="{00000000-0010-0000-0200-000005000000}" name="Yearly load, H">
      <calculatedColumnFormula>SUM(Table2[LoadVariation H])</calculatedColumnFormula>
    </tableColumn>
    <tableColumn id="3" xr3:uid="{00000000-0010-0000-0200-000003000000}" name="MWP, E"/>
    <tableColumn id="4" xr3:uid="{00000000-0010-0000-0200-000004000000}" name="MWP, 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3:H291" totalsRowShown="0">
  <autoFilter ref="A3:H291" xr:uid="{00000000-0009-0000-0100-000002000000}"/>
  <tableColumns count="8">
    <tableColumn id="1" xr3:uid="{00000000-0010-0000-0300-000001000000}" name="Hour of the day">
      <calculatedColumnFormula>IF(A3+1=25,1,A3+1)</calculatedColumnFormula>
    </tableColumn>
    <tableColumn id="2" xr3:uid="{00000000-0010-0000-0300-000002000000}" name="Month">
      <calculatedColumnFormula>IF(A4=1,B3+1,B3)</calculatedColumnFormula>
    </tableColumn>
    <tableColumn id="3" xr3:uid="{00000000-0010-0000-0300-000003000000}" name="LoadVariation E" dataDxfId="5"/>
    <tableColumn id="9" xr3:uid="{00000000-0010-0000-0300-000009000000}" name="LoadVariation H" dataDxfId="4"/>
    <tableColumn id="4" xr3:uid="{00000000-0010-0000-0300-000004000000}" name="PV" dataDxfId="3"/>
    <tableColumn id="5" xr3:uid="{00000000-0010-0000-0300-000005000000}" name="SH" dataDxfId="2"/>
    <tableColumn id="6" xr3:uid="{00000000-0010-0000-0300-000006000000}" name="WL" dataDxfId="1"/>
    <tableColumn id="7" xr3:uid="{00000000-0010-0000-0300-000007000000}" name="W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"/>
    </sheetView>
  </sheetViews>
  <sheetFormatPr defaultRowHeight="15"/>
  <cols>
    <col min="1" max="1" width="19.42578125" bestFit="1" customWidth="1"/>
    <col min="2" max="2" width="42.42578125" bestFit="1" customWidth="1"/>
    <col min="3" max="3" width="11.140625" bestFit="1" customWidth="1"/>
  </cols>
  <sheetData>
    <row r="1" spans="1:2">
      <c r="A1" s="1" t="s">
        <v>18</v>
      </c>
      <c r="B1" s="1" t="s">
        <v>28</v>
      </c>
    </row>
    <row r="2" spans="1:2">
      <c r="A2" t="s">
        <v>0</v>
      </c>
      <c r="B2" t="s">
        <v>13</v>
      </c>
    </row>
    <row r="3" spans="1:2">
      <c r="A3" t="s">
        <v>8</v>
      </c>
      <c r="B3" t="s">
        <v>14</v>
      </c>
    </row>
    <row r="4" spans="1:2">
      <c r="A4" t="s">
        <v>9</v>
      </c>
      <c r="B4" t="s">
        <v>15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3</v>
      </c>
      <c r="B7" t="s">
        <v>16</v>
      </c>
    </row>
    <row r="8" spans="1:2">
      <c r="A8" t="s">
        <v>4</v>
      </c>
      <c r="B8" t="s">
        <v>17</v>
      </c>
    </row>
    <row r="9" spans="1:2">
      <c r="A9" t="s">
        <v>24</v>
      </c>
      <c r="B9" t="s">
        <v>27</v>
      </c>
    </row>
    <row r="10" spans="1:2">
      <c r="A10" t="s">
        <v>34</v>
      </c>
      <c r="B10" t="s">
        <v>44</v>
      </c>
    </row>
    <row r="11" spans="1:2">
      <c r="A11" t="s">
        <v>33</v>
      </c>
      <c r="B11" t="s">
        <v>45</v>
      </c>
    </row>
    <row r="12" spans="1:2">
      <c r="A12" t="s">
        <v>25</v>
      </c>
      <c r="B12" t="s">
        <v>26</v>
      </c>
    </row>
    <row r="13" spans="1:2">
      <c r="A13" t="s">
        <v>54</v>
      </c>
      <c r="B13" t="s">
        <v>55</v>
      </c>
    </row>
    <row r="14" spans="1:2">
      <c r="A14" t="s">
        <v>53</v>
      </c>
      <c r="B14" t="s">
        <v>56</v>
      </c>
    </row>
    <row r="15" spans="1:2">
      <c r="A15" t="s">
        <v>46</v>
      </c>
      <c r="B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workbookViewId="0">
      <selection activeCell="D8" sqref="D8"/>
    </sheetView>
  </sheetViews>
  <sheetFormatPr defaultRowHeight="15"/>
  <cols>
    <col min="1" max="1" width="19" customWidth="1"/>
    <col min="2" max="2" width="19.85546875" customWidth="1"/>
    <col min="3" max="3" width="24.5703125" customWidth="1"/>
    <col min="4" max="4" width="20.5703125" customWidth="1"/>
    <col min="5" max="5" width="21" bestFit="1" customWidth="1"/>
    <col min="6" max="6" width="11.42578125" bestFit="1" customWidth="1"/>
    <col min="7" max="7" width="11.28515625" bestFit="1" customWidth="1"/>
    <col min="8" max="8" width="9.140625" customWidth="1"/>
    <col min="9" max="9" width="22.28515625" bestFit="1" customWidth="1"/>
  </cols>
  <sheetData>
    <row r="1" spans="1:9" ht="19.5" customHeight="1" thickBot="1">
      <c r="A1" s="21" t="s">
        <v>10</v>
      </c>
      <c r="B1" s="22"/>
      <c r="C1" s="22"/>
      <c r="D1" s="22"/>
      <c r="E1" s="22"/>
      <c r="F1" s="22"/>
      <c r="G1" s="22"/>
      <c r="H1" s="22"/>
      <c r="I1" s="23"/>
    </row>
    <row r="2" spans="1:9">
      <c r="A2" s="2"/>
      <c r="B2" s="24" t="s">
        <v>7</v>
      </c>
      <c r="C2" s="24"/>
      <c r="D2" s="24"/>
      <c r="I2" s="3"/>
    </row>
    <row r="3" spans="1:9">
      <c r="A3" s="2" t="s">
        <v>6</v>
      </c>
      <c r="B3" s="10" t="s">
        <v>1</v>
      </c>
      <c r="C3" s="11" t="s">
        <v>2</v>
      </c>
      <c r="D3" t="s">
        <v>35</v>
      </c>
      <c r="E3" t="s">
        <v>3</v>
      </c>
      <c r="F3" t="s">
        <v>4</v>
      </c>
      <c r="G3" t="s">
        <v>24</v>
      </c>
      <c r="H3" t="s">
        <v>46</v>
      </c>
      <c r="I3" s="3" t="s">
        <v>58</v>
      </c>
    </row>
    <row r="4" spans="1:9">
      <c r="A4" s="17" t="s">
        <v>36</v>
      </c>
      <c r="B4" s="15">
        <v>2.0618556701030917</v>
      </c>
      <c r="C4" s="15">
        <v>0</v>
      </c>
      <c r="D4" s="15">
        <v>0</v>
      </c>
      <c r="E4" s="15">
        <v>71.3</v>
      </c>
      <c r="F4" s="15">
        <f>0.805555555555555*3.6</f>
        <v>2.8999999999999981</v>
      </c>
      <c r="G4" s="15">
        <f>8.61111111111111*3.6*1000</f>
        <v>31000</v>
      </c>
      <c r="H4" s="15">
        <v>0.84</v>
      </c>
      <c r="I4" s="12" t="s">
        <v>59</v>
      </c>
    </row>
    <row r="5" spans="1:9">
      <c r="A5" s="17" t="s">
        <v>37</v>
      </c>
      <c r="B5" s="15">
        <v>0</v>
      </c>
      <c r="C5" s="15">
        <v>1.9607843137254901</v>
      </c>
      <c r="D5" s="15">
        <v>0</v>
      </c>
      <c r="E5" s="15">
        <v>20.14</v>
      </c>
      <c r="F5" s="15">
        <f>1.22222222222222*3.6</f>
        <v>4.3999999999999924</v>
      </c>
      <c r="G5" s="15">
        <f>8.13888888888889*3.6*1000</f>
        <v>29300</v>
      </c>
      <c r="H5" s="15">
        <v>1.3</v>
      </c>
      <c r="I5" s="12" t="s">
        <v>59</v>
      </c>
    </row>
    <row r="6" spans="1:9">
      <c r="A6" s="17" t="s">
        <v>38</v>
      </c>
      <c r="B6" s="15">
        <v>0</v>
      </c>
      <c r="C6" s="15">
        <v>0</v>
      </c>
      <c r="D6" s="15">
        <v>3.1566190729772359</v>
      </c>
      <c r="E6" s="15">
        <v>5.3</v>
      </c>
      <c r="F6" s="15">
        <f>0.479513184166667*3.6</f>
        <v>1.7262474630000013</v>
      </c>
      <c r="G6" s="15">
        <f>18.3333333333333*3.6*1000</f>
        <v>65999.999999999884</v>
      </c>
      <c r="H6" s="15">
        <v>0.49</v>
      </c>
      <c r="I6" s="12" t="s">
        <v>59</v>
      </c>
    </row>
    <row r="7" spans="1:9">
      <c r="A7" s="17" t="s">
        <v>39</v>
      </c>
      <c r="B7" s="15">
        <v>0</v>
      </c>
      <c r="C7" s="15">
        <v>0</v>
      </c>
      <c r="D7" s="15">
        <v>0.98842427860704063</v>
      </c>
      <c r="E7" s="15">
        <v>5.3</v>
      </c>
      <c r="F7" s="15">
        <f>0.5449271675*3.6</f>
        <v>1.9617378030000001</v>
      </c>
      <c r="G7" s="15">
        <f>9.08333333333333*3.6*1000</f>
        <v>32699.999999999989</v>
      </c>
      <c r="H7" s="15"/>
      <c r="I7" s="12" t="s">
        <v>60</v>
      </c>
    </row>
    <row r="8" spans="1:9">
      <c r="A8" s="17" t="s">
        <v>40</v>
      </c>
      <c r="B8" s="15">
        <v>0</v>
      </c>
      <c r="C8" s="15">
        <v>0</v>
      </c>
      <c r="D8" s="15">
        <v>0.95238095238095233</v>
      </c>
      <c r="E8" s="15">
        <v>29.69</v>
      </c>
      <c r="F8" s="15">
        <f>0.305555555555556*3.6</f>
        <v>1.1000000000000016</v>
      </c>
      <c r="G8" s="15">
        <f>0.541666666666667*3.6*1000</f>
        <v>1950.0000000000011</v>
      </c>
      <c r="H8" s="15"/>
      <c r="I8" s="12" t="s">
        <v>60</v>
      </c>
    </row>
    <row r="9" spans="1:9">
      <c r="A9" s="17" t="s">
        <v>41</v>
      </c>
      <c r="B9" s="15">
        <v>2</v>
      </c>
      <c r="C9" s="15">
        <v>0</v>
      </c>
      <c r="D9" s="15">
        <v>0</v>
      </c>
      <c r="E9" s="15">
        <v>1.6</v>
      </c>
      <c r="F9" s="15">
        <f>0.555555555555556*3.6</f>
        <v>2.0000000000000018</v>
      </c>
      <c r="G9" s="15">
        <f>24.4444444444444*3.6*1000</f>
        <v>87999.99999999984</v>
      </c>
      <c r="H9" s="15"/>
      <c r="I9" s="12" t="s">
        <v>61</v>
      </c>
    </row>
    <row r="10" spans="1:9">
      <c r="A10" s="17" t="s">
        <v>42</v>
      </c>
      <c r="B10" s="15">
        <v>0</v>
      </c>
      <c r="C10" s="15">
        <v>1.6666666666666667</v>
      </c>
      <c r="D10" s="15">
        <v>0</v>
      </c>
      <c r="E10" s="15">
        <v>1.6</v>
      </c>
      <c r="F10" s="15">
        <f>0.555555555555556*3.6</f>
        <v>2.0000000000000018</v>
      </c>
      <c r="G10" s="15">
        <f>8.33333333333333*3.6*1000</f>
        <v>29999.999999999989</v>
      </c>
      <c r="H10" s="15"/>
      <c r="I10" s="12" t="s">
        <v>61</v>
      </c>
    </row>
    <row r="11" spans="1:9">
      <c r="A11" s="17" t="s">
        <v>32</v>
      </c>
      <c r="B11" s="15">
        <v>0</v>
      </c>
      <c r="C11" s="15">
        <v>0</v>
      </c>
      <c r="D11" s="15">
        <v>0</v>
      </c>
      <c r="E11" s="15">
        <v>21.87</v>
      </c>
      <c r="F11" s="15">
        <f>1.38888888888889*3.6</f>
        <v>5.0000000000000036</v>
      </c>
      <c r="G11" s="15">
        <f>13.8888888888889*3.6*1000</f>
        <v>50000.000000000044</v>
      </c>
      <c r="H11" s="15"/>
      <c r="I11" s="12" t="s">
        <v>62</v>
      </c>
    </row>
    <row r="12" spans="1:9">
      <c r="A12" s="17" t="s">
        <v>31</v>
      </c>
      <c r="B12" s="15">
        <v>0</v>
      </c>
      <c r="C12" s="15">
        <v>0</v>
      </c>
      <c r="D12" s="15">
        <v>0</v>
      </c>
      <c r="E12" s="15">
        <v>34.29</v>
      </c>
      <c r="F12" s="15">
        <f>0.416666666666667*3.6</f>
        <v>1.5000000000000013</v>
      </c>
      <c r="G12" s="15">
        <f>3.88888888888889*3.6*1000</f>
        <v>14000.000000000005</v>
      </c>
      <c r="H12" s="15"/>
      <c r="I12" s="12" t="s">
        <v>62</v>
      </c>
    </row>
    <row r="13" spans="1:9">
      <c r="A13" s="17" t="s">
        <v>29</v>
      </c>
      <c r="B13" s="15">
        <v>0</v>
      </c>
      <c r="C13" s="15">
        <v>0</v>
      </c>
      <c r="D13" s="15">
        <v>0</v>
      </c>
      <c r="E13" s="15">
        <v>3.84</v>
      </c>
      <c r="F13" s="15">
        <v>0</v>
      </c>
      <c r="G13" s="15">
        <f>3.13888888888889*3.6*1000</f>
        <v>11300.000000000004</v>
      </c>
      <c r="H13" s="15"/>
      <c r="I13" s="12" t="s">
        <v>62</v>
      </c>
    </row>
    <row r="14" spans="1:9">
      <c r="A14" s="17" t="s">
        <v>30</v>
      </c>
      <c r="B14" s="15">
        <v>0</v>
      </c>
      <c r="C14" s="15">
        <v>0</v>
      </c>
      <c r="D14" s="15">
        <v>0</v>
      </c>
      <c r="E14" s="15">
        <v>25</v>
      </c>
      <c r="F14" s="15">
        <f>0.0583333333333333*3.6</f>
        <v>0.20999999999999988</v>
      </c>
      <c r="G14" s="15">
        <f>0.01689125*3.6*1000</f>
        <v>60.808500000000002</v>
      </c>
      <c r="H14" s="15"/>
      <c r="I14" s="12" t="s">
        <v>63</v>
      </c>
    </row>
    <row r="15" spans="1:9" ht="15.75" thickBot="1">
      <c r="A15" s="18" t="s">
        <v>43</v>
      </c>
      <c r="B15" s="16">
        <v>0</v>
      </c>
      <c r="C15" s="16">
        <v>0</v>
      </c>
      <c r="D15" s="16">
        <v>0</v>
      </c>
      <c r="E15" s="16">
        <v>4.24</v>
      </c>
      <c r="F15" s="16">
        <f>0.469444444444444*3.6</f>
        <v>1.6899999999999984</v>
      </c>
      <c r="G15" s="16">
        <f>0.555555555555556*3.6*1000</f>
        <v>2000.0000000000018</v>
      </c>
      <c r="H15" s="16">
        <v>-0.28999999999999998</v>
      </c>
      <c r="I15" s="13" t="s">
        <v>64</v>
      </c>
    </row>
    <row r="18" spans="1:5" ht="15.75" thickBot="1"/>
    <row r="19" spans="1:5" ht="19.5" thickBot="1">
      <c r="A19" s="21" t="s">
        <v>11</v>
      </c>
      <c r="B19" s="22"/>
      <c r="C19" s="23"/>
    </row>
    <row r="20" spans="1:5">
      <c r="A20" s="2" t="s">
        <v>5</v>
      </c>
      <c r="B20" t="s">
        <v>8</v>
      </c>
      <c r="C20" s="3" t="s">
        <v>9</v>
      </c>
    </row>
    <row r="21" spans="1:5">
      <c r="A21" s="2" t="s">
        <v>1</v>
      </c>
      <c r="B21">
        <v>8.5</v>
      </c>
      <c r="C21" s="12">
        <v>0.33973200000000003</v>
      </c>
    </row>
    <row r="22" spans="1:5">
      <c r="A22" s="2" t="s">
        <v>2</v>
      </c>
      <c r="B22">
        <v>18.170000000000002</v>
      </c>
      <c r="C22" s="12">
        <v>0.20520000000000002</v>
      </c>
    </row>
    <row r="23" spans="1:5" ht="15.75" thickBot="1">
      <c r="A23" s="4" t="s">
        <v>35</v>
      </c>
      <c r="B23" s="5">
        <v>25.2</v>
      </c>
      <c r="C23" s="13">
        <v>0</v>
      </c>
    </row>
    <row r="26" spans="1:5" ht="15.75" thickBot="1"/>
    <row r="27" spans="1:5" ht="19.5" thickBot="1">
      <c r="A27" s="21" t="s">
        <v>12</v>
      </c>
      <c r="B27" s="22"/>
      <c r="C27" s="22"/>
      <c r="D27" s="23"/>
      <c r="E27" s="19"/>
    </row>
    <row r="28" spans="1:5">
      <c r="A28" t="s">
        <v>48</v>
      </c>
      <c r="B28" t="s">
        <v>57</v>
      </c>
      <c r="C28" t="s">
        <v>54</v>
      </c>
      <c r="D28" t="s">
        <v>53</v>
      </c>
    </row>
    <row r="29" spans="1:5">
      <c r="A29">
        <f>SUM(Table2[LoadVariation E])</f>
        <v>28800.000000000131</v>
      </c>
      <c r="B29">
        <f>SUM(Table2[LoadVariation H])</f>
        <v>30815.999999999953</v>
      </c>
      <c r="C29">
        <v>100</v>
      </c>
      <c r="D29">
        <v>100</v>
      </c>
    </row>
  </sheetData>
  <mergeCells count="4">
    <mergeCell ref="A19:C19"/>
    <mergeCell ref="B2:D2"/>
    <mergeCell ref="A27:D27"/>
    <mergeCell ref="A1:I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1"/>
  <sheetViews>
    <sheetView workbookViewId="0">
      <selection activeCell="N14" sqref="N14"/>
    </sheetView>
  </sheetViews>
  <sheetFormatPr defaultRowHeight="15"/>
  <cols>
    <col min="1" max="1" width="17.5703125" bestFit="1" customWidth="1"/>
    <col min="2" max="2" width="9.85546875" bestFit="1" customWidth="1"/>
    <col min="3" max="3" width="17.140625" bestFit="1" customWidth="1"/>
    <col min="4" max="4" width="17.42578125" bestFit="1" customWidth="1"/>
    <col min="9" max="9" width="12.85546875" bestFit="1" customWidth="1"/>
  </cols>
  <sheetData>
    <row r="1" spans="1:9" ht="19.5" thickBot="1">
      <c r="A1" s="21" t="s">
        <v>23</v>
      </c>
      <c r="B1" s="22"/>
      <c r="C1" s="22"/>
      <c r="D1" s="22"/>
      <c r="E1" s="22"/>
      <c r="F1" s="22"/>
      <c r="G1" s="22"/>
      <c r="H1" s="22"/>
      <c r="I1" s="19"/>
    </row>
    <row r="2" spans="1:9">
      <c r="A2" s="25" t="s">
        <v>20</v>
      </c>
      <c r="B2" s="26"/>
      <c r="C2" s="27" t="s">
        <v>19</v>
      </c>
      <c r="D2" s="28"/>
      <c r="E2" s="29" t="s">
        <v>25</v>
      </c>
      <c r="F2" s="27"/>
      <c r="G2" s="27"/>
      <c r="H2" s="28"/>
    </row>
    <row r="3" spans="1:9">
      <c r="A3" s="6" t="s">
        <v>21</v>
      </c>
      <c r="B3" s="7" t="s">
        <v>22</v>
      </c>
      <c r="C3" t="s">
        <v>34</v>
      </c>
      <c r="D3" t="s">
        <v>33</v>
      </c>
      <c r="E3" s="10" t="s">
        <v>29</v>
      </c>
      <c r="F3" t="s">
        <v>30</v>
      </c>
      <c r="G3" s="14" t="s">
        <v>31</v>
      </c>
      <c r="H3" s="20" t="s">
        <v>32</v>
      </c>
    </row>
    <row r="4" spans="1:9">
      <c r="A4" s="2">
        <v>1</v>
      </c>
      <c r="B4">
        <v>1</v>
      </c>
      <c r="C4" s="8">
        <v>80.368825769466483</v>
      </c>
      <c r="D4" s="8">
        <v>94.102347972769266</v>
      </c>
      <c r="E4" s="15">
        <v>0</v>
      </c>
      <c r="F4" s="15">
        <v>0</v>
      </c>
      <c r="G4" s="15">
        <v>9.4259212712524867E-2</v>
      </c>
      <c r="H4" s="15">
        <v>0.92805686261871723</v>
      </c>
    </row>
    <row r="5" spans="1:9">
      <c r="A5" s="2">
        <f>IF(A4+1=25,1,A4+1)</f>
        <v>2</v>
      </c>
      <c r="B5">
        <f>IF(A5=1,B4+1,B4)</f>
        <v>1</v>
      </c>
      <c r="C5" s="8">
        <v>77.316502998622127</v>
      </c>
      <c r="D5" s="8">
        <v>97.978869145163401</v>
      </c>
      <c r="E5" s="15">
        <v>0</v>
      </c>
      <c r="F5" s="15">
        <v>0</v>
      </c>
      <c r="G5" s="15">
        <v>7.5392639612087822E-2</v>
      </c>
      <c r="H5" s="15">
        <v>6.5524216414846861E-2</v>
      </c>
    </row>
    <row r="6" spans="1:9">
      <c r="A6" s="2">
        <f t="shared" ref="A6:A69" si="0">IF(A5+1=25,1,A5+1)</f>
        <v>3</v>
      </c>
      <c r="B6">
        <f t="shared" ref="B6:B69" si="1">IF(A6=1,B5+1,B5)</f>
        <v>1</v>
      </c>
      <c r="C6" s="8">
        <v>75.689608168337841</v>
      </c>
      <c r="D6" s="8">
        <v>98.306356596532297</v>
      </c>
      <c r="E6" s="15">
        <v>0</v>
      </c>
      <c r="F6" s="15">
        <v>0</v>
      </c>
      <c r="G6" s="15">
        <v>5.7618540351294073E-2</v>
      </c>
      <c r="H6" s="15">
        <v>5.7658254215244689E-2</v>
      </c>
    </row>
    <row r="7" spans="1:9">
      <c r="A7" s="2">
        <f t="shared" si="0"/>
        <v>4</v>
      </c>
      <c r="B7">
        <f t="shared" si="1"/>
        <v>1</v>
      </c>
      <c r="C7" s="8">
        <v>74.997063163758725</v>
      </c>
      <c r="D7" s="8">
        <v>103.9765867592744</v>
      </c>
      <c r="E7" s="15">
        <v>0</v>
      </c>
      <c r="F7" s="15">
        <v>0</v>
      </c>
      <c r="G7" s="15">
        <v>5.7818593134633341E-2</v>
      </c>
      <c r="H7" s="15">
        <v>5.9872889084637247E-2</v>
      </c>
    </row>
    <row r="8" spans="1:9">
      <c r="A8" s="2">
        <f t="shared" si="0"/>
        <v>5</v>
      </c>
      <c r="B8">
        <f t="shared" si="1"/>
        <v>1</v>
      </c>
      <c r="C8" s="8">
        <v>75.078476242813352</v>
      </c>
      <c r="D8" s="8">
        <v>251.78396033976281</v>
      </c>
      <c r="E8" s="15">
        <v>0</v>
      </c>
      <c r="F8" s="15">
        <v>0</v>
      </c>
      <c r="G8" s="15">
        <v>4.421794950400295E-2</v>
      </c>
      <c r="H8" s="15">
        <v>4.0255417889133678E-2</v>
      </c>
    </row>
    <row r="9" spans="1:9">
      <c r="A9" s="2">
        <f t="shared" si="0"/>
        <v>6</v>
      </c>
      <c r="B9">
        <f t="shared" si="1"/>
        <v>1</v>
      </c>
      <c r="C9" s="8">
        <v>76.518032627749932</v>
      </c>
      <c r="D9" s="8">
        <v>245.04548539533539</v>
      </c>
      <c r="E9" s="15">
        <v>0</v>
      </c>
      <c r="F9" s="15">
        <v>0</v>
      </c>
      <c r="G9" s="15">
        <v>0.89745732604598838</v>
      </c>
      <c r="H9" s="15">
        <v>0.90839217069328171</v>
      </c>
    </row>
    <row r="10" spans="1:9">
      <c r="A10" s="2">
        <f t="shared" si="0"/>
        <v>7</v>
      </c>
      <c r="B10">
        <f t="shared" si="1"/>
        <v>1</v>
      </c>
      <c r="C10" s="8">
        <v>80.823305427579228</v>
      </c>
      <c r="D10" s="8">
        <v>237.79319868798061</v>
      </c>
      <c r="E10" s="15">
        <v>0</v>
      </c>
      <c r="F10" s="15">
        <v>0</v>
      </c>
      <c r="G10" s="15">
        <v>0.8978653026233876</v>
      </c>
      <c r="H10" s="15">
        <v>0.91876760370149613</v>
      </c>
    </row>
    <row r="11" spans="1:9">
      <c r="A11" s="2">
        <f t="shared" si="0"/>
        <v>8</v>
      </c>
      <c r="B11">
        <f t="shared" si="1"/>
        <v>1</v>
      </c>
      <c r="C11" s="8">
        <v>141.80291836957261</v>
      </c>
      <c r="D11" s="8">
        <v>244.3740088484372</v>
      </c>
      <c r="E11" s="15">
        <v>0</v>
      </c>
      <c r="F11" s="15">
        <v>0</v>
      </c>
      <c r="G11" s="15">
        <v>0.9005965926516093</v>
      </c>
      <c r="H11" s="15">
        <v>5.2278859021230188E-2</v>
      </c>
    </row>
    <row r="12" spans="1:9">
      <c r="A12" s="2">
        <f t="shared" si="0"/>
        <v>9</v>
      </c>
      <c r="B12">
        <f t="shared" si="1"/>
        <v>1</v>
      </c>
      <c r="C12" s="8">
        <v>147.2629233552972</v>
      </c>
      <c r="D12" s="8">
        <v>262.90485939302698</v>
      </c>
      <c r="E12" s="15">
        <v>0</v>
      </c>
      <c r="F12" s="15">
        <v>0</v>
      </c>
      <c r="G12" s="15">
        <v>0.91492743811363564</v>
      </c>
      <c r="H12" s="15">
        <v>6.7519007844823495E-2</v>
      </c>
    </row>
    <row r="13" spans="1:9">
      <c r="A13" s="2">
        <f t="shared" si="0"/>
        <v>10</v>
      </c>
      <c r="B13">
        <f t="shared" si="1"/>
        <v>1</v>
      </c>
      <c r="C13" s="8">
        <v>147.2433677828422</v>
      </c>
      <c r="D13" s="8">
        <v>258.98625956421711</v>
      </c>
      <c r="E13" s="15">
        <v>6.0632048733997392E-2</v>
      </c>
      <c r="F13" s="15">
        <v>0</v>
      </c>
      <c r="G13" s="15">
        <v>0.91408178285655384</v>
      </c>
      <c r="H13" s="15">
        <v>0.92900841496517572</v>
      </c>
    </row>
    <row r="14" spans="1:9">
      <c r="A14" s="2">
        <f t="shared" si="0"/>
        <v>11</v>
      </c>
      <c r="B14">
        <f t="shared" si="1"/>
        <v>1</v>
      </c>
      <c r="C14" s="8">
        <v>147.95365582735221</v>
      </c>
      <c r="D14" s="8">
        <v>262.04132301902428</v>
      </c>
      <c r="E14" s="15">
        <v>0.1119467872267612</v>
      </c>
      <c r="F14" s="15">
        <v>0</v>
      </c>
      <c r="G14" s="15">
        <v>0.90855925207913801</v>
      </c>
      <c r="H14" s="15">
        <v>9.0545722229820005E-2</v>
      </c>
    </row>
    <row r="15" spans="1:9">
      <c r="A15" s="2">
        <f t="shared" si="0"/>
        <v>12</v>
      </c>
      <c r="B15">
        <f t="shared" si="1"/>
        <v>1</v>
      </c>
      <c r="C15" s="8">
        <v>145.7390406991141</v>
      </c>
      <c r="D15" s="8">
        <v>256.70831004828261</v>
      </c>
      <c r="E15" s="15">
        <v>0.1536660868143741</v>
      </c>
      <c r="F15" s="15">
        <v>0</v>
      </c>
      <c r="G15" s="15">
        <v>7.3417491494319961E-2</v>
      </c>
      <c r="H15" s="15">
        <v>6.1238155641261713E-2</v>
      </c>
    </row>
    <row r="16" spans="1:9">
      <c r="A16" s="2">
        <f t="shared" si="0"/>
        <v>13</v>
      </c>
      <c r="B16">
        <f t="shared" si="1"/>
        <v>1</v>
      </c>
      <c r="C16" s="8">
        <v>142.96421850764611</v>
      </c>
      <c r="D16" s="8">
        <v>250.19876833950971</v>
      </c>
      <c r="E16" s="15">
        <v>0.15644737345354831</v>
      </c>
      <c r="F16" s="15">
        <v>0.35330885432973741</v>
      </c>
      <c r="G16" s="15">
        <v>7.2178507231429184E-2</v>
      </c>
      <c r="H16" s="15">
        <v>6.8008081177392599E-2</v>
      </c>
    </row>
    <row r="17" spans="1:8">
      <c r="A17" s="2">
        <f t="shared" si="0"/>
        <v>14</v>
      </c>
      <c r="B17">
        <f t="shared" si="1"/>
        <v>1</v>
      </c>
      <c r="C17" s="8">
        <v>142.8011858184903</v>
      </c>
      <c r="D17" s="8">
        <v>245.14285285502771</v>
      </c>
      <c r="E17" s="15">
        <v>0.15505673013396121</v>
      </c>
      <c r="F17" s="15">
        <v>0.25928311083875888</v>
      </c>
      <c r="G17" s="15">
        <v>0.90787576285843252</v>
      </c>
      <c r="H17" s="15">
        <v>0.12002161385400011</v>
      </c>
    </row>
    <row r="18" spans="1:8">
      <c r="A18" s="2">
        <f t="shared" si="0"/>
        <v>15</v>
      </c>
      <c r="B18">
        <f t="shared" si="1"/>
        <v>1</v>
      </c>
      <c r="C18" s="8">
        <v>140.992390375844</v>
      </c>
      <c r="D18" s="8">
        <v>227.04787597396609</v>
      </c>
      <c r="E18" s="15">
        <v>0.11097333690305029</v>
      </c>
      <c r="F18" s="15">
        <v>0.1548100625154494</v>
      </c>
      <c r="G18" s="15">
        <v>0.1102928302115487</v>
      </c>
      <c r="H18" s="15">
        <v>0.1574934416495096</v>
      </c>
    </row>
    <row r="19" spans="1:8">
      <c r="A19" s="2">
        <f t="shared" si="0"/>
        <v>16</v>
      </c>
      <c r="B19">
        <f t="shared" si="1"/>
        <v>1</v>
      </c>
      <c r="C19" s="8">
        <v>138.7252105001696</v>
      </c>
      <c r="D19" s="8">
        <v>220.6019838713552</v>
      </c>
      <c r="E19" s="15">
        <v>0</v>
      </c>
      <c r="F19" s="15">
        <v>0.12346814801845669</v>
      </c>
      <c r="G19" s="15">
        <v>0.14347799310391321</v>
      </c>
      <c r="H19" s="15">
        <v>0.2039701041911991</v>
      </c>
    </row>
    <row r="20" spans="1:8">
      <c r="A20" s="2">
        <f t="shared" si="0"/>
        <v>17</v>
      </c>
      <c r="B20">
        <f t="shared" si="1"/>
        <v>1</v>
      </c>
      <c r="C20" s="8">
        <v>142.84169703894281</v>
      </c>
      <c r="D20" s="8">
        <v>109.2606502926705</v>
      </c>
      <c r="E20" s="15">
        <v>0</v>
      </c>
      <c r="F20" s="15">
        <v>0</v>
      </c>
      <c r="G20" s="15">
        <v>0.1639802634328093</v>
      </c>
      <c r="H20" s="15">
        <v>0.9286127179291348</v>
      </c>
    </row>
    <row r="21" spans="1:8">
      <c r="A21" s="2">
        <f t="shared" si="0"/>
        <v>18</v>
      </c>
      <c r="B21">
        <f t="shared" si="1"/>
        <v>1</v>
      </c>
      <c r="C21" s="8">
        <v>153.12774536667499</v>
      </c>
      <c r="D21" s="8">
        <v>108.1150454395233</v>
      </c>
      <c r="E21" s="15">
        <v>0</v>
      </c>
      <c r="F21" s="15">
        <v>0</v>
      </c>
      <c r="G21" s="15">
        <v>0.89726552959942918</v>
      </c>
      <c r="H21" s="15">
        <v>0.92861835578767848</v>
      </c>
    </row>
    <row r="22" spans="1:8">
      <c r="A22" s="2">
        <f t="shared" si="0"/>
        <v>19</v>
      </c>
      <c r="B22">
        <f t="shared" si="1"/>
        <v>1</v>
      </c>
      <c r="C22" s="8">
        <v>150.24042062831541</v>
      </c>
      <c r="D22" s="8">
        <v>99.313997002991684</v>
      </c>
      <c r="E22" s="15">
        <v>0</v>
      </c>
      <c r="F22" s="15">
        <v>0</v>
      </c>
      <c r="G22" s="15">
        <v>0.90041049536126661</v>
      </c>
      <c r="H22" s="15">
        <v>0.92872825501296019</v>
      </c>
    </row>
    <row r="23" spans="1:8">
      <c r="A23" s="2">
        <f t="shared" si="0"/>
        <v>20</v>
      </c>
      <c r="B23">
        <f t="shared" si="1"/>
        <v>1</v>
      </c>
      <c r="C23" s="8">
        <v>142.76346101084539</v>
      </c>
      <c r="D23" s="8">
        <v>102.2669469380448</v>
      </c>
      <c r="E23" s="15">
        <v>0</v>
      </c>
      <c r="F23" s="15">
        <v>0</v>
      </c>
      <c r="G23" s="15">
        <v>0.90442991055880484</v>
      </c>
      <c r="H23" s="15">
        <v>0.92880720011618345</v>
      </c>
    </row>
    <row r="24" spans="1:8">
      <c r="A24" s="2">
        <f t="shared" si="0"/>
        <v>21</v>
      </c>
      <c r="B24">
        <f t="shared" si="1"/>
        <v>1</v>
      </c>
      <c r="C24" s="8">
        <v>134.28965851699249</v>
      </c>
      <c r="D24" s="8">
        <v>101.8986749948494</v>
      </c>
      <c r="E24" s="15">
        <v>0</v>
      </c>
      <c r="F24" s="15">
        <v>0</v>
      </c>
      <c r="G24" s="15">
        <v>0.9035138313604949</v>
      </c>
      <c r="H24" s="15">
        <v>0.9286770990149904</v>
      </c>
    </row>
    <row r="25" spans="1:8">
      <c r="A25" s="2">
        <f t="shared" si="0"/>
        <v>22</v>
      </c>
      <c r="B25">
        <f t="shared" si="1"/>
        <v>1</v>
      </c>
      <c r="C25" s="8">
        <v>98.947124023797983</v>
      </c>
      <c r="D25" s="8">
        <v>99.447234213072448</v>
      </c>
      <c r="E25" s="15">
        <v>0</v>
      </c>
      <c r="F25" s="15">
        <v>0</v>
      </c>
      <c r="G25" s="15">
        <v>0.90376095479135143</v>
      </c>
      <c r="H25" s="15">
        <v>0.92887864342650328</v>
      </c>
    </row>
    <row r="26" spans="1:8">
      <c r="A26" s="2">
        <f t="shared" si="0"/>
        <v>23</v>
      </c>
      <c r="B26">
        <f t="shared" si="1"/>
        <v>1</v>
      </c>
      <c r="C26" s="8">
        <v>93.469378193410762</v>
      </c>
      <c r="D26" s="8">
        <v>97.379750349032705</v>
      </c>
      <c r="E26" s="15">
        <v>0</v>
      </c>
      <c r="F26" s="15">
        <v>0</v>
      </c>
      <c r="G26" s="15">
        <v>0.90334404410844538</v>
      </c>
      <c r="H26" s="15">
        <v>0.92862398387258716</v>
      </c>
    </row>
    <row r="27" spans="1:8">
      <c r="A27" s="2">
        <f t="shared" si="0"/>
        <v>24</v>
      </c>
      <c r="B27">
        <f t="shared" si="1"/>
        <v>1</v>
      </c>
      <c r="C27" s="8">
        <v>86.89587951595783</v>
      </c>
      <c r="D27" s="8">
        <v>95.477935302714457</v>
      </c>
      <c r="E27" s="15">
        <v>0</v>
      </c>
      <c r="F27" s="15">
        <v>0</v>
      </c>
      <c r="G27" s="15">
        <v>7.1217619027339571E-2</v>
      </c>
      <c r="H27" s="15">
        <v>0.92828754862815244</v>
      </c>
    </row>
    <row r="28" spans="1:8">
      <c r="A28" s="2">
        <f t="shared" si="0"/>
        <v>1</v>
      </c>
      <c r="B28">
        <f t="shared" si="1"/>
        <v>2</v>
      </c>
      <c r="C28" s="8">
        <v>71.662023264663745</v>
      </c>
      <c r="D28" s="8">
        <v>99.003058370463464</v>
      </c>
      <c r="E28" s="15">
        <v>0</v>
      </c>
      <c r="F28" s="15">
        <v>0</v>
      </c>
      <c r="G28" s="15">
        <v>0.8984611244619336</v>
      </c>
      <c r="H28" s="15">
        <v>0.92855057049778822</v>
      </c>
    </row>
    <row r="29" spans="1:8">
      <c r="A29" s="2">
        <f t="shared" si="0"/>
        <v>2</v>
      </c>
      <c r="B29">
        <f t="shared" si="1"/>
        <v>2</v>
      </c>
      <c r="C29" s="8">
        <v>68.693244099928179</v>
      </c>
      <c r="D29" s="8">
        <v>97.927114710397632</v>
      </c>
      <c r="E29" s="15">
        <v>0</v>
      </c>
      <c r="F29" s="15">
        <v>0</v>
      </c>
      <c r="G29" s="15">
        <v>0.90413995549562576</v>
      </c>
      <c r="H29" s="15">
        <v>0.92244668671638486</v>
      </c>
    </row>
    <row r="30" spans="1:8">
      <c r="A30" s="2">
        <f t="shared" si="0"/>
        <v>3</v>
      </c>
      <c r="B30">
        <f t="shared" si="1"/>
        <v>2</v>
      </c>
      <c r="C30" s="8">
        <v>67.232458374715463</v>
      </c>
      <c r="D30" s="8">
        <v>104.4000690143083</v>
      </c>
      <c r="E30" s="15">
        <v>0</v>
      </c>
      <c r="F30" s="15">
        <v>0</v>
      </c>
      <c r="G30" s="15">
        <v>0.87655542429889788</v>
      </c>
      <c r="H30" s="15">
        <v>0.91765384263929606</v>
      </c>
    </row>
    <row r="31" spans="1:8">
      <c r="A31" s="2">
        <f t="shared" si="0"/>
        <v>4</v>
      </c>
      <c r="B31">
        <f t="shared" si="1"/>
        <v>2</v>
      </c>
      <c r="C31" s="8">
        <v>66.88750180128666</v>
      </c>
      <c r="D31" s="8">
        <v>105.73268639112921</v>
      </c>
      <c r="E31" s="15">
        <v>0</v>
      </c>
      <c r="F31" s="15">
        <v>0</v>
      </c>
      <c r="G31" s="15">
        <v>8.4569091644417935E-2</v>
      </c>
      <c r="H31" s="15">
        <v>8.4762724091905592E-2</v>
      </c>
    </row>
    <row r="32" spans="1:8">
      <c r="A32" s="2">
        <f t="shared" si="0"/>
        <v>5</v>
      </c>
      <c r="B32">
        <f t="shared" si="1"/>
        <v>2</v>
      </c>
      <c r="C32" s="8">
        <v>67.393086002884502</v>
      </c>
      <c r="D32" s="8">
        <v>194.89087354686211</v>
      </c>
      <c r="E32" s="15">
        <v>0</v>
      </c>
      <c r="F32" s="15">
        <v>0</v>
      </c>
      <c r="G32" s="15">
        <v>5.7310123797183359E-2</v>
      </c>
      <c r="H32" s="15">
        <v>6.5716678573952067E-2</v>
      </c>
    </row>
    <row r="33" spans="1:8">
      <c r="A33" s="2">
        <f t="shared" si="0"/>
        <v>6</v>
      </c>
      <c r="B33">
        <f t="shared" si="1"/>
        <v>2</v>
      </c>
      <c r="C33" s="8">
        <v>69.27733454751241</v>
      </c>
      <c r="D33" s="8">
        <v>204.3058152015719</v>
      </c>
      <c r="E33" s="15">
        <v>0</v>
      </c>
      <c r="F33" s="15">
        <v>0</v>
      </c>
      <c r="G33" s="15">
        <v>5.4006006388423421E-2</v>
      </c>
      <c r="H33" s="15">
        <v>0.91426362987646692</v>
      </c>
    </row>
    <row r="34" spans="1:8">
      <c r="A34" s="2">
        <f t="shared" si="0"/>
        <v>7</v>
      </c>
      <c r="B34">
        <f t="shared" si="1"/>
        <v>2</v>
      </c>
      <c r="C34" s="8">
        <v>73.344857702593501</v>
      </c>
      <c r="D34" s="8">
        <v>220.01391476220971</v>
      </c>
      <c r="E34" s="15">
        <v>0</v>
      </c>
      <c r="F34" s="15">
        <v>0</v>
      </c>
      <c r="G34" s="15">
        <v>0.88469713647152692</v>
      </c>
      <c r="H34" s="15">
        <v>0.9205422144161729</v>
      </c>
    </row>
    <row r="35" spans="1:8">
      <c r="A35" s="2">
        <f t="shared" si="0"/>
        <v>8</v>
      </c>
      <c r="B35">
        <f t="shared" si="1"/>
        <v>2</v>
      </c>
      <c r="C35" s="8">
        <v>120.53521362776971</v>
      </c>
      <c r="D35" s="8">
        <v>220.00809134293371</v>
      </c>
      <c r="E35" s="15">
        <v>0</v>
      </c>
      <c r="F35" s="15">
        <v>0</v>
      </c>
      <c r="G35" s="15">
        <v>9.7757536444083887E-2</v>
      </c>
      <c r="H35" s="15">
        <v>0.92675226693274293</v>
      </c>
    </row>
    <row r="36" spans="1:8">
      <c r="A36" s="2">
        <f t="shared" si="0"/>
        <v>9</v>
      </c>
      <c r="B36">
        <f t="shared" si="1"/>
        <v>2</v>
      </c>
      <c r="C36" s="8">
        <v>125.2789710281255</v>
      </c>
      <c r="D36" s="8">
        <v>238.92348185761779</v>
      </c>
      <c r="E36" s="15">
        <v>0</v>
      </c>
      <c r="F36" s="15">
        <v>0</v>
      </c>
      <c r="G36" s="15">
        <v>0.87524463810971276</v>
      </c>
      <c r="H36" s="15">
        <v>0.9253299562901669</v>
      </c>
    </row>
    <row r="37" spans="1:8">
      <c r="A37" s="2">
        <f t="shared" si="0"/>
        <v>10</v>
      </c>
      <c r="B37">
        <f t="shared" si="1"/>
        <v>2</v>
      </c>
      <c r="C37" s="8">
        <v>125.3485960997655</v>
      </c>
      <c r="D37" s="8">
        <v>231.56451281753709</v>
      </c>
      <c r="E37" s="15">
        <v>0.2322374343710451</v>
      </c>
      <c r="F37" s="15">
        <v>0</v>
      </c>
      <c r="G37" s="15">
        <v>6.7355634856492569E-2</v>
      </c>
      <c r="H37" s="15">
        <v>0.90490193607722047</v>
      </c>
    </row>
    <row r="38" spans="1:8">
      <c r="A38" s="2">
        <f t="shared" si="0"/>
        <v>11</v>
      </c>
      <c r="B38">
        <f t="shared" si="1"/>
        <v>2</v>
      </c>
      <c r="C38" s="8">
        <v>126.7502820851296</v>
      </c>
      <c r="D38" s="8">
        <v>227.32976762768729</v>
      </c>
      <c r="E38" s="15">
        <v>0.35656094714213149</v>
      </c>
      <c r="F38" s="15">
        <v>0</v>
      </c>
      <c r="G38" s="15">
        <v>5.6218280442812199E-2</v>
      </c>
      <c r="H38" s="15">
        <v>6.5322775334098221E-2</v>
      </c>
    </row>
    <row r="39" spans="1:8">
      <c r="A39" s="2">
        <f t="shared" si="0"/>
        <v>12</v>
      </c>
      <c r="B39">
        <f t="shared" si="1"/>
        <v>2</v>
      </c>
      <c r="C39" s="8">
        <v>125.98472436613319</v>
      </c>
      <c r="D39" s="8">
        <v>210.29707510081971</v>
      </c>
      <c r="E39" s="15">
        <v>0.43235100805962817</v>
      </c>
      <c r="F39" s="15">
        <v>0.48247553225673812</v>
      </c>
      <c r="G39" s="15">
        <v>5.9920094376366598E-2</v>
      </c>
      <c r="H39" s="15">
        <v>7.4232812455967204E-2</v>
      </c>
    </row>
    <row r="40" spans="1:8">
      <c r="A40" s="2">
        <f t="shared" si="0"/>
        <v>13</v>
      </c>
      <c r="B40">
        <f t="shared" si="1"/>
        <v>2</v>
      </c>
      <c r="C40" s="8">
        <v>123.7453217632318</v>
      </c>
      <c r="D40" s="8">
        <v>198.0212001743734</v>
      </c>
      <c r="E40" s="15">
        <v>0.44639650558745791</v>
      </c>
      <c r="F40" s="15">
        <v>0.63162729004203977</v>
      </c>
      <c r="G40" s="15">
        <v>5.8784291447130897E-2</v>
      </c>
      <c r="H40" s="15">
        <v>6.5592993313695683E-2</v>
      </c>
    </row>
    <row r="41" spans="1:8">
      <c r="A41" s="2">
        <f t="shared" si="0"/>
        <v>14</v>
      </c>
      <c r="B41">
        <f t="shared" si="1"/>
        <v>2</v>
      </c>
      <c r="C41" s="8">
        <v>123.8015216621457</v>
      </c>
      <c r="D41" s="8">
        <v>184.36009813404419</v>
      </c>
      <c r="E41" s="15">
        <v>0.40523346332767979</v>
      </c>
      <c r="F41" s="15">
        <v>0.61469358253421036</v>
      </c>
      <c r="G41" s="15">
        <v>8.065482464881342E-2</v>
      </c>
      <c r="H41" s="15">
        <v>9.1866888213098394E-2</v>
      </c>
    </row>
    <row r="42" spans="1:8">
      <c r="A42" s="2">
        <f t="shared" si="0"/>
        <v>15</v>
      </c>
      <c r="B42">
        <f t="shared" si="1"/>
        <v>2</v>
      </c>
      <c r="C42" s="8">
        <v>122.3655053701028</v>
      </c>
      <c r="D42" s="8">
        <v>177.2529206175368</v>
      </c>
      <c r="E42" s="15">
        <v>0.32123860682461908</v>
      </c>
      <c r="F42" s="15">
        <v>0.60509781494644022</v>
      </c>
      <c r="G42" s="15">
        <v>8.7499564554329765E-2</v>
      </c>
      <c r="H42" s="15">
        <v>9.9736300945268239E-2</v>
      </c>
    </row>
    <row r="43" spans="1:8">
      <c r="A43" s="2">
        <f t="shared" si="0"/>
        <v>16</v>
      </c>
      <c r="B43">
        <f t="shared" si="1"/>
        <v>2</v>
      </c>
      <c r="C43" s="8">
        <v>120.5995195961348</v>
      </c>
      <c r="D43" s="8">
        <v>100.242072288868</v>
      </c>
      <c r="E43" s="15">
        <v>0.2028948603277573</v>
      </c>
      <c r="F43" s="15">
        <v>0.49356659502162398</v>
      </c>
      <c r="G43" s="15">
        <v>0.1005541243312499</v>
      </c>
      <c r="H43" s="15">
        <v>0.11746122592545059</v>
      </c>
    </row>
    <row r="44" spans="1:8">
      <c r="A44" s="2">
        <f t="shared" si="0"/>
        <v>17</v>
      </c>
      <c r="B44">
        <f t="shared" si="1"/>
        <v>2</v>
      </c>
      <c r="C44" s="8">
        <v>124.7631797695043</v>
      </c>
      <c r="D44" s="8">
        <v>99.341105034763302</v>
      </c>
      <c r="E44" s="15">
        <v>0</v>
      </c>
      <c r="F44" s="15">
        <v>0.46737032721609367</v>
      </c>
      <c r="G44" s="15">
        <v>0.11411672200311949</v>
      </c>
      <c r="H44" s="15">
        <v>0.1051126638829315</v>
      </c>
    </row>
    <row r="45" spans="1:8">
      <c r="A45" s="2">
        <f t="shared" si="0"/>
        <v>18</v>
      </c>
      <c r="B45">
        <f t="shared" si="1"/>
        <v>2</v>
      </c>
      <c r="C45" s="8">
        <v>133.06714166071731</v>
      </c>
      <c r="D45" s="8">
        <v>95.447795879954214</v>
      </c>
      <c r="E45" s="15">
        <v>0</v>
      </c>
      <c r="F45" s="15">
        <v>0</v>
      </c>
      <c r="G45" s="15">
        <v>0.123701094277875</v>
      </c>
      <c r="H45" s="15">
        <v>0.91336051880965508</v>
      </c>
    </row>
    <row r="46" spans="1:8">
      <c r="A46" s="2">
        <f t="shared" si="0"/>
        <v>19</v>
      </c>
      <c r="B46">
        <f t="shared" si="1"/>
        <v>2</v>
      </c>
      <c r="C46" s="8">
        <v>128.4127272485612</v>
      </c>
      <c r="D46" s="8">
        <v>96.478314610988463</v>
      </c>
      <c r="E46" s="15">
        <v>0</v>
      </c>
      <c r="F46" s="15">
        <v>0</v>
      </c>
      <c r="G46" s="15">
        <v>0.88256448688153488</v>
      </c>
      <c r="H46" s="15">
        <v>0.90521861573198936</v>
      </c>
    </row>
    <row r="47" spans="1:8">
      <c r="A47" s="2">
        <f t="shared" si="0"/>
        <v>20</v>
      </c>
      <c r="B47">
        <f t="shared" si="1"/>
        <v>2</v>
      </c>
      <c r="C47" s="8">
        <v>120.4476520201561</v>
      </c>
      <c r="D47" s="8">
        <v>94.753200166803623</v>
      </c>
      <c r="E47" s="15">
        <v>0</v>
      </c>
      <c r="F47" s="15">
        <v>0</v>
      </c>
      <c r="G47" s="15">
        <v>0.88480894060402027</v>
      </c>
      <c r="H47" s="15">
        <v>0.90950738271408871</v>
      </c>
    </row>
    <row r="48" spans="1:8">
      <c r="A48" s="2">
        <f t="shared" si="0"/>
        <v>21</v>
      </c>
      <c r="B48">
        <f t="shared" si="1"/>
        <v>2</v>
      </c>
      <c r="C48" s="8">
        <v>112.5978067856616</v>
      </c>
      <c r="D48" s="8">
        <v>99.375219918778825</v>
      </c>
      <c r="E48" s="15">
        <v>0</v>
      </c>
      <c r="F48" s="15">
        <v>0</v>
      </c>
      <c r="G48" s="15">
        <v>0.89007791653990964</v>
      </c>
      <c r="H48" s="15">
        <v>0.91523254168314772</v>
      </c>
    </row>
    <row r="49" spans="1:8">
      <c r="A49" s="2">
        <f t="shared" si="0"/>
        <v>22</v>
      </c>
      <c r="B49">
        <f t="shared" si="1"/>
        <v>2</v>
      </c>
      <c r="C49" s="8">
        <v>87.09052306133394</v>
      </c>
      <c r="D49" s="8">
        <v>95.855095461472473</v>
      </c>
      <c r="E49" s="15">
        <v>0</v>
      </c>
      <c r="F49" s="15">
        <v>0</v>
      </c>
      <c r="G49" s="15">
        <v>0.88687650698030907</v>
      </c>
      <c r="H49" s="15">
        <v>0.91538277972981719</v>
      </c>
    </row>
    <row r="50" spans="1:8">
      <c r="A50" s="2">
        <f t="shared" si="0"/>
        <v>23</v>
      </c>
      <c r="B50">
        <f t="shared" si="1"/>
        <v>2</v>
      </c>
      <c r="C50" s="8">
        <v>81.571786806343567</v>
      </c>
      <c r="D50" s="8">
        <v>98.058913434616755</v>
      </c>
      <c r="E50" s="15">
        <v>0</v>
      </c>
      <c r="F50" s="15">
        <v>0</v>
      </c>
      <c r="G50" s="15">
        <v>0.88229707177033134</v>
      </c>
      <c r="H50" s="15">
        <v>0.91521744162487728</v>
      </c>
    </row>
    <row r="51" spans="1:8">
      <c r="A51" s="2">
        <f t="shared" si="0"/>
        <v>24</v>
      </c>
      <c r="B51">
        <f t="shared" si="1"/>
        <v>2</v>
      </c>
      <c r="C51" s="8">
        <v>75.773040918209105</v>
      </c>
      <c r="D51" s="8">
        <v>96.276678376383856</v>
      </c>
      <c r="E51" s="15">
        <v>0</v>
      </c>
      <c r="F51" s="15">
        <v>0</v>
      </c>
      <c r="G51" s="15">
        <v>0.87558386649048392</v>
      </c>
      <c r="H51" s="15">
        <v>0.91309787587341684</v>
      </c>
    </row>
    <row r="52" spans="1:8">
      <c r="A52" s="2">
        <f t="shared" si="0"/>
        <v>1</v>
      </c>
      <c r="B52">
        <f t="shared" si="1"/>
        <v>3</v>
      </c>
      <c r="C52" s="8">
        <v>76.606185999059662</v>
      </c>
      <c r="D52" s="8">
        <v>93.800400880317355</v>
      </c>
      <c r="E52" s="15">
        <v>0</v>
      </c>
      <c r="F52" s="15">
        <v>0</v>
      </c>
      <c r="G52" s="15">
        <v>0.90529677365117678</v>
      </c>
      <c r="H52" s="15">
        <v>0.92317971783591757</v>
      </c>
    </row>
    <row r="53" spans="1:8">
      <c r="A53" s="2">
        <f t="shared" si="0"/>
        <v>2</v>
      </c>
      <c r="B53">
        <f t="shared" si="1"/>
        <v>3</v>
      </c>
      <c r="C53" s="8">
        <v>73.316868673266427</v>
      </c>
      <c r="D53" s="8">
        <v>106.3498503289054</v>
      </c>
      <c r="E53" s="15">
        <v>0</v>
      </c>
      <c r="F53" s="15">
        <v>0</v>
      </c>
      <c r="G53" s="15">
        <v>0.89321980224113717</v>
      </c>
      <c r="H53" s="15">
        <v>0.91828007411719836</v>
      </c>
    </row>
    <row r="54" spans="1:8">
      <c r="A54" s="2">
        <f t="shared" si="0"/>
        <v>3</v>
      </c>
      <c r="B54">
        <f t="shared" si="1"/>
        <v>3</v>
      </c>
      <c r="C54" s="8">
        <v>71.715038081664673</v>
      </c>
      <c r="D54" s="8">
        <v>107.89138658697451</v>
      </c>
      <c r="E54" s="15">
        <v>0</v>
      </c>
      <c r="F54" s="15">
        <v>0</v>
      </c>
      <c r="G54" s="15">
        <v>0.88873530834741854</v>
      </c>
      <c r="H54" s="15">
        <v>0.91809936700980466</v>
      </c>
    </row>
    <row r="55" spans="1:8">
      <c r="A55" s="2">
        <f t="shared" si="0"/>
        <v>4</v>
      </c>
      <c r="B55">
        <f t="shared" si="1"/>
        <v>3</v>
      </c>
      <c r="C55" s="8">
        <v>71.213160860191351</v>
      </c>
      <c r="D55" s="8">
        <v>195.87548379162479</v>
      </c>
      <c r="E55" s="15">
        <v>0</v>
      </c>
      <c r="F55" s="15">
        <v>0</v>
      </c>
      <c r="G55" s="15">
        <v>3.6095990770216607E-2</v>
      </c>
      <c r="H55" s="15">
        <v>0.90979013050689206</v>
      </c>
    </row>
    <row r="56" spans="1:8">
      <c r="A56" s="2">
        <f t="shared" si="0"/>
        <v>5</v>
      </c>
      <c r="B56">
        <f t="shared" si="1"/>
        <v>3</v>
      </c>
      <c r="C56" s="8">
        <v>71.323826494124646</v>
      </c>
      <c r="D56" s="8">
        <v>209.6524011123403</v>
      </c>
      <c r="E56" s="15">
        <v>0</v>
      </c>
      <c r="F56" s="15">
        <v>0</v>
      </c>
      <c r="G56" s="15">
        <v>4.2815295633181073E-2</v>
      </c>
      <c r="H56" s="15">
        <v>4.0242349805051737E-2</v>
      </c>
    </row>
    <row r="57" spans="1:8">
      <c r="A57" s="2">
        <f t="shared" si="0"/>
        <v>6</v>
      </c>
      <c r="B57">
        <f t="shared" si="1"/>
        <v>3</v>
      </c>
      <c r="C57" s="8">
        <v>72.626401498648093</v>
      </c>
      <c r="D57" s="8">
        <v>221.07183349880259</v>
      </c>
      <c r="E57" s="15">
        <v>0</v>
      </c>
      <c r="F57" s="15">
        <v>0</v>
      </c>
      <c r="G57" s="15">
        <v>4.7883673266711023E-2</v>
      </c>
      <c r="H57" s="15">
        <v>4.5662465625813151E-2</v>
      </c>
    </row>
    <row r="58" spans="1:8">
      <c r="A58" s="2">
        <f t="shared" si="0"/>
        <v>7</v>
      </c>
      <c r="B58">
        <f t="shared" si="1"/>
        <v>3</v>
      </c>
      <c r="C58" s="8">
        <v>76.884931923299661</v>
      </c>
      <c r="D58" s="8">
        <v>236.28242773743941</v>
      </c>
      <c r="E58" s="15">
        <v>0</v>
      </c>
      <c r="F58" s="15">
        <v>0</v>
      </c>
      <c r="G58" s="15">
        <v>3.6013404189959429E-2</v>
      </c>
      <c r="H58" s="15">
        <v>2.7453731815934988E-2</v>
      </c>
    </row>
    <row r="59" spans="1:8">
      <c r="A59" s="2">
        <f t="shared" si="0"/>
        <v>8</v>
      </c>
      <c r="B59">
        <f t="shared" si="1"/>
        <v>3</v>
      </c>
      <c r="C59" s="8">
        <v>124.06926111658341</v>
      </c>
      <c r="D59" s="8">
        <v>239.96148241464769</v>
      </c>
      <c r="E59" s="15">
        <v>9.7345032371096716E-4</v>
      </c>
      <c r="F59" s="15">
        <v>0</v>
      </c>
      <c r="G59" s="15">
        <v>3.2460151011513901E-2</v>
      </c>
      <c r="H59" s="15">
        <v>2.983495736828853E-2</v>
      </c>
    </row>
    <row r="60" spans="1:8">
      <c r="A60" s="2">
        <f t="shared" si="0"/>
        <v>9</v>
      </c>
      <c r="B60">
        <f t="shared" si="1"/>
        <v>3</v>
      </c>
      <c r="C60" s="8">
        <v>128.60004679008651</v>
      </c>
      <c r="D60" s="8">
        <v>230.80404461888239</v>
      </c>
      <c r="E60" s="15">
        <v>0.22152948081022439</v>
      </c>
      <c r="F60" s="15">
        <v>0</v>
      </c>
      <c r="G60" s="15">
        <v>2.0760309329153029E-2</v>
      </c>
      <c r="H60" s="15">
        <v>2.1476351793561142E-2</v>
      </c>
    </row>
    <row r="61" spans="1:8">
      <c r="A61" s="2">
        <f t="shared" si="0"/>
        <v>10</v>
      </c>
      <c r="B61">
        <f t="shared" si="1"/>
        <v>3</v>
      </c>
      <c r="C61" s="8">
        <v>128.28177184483269</v>
      </c>
      <c r="D61" s="8">
        <v>219.81106569726759</v>
      </c>
      <c r="E61" s="15">
        <v>0.37895030458748358</v>
      </c>
      <c r="F61" s="15">
        <v>0</v>
      </c>
      <c r="G61" s="15">
        <v>9.4358795143640369E-3</v>
      </c>
      <c r="H61" s="15">
        <v>7.8054355784250946E-3</v>
      </c>
    </row>
    <row r="62" spans="1:8">
      <c r="A62" s="2">
        <f t="shared" si="0"/>
        <v>11</v>
      </c>
      <c r="B62">
        <f t="shared" si="1"/>
        <v>3</v>
      </c>
      <c r="C62" s="8">
        <v>129.18739895518951</v>
      </c>
      <c r="D62" s="8">
        <v>208.87629935584411</v>
      </c>
      <c r="E62" s="15">
        <v>0.50202223837094173</v>
      </c>
      <c r="F62" s="15">
        <v>0.55147440783831359</v>
      </c>
      <c r="G62" s="15">
        <v>8.1989191676468468E-3</v>
      </c>
      <c r="H62" s="15">
        <v>2.5190747531157139E-3</v>
      </c>
    </row>
    <row r="63" spans="1:8">
      <c r="A63" s="2">
        <f t="shared" si="0"/>
        <v>12</v>
      </c>
      <c r="B63">
        <f t="shared" si="1"/>
        <v>3</v>
      </c>
      <c r="C63" s="8">
        <v>128.03901307780379</v>
      </c>
      <c r="D63" s="8">
        <v>181.83757712387501</v>
      </c>
      <c r="E63" s="15">
        <v>0.57683884896472748</v>
      </c>
      <c r="F63" s="15">
        <v>0.64460979913137584</v>
      </c>
      <c r="G63" s="15">
        <v>7.2882826395567176E-3</v>
      </c>
      <c r="H63" s="15">
        <v>2.6906260431688919E-3</v>
      </c>
    </row>
    <row r="64" spans="1:8">
      <c r="A64" s="2">
        <f t="shared" si="0"/>
        <v>13</v>
      </c>
      <c r="B64">
        <f t="shared" si="1"/>
        <v>3</v>
      </c>
      <c r="C64" s="8">
        <v>125.4738010236201</v>
      </c>
      <c r="D64" s="8">
        <v>175.5046715262915</v>
      </c>
      <c r="E64" s="15">
        <v>0.60131417138946031</v>
      </c>
      <c r="F64" s="15">
        <v>0.62824054854047395</v>
      </c>
      <c r="G64" s="15">
        <v>1.4307544954431329E-3</v>
      </c>
      <c r="H64" s="15">
        <v>1.6959094673778699E-3</v>
      </c>
    </row>
    <row r="65" spans="1:8">
      <c r="A65" s="2">
        <f t="shared" si="0"/>
        <v>14</v>
      </c>
      <c r="B65">
        <f t="shared" si="1"/>
        <v>3</v>
      </c>
      <c r="C65" s="8">
        <v>125.39240008004749</v>
      </c>
      <c r="D65" s="8">
        <v>165.7415152093163</v>
      </c>
      <c r="E65" s="15">
        <v>0.57530914131318167</v>
      </c>
      <c r="F65" s="15">
        <v>0.61638695328499327</v>
      </c>
      <c r="G65" s="15">
        <v>2.031815641987528E-3</v>
      </c>
      <c r="H65" s="15">
        <v>9.836209883588153E-4</v>
      </c>
    </row>
    <row r="66" spans="1:8">
      <c r="A66" s="2">
        <f t="shared" si="0"/>
        <v>15</v>
      </c>
      <c r="B66">
        <f t="shared" si="1"/>
        <v>3</v>
      </c>
      <c r="C66" s="8">
        <v>123.8255777564483</v>
      </c>
      <c r="D66" s="8">
        <v>101.2347177832672</v>
      </c>
      <c r="E66" s="15">
        <v>0.5014659810431068</v>
      </c>
      <c r="F66" s="15">
        <v>0.60792009953107851</v>
      </c>
      <c r="G66" s="15">
        <v>2.353224494397886E-3</v>
      </c>
      <c r="H66" s="15">
        <v>2.777474429654033E-4</v>
      </c>
    </row>
    <row r="67" spans="1:8">
      <c r="A67" s="2">
        <f t="shared" si="0"/>
        <v>16</v>
      </c>
      <c r="B67">
        <f t="shared" si="1"/>
        <v>3</v>
      </c>
      <c r="C67" s="8">
        <v>121.3628766431689</v>
      </c>
      <c r="D67" s="8">
        <v>86.082420387727666</v>
      </c>
      <c r="E67" s="15">
        <v>0.4224774404905598</v>
      </c>
      <c r="F67" s="15">
        <v>0.592679762774032</v>
      </c>
      <c r="G67" s="15">
        <v>0.88891419587154152</v>
      </c>
      <c r="H67" s="15">
        <v>1.084393645628581E-4</v>
      </c>
    </row>
    <row r="68" spans="1:8">
      <c r="A68" s="2">
        <f t="shared" si="0"/>
        <v>17</v>
      </c>
      <c r="B68">
        <f t="shared" si="1"/>
        <v>3</v>
      </c>
      <c r="C68" s="8">
        <v>124.50247495452329</v>
      </c>
      <c r="D68" s="8">
        <v>82.92557603074053</v>
      </c>
      <c r="E68" s="15">
        <v>0.32707930876688501</v>
      </c>
      <c r="F68" s="15">
        <v>0.57913279676776841</v>
      </c>
      <c r="G68" s="15">
        <v>0.89548705674065154</v>
      </c>
      <c r="H68" s="15">
        <v>0.91964560776983051</v>
      </c>
    </row>
    <row r="69" spans="1:8">
      <c r="A69" s="2">
        <f t="shared" si="0"/>
        <v>18</v>
      </c>
      <c r="B69">
        <f t="shared" si="1"/>
        <v>3</v>
      </c>
      <c r="C69" s="8">
        <v>133.64478665870161</v>
      </c>
      <c r="D69" s="8">
        <v>86.76484521081224</v>
      </c>
      <c r="E69" s="15">
        <v>9.5954389051509624E-3</v>
      </c>
      <c r="F69" s="15">
        <v>0.56784365842921536</v>
      </c>
      <c r="G69" s="15">
        <v>0.89072862491434679</v>
      </c>
      <c r="H69" s="15">
        <v>0.92146301919020368</v>
      </c>
    </row>
    <row r="70" spans="1:8">
      <c r="A70" s="2">
        <f t="shared" ref="A70:A133" si="2">IF(A69+1=25,1,A69+1)</f>
        <v>19</v>
      </c>
      <c r="B70">
        <f t="shared" ref="B70:B133" si="3">IF(A70=1,B69+1,B69)</f>
        <v>3</v>
      </c>
      <c r="C70" s="8">
        <v>131.45213629847919</v>
      </c>
      <c r="D70" s="8">
        <v>86.404339163893411</v>
      </c>
      <c r="E70" s="15">
        <v>0</v>
      </c>
      <c r="F70" s="15">
        <v>0.53171841574584588</v>
      </c>
      <c r="G70" s="15">
        <v>0.88331792766893757</v>
      </c>
      <c r="H70" s="15">
        <v>0.92096423911676917</v>
      </c>
    </row>
    <row r="71" spans="1:8">
      <c r="A71" s="2">
        <f t="shared" si="2"/>
        <v>20</v>
      </c>
      <c r="B71">
        <f t="shared" si="3"/>
        <v>3</v>
      </c>
      <c r="C71" s="8">
        <v>125.29635011015711</v>
      </c>
      <c r="D71" s="8">
        <v>92.029282733178079</v>
      </c>
      <c r="E71" s="15">
        <v>0</v>
      </c>
      <c r="F71" s="15">
        <v>0.54639429558596464</v>
      </c>
      <c r="G71" s="15">
        <v>0.91272839167992592</v>
      </c>
      <c r="H71" s="15">
        <v>0.9348150418537946</v>
      </c>
    </row>
    <row r="72" spans="1:8">
      <c r="A72" s="2">
        <f t="shared" si="2"/>
        <v>21</v>
      </c>
      <c r="B72">
        <f t="shared" si="3"/>
        <v>3</v>
      </c>
      <c r="C72" s="8">
        <v>118.2221691507723</v>
      </c>
      <c r="D72" s="8">
        <v>89.429421727272356</v>
      </c>
      <c r="E72" s="15">
        <v>0</v>
      </c>
      <c r="F72" s="15">
        <v>0</v>
      </c>
      <c r="G72" s="15">
        <v>0.91651724604383289</v>
      </c>
      <c r="H72" s="15">
        <v>0.93295270385884266</v>
      </c>
    </row>
    <row r="73" spans="1:8">
      <c r="A73" s="2">
        <f t="shared" si="2"/>
        <v>22</v>
      </c>
      <c r="B73">
        <f t="shared" si="3"/>
        <v>3</v>
      </c>
      <c r="C73" s="8">
        <v>110.9086174792034</v>
      </c>
      <c r="D73" s="8">
        <v>91.40277880744128</v>
      </c>
      <c r="E73" s="15">
        <v>0</v>
      </c>
      <c r="F73" s="15">
        <v>0</v>
      </c>
      <c r="G73" s="15">
        <v>0.91492910466954069</v>
      </c>
      <c r="H73" s="15">
        <v>0.9245777686995712</v>
      </c>
    </row>
    <row r="74" spans="1:8">
      <c r="A74" s="2">
        <f t="shared" si="2"/>
        <v>23</v>
      </c>
      <c r="B74">
        <f t="shared" si="3"/>
        <v>3</v>
      </c>
      <c r="C74" s="8">
        <v>85.439743151057229</v>
      </c>
      <c r="D74" s="8">
        <v>98.899469958668448</v>
      </c>
      <c r="E74" s="15">
        <v>0</v>
      </c>
      <c r="F74" s="15">
        <v>0</v>
      </c>
      <c r="G74" s="15">
        <v>0.91508662169838295</v>
      </c>
      <c r="H74" s="15">
        <v>0.92559365768438395</v>
      </c>
    </row>
    <row r="75" spans="1:8">
      <c r="A75" s="2">
        <f t="shared" si="2"/>
        <v>24</v>
      </c>
      <c r="B75">
        <f t="shared" si="3"/>
        <v>3</v>
      </c>
      <c r="C75" s="8">
        <v>80.000217120991181</v>
      </c>
      <c r="D75" s="8">
        <v>96.553749118804845</v>
      </c>
      <c r="E75" s="15">
        <v>0</v>
      </c>
      <c r="F75" s="15">
        <v>0</v>
      </c>
      <c r="G75" s="15">
        <v>0.90963122822509968</v>
      </c>
      <c r="H75" s="15">
        <v>0.92428396428677584</v>
      </c>
    </row>
    <row r="76" spans="1:8">
      <c r="A76" s="2">
        <f t="shared" si="2"/>
        <v>1</v>
      </c>
      <c r="B76">
        <f t="shared" si="3"/>
        <v>4</v>
      </c>
      <c r="C76" s="8">
        <v>68.868214958152393</v>
      </c>
      <c r="D76" s="8">
        <v>76.808969256850773</v>
      </c>
      <c r="E76" s="15">
        <v>0</v>
      </c>
      <c r="F76" s="15">
        <v>0</v>
      </c>
      <c r="G76" s="15">
        <v>0.84562807467023793</v>
      </c>
      <c r="H76" s="15">
        <v>0.89687375980385831</v>
      </c>
    </row>
    <row r="77" spans="1:8">
      <c r="A77" s="2">
        <f t="shared" si="2"/>
        <v>2</v>
      </c>
      <c r="B77">
        <f t="shared" si="3"/>
        <v>4</v>
      </c>
      <c r="C77" s="8">
        <v>65.852309016603982</v>
      </c>
      <c r="D77" s="8">
        <v>75.313233118098253</v>
      </c>
      <c r="E77" s="15">
        <v>0</v>
      </c>
      <c r="F77" s="15">
        <v>0</v>
      </c>
      <c r="G77" s="15">
        <v>0.84921440581551866</v>
      </c>
      <c r="H77" s="15">
        <v>0.89586426965871491</v>
      </c>
    </row>
    <row r="78" spans="1:8">
      <c r="A78" s="2">
        <f t="shared" si="2"/>
        <v>3</v>
      </c>
      <c r="B78">
        <f t="shared" si="3"/>
        <v>4</v>
      </c>
      <c r="C78" s="8">
        <v>64.298695302997018</v>
      </c>
      <c r="D78" s="8">
        <v>148.96546414611771</v>
      </c>
      <c r="E78" s="15">
        <v>0</v>
      </c>
      <c r="F78" s="15">
        <v>0</v>
      </c>
      <c r="G78" s="15">
        <v>0.84962927565053903</v>
      </c>
      <c r="H78" s="15">
        <v>0.90017050945156951</v>
      </c>
    </row>
    <row r="79" spans="1:8">
      <c r="A79" s="2">
        <f t="shared" si="2"/>
        <v>4</v>
      </c>
      <c r="B79">
        <f t="shared" si="3"/>
        <v>4</v>
      </c>
      <c r="C79" s="8">
        <v>63.680214842554321</v>
      </c>
      <c r="D79" s="8">
        <v>154.73353500676049</v>
      </c>
      <c r="E79" s="15">
        <v>0</v>
      </c>
      <c r="F79" s="15">
        <v>0</v>
      </c>
      <c r="G79" s="15">
        <v>1.2644727780087749E-2</v>
      </c>
      <c r="H79" s="15">
        <v>0.88374226839832737</v>
      </c>
    </row>
    <row r="80" spans="1:8">
      <c r="A80" s="2">
        <f t="shared" si="2"/>
        <v>5</v>
      </c>
      <c r="B80">
        <f t="shared" si="3"/>
        <v>4</v>
      </c>
      <c r="C80" s="8">
        <v>63.367199218072933</v>
      </c>
      <c r="D80" s="8">
        <v>156.5234832156018</v>
      </c>
      <c r="E80" s="15">
        <v>0</v>
      </c>
      <c r="F80" s="15">
        <v>0</v>
      </c>
      <c r="G80" s="15">
        <v>1.000401605819186E-2</v>
      </c>
      <c r="H80" s="15">
        <v>3.326144710577125E-3</v>
      </c>
    </row>
    <row r="81" spans="1:8">
      <c r="A81" s="2">
        <f t="shared" si="2"/>
        <v>6</v>
      </c>
      <c r="B81">
        <f t="shared" si="3"/>
        <v>4</v>
      </c>
      <c r="C81" s="8">
        <v>63.5621222299715</v>
      </c>
      <c r="D81" s="8">
        <v>162.98575789952761</v>
      </c>
      <c r="E81" s="15">
        <v>0</v>
      </c>
      <c r="F81" s="15">
        <v>0</v>
      </c>
      <c r="G81" s="15">
        <v>1.4395110767112499E-2</v>
      </c>
      <c r="H81" s="15">
        <v>9.0846842261457783E-3</v>
      </c>
    </row>
    <row r="82" spans="1:8">
      <c r="A82" s="2">
        <f t="shared" si="2"/>
        <v>7</v>
      </c>
      <c r="B82">
        <f t="shared" si="3"/>
        <v>4</v>
      </c>
      <c r="C82" s="8">
        <v>65.069316858462045</v>
      </c>
      <c r="D82" s="8">
        <v>169.52166688383869</v>
      </c>
      <c r="E82" s="15">
        <v>0</v>
      </c>
      <c r="F82" s="15">
        <v>0</v>
      </c>
      <c r="G82" s="15">
        <v>1.5700529026167399E-2</v>
      </c>
      <c r="H82" s="15">
        <v>1.178208768815127E-2</v>
      </c>
    </row>
    <row r="83" spans="1:8">
      <c r="A83" s="2">
        <f t="shared" si="2"/>
        <v>8</v>
      </c>
      <c r="B83">
        <f t="shared" si="3"/>
        <v>4</v>
      </c>
      <c r="C83" s="8">
        <v>112.1852004795023</v>
      </c>
      <c r="D83" s="8">
        <v>170.49461339629079</v>
      </c>
      <c r="E83" s="15">
        <v>7.370409593811608E-3</v>
      </c>
      <c r="F83" s="15">
        <v>0</v>
      </c>
      <c r="G83" s="15">
        <v>9.5546360454753752E-3</v>
      </c>
      <c r="H83" s="15">
        <v>4.8104849199953623E-3</v>
      </c>
    </row>
    <row r="84" spans="1:8">
      <c r="A84" s="2">
        <f t="shared" si="2"/>
        <v>9</v>
      </c>
      <c r="B84">
        <f t="shared" si="3"/>
        <v>4</v>
      </c>
      <c r="C84" s="8">
        <v>117.86840866473661</v>
      </c>
      <c r="D84" s="8">
        <v>180.95459953774551</v>
      </c>
      <c r="E84" s="15">
        <v>2.8369123719576759E-2</v>
      </c>
      <c r="F84" s="15">
        <v>0</v>
      </c>
      <c r="G84" s="15">
        <v>1.316153155981826E-2</v>
      </c>
      <c r="H84" s="15">
        <v>1.4232500407554079E-2</v>
      </c>
    </row>
    <row r="85" spans="1:8">
      <c r="A85" s="2">
        <f t="shared" si="2"/>
        <v>10</v>
      </c>
      <c r="B85">
        <f t="shared" si="3"/>
        <v>4</v>
      </c>
      <c r="C85" s="8">
        <v>118.1937857813424</v>
      </c>
      <c r="D85" s="8">
        <v>170.3405779892957</v>
      </c>
      <c r="E85" s="15">
        <v>0.37992375491119468</v>
      </c>
      <c r="F85" s="15">
        <v>0</v>
      </c>
      <c r="G85" s="15">
        <v>1.6618989148844451E-2</v>
      </c>
      <c r="H85" s="15">
        <v>1.1834492595898289E-2</v>
      </c>
    </row>
    <row r="86" spans="1:8">
      <c r="A86" s="2">
        <f t="shared" si="2"/>
        <v>11</v>
      </c>
      <c r="B86">
        <f t="shared" si="3"/>
        <v>4</v>
      </c>
      <c r="C86" s="8">
        <v>119.623319317511</v>
      </c>
      <c r="D86" s="8">
        <v>167.13322664699481</v>
      </c>
      <c r="E86" s="15">
        <v>0.50243943136681779</v>
      </c>
      <c r="F86" s="15">
        <v>0</v>
      </c>
      <c r="G86" s="15">
        <v>1.397155797229712E-2</v>
      </c>
      <c r="H86" s="15">
        <v>6.8720033363527302E-3</v>
      </c>
    </row>
    <row r="87" spans="1:8">
      <c r="A87" s="2">
        <f t="shared" si="2"/>
        <v>12</v>
      </c>
      <c r="B87">
        <f t="shared" si="3"/>
        <v>4</v>
      </c>
      <c r="C87" s="8">
        <v>118.84015391326589</v>
      </c>
      <c r="D87" s="8">
        <v>167.48205531122059</v>
      </c>
      <c r="E87" s="15">
        <v>0.58059358592761257</v>
      </c>
      <c r="F87" s="15">
        <v>0.50293111298253579</v>
      </c>
      <c r="G87" s="15">
        <v>2.227914725633881E-2</v>
      </c>
      <c r="H87" s="15">
        <v>1.1245993972789799E-2</v>
      </c>
    </row>
    <row r="88" spans="1:8">
      <c r="A88" s="2">
        <f t="shared" si="2"/>
        <v>13</v>
      </c>
      <c r="B88">
        <f t="shared" si="3"/>
        <v>4</v>
      </c>
      <c r="C88" s="8">
        <v>116.4211862725429</v>
      </c>
      <c r="D88" s="8">
        <v>157.2948490344034</v>
      </c>
      <c r="E88" s="15">
        <v>0.61855814855234037</v>
      </c>
      <c r="F88" s="15">
        <v>0.51647807898879938</v>
      </c>
      <c r="G88" s="15">
        <v>2.747743072045504E-2</v>
      </c>
      <c r="H88" s="15">
        <v>8.4677524940975964E-3</v>
      </c>
    </row>
    <row r="89" spans="1:8">
      <c r="A89" s="2">
        <f t="shared" si="2"/>
        <v>14</v>
      </c>
      <c r="B89">
        <f t="shared" si="3"/>
        <v>4</v>
      </c>
      <c r="C89" s="8">
        <v>116.2825207469005</v>
      </c>
      <c r="D89" s="8">
        <v>141.57975154491899</v>
      </c>
      <c r="E89" s="15">
        <v>0.61841908422038161</v>
      </c>
      <c r="F89" s="15">
        <v>0.58195508135240659</v>
      </c>
      <c r="G89" s="15">
        <v>0.88363908093856469</v>
      </c>
      <c r="H89" s="15">
        <v>4.9003232529959704E-3</v>
      </c>
    </row>
    <row r="90" spans="1:8">
      <c r="A90" s="2">
        <f t="shared" si="2"/>
        <v>15</v>
      </c>
      <c r="B90">
        <f t="shared" si="3"/>
        <v>4</v>
      </c>
      <c r="C90" s="8">
        <v>113.8045099967196</v>
      </c>
      <c r="D90" s="8">
        <v>61.431961690677952</v>
      </c>
      <c r="E90" s="15">
        <v>0.59561253377915324</v>
      </c>
      <c r="F90" s="15">
        <v>0.57066594301385354</v>
      </c>
      <c r="G90" s="15">
        <v>0.90823390266426418</v>
      </c>
      <c r="H90" s="15">
        <v>6.266796226608121E-3</v>
      </c>
    </row>
    <row r="91" spans="1:8">
      <c r="A91" s="2">
        <f t="shared" si="2"/>
        <v>16</v>
      </c>
      <c r="B91">
        <f t="shared" si="3"/>
        <v>4</v>
      </c>
      <c r="C91" s="8">
        <v>109.7861413345797</v>
      </c>
      <c r="D91" s="8">
        <v>50.738873584754593</v>
      </c>
      <c r="E91" s="15">
        <v>0.54360247362659586</v>
      </c>
      <c r="F91" s="15">
        <v>0.50349556989946331</v>
      </c>
      <c r="G91" s="15">
        <v>0.89591498802186742</v>
      </c>
      <c r="H91" s="15">
        <v>2.5000551369486718E-2</v>
      </c>
    </row>
    <row r="92" spans="1:8">
      <c r="A92" s="2">
        <f t="shared" si="2"/>
        <v>17</v>
      </c>
      <c r="B92">
        <f t="shared" si="3"/>
        <v>4</v>
      </c>
      <c r="C92" s="8">
        <v>109.2208977117045</v>
      </c>
      <c r="D92" s="8">
        <v>45.822589710812217</v>
      </c>
      <c r="E92" s="15">
        <v>0.44667463425137532</v>
      </c>
      <c r="F92" s="15">
        <v>0.51476720173848822</v>
      </c>
      <c r="G92" s="15">
        <v>0.87814214221955322</v>
      </c>
      <c r="H92" s="15">
        <v>5.3026718971471168E-2</v>
      </c>
    </row>
    <row r="93" spans="1:8">
      <c r="A93" s="2">
        <f t="shared" si="2"/>
        <v>18</v>
      </c>
      <c r="B93">
        <f t="shared" si="3"/>
        <v>4</v>
      </c>
      <c r="C93" s="8">
        <v>115.21966136780949</v>
      </c>
      <c r="D93" s="8">
        <v>51.80799886418697</v>
      </c>
      <c r="E93" s="15">
        <v>0.3109478462596747</v>
      </c>
      <c r="F93" s="15">
        <v>0.46737032721609367</v>
      </c>
      <c r="G93" s="15">
        <v>0.84214287372048047</v>
      </c>
      <c r="H93" s="15">
        <v>0.87371031871400495</v>
      </c>
    </row>
    <row r="94" spans="1:8">
      <c r="A94" s="2">
        <f t="shared" si="2"/>
        <v>19</v>
      </c>
      <c r="B94">
        <f t="shared" si="3"/>
        <v>4</v>
      </c>
      <c r="C94" s="8">
        <v>113.66643380356381</v>
      </c>
      <c r="D94" s="8">
        <v>51.220747076258</v>
      </c>
      <c r="E94" s="15">
        <v>1.543614084741677E-2</v>
      </c>
      <c r="F94" s="15">
        <v>0.4532589042929025</v>
      </c>
      <c r="G94" s="15">
        <v>0.82816543850023627</v>
      </c>
      <c r="H94" s="15">
        <v>0.88526790675292033</v>
      </c>
    </row>
    <row r="95" spans="1:8">
      <c r="A95" s="2">
        <f t="shared" si="2"/>
        <v>20</v>
      </c>
      <c r="B95">
        <f t="shared" si="3"/>
        <v>4</v>
      </c>
      <c r="C95" s="8">
        <v>109.77639744512111</v>
      </c>
      <c r="D95" s="8">
        <v>55.21925570619328</v>
      </c>
      <c r="E95" s="15">
        <v>1.9469006474219341E-3</v>
      </c>
      <c r="F95" s="15">
        <v>0.45438781812675788</v>
      </c>
      <c r="G95" s="15">
        <v>0.82077854784549031</v>
      </c>
      <c r="H95" s="15">
        <v>0.88364139486906379</v>
      </c>
    </row>
    <row r="96" spans="1:8">
      <c r="A96" s="2">
        <f t="shared" si="2"/>
        <v>21</v>
      </c>
      <c r="B96">
        <f t="shared" si="3"/>
        <v>4</v>
      </c>
      <c r="C96" s="8">
        <v>105.8114276084832</v>
      </c>
      <c r="D96" s="8">
        <v>53.675277433450887</v>
      </c>
      <c r="E96" s="15">
        <v>0</v>
      </c>
      <c r="F96" s="15">
        <v>0.45833901654525128</v>
      </c>
      <c r="G96" s="15">
        <v>0.77152163464573853</v>
      </c>
      <c r="H96" s="15">
        <v>0.88698489528610247</v>
      </c>
    </row>
    <row r="97" spans="1:8">
      <c r="A97" s="2">
        <f t="shared" si="2"/>
        <v>22</v>
      </c>
      <c r="B97">
        <f t="shared" si="3"/>
        <v>4</v>
      </c>
      <c r="C97" s="8">
        <v>101.1524181002786</v>
      </c>
      <c r="D97" s="8">
        <v>56.442109860130579</v>
      </c>
      <c r="E97" s="15">
        <v>0</v>
      </c>
      <c r="F97" s="15">
        <v>0.46511249954838318</v>
      </c>
      <c r="G97" s="15">
        <v>0.82432406904968392</v>
      </c>
      <c r="H97" s="15">
        <v>0.90289706000042746</v>
      </c>
    </row>
    <row r="98" spans="1:8">
      <c r="A98" s="2">
        <f t="shared" si="2"/>
        <v>23</v>
      </c>
      <c r="B98">
        <f t="shared" si="3"/>
        <v>4</v>
      </c>
      <c r="C98" s="8">
        <v>77.064773235312487</v>
      </c>
      <c r="D98" s="8">
        <v>61.12463128171688</v>
      </c>
      <c r="E98" s="15">
        <v>0</v>
      </c>
      <c r="F98" s="15">
        <v>0</v>
      </c>
      <c r="G98" s="15">
        <v>0.79654954462752403</v>
      </c>
      <c r="H98" s="15">
        <v>0.8792144920438496</v>
      </c>
    </row>
    <row r="99" spans="1:8">
      <c r="A99" s="2">
        <f t="shared" si="2"/>
        <v>24</v>
      </c>
      <c r="B99">
        <f t="shared" si="3"/>
        <v>4</v>
      </c>
      <c r="C99" s="8">
        <v>72.619637714047315</v>
      </c>
      <c r="D99" s="8">
        <v>68.073018078656418</v>
      </c>
      <c r="E99" s="15">
        <v>0</v>
      </c>
      <c r="F99" s="15">
        <v>0</v>
      </c>
      <c r="G99" s="15">
        <v>0.83046339214464626</v>
      </c>
      <c r="H99" s="15">
        <v>0.88694793550061246</v>
      </c>
    </row>
    <row r="100" spans="1:8">
      <c r="A100" s="2">
        <f t="shared" si="2"/>
        <v>1</v>
      </c>
      <c r="B100">
        <f t="shared" si="3"/>
        <v>5</v>
      </c>
      <c r="C100" s="8">
        <v>71.048019660338198</v>
      </c>
      <c r="D100" s="8">
        <v>58.029363441004747</v>
      </c>
      <c r="E100" s="15">
        <v>0</v>
      </c>
      <c r="F100" s="15">
        <v>0</v>
      </c>
      <c r="G100" s="15">
        <v>2.8683365578781431E-2</v>
      </c>
      <c r="H100" s="15">
        <v>0.78844128781964906</v>
      </c>
    </row>
    <row r="101" spans="1:8">
      <c r="A101" s="2">
        <f t="shared" si="2"/>
        <v>2</v>
      </c>
      <c r="B101">
        <f t="shared" si="3"/>
        <v>5</v>
      </c>
      <c r="C101" s="8">
        <v>67.743861459327491</v>
      </c>
      <c r="D101" s="8">
        <v>113.55133504933001</v>
      </c>
      <c r="E101" s="15">
        <v>0</v>
      </c>
      <c r="F101" s="15">
        <v>0.41995594619417131</v>
      </c>
      <c r="G101" s="15">
        <v>2.9587892280908499E-2</v>
      </c>
      <c r="H101" s="15">
        <v>0.83174904294632546</v>
      </c>
    </row>
    <row r="102" spans="1:8">
      <c r="A102" s="2">
        <f t="shared" si="2"/>
        <v>3</v>
      </c>
      <c r="B102">
        <f t="shared" si="3"/>
        <v>5</v>
      </c>
      <c r="C102" s="8">
        <v>66.029036702323864</v>
      </c>
      <c r="D102" s="8">
        <v>119.80421654840831</v>
      </c>
      <c r="E102" s="15">
        <v>0</v>
      </c>
      <c r="F102" s="15">
        <v>0.44987216279133663</v>
      </c>
      <c r="G102" s="15">
        <v>2.567450573007151E-2</v>
      </c>
      <c r="H102" s="15">
        <v>2.5985478505383929E-2</v>
      </c>
    </row>
    <row r="103" spans="1:8">
      <c r="A103" s="2">
        <f t="shared" si="2"/>
        <v>4</v>
      </c>
      <c r="B103">
        <f t="shared" si="3"/>
        <v>5</v>
      </c>
      <c r="C103" s="8">
        <v>65.310238691319725</v>
      </c>
      <c r="D103" s="8">
        <v>129.51416230735401</v>
      </c>
      <c r="E103" s="15">
        <v>0</v>
      </c>
      <c r="F103" s="15">
        <v>0.50067328531482513</v>
      </c>
      <c r="G103" s="15">
        <v>2.104259079719718E-2</v>
      </c>
      <c r="H103" s="15">
        <v>1.7862625514630651E-2</v>
      </c>
    </row>
    <row r="104" spans="1:8">
      <c r="A104" s="2">
        <f t="shared" si="2"/>
        <v>5</v>
      </c>
      <c r="B104">
        <f t="shared" si="3"/>
        <v>5</v>
      </c>
      <c r="C104" s="8">
        <v>64.816639300277089</v>
      </c>
      <c r="D104" s="8">
        <v>144.5803321725968</v>
      </c>
      <c r="E104" s="15">
        <v>0</v>
      </c>
      <c r="F104" s="15">
        <v>0</v>
      </c>
      <c r="G104" s="15">
        <v>8.1436274401916718E-3</v>
      </c>
      <c r="H104" s="15">
        <v>7.7603617641436203E-3</v>
      </c>
    </row>
    <row r="105" spans="1:8">
      <c r="A105" s="2">
        <f t="shared" si="2"/>
        <v>6</v>
      </c>
      <c r="B105">
        <f t="shared" si="3"/>
        <v>5</v>
      </c>
      <c r="C105" s="8">
        <v>64.679120132155091</v>
      </c>
      <c r="D105" s="8">
        <v>142.0591431242903</v>
      </c>
      <c r="E105" s="15">
        <v>0</v>
      </c>
      <c r="F105" s="15">
        <v>0</v>
      </c>
      <c r="G105" s="15">
        <v>5.0508873997139898E-3</v>
      </c>
      <c r="H105" s="15">
        <v>2.6419608509751112E-3</v>
      </c>
    </row>
    <row r="106" spans="1:8">
      <c r="A106" s="2">
        <f t="shared" si="2"/>
        <v>7</v>
      </c>
      <c r="B106">
        <f t="shared" si="3"/>
        <v>5</v>
      </c>
      <c r="C106" s="8">
        <v>66.440560147166991</v>
      </c>
      <c r="D106" s="8">
        <v>137.0980057399245</v>
      </c>
      <c r="E106" s="15">
        <v>7.370409593811608E-3</v>
      </c>
      <c r="F106" s="15">
        <v>0</v>
      </c>
      <c r="G106" s="15">
        <v>5.2017253415185512E-3</v>
      </c>
      <c r="H106" s="15">
        <v>1.4276137284417369E-3</v>
      </c>
    </row>
    <row r="107" spans="1:8">
      <c r="A107" s="2">
        <f t="shared" si="2"/>
        <v>8</v>
      </c>
      <c r="B107">
        <f t="shared" si="3"/>
        <v>5</v>
      </c>
      <c r="C107" s="8">
        <v>107.91717696241849</v>
      </c>
      <c r="D107" s="8">
        <v>137.06773694494791</v>
      </c>
      <c r="E107" s="15">
        <v>1.960807080617806E-2</v>
      </c>
      <c r="F107" s="15">
        <v>0</v>
      </c>
      <c r="G107" s="15">
        <v>5.2881600350521089E-3</v>
      </c>
      <c r="H107" s="15">
        <v>3.0812575477984169E-3</v>
      </c>
    </row>
    <row r="108" spans="1:8">
      <c r="A108" s="2">
        <f t="shared" si="2"/>
        <v>9</v>
      </c>
      <c r="B108">
        <f t="shared" si="3"/>
        <v>5</v>
      </c>
      <c r="C108" s="8">
        <v>114.2554284009943</v>
      </c>
      <c r="D108" s="8">
        <v>134.59269762964411</v>
      </c>
      <c r="E108" s="15">
        <v>0.29050538946174442</v>
      </c>
      <c r="F108" s="15">
        <v>0</v>
      </c>
      <c r="G108" s="15">
        <v>3.2177908543739569E-3</v>
      </c>
      <c r="H108" s="15">
        <v>8.8602816134040099E-5</v>
      </c>
    </row>
    <row r="109" spans="1:8">
      <c r="A109" s="2">
        <f t="shared" si="2"/>
        <v>10</v>
      </c>
      <c r="B109">
        <f t="shared" si="3"/>
        <v>5</v>
      </c>
      <c r="C109" s="8">
        <v>115.5049371733806</v>
      </c>
      <c r="D109" s="8">
        <v>121.996949905051</v>
      </c>
      <c r="E109" s="15">
        <v>0.426649370449321</v>
      </c>
      <c r="F109" s="15">
        <v>0</v>
      </c>
      <c r="G109" s="15">
        <v>1.1153904791784189E-3</v>
      </c>
      <c r="H109" s="15">
        <v>1.1057875955813831E-5</v>
      </c>
    </row>
    <row r="110" spans="1:8">
      <c r="A110" s="2">
        <f t="shared" si="2"/>
        <v>11</v>
      </c>
      <c r="B110">
        <f t="shared" si="3"/>
        <v>5</v>
      </c>
      <c r="C110" s="8">
        <v>117.2981143083325</v>
      </c>
      <c r="D110" s="8">
        <v>116.7627402920307</v>
      </c>
      <c r="E110" s="15">
        <v>0.53358984172556878</v>
      </c>
      <c r="F110" s="15">
        <v>0</v>
      </c>
      <c r="G110" s="15">
        <v>1.886861776284929E-3</v>
      </c>
      <c r="H110" s="15">
        <v>2.8368117528512418E-4</v>
      </c>
    </row>
    <row r="111" spans="1:8">
      <c r="A111" s="2">
        <f t="shared" si="2"/>
        <v>12</v>
      </c>
      <c r="B111">
        <f t="shared" si="3"/>
        <v>5</v>
      </c>
      <c r="C111" s="8">
        <v>116.5991622739578</v>
      </c>
      <c r="D111" s="8">
        <v>113.0847484432217</v>
      </c>
      <c r="E111" s="15">
        <v>0.61007522430285899</v>
      </c>
      <c r="F111" s="15">
        <v>0.43180954144965189</v>
      </c>
      <c r="G111" s="15">
        <v>1.1019391779588829E-2</v>
      </c>
      <c r="H111" s="15">
        <v>6.5816775364155276E-3</v>
      </c>
    </row>
    <row r="112" spans="1:8">
      <c r="A112" s="2">
        <f t="shared" si="2"/>
        <v>13</v>
      </c>
      <c r="B112">
        <f t="shared" si="3"/>
        <v>5</v>
      </c>
      <c r="C112" s="8">
        <v>114.2568246497614</v>
      </c>
      <c r="D112" s="8">
        <v>44.827878432521779</v>
      </c>
      <c r="E112" s="15">
        <v>0.64706633660387569</v>
      </c>
      <c r="F112" s="15">
        <v>0.41882703236031588</v>
      </c>
      <c r="G112" s="15">
        <v>2.1443893461517659E-2</v>
      </c>
      <c r="H112" s="15">
        <v>1.782177311438795E-2</v>
      </c>
    </row>
    <row r="113" spans="1:8">
      <c r="A113" s="2">
        <f t="shared" si="2"/>
        <v>14</v>
      </c>
      <c r="B113">
        <f t="shared" si="3"/>
        <v>5</v>
      </c>
      <c r="C113" s="8">
        <v>114.0629873232289</v>
      </c>
      <c r="D113" s="8">
        <v>44.847017266939758</v>
      </c>
      <c r="E113" s="15">
        <v>0.65415861753376991</v>
      </c>
      <c r="F113" s="15">
        <v>0.39850658335092048</v>
      </c>
      <c r="G113" s="15">
        <v>2.4505254322144041E-2</v>
      </c>
      <c r="H113" s="15">
        <v>1.8387237105217891E-2</v>
      </c>
    </row>
    <row r="114" spans="1:8">
      <c r="A114" s="2">
        <f t="shared" si="2"/>
        <v>15</v>
      </c>
      <c r="B114">
        <f t="shared" si="3"/>
        <v>5</v>
      </c>
      <c r="C114" s="8">
        <v>111.8401209485358</v>
      </c>
      <c r="D114" s="8">
        <v>42.329024880172348</v>
      </c>
      <c r="E114" s="15">
        <v>0.62495510782244101</v>
      </c>
      <c r="F114" s="15">
        <v>0.39342647109857171</v>
      </c>
      <c r="G114" s="15">
        <v>0.74708159116271977</v>
      </c>
      <c r="H114" s="15">
        <v>2.0564778132908659E-2</v>
      </c>
    </row>
    <row r="115" spans="1:8">
      <c r="A115" s="2">
        <f t="shared" si="2"/>
        <v>16</v>
      </c>
      <c r="B115">
        <f t="shared" si="3"/>
        <v>5</v>
      </c>
      <c r="C115" s="8">
        <v>108.2989346051052</v>
      </c>
      <c r="D115" s="8">
        <v>38.217077267406012</v>
      </c>
      <c r="E115" s="15">
        <v>0.56209802977710421</v>
      </c>
      <c r="F115" s="15">
        <v>0.39889709359809072</v>
      </c>
      <c r="G115" s="15">
        <v>0.73805570152064159</v>
      </c>
      <c r="H115" s="15">
        <v>0.83541312998876327</v>
      </c>
    </row>
    <row r="116" spans="1:8">
      <c r="A116" s="2">
        <f t="shared" si="2"/>
        <v>17</v>
      </c>
      <c r="B116">
        <f t="shared" si="3"/>
        <v>5</v>
      </c>
      <c r="C116" s="8">
        <v>107.1655843625004</v>
      </c>
      <c r="D116" s="8">
        <v>33.817218788036129</v>
      </c>
      <c r="E116" s="15">
        <v>0.46669989805342937</v>
      </c>
      <c r="F116" s="15">
        <v>0.38891081576315051</v>
      </c>
      <c r="G116" s="15">
        <v>0.70822902437812452</v>
      </c>
      <c r="H116" s="15">
        <v>0.80839156428949255</v>
      </c>
    </row>
    <row r="117" spans="1:8">
      <c r="A117" s="2">
        <f t="shared" si="2"/>
        <v>18</v>
      </c>
      <c r="B117">
        <f t="shared" si="3"/>
        <v>5</v>
      </c>
      <c r="C117" s="8">
        <v>111.9730133607307</v>
      </c>
      <c r="D117" s="8">
        <v>31.531020276039278</v>
      </c>
      <c r="E117" s="15">
        <v>0.35002492354007209</v>
      </c>
      <c r="F117" s="15">
        <v>0.37931504817538048</v>
      </c>
      <c r="G117" s="15">
        <v>0.69484626190718957</v>
      </c>
      <c r="H117" s="15">
        <v>0.78952808746970959</v>
      </c>
    </row>
    <row r="118" spans="1:8">
      <c r="A118" s="2">
        <f t="shared" si="2"/>
        <v>19</v>
      </c>
      <c r="B118">
        <f t="shared" si="3"/>
        <v>5</v>
      </c>
      <c r="C118" s="8">
        <v>110.09972360485629</v>
      </c>
      <c r="D118" s="8">
        <v>28.646600589361569</v>
      </c>
      <c r="E118" s="15">
        <v>5.2010060152557387E-2</v>
      </c>
      <c r="F118" s="15">
        <v>0.36633253908604452</v>
      </c>
      <c r="G118" s="15">
        <v>0.65558992887821754</v>
      </c>
      <c r="H118" s="15">
        <v>0.74610088684604992</v>
      </c>
    </row>
    <row r="119" spans="1:8">
      <c r="A119" s="2">
        <f t="shared" si="2"/>
        <v>20</v>
      </c>
      <c r="B119">
        <f t="shared" si="3"/>
        <v>5</v>
      </c>
      <c r="C119" s="8">
        <v>105.9236448742901</v>
      </c>
      <c r="D119" s="8">
        <v>24.03338387241886</v>
      </c>
      <c r="E119" s="15">
        <v>2.155497145359999E-2</v>
      </c>
      <c r="F119" s="15">
        <v>0</v>
      </c>
      <c r="G119" s="15">
        <v>0.6455084122898086</v>
      </c>
      <c r="H119" s="15">
        <v>0.75086207418912876</v>
      </c>
    </row>
    <row r="120" spans="1:8">
      <c r="A120" s="2">
        <f t="shared" si="2"/>
        <v>21</v>
      </c>
      <c r="B120">
        <f t="shared" si="3"/>
        <v>5</v>
      </c>
      <c r="C120" s="8">
        <v>101.729594938627</v>
      </c>
      <c r="D120" s="8">
        <v>23.87375187187877</v>
      </c>
      <c r="E120" s="15">
        <v>4.1719299587612878E-3</v>
      </c>
      <c r="F120" s="15">
        <v>0</v>
      </c>
      <c r="G120" s="15">
        <v>0.65526236086972978</v>
      </c>
      <c r="H120" s="15">
        <v>0.78300178642912666</v>
      </c>
    </row>
    <row r="121" spans="1:8">
      <c r="A121" s="2">
        <f t="shared" si="2"/>
        <v>22</v>
      </c>
      <c r="B121">
        <f t="shared" si="3"/>
        <v>5</v>
      </c>
      <c r="C121" s="8">
        <v>78.0517827863126</v>
      </c>
      <c r="D121" s="8">
        <v>36.473747327363007</v>
      </c>
      <c r="E121" s="15">
        <v>0</v>
      </c>
      <c r="F121" s="15">
        <v>0</v>
      </c>
      <c r="G121" s="15">
        <v>0.67080473022208931</v>
      </c>
      <c r="H121" s="15">
        <v>0.81238045131371117</v>
      </c>
    </row>
    <row r="122" spans="1:8">
      <c r="A122" s="2">
        <f t="shared" si="2"/>
        <v>23</v>
      </c>
      <c r="B122">
        <f t="shared" si="3"/>
        <v>5</v>
      </c>
      <c r="C122" s="8">
        <v>77.059296453126208</v>
      </c>
      <c r="D122" s="8">
        <v>42.064052291417511</v>
      </c>
      <c r="E122" s="15">
        <v>0</v>
      </c>
      <c r="F122" s="15">
        <v>0</v>
      </c>
      <c r="G122" s="15">
        <v>0.71184595662744343</v>
      </c>
      <c r="H122" s="15">
        <v>0.8534513140520178</v>
      </c>
    </row>
    <row r="123" spans="1:8">
      <c r="A123" s="2">
        <f t="shared" si="2"/>
        <v>24</v>
      </c>
      <c r="B123">
        <f t="shared" si="3"/>
        <v>5</v>
      </c>
      <c r="C123" s="8">
        <v>73.44172425422893</v>
      </c>
      <c r="D123" s="8">
        <v>52.130844546555842</v>
      </c>
      <c r="E123" s="15">
        <v>0</v>
      </c>
      <c r="F123" s="15">
        <v>0</v>
      </c>
      <c r="G123" s="15">
        <v>0.69335661599593879</v>
      </c>
      <c r="H123" s="15">
        <v>0.80595996142060755</v>
      </c>
    </row>
    <row r="124" spans="1:8">
      <c r="A124" s="2">
        <f t="shared" si="2"/>
        <v>1</v>
      </c>
      <c r="B124">
        <f t="shared" si="3"/>
        <v>6</v>
      </c>
      <c r="C124" s="8">
        <v>67.411757689346672</v>
      </c>
      <c r="D124" s="8">
        <v>18.285896058637618</v>
      </c>
      <c r="E124" s="15">
        <v>0</v>
      </c>
      <c r="F124" s="15">
        <v>0</v>
      </c>
      <c r="G124" s="15">
        <v>0.61161271958777541</v>
      </c>
      <c r="H124" s="15">
        <v>0.67432512453340065</v>
      </c>
    </row>
    <row r="125" spans="1:8">
      <c r="A125" s="2">
        <f t="shared" si="2"/>
        <v>2</v>
      </c>
      <c r="B125">
        <f t="shared" si="3"/>
        <v>6</v>
      </c>
      <c r="C125" s="8">
        <v>64.156318937276168</v>
      </c>
      <c r="D125" s="8">
        <v>28.507445251422752</v>
      </c>
      <c r="E125" s="15">
        <v>0</v>
      </c>
      <c r="F125" s="15">
        <v>0</v>
      </c>
      <c r="G125" s="15">
        <v>0.57226300664545426</v>
      </c>
      <c r="H125" s="15">
        <v>0.60342439705768924</v>
      </c>
    </row>
    <row r="126" spans="1:8">
      <c r="A126" s="2">
        <f t="shared" si="2"/>
        <v>3</v>
      </c>
      <c r="B126">
        <f t="shared" si="3"/>
        <v>6</v>
      </c>
      <c r="C126" s="8">
        <v>62.417899761246503</v>
      </c>
      <c r="D126" s="8">
        <v>101.09699742633219</v>
      </c>
      <c r="E126" s="15">
        <v>0</v>
      </c>
      <c r="F126" s="15">
        <v>0</v>
      </c>
      <c r="G126" s="15">
        <v>1.6967640272016079E-2</v>
      </c>
      <c r="H126" s="15">
        <v>4.863729194224232E-3</v>
      </c>
    </row>
    <row r="127" spans="1:8">
      <c r="A127" s="2">
        <f t="shared" si="2"/>
        <v>4</v>
      </c>
      <c r="B127">
        <f t="shared" si="3"/>
        <v>6</v>
      </c>
      <c r="C127" s="8">
        <v>61.630582608606318</v>
      </c>
      <c r="D127" s="8">
        <v>98.70015288707269</v>
      </c>
      <c r="E127" s="15">
        <v>0</v>
      </c>
      <c r="F127" s="15">
        <v>0</v>
      </c>
      <c r="G127" s="15">
        <v>1.7949768011131711E-2</v>
      </c>
      <c r="H127" s="15">
        <v>3.7379489849256901E-3</v>
      </c>
    </row>
    <row r="128" spans="1:8">
      <c r="A128" s="2">
        <f t="shared" si="2"/>
        <v>5</v>
      </c>
      <c r="B128">
        <f t="shared" si="3"/>
        <v>6</v>
      </c>
      <c r="C128" s="8">
        <v>60.932870586458371</v>
      </c>
      <c r="D128" s="8">
        <v>109.022694573637</v>
      </c>
      <c r="E128" s="15">
        <v>0</v>
      </c>
      <c r="F128" s="15">
        <v>0.36971928058761039</v>
      </c>
      <c r="G128" s="15">
        <v>1.6677560638402571E-2</v>
      </c>
      <c r="H128" s="15">
        <v>0.71104395204657722</v>
      </c>
    </row>
    <row r="129" spans="1:8">
      <c r="A129" s="2">
        <f t="shared" si="2"/>
        <v>6</v>
      </c>
      <c r="B129">
        <f t="shared" si="3"/>
        <v>6</v>
      </c>
      <c r="C129" s="8">
        <v>60.567709360969893</v>
      </c>
      <c r="D129" s="8">
        <v>109.6036613361691</v>
      </c>
      <c r="E129" s="15">
        <v>8.3438599175225739E-3</v>
      </c>
      <c r="F129" s="15">
        <v>0</v>
      </c>
      <c r="G129" s="15">
        <v>1.309485571679387E-2</v>
      </c>
      <c r="H129" s="15">
        <v>1.716389785121374E-3</v>
      </c>
    </row>
    <row r="130" spans="1:8">
      <c r="A130" s="2">
        <f t="shared" si="2"/>
        <v>7</v>
      </c>
      <c r="B130">
        <f t="shared" si="3"/>
        <v>6</v>
      </c>
      <c r="C130" s="8">
        <v>61.500352869604782</v>
      </c>
      <c r="D130" s="8">
        <v>112.12751258982399</v>
      </c>
      <c r="E130" s="15">
        <v>2.8925381047411599E-2</v>
      </c>
      <c r="F130" s="15">
        <v>0</v>
      </c>
      <c r="G130" s="15">
        <v>8.8161958458530722E-3</v>
      </c>
      <c r="H130" s="15">
        <v>2.455102068284174E-5</v>
      </c>
    </row>
    <row r="131" spans="1:8">
      <c r="A131" s="2">
        <f t="shared" si="2"/>
        <v>8</v>
      </c>
      <c r="B131">
        <f t="shared" si="3"/>
        <v>6</v>
      </c>
      <c r="C131" s="8">
        <v>100.42118308891941</v>
      </c>
      <c r="D131" s="8">
        <v>114.6891986026032</v>
      </c>
      <c r="E131" s="15">
        <v>6.6055557680387081E-2</v>
      </c>
      <c r="F131" s="15">
        <v>0</v>
      </c>
      <c r="G131" s="15">
        <v>3.1476549782940432E-3</v>
      </c>
      <c r="H131" s="15">
        <v>1.3571136749041791E-3</v>
      </c>
    </row>
    <row r="132" spans="1:8">
      <c r="A132" s="2">
        <f t="shared" si="2"/>
        <v>9</v>
      </c>
      <c r="B132">
        <f t="shared" si="3"/>
        <v>6</v>
      </c>
      <c r="C132" s="8">
        <v>107.90095658122</v>
      </c>
      <c r="D132" s="8">
        <v>119.9469672898407</v>
      </c>
      <c r="E132" s="15">
        <v>0.28341310853185009</v>
      </c>
      <c r="F132" s="15">
        <v>0</v>
      </c>
      <c r="G132" s="15">
        <v>4.9171550802453465E-4</v>
      </c>
      <c r="H132" s="15">
        <v>2.5313464643923181E-4</v>
      </c>
    </row>
    <row r="133" spans="1:8">
      <c r="A133" s="2">
        <f t="shared" si="2"/>
        <v>10</v>
      </c>
      <c r="B133">
        <f t="shared" si="3"/>
        <v>6</v>
      </c>
      <c r="C133" s="8">
        <v>110.4864523065981</v>
      </c>
      <c r="D133" s="8">
        <v>106.97001454933169</v>
      </c>
      <c r="E133" s="15">
        <v>0.39953182571737272</v>
      </c>
      <c r="F133" s="15">
        <v>0</v>
      </c>
      <c r="G133" s="15">
        <v>5.7990579384728156E-4</v>
      </c>
      <c r="H133" s="15">
        <v>5.2943848548685506E-4</v>
      </c>
    </row>
    <row r="134" spans="1:8">
      <c r="A134" s="2">
        <f t="shared" ref="A134:A197" si="4">IF(A133+1=25,1,A133+1)</f>
        <v>11</v>
      </c>
      <c r="B134">
        <f t="shared" ref="B134:B197" si="5">IF(A134=1,B133+1,B133)</f>
        <v>6</v>
      </c>
      <c r="C134" s="8">
        <v>113.0474979858645</v>
      </c>
      <c r="D134" s="8">
        <v>108.6731711870441</v>
      </c>
      <c r="E134" s="15">
        <v>0.48644703319156618</v>
      </c>
      <c r="F134" s="15">
        <v>0.36520362525218941</v>
      </c>
      <c r="G134" s="15">
        <v>5.6538351444743716E-4</v>
      </c>
      <c r="H134" s="15">
        <v>1.5365928187936788E-5</v>
      </c>
    </row>
    <row r="135" spans="1:8">
      <c r="A135" s="2">
        <f t="shared" si="4"/>
        <v>12</v>
      </c>
      <c r="B135">
        <f t="shared" si="5"/>
        <v>6</v>
      </c>
      <c r="C135" s="8">
        <v>112.8534244112257</v>
      </c>
      <c r="D135" s="8">
        <v>94.379505446165922</v>
      </c>
      <c r="E135" s="15">
        <v>0.56126364378535198</v>
      </c>
      <c r="F135" s="15">
        <v>0.36407471141833392</v>
      </c>
      <c r="G135" s="15">
        <v>2.0418948769220001E-3</v>
      </c>
      <c r="H135" s="15">
        <v>2.236935800529092E-4</v>
      </c>
    </row>
    <row r="136" spans="1:8">
      <c r="A136" s="2">
        <f t="shared" si="4"/>
        <v>13</v>
      </c>
      <c r="B136">
        <f t="shared" si="5"/>
        <v>6</v>
      </c>
      <c r="C136" s="8">
        <v>111.08948687460899</v>
      </c>
      <c r="D136" s="8">
        <v>94.333699834762399</v>
      </c>
      <c r="E136" s="15">
        <v>0.61633311924100087</v>
      </c>
      <c r="F136" s="15">
        <v>0.34657654699357682</v>
      </c>
      <c r="G136" s="15">
        <v>0.80557171039613829</v>
      </c>
      <c r="H136" s="15">
        <v>0.83190710812981261</v>
      </c>
    </row>
    <row r="137" spans="1:8">
      <c r="A137" s="2">
        <f t="shared" si="4"/>
        <v>14</v>
      </c>
      <c r="B137">
        <f t="shared" si="5"/>
        <v>6</v>
      </c>
      <c r="C137" s="8">
        <v>111.0861716385114</v>
      </c>
      <c r="D137" s="8">
        <v>87.86640011282077</v>
      </c>
      <c r="E137" s="15">
        <v>0.63232551741625243</v>
      </c>
      <c r="F137" s="15">
        <v>0.3448831762427938</v>
      </c>
      <c r="G137" s="15">
        <v>0.79502854968375825</v>
      </c>
      <c r="H137" s="15">
        <v>0.81812471646139207</v>
      </c>
    </row>
    <row r="138" spans="1:8">
      <c r="A138" s="2">
        <f t="shared" si="4"/>
        <v>15</v>
      </c>
      <c r="B138">
        <f t="shared" si="5"/>
        <v>6</v>
      </c>
      <c r="C138" s="8">
        <v>108.8874220283334</v>
      </c>
      <c r="D138" s="8">
        <v>40.271212913181287</v>
      </c>
      <c r="E138" s="15">
        <v>0.60312200770492352</v>
      </c>
      <c r="F138" s="15">
        <v>0.33472295173809608</v>
      </c>
      <c r="G138" s="15">
        <v>0.78923705246802811</v>
      </c>
      <c r="H138" s="15">
        <v>0.80963523594920439</v>
      </c>
    </row>
    <row r="139" spans="1:8">
      <c r="A139" s="2">
        <f t="shared" si="4"/>
        <v>16</v>
      </c>
      <c r="B139">
        <f t="shared" si="5"/>
        <v>6</v>
      </c>
      <c r="C139" s="8">
        <v>105.2208342559879</v>
      </c>
      <c r="D139" s="8">
        <v>37.34438468256333</v>
      </c>
      <c r="E139" s="15">
        <v>0.55723077815854938</v>
      </c>
      <c r="F139" s="15">
        <v>0.32399827031647083</v>
      </c>
      <c r="G139" s="15">
        <v>0.73641688148778628</v>
      </c>
      <c r="H139" s="15">
        <v>0.74960258621070108</v>
      </c>
    </row>
    <row r="140" spans="1:8">
      <c r="A140" s="2">
        <f t="shared" si="4"/>
        <v>17</v>
      </c>
      <c r="B140">
        <f t="shared" si="5"/>
        <v>6</v>
      </c>
      <c r="C140" s="8">
        <v>103.6633705437341</v>
      </c>
      <c r="D140" s="8">
        <v>34.0522600173814</v>
      </c>
      <c r="E140" s="15">
        <v>0.47629533695858051</v>
      </c>
      <c r="F140" s="15">
        <v>0.3093223904763519</v>
      </c>
      <c r="G140" s="15">
        <v>0.77695616420466951</v>
      </c>
      <c r="H140" s="15">
        <v>0.80111623481783845</v>
      </c>
    </row>
    <row r="141" spans="1:8">
      <c r="A141" s="2">
        <f t="shared" si="4"/>
        <v>18</v>
      </c>
      <c r="B141">
        <f t="shared" si="5"/>
        <v>6</v>
      </c>
      <c r="C141" s="8">
        <v>107.346845102221</v>
      </c>
      <c r="D141" s="8">
        <v>30.518601629034531</v>
      </c>
      <c r="E141" s="15">
        <v>0.36198445608852109</v>
      </c>
      <c r="F141" s="15">
        <v>0.29295313988545008</v>
      </c>
      <c r="G141" s="15">
        <v>0.79408793411704026</v>
      </c>
      <c r="H141" s="15">
        <v>0.81853885935902626</v>
      </c>
    </row>
    <row r="142" spans="1:8">
      <c r="A142" s="2">
        <f t="shared" si="4"/>
        <v>19</v>
      </c>
      <c r="B142">
        <f t="shared" si="5"/>
        <v>6</v>
      </c>
      <c r="C142" s="8">
        <v>104.7435680012439</v>
      </c>
      <c r="D142" s="8">
        <v>22.63477467477426</v>
      </c>
      <c r="E142" s="15">
        <v>0.23905158663702181</v>
      </c>
      <c r="F142" s="15">
        <v>9.4975498475735859E-2</v>
      </c>
      <c r="G142" s="15">
        <v>0.75438110783342494</v>
      </c>
      <c r="H142" s="15">
        <v>1.816554798761693E-3</v>
      </c>
    </row>
    <row r="143" spans="1:8">
      <c r="A143" s="2">
        <f t="shared" si="4"/>
        <v>20</v>
      </c>
      <c r="B143">
        <f t="shared" si="5"/>
        <v>6</v>
      </c>
      <c r="C143" s="8">
        <v>98.709993254268667</v>
      </c>
      <c r="D143" s="8">
        <v>23.81617417477155</v>
      </c>
      <c r="E143" s="15">
        <v>6.8558715655643823E-2</v>
      </c>
      <c r="F143" s="15">
        <v>0.1083757280501087</v>
      </c>
      <c r="G143" s="15">
        <v>3.3114320056611499E-3</v>
      </c>
      <c r="H143" s="15">
        <v>1.2585445884938989E-3</v>
      </c>
    </row>
    <row r="144" spans="1:8">
      <c r="A144" s="2">
        <f t="shared" si="4"/>
        <v>21</v>
      </c>
      <c r="B144">
        <f t="shared" si="5"/>
        <v>6</v>
      </c>
      <c r="C144" s="8">
        <v>94.728047422385686</v>
      </c>
      <c r="D144" s="8">
        <v>20.141136103698631</v>
      </c>
      <c r="E144" s="15">
        <v>2.433625809277418E-2</v>
      </c>
      <c r="F144" s="15">
        <v>3.8939954375051697E-2</v>
      </c>
      <c r="G144" s="15">
        <v>1.135827636689723E-2</v>
      </c>
      <c r="H144" s="15">
        <v>1.322803608860126E-2</v>
      </c>
    </row>
    <row r="145" spans="1:8">
      <c r="A145" s="2">
        <f t="shared" si="4"/>
        <v>22</v>
      </c>
      <c r="B145">
        <f t="shared" si="5"/>
        <v>6</v>
      </c>
      <c r="C145" s="8">
        <v>75.443922135326233</v>
      </c>
      <c r="D145" s="8">
        <v>18.7676453851183</v>
      </c>
      <c r="E145" s="15">
        <v>2.9203509711329019E-3</v>
      </c>
      <c r="F145" s="15">
        <v>0</v>
      </c>
      <c r="G145" s="15">
        <v>8.2243905027626196E-3</v>
      </c>
      <c r="H145" s="15">
        <v>0.69322557673471785</v>
      </c>
    </row>
    <row r="146" spans="1:8">
      <c r="A146" s="2">
        <f t="shared" si="4"/>
        <v>23</v>
      </c>
      <c r="B146">
        <f t="shared" si="5"/>
        <v>6</v>
      </c>
      <c r="C146" s="8">
        <v>74.814231178605624</v>
      </c>
      <c r="D146" s="8">
        <v>17.263724524323411</v>
      </c>
      <c r="E146" s="15">
        <v>0</v>
      </c>
      <c r="F146" s="15">
        <v>0</v>
      </c>
      <c r="G146" s="15">
        <v>0.66657517555710277</v>
      </c>
      <c r="H146" s="15">
        <v>0.76730181612362836</v>
      </c>
    </row>
    <row r="147" spans="1:8">
      <c r="A147" s="2">
        <f t="shared" si="4"/>
        <v>24</v>
      </c>
      <c r="B147">
        <f t="shared" si="5"/>
        <v>6</v>
      </c>
      <c r="C147" s="8">
        <v>71.330918048653089</v>
      </c>
      <c r="D147" s="8">
        <v>17.20440867210613</v>
      </c>
      <c r="E147" s="15">
        <v>0</v>
      </c>
      <c r="F147" s="15">
        <v>0</v>
      </c>
      <c r="G147" s="15">
        <v>0.64602432123021847</v>
      </c>
      <c r="H147" s="15">
        <v>0.74856019020497755</v>
      </c>
    </row>
    <row r="148" spans="1:8">
      <c r="A148" s="2">
        <f t="shared" si="4"/>
        <v>1</v>
      </c>
      <c r="B148">
        <f t="shared" si="5"/>
        <v>7</v>
      </c>
      <c r="C148" s="8">
        <v>69.114984404641675</v>
      </c>
      <c r="D148" s="8">
        <v>19.110273492458479</v>
      </c>
      <c r="E148" s="15">
        <v>0</v>
      </c>
      <c r="F148" s="15">
        <v>0</v>
      </c>
      <c r="G148" s="15">
        <v>0.64170775580594808</v>
      </c>
      <c r="H148" s="15">
        <v>0.78363875263604776</v>
      </c>
    </row>
    <row r="149" spans="1:8">
      <c r="A149" s="2">
        <f t="shared" si="4"/>
        <v>2</v>
      </c>
      <c r="B149">
        <f t="shared" si="5"/>
        <v>7</v>
      </c>
      <c r="C149" s="8">
        <v>65.677741264726393</v>
      </c>
      <c r="D149" s="8">
        <v>28.976901162985129</v>
      </c>
      <c r="E149" s="15">
        <v>0</v>
      </c>
      <c r="F149" s="15">
        <v>0</v>
      </c>
      <c r="G149" s="15">
        <v>0.62364996573405396</v>
      </c>
      <c r="H149" s="15">
        <v>0.78685306184142567</v>
      </c>
    </row>
    <row r="150" spans="1:8">
      <c r="A150" s="2">
        <f t="shared" si="4"/>
        <v>3</v>
      </c>
      <c r="B150">
        <f t="shared" si="5"/>
        <v>7</v>
      </c>
      <c r="C150" s="8">
        <v>63.709020842700163</v>
      </c>
      <c r="D150" s="8">
        <v>80.915989197035969</v>
      </c>
      <c r="E150" s="15">
        <v>0</v>
      </c>
      <c r="F150" s="15">
        <v>0.31101576122713492</v>
      </c>
      <c r="G150" s="15">
        <v>0.64572895318784107</v>
      </c>
      <c r="H150" s="15">
        <v>0.79633940780463108</v>
      </c>
    </row>
    <row r="151" spans="1:8">
      <c r="A151" s="2">
        <f t="shared" si="4"/>
        <v>4</v>
      </c>
      <c r="B151">
        <f t="shared" si="5"/>
        <v>7</v>
      </c>
      <c r="C151" s="8">
        <v>62.866228005666237</v>
      </c>
      <c r="D151" s="8">
        <v>88.339459393864274</v>
      </c>
      <c r="E151" s="15">
        <v>0</v>
      </c>
      <c r="F151" s="15">
        <v>0.34318980549201089</v>
      </c>
      <c r="G151" s="15">
        <v>1.8449594906117289E-2</v>
      </c>
      <c r="H151" s="15">
        <v>0.79237967777439633</v>
      </c>
    </row>
    <row r="152" spans="1:8">
      <c r="A152" s="2">
        <f t="shared" si="4"/>
        <v>5</v>
      </c>
      <c r="B152">
        <f t="shared" si="5"/>
        <v>7</v>
      </c>
      <c r="C152" s="8">
        <v>62.225026120332423</v>
      </c>
      <c r="D152" s="8">
        <v>95.841511185909212</v>
      </c>
      <c r="E152" s="15">
        <v>0</v>
      </c>
      <c r="F152" s="15">
        <v>0.37367047900610401</v>
      </c>
      <c r="G152" s="15">
        <v>1.173873463953235E-2</v>
      </c>
      <c r="H152" s="15">
        <v>7.8749065203948081E-3</v>
      </c>
    </row>
    <row r="153" spans="1:8">
      <c r="A153" s="2">
        <f t="shared" si="4"/>
        <v>6</v>
      </c>
      <c r="B153">
        <f t="shared" si="5"/>
        <v>7</v>
      </c>
      <c r="C153" s="8">
        <v>62.05734971936409</v>
      </c>
      <c r="D153" s="8">
        <v>101.51530952323461</v>
      </c>
      <c r="E153" s="15">
        <v>9.7345032371096716E-4</v>
      </c>
      <c r="F153" s="15">
        <v>0.39399092801549929</v>
      </c>
      <c r="G153" s="15">
        <v>8.2711210854548335E-3</v>
      </c>
      <c r="H153" s="15">
        <v>7.8162981954146109E-3</v>
      </c>
    </row>
    <row r="154" spans="1:8">
      <c r="A154" s="2">
        <f t="shared" si="4"/>
        <v>7</v>
      </c>
      <c r="B154">
        <f t="shared" si="5"/>
        <v>7</v>
      </c>
      <c r="C154" s="8">
        <v>63.46164642341661</v>
      </c>
      <c r="D154" s="8">
        <v>103.6157261769776</v>
      </c>
      <c r="E154" s="15">
        <v>1.3489240199994829E-2</v>
      </c>
      <c r="F154" s="15">
        <v>0.39511984184935461</v>
      </c>
      <c r="G154" s="15">
        <v>6.2897802584147211E-3</v>
      </c>
      <c r="H154" s="15">
        <v>5.2706642968407087E-3</v>
      </c>
    </row>
    <row r="155" spans="1:8">
      <c r="A155" s="2">
        <f t="shared" si="4"/>
        <v>8</v>
      </c>
      <c r="B155">
        <f t="shared" si="5"/>
        <v>7</v>
      </c>
      <c r="C155" s="8">
        <v>68.36385783259162</v>
      </c>
      <c r="D155" s="8">
        <v>99.789332224837693</v>
      </c>
      <c r="E155" s="15">
        <v>3.3653568334007733E-2</v>
      </c>
      <c r="F155" s="15">
        <v>0.39003972959700578</v>
      </c>
      <c r="G155" s="15">
        <v>1.9173117184477059E-3</v>
      </c>
      <c r="H155" s="15">
        <v>9.1103112108757527E-4</v>
      </c>
    </row>
    <row r="156" spans="1:8">
      <c r="A156" s="2">
        <f t="shared" si="4"/>
        <v>9</v>
      </c>
      <c r="B156">
        <f t="shared" si="5"/>
        <v>7</v>
      </c>
      <c r="C156" s="8">
        <v>106.2946087652556</v>
      </c>
      <c r="D156" s="8">
        <v>94.908231169583317</v>
      </c>
      <c r="E156" s="15">
        <v>0.25128924784938828</v>
      </c>
      <c r="F156" s="15">
        <v>0.37592830667381461</v>
      </c>
      <c r="G156" s="15">
        <v>1.4981940239904941E-3</v>
      </c>
      <c r="H156" s="15">
        <v>6.1515734514550047E-4</v>
      </c>
    </row>
    <row r="157" spans="1:8">
      <c r="A157" s="2">
        <f t="shared" si="4"/>
        <v>10</v>
      </c>
      <c r="B157">
        <f t="shared" si="5"/>
        <v>7</v>
      </c>
      <c r="C157" s="8">
        <v>109.7812137677527</v>
      </c>
      <c r="D157" s="8">
        <v>90.011923728831704</v>
      </c>
      <c r="E157" s="15">
        <v>0.38200971989057542</v>
      </c>
      <c r="F157" s="15">
        <v>0.35673677149827449</v>
      </c>
      <c r="G157" s="15">
        <v>4.2022242382562464E-3</v>
      </c>
      <c r="H157" s="15">
        <v>5.0414312551985549E-3</v>
      </c>
    </row>
    <row r="158" spans="1:8">
      <c r="A158" s="2">
        <f t="shared" si="4"/>
        <v>11</v>
      </c>
      <c r="B158">
        <f t="shared" si="5"/>
        <v>7</v>
      </c>
      <c r="C158" s="8">
        <v>112.77479764204659</v>
      </c>
      <c r="D158" s="8">
        <v>84.6176573172351</v>
      </c>
      <c r="E158" s="15">
        <v>0.48616890452764883</v>
      </c>
      <c r="F158" s="15">
        <v>0.34093197782430029</v>
      </c>
      <c r="G158" s="15">
        <v>2.2591462046976439E-3</v>
      </c>
      <c r="H158" s="15">
        <v>5.8688676842224413E-4</v>
      </c>
    </row>
    <row r="159" spans="1:8">
      <c r="A159" s="2">
        <f t="shared" si="4"/>
        <v>12</v>
      </c>
      <c r="B159">
        <f t="shared" si="5"/>
        <v>7</v>
      </c>
      <c r="C159" s="8">
        <v>112.81742877077561</v>
      </c>
      <c r="D159" s="8">
        <v>79.025491022720274</v>
      </c>
      <c r="E159" s="15">
        <v>0.56487931641627853</v>
      </c>
      <c r="F159" s="15">
        <v>0.32456272723339852</v>
      </c>
      <c r="G159" s="15">
        <v>1.8350290138277769E-2</v>
      </c>
      <c r="H159" s="15">
        <v>2.348864670029762E-2</v>
      </c>
    </row>
    <row r="160" spans="1:8">
      <c r="A160" s="2">
        <f t="shared" si="4"/>
        <v>13</v>
      </c>
      <c r="B160">
        <f t="shared" si="5"/>
        <v>7</v>
      </c>
      <c r="C160" s="8">
        <v>110.96314376210719</v>
      </c>
      <c r="D160" s="8">
        <v>79.317498201124408</v>
      </c>
      <c r="E160" s="15">
        <v>0.60061884972966673</v>
      </c>
      <c r="F160" s="15">
        <v>0.30819347664249658</v>
      </c>
      <c r="G160" s="15">
        <v>2.8348869986982848E-2</v>
      </c>
      <c r="H160" s="15">
        <v>2.4023621679097999E-2</v>
      </c>
    </row>
    <row r="161" spans="1:8">
      <c r="A161" s="2">
        <f t="shared" si="4"/>
        <v>14</v>
      </c>
      <c r="B161">
        <f t="shared" si="5"/>
        <v>7</v>
      </c>
      <c r="C161" s="8">
        <v>110.641558301831</v>
      </c>
      <c r="D161" s="8">
        <v>74.245538469543391</v>
      </c>
      <c r="E161" s="15">
        <v>0.62106130652759706</v>
      </c>
      <c r="F161" s="15">
        <v>0.28956639838388409</v>
      </c>
      <c r="G161" s="15">
        <v>0.68390528527123728</v>
      </c>
      <c r="H161" s="15">
        <v>2.6141458799908712E-2</v>
      </c>
    </row>
    <row r="162" spans="1:8">
      <c r="A162" s="2">
        <f t="shared" si="4"/>
        <v>15</v>
      </c>
      <c r="B162">
        <f t="shared" si="5"/>
        <v>7</v>
      </c>
      <c r="C162" s="8">
        <v>108.7514893416201</v>
      </c>
      <c r="D162" s="8">
        <v>38.550960220726033</v>
      </c>
      <c r="E162" s="15">
        <v>0.59519534078327707</v>
      </c>
      <c r="F162" s="15">
        <v>0.27771280312840357</v>
      </c>
      <c r="G162" s="15">
        <v>0.71360973132941086</v>
      </c>
      <c r="H162" s="15">
        <v>3.5251756043763613E-2</v>
      </c>
    </row>
    <row r="163" spans="1:8">
      <c r="A163" s="2">
        <f t="shared" si="4"/>
        <v>16</v>
      </c>
      <c r="B163">
        <f t="shared" si="5"/>
        <v>7</v>
      </c>
      <c r="C163" s="8">
        <v>106.0734226910868</v>
      </c>
      <c r="D163" s="8">
        <v>34.966087095227188</v>
      </c>
      <c r="E163" s="15">
        <v>0.55027756156061391</v>
      </c>
      <c r="F163" s="15">
        <v>0.26134355253750169</v>
      </c>
      <c r="G163" s="15">
        <v>0.69087732704632898</v>
      </c>
      <c r="H163" s="15">
        <v>0.74112672325303575</v>
      </c>
    </row>
    <row r="164" spans="1:8">
      <c r="A164" s="2">
        <f t="shared" si="4"/>
        <v>17</v>
      </c>
      <c r="B164">
        <f t="shared" si="5"/>
        <v>7</v>
      </c>
      <c r="C164" s="8">
        <v>106.9696573277789</v>
      </c>
      <c r="D164" s="8">
        <v>31.907711815278368</v>
      </c>
      <c r="E164" s="15">
        <v>0.47281872865961261</v>
      </c>
      <c r="F164" s="15">
        <v>0.1507099968196825</v>
      </c>
      <c r="G164" s="15">
        <v>0.65643821194851026</v>
      </c>
      <c r="H164" s="15">
        <v>0.70850864420047954</v>
      </c>
    </row>
    <row r="165" spans="1:8">
      <c r="A165" s="2">
        <f t="shared" si="4"/>
        <v>18</v>
      </c>
      <c r="B165">
        <f t="shared" si="5"/>
        <v>7</v>
      </c>
      <c r="C165" s="8">
        <v>112.5998187321573</v>
      </c>
      <c r="D165" s="8">
        <v>29.581816337815241</v>
      </c>
      <c r="E165" s="15">
        <v>0.36059381276893399</v>
      </c>
      <c r="F165" s="15">
        <v>0.1360341169795635</v>
      </c>
      <c r="G165" s="15">
        <v>0.62568226916321246</v>
      </c>
      <c r="H165" s="15">
        <v>0.71398656001127858</v>
      </c>
    </row>
    <row r="166" spans="1:8">
      <c r="A166" s="2">
        <f t="shared" si="4"/>
        <v>19</v>
      </c>
      <c r="B166">
        <f t="shared" si="5"/>
        <v>7</v>
      </c>
      <c r="C166" s="8">
        <v>109.0332390773648</v>
      </c>
      <c r="D166" s="8">
        <v>26.008055550291679</v>
      </c>
      <c r="E166" s="15">
        <v>0.23001240505970569</v>
      </c>
      <c r="F166" s="15">
        <v>0.12192269405637229</v>
      </c>
      <c r="G166" s="15">
        <v>0.61287606886702639</v>
      </c>
      <c r="H166" s="15">
        <v>0.76638233639706765</v>
      </c>
    </row>
    <row r="167" spans="1:8">
      <c r="A167" s="2">
        <f t="shared" si="4"/>
        <v>20</v>
      </c>
      <c r="B167">
        <f t="shared" si="5"/>
        <v>7</v>
      </c>
      <c r="C167" s="8">
        <v>102.1862905918392</v>
      </c>
      <c r="D167" s="8">
        <v>24.48135136192457</v>
      </c>
      <c r="E167" s="15">
        <v>2.6283158740196121E-2</v>
      </c>
      <c r="F167" s="15">
        <v>0.1083757280501087</v>
      </c>
      <c r="G167" s="15">
        <v>0.61792134870173521</v>
      </c>
      <c r="H167" s="15">
        <v>0.76847221666351495</v>
      </c>
    </row>
    <row r="168" spans="1:8">
      <c r="A168" s="2">
        <f t="shared" si="4"/>
        <v>21</v>
      </c>
      <c r="B168">
        <f t="shared" si="5"/>
        <v>7</v>
      </c>
      <c r="C168" s="8">
        <v>96.674616191454774</v>
      </c>
      <c r="D168" s="8">
        <v>19.004664487356099</v>
      </c>
      <c r="E168" s="15">
        <v>8.3438599175225739E-3</v>
      </c>
      <c r="F168" s="15">
        <v>9.6522132794628054E-2</v>
      </c>
      <c r="G168" s="15">
        <v>0.63970497789558589</v>
      </c>
      <c r="H168" s="15">
        <v>0.78648280770654566</v>
      </c>
    </row>
    <row r="169" spans="1:8">
      <c r="A169" s="2">
        <f t="shared" si="4"/>
        <v>22</v>
      </c>
      <c r="B169">
        <f t="shared" si="5"/>
        <v>7</v>
      </c>
      <c r="C169" s="8">
        <v>78.522158761579846</v>
      </c>
      <c r="D169" s="8">
        <v>19.868066869933241</v>
      </c>
      <c r="E169" s="15">
        <v>0</v>
      </c>
      <c r="F169" s="15">
        <v>8.8055279040713322E-2</v>
      </c>
      <c r="G169" s="15">
        <v>0.66531109787467213</v>
      </c>
      <c r="H169" s="15">
        <v>0.82916501068641546</v>
      </c>
    </row>
    <row r="170" spans="1:8">
      <c r="A170" s="2">
        <f t="shared" si="4"/>
        <v>23</v>
      </c>
      <c r="B170">
        <f t="shared" si="5"/>
        <v>7</v>
      </c>
      <c r="C170" s="8">
        <v>77.46583612303732</v>
      </c>
      <c r="D170" s="8">
        <v>14.562265093299841</v>
      </c>
      <c r="E170" s="15">
        <v>0</v>
      </c>
      <c r="F170" s="15">
        <v>3.7992808229054063E-2</v>
      </c>
      <c r="G170" s="15">
        <v>0.65283972827760484</v>
      </c>
      <c r="H170" s="15">
        <v>0.81351594472902844</v>
      </c>
    </row>
    <row r="171" spans="1:8">
      <c r="A171" s="2">
        <f t="shared" si="4"/>
        <v>24</v>
      </c>
      <c r="B171">
        <f t="shared" si="5"/>
        <v>7</v>
      </c>
      <c r="C171" s="8">
        <v>72.928088064948156</v>
      </c>
      <c r="D171" s="8">
        <v>18.610093585130809</v>
      </c>
      <c r="E171" s="15">
        <v>0</v>
      </c>
      <c r="F171" s="15">
        <v>0</v>
      </c>
      <c r="G171" s="15">
        <v>0.6479843372849704</v>
      </c>
      <c r="H171" s="15">
        <v>0.79682259803730371</v>
      </c>
    </row>
    <row r="172" spans="1:8">
      <c r="A172" s="2">
        <f t="shared" si="4"/>
        <v>1</v>
      </c>
      <c r="B172">
        <f t="shared" si="5"/>
        <v>8</v>
      </c>
      <c r="C172" s="8">
        <v>66.726753380533637</v>
      </c>
      <c r="D172" s="8">
        <v>21.254016251244149</v>
      </c>
      <c r="E172" s="15">
        <v>0</v>
      </c>
      <c r="F172" s="15">
        <v>0.296339881387016</v>
      </c>
      <c r="G172" s="15">
        <v>2.0873928310337419E-2</v>
      </c>
      <c r="H172" s="15">
        <v>1.1274300354638771E-2</v>
      </c>
    </row>
    <row r="173" spans="1:8">
      <c r="A173" s="2">
        <f t="shared" si="4"/>
        <v>2</v>
      </c>
      <c r="B173">
        <f t="shared" si="5"/>
        <v>8</v>
      </c>
      <c r="C173" s="8">
        <v>63.458712777891563</v>
      </c>
      <c r="D173" s="8">
        <v>24.115412051818591</v>
      </c>
      <c r="E173" s="15">
        <v>0</v>
      </c>
      <c r="F173" s="15">
        <v>0.3098868473932796</v>
      </c>
      <c r="G173" s="15">
        <v>1.313178506950418E-2</v>
      </c>
      <c r="H173" s="15">
        <v>9.6956993600930547E-3</v>
      </c>
    </row>
    <row r="174" spans="1:8">
      <c r="A174" s="2">
        <f t="shared" si="4"/>
        <v>3</v>
      </c>
      <c r="B174">
        <f t="shared" si="5"/>
        <v>8</v>
      </c>
      <c r="C174" s="8">
        <v>62.059884316961082</v>
      </c>
      <c r="D174" s="8">
        <v>19.65023396994382</v>
      </c>
      <c r="E174" s="15">
        <v>0</v>
      </c>
      <c r="F174" s="15">
        <v>0.32230489956568792</v>
      </c>
      <c r="G174" s="15">
        <v>1.213254504780863E-2</v>
      </c>
      <c r="H174" s="15">
        <v>8.4238358243196292E-3</v>
      </c>
    </row>
    <row r="175" spans="1:8">
      <c r="A175" s="2">
        <f t="shared" si="4"/>
        <v>4</v>
      </c>
      <c r="B175">
        <f t="shared" si="5"/>
        <v>8</v>
      </c>
      <c r="C175" s="8">
        <v>62.001391013063348</v>
      </c>
      <c r="D175" s="8">
        <v>85.712859557938899</v>
      </c>
      <c r="E175" s="15">
        <v>0</v>
      </c>
      <c r="F175" s="15">
        <v>0.3296428394857473</v>
      </c>
      <c r="G175" s="15">
        <v>1.527181645544118E-2</v>
      </c>
      <c r="H175" s="15">
        <v>1.6159883517389201E-2</v>
      </c>
    </row>
    <row r="176" spans="1:8">
      <c r="A176" s="2">
        <f t="shared" si="4"/>
        <v>5</v>
      </c>
      <c r="B176">
        <f t="shared" si="5"/>
        <v>8</v>
      </c>
      <c r="C176" s="8">
        <v>62.174144305923583</v>
      </c>
      <c r="D176" s="8">
        <v>89.313683425017544</v>
      </c>
      <c r="E176" s="15">
        <v>0</v>
      </c>
      <c r="F176" s="15">
        <v>0.34714100391050451</v>
      </c>
      <c r="G176" s="15">
        <v>2.266114092277283E-2</v>
      </c>
      <c r="H176" s="15">
        <v>3.0594938988676532E-2</v>
      </c>
    </row>
    <row r="177" spans="1:8">
      <c r="A177" s="2">
        <f t="shared" si="4"/>
        <v>6</v>
      </c>
      <c r="B177">
        <f t="shared" si="5"/>
        <v>8</v>
      </c>
      <c r="C177" s="8">
        <v>62.060453306460062</v>
      </c>
      <c r="D177" s="8">
        <v>87.636086937733751</v>
      </c>
      <c r="E177" s="15">
        <v>0</v>
      </c>
      <c r="F177" s="15">
        <v>0</v>
      </c>
      <c r="G177" s="15">
        <v>2.55223015884493E-2</v>
      </c>
      <c r="H177" s="15">
        <v>2.0232692202479759E-2</v>
      </c>
    </row>
    <row r="178" spans="1:8">
      <c r="A178" s="2">
        <f t="shared" si="4"/>
        <v>7</v>
      </c>
      <c r="B178">
        <f t="shared" si="5"/>
        <v>8</v>
      </c>
      <c r="C178" s="8">
        <v>63.249577292877937</v>
      </c>
      <c r="D178" s="8">
        <v>99.428979803724943</v>
      </c>
      <c r="E178" s="15">
        <v>9.7345032371096716E-4</v>
      </c>
      <c r="F178" s="15">
        <v>0</v>
      </c>
      <c r="G178" s="15">
        <v>1.396500691529918E-2</v>
      </c>
      <c r="H178" s="15">
        <v>8.640977369587419E-3</v>
      </c>
    </row>
    <row r="179" spans="1:8">
      <c r="A179" s="2">
        <f t="shared" si="4"/>
        <v>8</v>
      </c>
      <c r="B179">
        <f t="shared" si="5"/>
        <v>8</v>
      </c>
      <c r="C179" s="8">
        <v>109.6122538221033</v>
      </c>
      <c r="D179" s="8">
        <v>106.3500927440775</v>
      </c>
      <c r="E179" s="15">
        <v>1.4184561859788379E-2</v>
      </c>
      <c r="F179" s="15">
        <v>0</v>
      </c>
      <c r="G179" s="15">
        <v>1.2671156604149809E-2</v>
      </c>
      <c r="H179" s="15">
        <v>1.048499846636612E-2</v>
      </c>
    </row>
    <row r="180" spans="1:8">
      <c r="A180" s="2">
        <f t="shared" si="4"/>
        <v>9</v>
      </c>
      <c r="B180">
        <f t="shared" si="5"/>
        <v>8</v>
      </c>
      <c r="C180" s="8">
        <v>115.94753323304531</v>
      </c>
      <c r="D180" s="8">
        <v>93.71869404071785</v>
      </c>
      <c r="E180" s="15">
        <v>0.20706679028651859</v>
      </c>
      <c r="F180" s="15">
        <v>0</v>
      </c>
      <c r="G180" s="15">
        <v>7.9941126374895536E-3</v>
      </c>
      <c r="H180" s="15">
        <v>0.87873562201747757</v>
      </c>
    </row>
    <row r="181" spans="1:8">
      <c r="A181" s="2">
        <f t="shared" si="4"/>
        <v>10</v>
      </c>
      <c r="B181">
        <f t="shared" si="5"/>
        <v>8</v>
      </c>
      <c r="C181" s="8">
        <v>116.80890603653189</v>
      </c>
      <c r="D181" s="8">
        <v>106.6927640816622</v>
      </c>
      <c r="E181" s="15">
        <v>0.31400726156276632</v>
      </c>
      <c r="F181" s="15">
        <v>0</v>
      </c>
      <c r="G181" s="15">
        <v>0.86825503994745834</v>
      </c>
      <c r="H181" s="15">
        <v>0.90108272823253388</v>
      </c>
    </row>
    <row r="182" spans="1:8">
      <c r="A182" s="2">
        <f t="shared" si="4"/>
        <v>11</v>
      </c>
      <c r="B182">
        <f t="shared" si="5"/>
        <v>8</v>
      </c>
      <c r="C182" s="8">
        <v>118.4079453286473</v>
      </c>
      <c r="D182" s="8">
        <v>113.7249261625971</v>
      </c>
      <c r="E182" s="15">
        <v>0.43332445838333911</v>
      </c>
      <c r="F182" s="15">
        <v>0</v>
      </c>
      <c r="G182" s="15">
        <v>0.87450613576217384</v>
      </c>
      <c r="H182" s="15">
        <v>0.90351910911144517</v>
      </c>
    </row>
    <row r="183" spans="1:8">
      <c r="A183" s="2">
        <f t="shared" si="4"/>
        <v>12</v>
      </c>
      <c r="B183">
        <f t="shared" si="5"/>
        <v>8</v>
      </c>
      <c r="C183" s="8">
        <v>116.95568998383941</v>
      </c>
      <c r="D183" s="8">
        <v>111.0080494747846</v>
      </c>
      <c r="E183" s="15">
        <v>0.52246469516887195</v>
      </c>
      <c r="F183" s="15">
        <v>0.45212999045904723</v>
      </c>
      <c r="G183" s="15">
        <v>0.8766915785918965</v>
      </c>
      <c r="H183" s="15">
        <v>0.90422172758518304</v>
      </c>
    </row>
    <row r="184" spans="1:8">
      <c r="A184" s="2">
        <f t="shared" si="4"/>
        <v>13</v>
      </c>
      <c r="B184">
        <f t="shared" si="5"/>
        <v>8</v>
      </c>
      <c r="C184" s="8">
        <v>114.3832276729092</v>
      </c>
      <c r="D184" s="8">
        <v>120.9769115881419</v>
      </c>
      <c r="E184" s="15">
        <v>0.54999943289669651</v>
      </c>
      <c r="F184" s="15">
        <v>0.45551673196061321</v>
      </c>
      <c r="G184" s="15">
        <v>0.85397878844640074</v>
      </c>
      <c r="H184" s="15">
        <v>0.88085181677865099</v>
      </c>
    </row>
    <row r="185" spans="1:8">
      <c r="A185" s="2">
        <f t="shared" si="4"/>
        <v>14</v>
      </c>
      <c r="B185">
        <f t="shared" si="5"/>
        <v>8</v>
      </c>
      <c r="C185" s="8">
        <v>114.71054606933529</v>
      </c>
      <c r="D185" s="8">
        <v>118.3912717740114</v>
      </c>
      <c r="E185" s="15">
        <v>0.56432305908844371</v>
      </c>
      <c r="F185" s="15">
        <v>0.44592096437284312</v>
      </c>
      <c r="G185" s="15">
        <v>0.80574487667182948</v>
      </c>
      <c r="H185" s="15">
        <v>0.84464397012052406</v>
      </c>
    </row>
    <row r="186" spans="1:8">
      <c r="A186" s="2">
        <f t="shared" si="4"/>
        <v>15</v>
      </c>
      <c r="B186">
        <f t="shared" si="5"/>
        <v>8</v>
      </c>
      <c r="C186" s="8">
        <v>112.8703112760326</v>
      </c>
      <c r="D186" s="8">
        <v>39.649884431905662</v>
      </c>
      <c r="E186" s="15">
        <v>0.54151650864721523</v>
      </c>
      <c r="F186" s="15">
        <v>0.42560051536344778</v>
      </c>
      <c r="G186" s="15">
        <v>0.78602218933714352</v>
      </c>
      <c r="H186" s="15">
        <v>0.86756047412912152</v>
      </c>
    </row>
    <row r="187" spans="1:8">
      <c r="A187" s="2">
        <f t="shared" si="4"/>
        <v>16</v>
      </c>
      <c r="B187">
        <f t="shared" si="5"/>
        <v>8</v>
      </c>
      <c r="C187" s="8">
        <v>109.5871877477022</v>
      </c>
      <c r="D187" s="8">
        <v>37.09081245225984</v>
      </c>
      <c r="E187" s="15">
        <v>0.49479089310908891</v>
      </c>
      <c r="F187" s="15">
        <v>0.39624875568320989</v>
      </c>
      <c r="G187" s="15">
        <v>0.79332551402632723</v>
      </c>
      <c r="H187" s="15">
        <v>0.85866870149845798</v>
      </c>
    </row>
    <row r="188" spans="1:8">
      <c r="A188" s="2">
        <f t="shared" si="4"/>
        <v>17</v>
      </c>
      <c r="B188">
        <f t="shared" si="5"/>
        <v>8</v>
      </c>
      <c r="C188" s="8">
        <v>109.56197453117321</v>
      </c>
      <c r="D188" s="8">
        <v>31.529276847736561</v>
      </c>
      <c r="E188" s="15">
        <v>0.40106153336891848</v>
      </c>
      <c r="F188" s="15">
        <v>0.36463916833526161</v>
      </c>
      <c r="G188" s="15">
        <v>0.78800239046113896</v>
      </c>
      <c r="H188" s="15">
        <v>0.85149331525723282</v>
      </c>
    </row>
    <row r="189" spans="1:8">
      <c r="A189" s="2">
        <f t="shared" si="4"/>
        <v>18</v>
      </c>
      <c r="B189">
        <f t="shared" si="5"/>
        <v>8</v>
      </c>
      <c r="C189" s="8">
        <v>114.131349808623</v>
      </c>
      <c r="D189" s="8">
        <v>31.11222688796402</v>
      </c>
      <c r="E189" s="15">
        <v>0.29731954172772113</v>
      </c>
      <c r="F189" s="15">
        <v>0.32569164106725379</v>
      </c>
      <c r="G189" s="15">
        <v>0.79708215439422825</v>
      </c>
      <c r="H189" s="15">
        <v>0.85803107950986712</v>
      </c>
    </row>
    <row r="190" spans="1:8">
      <c r="A190" s="2">
        <f t="shared" si="4"/>
        <v>19</v>
      </c>
      <c r="B190">
        <f t="shared" si="5"/>
        <v>8</v>
      </c>
      <c r="C190" s="8">
        <v>110.45465046740961</v>
      </c>
      <c r="D190" s="8">
        <v>21.855977540754338</v>
      </c>
      <c r="E190" s="15">
        <v>4.7977194525754822E-2</v>
      </c>
      <c r="F190" s="15">
        <v>0.30085553672243709</v>
      </c>
      <c r="G190" s="15">
        <v>0.801942553756541</v>
      </c>
      <c r="H190" s="15">
        <v>0.87553000670350611</v>
      </c>
    </row>
    <row r="191" spans="1:8">
      <c r="A191" s="2">
        <f t="shared" si="4"/>
        <v>20</v>
      </c>
      <c r="B191">
        <f t="shared" si="5"/>
        <v>8</v>
      </c>
      <c r="C191" s="8">
        <v>104.98773057804981</v>
      </c>
      <c r="D191" s="8">
        <v>23.932218706415171</v>
      </c>
      <c r="E191" s="15">
        <v>1.2237661212366441E-2</v>
      </c>
      <c r="F191" s="15">
        <v>0</v>
      </c>
      <c r="G191" s="15">
        <v>2.7520895415706782E-2</v>
      </c>
      <c r="H191" s="15">
        <v>2.6342927218351062E-2</v>
      </c>
    </row>
    <row r="192" spans="1:8">
      <c r="A192" s="2">
        <f t="shared" si="4"/>
        <v>21</v>
      </c>
      <c r="B192">
        <f t="shared" si="5"/>
        <v>8</v>
      </c>
      <c r="C192" s="8">
        <v>101.0062760661763</v>
      </c>
      <c r="D192" s="8">
        <v>18.940211963271551</v>
      </c>
      <c r="E192" s="15">
        <v>9.7345032371096716E-4</v>
      </c>
      <c r="F192" s="15">
        <v>0</v>
      </c>
      <c r="G192" s="15">
        <v>1.8324456779059899E-2</v>
      </c>
      <c r="H192" s="15">
        <v>0.8889364427408315</v>
      </c>
    </row>
    <row r="193" spans="1:8">
      <c r="A193" s="2">
        <f t="shared" si="4"/>
        <v>22</v>
      </c>
      <c r="B193">
        <f t="shared" si="5"/>
        <v>8</v>
      </c>
      <c r="C193" s="8">
        <v>79.951826802896107</v>
      </c>
      <c r="D193" s="8">
        <v>16.099684909381551</v>
      </c>
      <c r="E193" s="15">
        <v>0</v>
      </c>
      <c r="F193" s="15">
        <v>0</v>
      </c>
      <c r="G193" s="15">
        <v>1.5026586986155719E-2</v>
      </c>
      <c r="H193" s="15">
        <v>0.8820737087607009</v>
      </c>
    </row>
    <row r="194" spans="1:8">
      <c r="A194" s="2">
        <f t="shared" si="4"/>
        <v>23</v>
      </c>
      <c r="B194">
        <f t="shared" si="5"/>
        <v>8</v>
      </c>
      <c r="C194" s="8">
        <v>78.132004886208847</v>
      </c>
      <c r="D194" s="8">
        <v>17.078378808326669</v>
      </c>
      <c r="E194" s="15">
        <v>0</v>
      </c>
      <c r="F194" s="15">
        <v>0</v>
      </c>
      <c r="G194" s="15">
        <v>2.6675989094906351E-2</v>
      </c>
      <c r="H194" s="15">
        <v>1.489296726238769E-2</v>
      </c>
    </row>
    <row r="195" spans="1:8">
      <c r="A195" s="2">
        <f t="shared" si="4"/>
        <v>24</v>
      </c>
      <c r="B195">
        <f t="shared" si="5"/>
        <v>8</v>
      </c>
      <c r="C195" s="8">
        <v>73.552396882313147</v>
      </c>
      <c r="D195" s="8">
        <v>19.72733988705323</v>
      </c>
      <c r="E195" s="15">
        <v>0</v>
      </c>
      <c r="F195" s="15">
        <v>0</v>
      </c>
      <c r="G195" s="15">
        <v>2.4945702799737401E-2</v>
      </c>
      <c r="H195" s="15">
        <v>1.538060977877626E-2</v>
      </c>
    </row>
    <row r="196" spans="1:8">
      <c r="A196" s="2">
        <f t="shared" si="4"/>
        <v>1</v>
      </c>
      <c r="B196">
        <f t="shared" si="5"/>
        <v>9</v>
      </c>
      <c r="C196" s="8">
        <v>66.664152798638611</v>
      </c>
      <c r="D196" s="8">
        <v>38.220880897816301</v>
      </c>
      <c r="E196" s="15">
        <v>0</v>
      </c>
      <c r="F196" s="15">
        <v>0</v>
      </c>
      <c r="G196" s="15">
        <v>1.8089940584727321E-2</v>
      </c>
      <c r="H196" s="15">
        <v>1.117939556472064E-2</v>
      </c>
    </row>
    <row r="197" spans="1:8">
      <c r="A197" s="2">
        <f t="shared" si="4"/>
        <v>2</v>
      </c>
      <c r="B197">
        <f t="shared" si="5"/>
        <v>9</v>
      </c>
      <c r="C197" s="8">
        <v>62.944439225734371</v>
      </c>
      <c r="D197" s="8">
        <v>37.237625425984866</v>
      </c>
      <c r="E197" s="15">
        <v>0</v>
      </c>
      <c r="F197" s="15">
        <v>0</v>
      </c>
      <c r="G197" s="15">
        <v>2.1258971942956249E-2</v>
      </c>
      <c r="H197" s="15">
        <v>8.2957242429426113E-3</v>
      </c>
    </row>
    <row r="198" spans="1:8">
      <c r="A198" s="2">
        <f t="shared" ref="A198:A261" si="6">IF(A197+1=25,1,A197+1)</f>
        <v>3</v>
      </c>
      <c r="B198">
        <f t="shared" ref="B198:B261" si="7">IF(A198=1,B197+1,B197)</f>
        <v>9</v>
      </c>
      <c r="C198" s="8">
        <v>61.006338673769839</v>
      </c>
      <c r="D198" s="8">
        <v>107.74236563918539</v>
      </c>
      <c r="E198" s="15">
        <v>0</v>
      </c>
      <c r="F198" s="15">
        <v>0</v>
      </c>
      <c r="G198" s="15">
        <v>2.273659058143843E-2</v>
      </c>
      <c r="H198" s="15">
        <v>1.6741438458516399E-2</v>
      </c>
    </row>
    <row r="199" spans="1:8">
      <c r="A199" s="2">
        <f t="shared" si="6"/>
        <v>4</v>
      </c>
      <c r="B199">
        <f t="shared" si="7"/>
        <v>9</v>
      </c>
      <c r="C199" s="8">
        <v>60.301395057770407</v>
      </c>
      <c r="D199" s="8">
        <v>112.97904536813761</v>
      </c>
      <c r="E199" s="15">
        <v>0</v>
      </c>
      <c r="F199" s="15">
        <v>0</v>
      </c>
      <c r="G199" s="15">
        <v>2.906307908727385E-2</v>
      </c>
      <c r="H199" s="15">
        <v>3.0121283823125702E-2</v>
      </c>
    </row>
    <row r="200" spans="1:8">
      <c r="A200" s="2">
        <f t="shared" si="6"/>
        <v>5</v>
      </c>
      <c r="B200">
        <f t="shared" si="7"/>
        <v>9</v>
      </c>
      <c r="C200" s="8">
        <v>60.264260971590282</v>
      </c>
      <c r="D200" s="8">
        <v>117.0735330958297</v>
      </c>
      <c r="E200" s="15">
        <v>0</v>
      </c>
      <c r="F200" s="15">
        <v>0</v>
      </c>
      <c r="G200" s="15">
        <v>3.0942463861307671E-2</v>
      </c>
      <c r="H200" s="15">
        <v>2.3381616431685081E-2</v>
      </c>
    </row>
    <row r="201" spans="1:8">
      <c r="A201" s="2">
        <f t="shared" si="6"/>
        <v>6</v>
      </c>
      <c r="B201">
        <f t="shared" si="7"/>
        <v>9</v>
      </c>
      <c r="C201" s="8">
        <v>61.37648698394635</v>
      </c>
      <c r="D201" s="8">
        <v>123.7714179714059</v>
      </c>
      <c r="E201" s="15">
        <v>0</v>
      </c>
      <c r="F201" s="15">
        <v>0</v>
      </c>
      <c r="G201" s="15">
        <v>2.2674055819746651E-2</v>
      </c>
      <c r="H201" s="15">
        <v>1.5597506316414499E-2</v>
      </c>
    </row>
    <row r="202" spans="1:8">
      <c r="A202" s="2">
        <f t="shared" si="6"/>
        <v>7</v>
      </c>
      <c r="B202">
        <f t="shared" si="7"/>
        <v>9</v>
      </c>
      <c r="C202" s="8">
        <v>64.413917566143752</v>
      </c>
      <c r="D202" s="8">
        <v>134.1481481700778</v>
      </c>
      <c r="E202" s="15">
        <v>0</v>
      </c>
      <c r="F202" s="15">
        <v>0</v>
      </c>
      <c r="G202" s="15">
        <v>1.9218477720552629E-2</v>
      </c>
      <c r="H202" s="15">
        <v>0.77922369867285723</v>
      </c>
    </row>
    <row r="203" spans="1:8">
      <c r="A203" s="2">
        <f t="shared" si="6"/>
        <v>8</v>
      </c>
      <c r="B203">
        <f t="shared" si="7"/>
        <v>9</v>
      </c>
      <c r="C203" s="8">
        <v>107.51302781998859</v>
      </c>
      <c r="D203" s="8">
        <v>131.72518084314819</v>
      </c>
      <c r="E203" s="15">
        <v>3.1984796350503211E-3</v>
      </c>
      <c r="F203" s="15">
        <v>0</v>
      </c>
      <c r="G203" s="15">
        <v>0.70672043290199582</v>
      </c>
      <c r="H203" s="15">
        <v>0.8133420643550574</v>
      </c>
    </row>
    <row r="204" spans="1:8">
      <c r="A204" s="2">
        <f t="shared" si="6"/>
        <v>9</v>
      </c>
      <c r="B204">
        <f t="shared" si="7"/>
        <v>9</v>
      </c>
      <c r="C204" s="8">
        <v>113.1816667933065</v>
      </c>
      <c r="D204" s="8">
        <v>131.6593230266314</v>
      </c>
      <c r="E204" s="15">
        <v>1.988619947009548E-2</v>
      </c>
      <c r="F204" s="15">
        <v>0</v>
      </c>
      <c r="G204" s="15">
        <v>1.0766941582766001E-2</v>
      </c>
      <c r="H204" s="15">
        <v>7.8427912061000797E-3</v>
      </c>
    </row>
    <row r="205" spans="1:8">
      <c r="A205" s="2">
        <f t="shared" si="6"/>
        <v>10</v>
      </c>
      <c r="B205">
        <f t="shared" si="7"/>
        <v>9</v>
      </c>
      <c r="C205" s="8">
        <v>113.96769825368661</v>
      </c>
      <c r="D205" s="8">
        <v>128.3383856836258</v>
      </c>
      <c r="E205" s="15">
        <v>0.30357743666586312</v>
      </c>
      <c r="F205" s="15">
        <v>0</v>
      </c>
      <c r="G205" s="15">
        <v>8.0457121123465661E-3</v>
      </c>
      <c r="H205" s="15">
        <v>5.1318916273931829E-3</v>
      </c>
    </row>
    <row r="206" spans="1:8">
      <c r="A206" s="2">
        <f t="shared" si="6"/>
        <v>11</v>
      </c>
      <c r="B206">
        <f t="shared" si="7"/>
        <v>9</v>
      </c>
      <c r="C206" s="8">
        <v>115.5300867650013</v>
      </c>
      <c r="D206" s="8">
        <v>120.9388485778598</v>
      </c>
      <c r="E206" s="15">
        <v>0.43054317174416501</v>
      </c>
      <c r="F206" s="15">
        <v>0</v>
      </c>
      <c r="G206" s="15">
        <v>6.7259070266175317E-3</v>
      </c>
      <c r="H206" s="15">
        <v>5.2500883238417806E-3</v>
      </c>
    </row>
    <row r="207" spans="1:8">
      <c r="A207" s="2">
        <f t="shared" si="6"/>
        <v>12</v>
      </c>
      <c r="B207">
        <f t="shared" si="7"/>
        <v>9</v>
      </c>
      <c r="C207" s="8">
        <v>114.8655385173291</v>
      </c>
      <c r="D207" s="8">
        <v>108.6748382446067</v>
      </c>
      <c r="E207" s="15">
        <v>0.51731931488639971</v>
      </c>
      <c r="F207" s="15">
        <v>0.38750003378100217</v>
      </c>
      <c r="G207" s="15">
        <v>3.1214814047674129E-3</v>
      </c>
      <c r="H207" s="15">
        <v>2.53979646945758E-3</v>
      </c>
    </row>
    <row r="208" spans="1:8">
      <c r="A208" s="2">
        <f t="shared" si="6"/>
        <v>13</v>
      </c>
      <c r="B208">
        <f t="shared" si="7"/>
        <v>9</v>
      </c>
      <c r="C208" s="8">
        <v>112.6268338126647</v>
      </c>
      <c r="D208" s="8">
        <v>104.7184534077861</v>
      </c>
      <c r="E208" s="15">
        <v>0.55778703548638431</v>
      </c>
      <c r="F208" s="15">
        <v>0.41882703236031588</v>
      </c>
      <c r="G208" s="15">
        <v>0.78780879247325752</v>
      </c>
      <c r="H208" s="15">
        <v>0</v>
      </c>
    </row>
    <row r="209" spans="1:8">
      <c r="A209" s="2">
        <f t="shared" si="6"/>
        <v>14</v>
      </c>
      <c r="B209">
        <f t="shared" si="7"/>
        <v>9</v>
      </c>
      <c r="C209" s="8">
        <v>112.7415524633556</v>
      </c>
      <c r="D209" s="8">
        <v>106.94654626591721</v>
      </c>
      <c r="E209" s="15">
        <v>0.55250259087195319</v>
      </c>
      <c r="F209" s="15">
        <v>0.37028373750453808</v>
      </c>
      <c r="G209" s="15">
        <v>0.78026771827720287</v>
      </c>
      <c r="H209" s="15">
        <v>0</v>
      </c>
    </row>
    <row r="210" spans="1:8">
      <c r="A210" s="2">
        <f t="shared" si="6"/>
        <v>15</v>
      </c>
      <c r="B210">
        <f t="shared" si="7"/>
        <v>9</v>
      </c>
      <c r="C210" s="8">
        <v>110.6240038435531</v>
      </c>
      <c r="D210" s="8">
        <v>41.704959959597588</v>
      </c>
      <c r="E210" s="15">
        <v>0.53831802901216497</v>
      </c>
      <c r="F210" s="15">
        <v>0.4069734371048353</v>
      </c>
      <c r="G210" s="15">
        <v>0.76734997064220756</v>
      </c>
      <c r="H210" s="15">
        <v>0.8190627469070495</v>
      </c>
    </row>
    <row r="211" spans="1:8">
      <c r="A211" s="2">
        <f t="shared" si="6"/>
        <v>16</v>
      </c>
      <c r="B211">
        <f t="shared" si="7"/>
        <v>9</v>
      </c>
      <c r="C211" s="8">
        <v>106.9088374468845</v>
      </c>
      <c r="D211" s="8">
        <v>36.329704612723013</v>
      </c>
      <c r="E211" s="15">
        <v>0.48366574655239197</v>
      </c>
      <c r="F211" s="15">
        <v>0.39681321260013758</v>
      </c>
      <c r="G211" s="15">
        <v>0.7517489340183946</v>
      </c>
      <c r="H211" s="15">
        <v>0.79114720373274328</v>
      </c>
    </row>
    <row r="212" spans="1:8">
      <c r="A212" s="2">
        <f t="shared" si="6"/>
        <v>17</v>
      </c>
      <c r="B212">
        <f t="shared" si="7"/>
        <v>9</v>
      </c>
      <c r="C212" s="8">
        <v>106.6982088592046</v>
      </c>
      <c r="D212" s="8">
        <v>33.58552560775999</v>
      </c>
      <c r="E212" s="15">
        <v>0.38312223454624489</v>
      </c>
      <c r="F212" s="15">
        <v>0.38383070351080162</v>
      </c>
      <c r="G212" s="15">
        <v>0.73566898586388285</v>
      </c>
      <c r="H212" s="15">
        <v>0.77956670160176067</v>
      </c>
    </row>
    <row r="213" spans="1:8">
      <c r="A213" s="2">
        <f t="shared" si="6"/>
        <v>18</v>
      </c>
      <c r="B213">
        <f t="shared" si="7"/>
        <v>9</v>
      </c>
      <c r="C213" s="8">
        <v>113.24065966059079</v>
      </c>
      <c r="D213" s="8">
        <v>33.024797834666678</v>
      </c>
      <c r="E213" s="15">
        <v>0.25059392618959481</v>
      </c>
      <c r="F213" s="15">
        <v>0.36915482367068292</v>
      </c>
      <c r="G213" s="15">
        <v>0.73125024538645511</v>
      </c>
      <c r="H213" s="15">
        <v>0.83668825927320534</v>
      </c>
    </row>
    <row r="214" spans="1:8">
      <c r="A214" s="2">
        <f t="shared" si="6"/>
        <v>19</v>
      </c>
      <c r="B214">
        <f t="shared" si="7"/>
        <v>9</v>
      </c>
      <c r="C214" s="8">
        <v>111.63226254378679</v>
      </c>
      <c r="D214" s="8">
        <v>26.196654916558298</v>
      </c>
      <c r="E214" s="15">
        <v>7.0922809298941906E-3</v>
      </c>
      <c r="F214" s="15">
        <v>0.35504340074749152</v>
      </c>
      <c r="G214" s="15">
        <v>0.74062214684355576</v>
      </c>
      <c r="H214" s="15">
        <v>0.82714051030314673</v>
      </c>
    </row>
    <row r="215" spans="1:8">
      <c r="A215" s="2">
        <f t="shared" si="6"/>
        <v>20</v>
      </c>
      <c r="B215">
        <f t="shared" si="7"/>
        <v>9</v>
      </c>
      <c r="C215" s="8">
        <v>106.9889590764389</v>
      </c>
      <c r="D215" s="8">
        <v>26.20686516738893</v>
      </c>
      <c r="E215" s="15">
        <v>0</v>
      </c>
      <c r="F215" s="15">
        <v>0.34262534857508331</v>
      </c>
      <c r="G215" s="15">
        <v>0.75400271513684991</v>
      </c>
      <c r="H215" s="15">
        <v>0.82958341646205569</v>
      </c>
    </row>
    <row r="216" spans="1:8">
      <c r="A216" s="2">
        <f t="shared" si="6"/>
        <v>21</v>
      </c>
      <c r="B216">
        <f t="shared" si="7"/>
        <v>9</v>
      </c>
      <c r="C216" s="8">
        <v>102.6111989338939</v>
      </c>
      <c r="D216" s="8">
        <v>33.143079126483158</v>
      </c>
      <c r="E216" s="15">
        <v>0</v>
      </c>
      <c r="F216" s="15">
        <v>0.28222845846382483</v>
      </c>
      <c r="G216" s="15">
        <v>0.73017169306374419</v>
      </c>
      <c r="H216" s="15">
        <v>0.81284675291064667</v>
      </c>
    </row>
    <row r="217" spans="1:8">
      <c r="A217" s="2">
        <f t="shared" si="6"/>
        <v>22</v>
      </c>
      <c r="B217">
        <f t="shared" si="7"/>
        <v>9</v>
      </c>
      <c r="C217" s="8">
        <v>97.8278190314428</v>
      </c>
      <c r="D217" s="8">
        <v>29.867528722112109</v>
      </c>
      <c r="E217" s="15">
        <v>0</v>
      </c>
      <c r="F217" s="15">
        <v>0</v>
      </c>
      <c r="G217" s="15">
        <v>0.70360810009265451</v>
      </c>
      <c r="H217" s="15">
        <v>0.8274915664793181</v>
      </c>
    </row>
    <row r="218" spans="1:8">
      <c r="A218" s="2">
        <f t="shared" si="6"/>
        <v>23</v>
      </c>
      <c r="B218">
        <f t="shared" si="7"/>
        <v>9</v>
      </c>
      <c r="C218" s="8">
        <v>77.147994779934308</v>
      </c>
      <c r="D218" s="8">
        <v>34.784756394494202</v>
      </c>
      <c r="E218" s="15">
        <v>0</v>
      </c>
      <c r="F218" s="15">
        <v>0</v>
      </c>
      <c r="G218" s="15">
        <v>0.72681654205622159</v>
      </c>
      <c r="H218" s="15">
        <v>0.8397125676555347</v>
      </c>
    </row>
    <row r="219" spans="1:8">
      <c r="A219" s="2">
        <f t="shared" si="6"/>
        <v>24</v>
      </c>
      <c r="B219">
        <f t="shared" si="7"/>
        <v>9</v>
      </c>
      <c r="C219" s="8">
        <v>72.413269443026422</v>
      </c>
      <c r="D219" s="8">
        <v>35.354451437456909</v>
      </c>
      <c r="E219" s="15">
        <v>0</v>
      </c>
      <c r="F219" s="15">
        <v>0</v>
      </c>
      <c r="G219" s="15">
        <v>1.2677794940734481E-2</v>
      </c>
      <c r="H219" s="15">
        <v>1.1391702590566219E-2</v>
      </c>
    </row>
    <row r="220" spans="1:8">
      <c r="A220" s="2">
        <f t="shared" si="6"/>
        <v>1</v>
      </c>
      <c r="B220">
        <f t="shared" si="7"/>
        <v>10</v>
      </c>
      <c r="C220" s="8">
        <v>70.502731474244925</v>
      </c>
      <c r="D220" s="8">
        <v>59.012484844326572</v>
      </c>
      <c r="E220" s="15">
        <v>0</v>
      </c>
      <c r="F220" s="15">
        <v>0</v>
      </c>
      <c r="G220" s="15">
        <v>4.8152857316420602E-3</v>
      </c>
      <c r="H220" s="15">
        <v>4.1967029002039644E-3</v>
      </c>
    </row>
    <row r="221" spans="1:8">
      <c r="A221" s="2">
        <f t="shared" si="6"/>
        <v>2</v>
      </c>
      <c r="B221">
        <f t="shared" si="7"/>
        <v>10</v>
      </c>
      <c r="C221" s="8">
        <v>66.773941907368737</v>
      </c>
      <c r="D221" s="8">
        <v>58.659137414465413</v>
      </c>
      <c r="E221" s="15">
        <v>0</v>
      </c>
      <c r="F221" s="15">
        <v>0</v>
      </c>
      <c r="G221" s="15">
        <v>6.1063514886715454E-3</v>
      </c>
      <c r="H221" s="15">
        <v>6.8429245238068844E-3</v>
      </c>
    </row>
    <row r="222" spans="1:8">
      <c r="A222" s="2">
        <f t="shared" si="6"/>
        <v>3</v>
      </c>
      <c r="B222">
        <f t="shared" si="7"/>
        <v>10</v>
      </c>
      <c r="C222" s="8">
        <v>64.82713071540023</v>
      </c>
      <c r="D222" s="8">
        <v>60.312567030682281</v>
      </c>
      <c r="E222" s="15">
        <v>0</v>
      </c>
      <c r="F222" s="15">
        <v>0</v>
      </c>
      <c r="G222" s="15">
        <v>4.6361684848678338E-3</v>
      </c>
      <c r="H222" s="15">
        <v>3.638272036034962E-3</v>
      </c>
    </row>
    <row r="223" spans="1:8">
      <c r="A223" s="2">
        <f t="shared" si="6"/>
        <v>4</v>
      </c>
      <c r="B223">
        <f t="shared" si="7"/>
        <v>10</v>
      </c>
      <c r="C223" s="8">
        <v>64.163743795755806</v>
      </c>
      <c r="D223" s="8">
        <v>143.05656618854209</v>
      </c>
      <c r="E223" s="15">
        <v>0</v>
      </c>
      <c r="F223" s="15">
        <v>0</v>
      </c>
      <c r="G223" s="15">
        <v>2.0986261128850409E-2</v>
      </c>
      <c r="H223" s="15">
        <v>2.4172869124543139E-2</v>
      </c>
    </row>
    <row r="224" spans="1:8">
      <c r="A224" s="2">
        <f t="shared" si="6"/>
        <v>5</v>
      </c>
      <c r="B224">
        <f t="shared" si="7"/>
        <v>10</v>
      </c>
      <c r="C224" s="8">
        <v>64.211827434683073</v>
      </c>
      <c r="D224" s="8">
        <v>149.2672541132859</v>
      </c>
      <c r="E224" s="15">
        <v>0</v>
      </c>
      <c r="F224" s="15">
        <v>0</v>
      </c>
      <c r="G224" s="15">
        <v>4.968795699794646E-2</v>
      </c>
      <c r="H224" s="15">
        <v>0.91066912907185849</v>
      </c>
    </row>
    <row r="225" spans="1:8">
      <c r="A225" s="2">
        <f t="shared" si="6"/>
        <v>6</v>
      </c>
      <c r="B225">
        <f t="shared" si="7"/>
        <v>10</v>
      </c>
      <c r="C225" s="8">
        <v>65.51938318690631</v>
      </c>
      <c r="D225" s="8">
        <v>154.97054537249301</v>
      </c>
      <c r="E225" s="15">
        <v>0</v>
      </c>
      <c r="F225" s="15">
        <v>0</v>
      </c>
      <c r="G225" s="15">
        <v>0.86099433916120927</v>
      </c>
      <c r="H225" s="15">
        <v>0.90236619913947325</v>
      </c>
    </row>
    <row r="226" spans="1:8">
      <c r="A226" s="2">
        <f t="shared" si="6"/>
        <v>7</v>
      </c>
      <c r="B226">
        <f t="shared" si="7"/>
        <v>10</v>
      </c>
      <c r="C226" s="8">
        <v>69.613003886527537</v>
      </c>
      <c r="D226" s="8">
        <v>163.7280906054128</v>
      </c>
      <c r="E226" s="15">
        <v>0</v>
      </c>
      <c r="F226" s="15">
        <v>0</v>
      </c>
      <c r="G226" s="15">
        <v>0.87070471307088393</v>
      </c>
      <c r="H226" s="15">
        <v>0.91360070765832435</v>
      </c>
    </row>
    <row r="227" spans="1:8">
      <c r="A227" s="2">
        <f t="shared" si="6"/>
        <v>8</v>
      </c>
      <c r="B227">
        <f t="shared" si="7"/>
        <v>10</v>
      </c>
      <c r="C227" s="8">
        <v>118.21268071109959</v>
      </c>
      <c r="D227" s="8">
        <v>159.05299246235899</v>
      </c>
      <c r="E227" s="15">
        <v>0</v>
      </c>
      <c r="F227" s="15">
        <v>0</v>
      </c>
      <c r="G227" s="15">
        <v>0.88948696402745075</v>
      </c>
      <c r="H227" s="15">
        <v>0.9197291050041303</v>
      </c>
    </row>
    <row r="228" spans="1:8">
      <c r="A228" s="2">
        <f t="shared" si="6"/>
        <v>9</v>
      </c>
      <c r="B228">
        <f t="shared" si="7"/>
        <v>10</v>
      </c>
      <c r="C228" s="8">
        <v>122.2750112399889</v>
      </c>
      <c r="D228" s="8">
        <v>157.4670301324432</v>
      </c>
      <c r="E228" s="15">
        <v>9.7345032371096716E-4</v>
      </c>
      <c r="F228" s="15">
        <v>0</v>
      </c>
      <c r="G228" s="15">
        <v>0.88931444624288813</v>
      </c>
      <c r="H228" s="15">
        <v>0.91942355602010095</v>
      </c>
    </row>
    <row r="229" spans="1:8">
      <c r="A229" s="2">
        <f t="shared" si="6"/>
        <v>10</v>
      </c>
      <c r="B229">
        <f t="shared" si="7"/>
        <v>10</v>
      </c>
      <c r="C229" s="8">
        <v>122.3360769914412</v>
      </c>
      <c r="D229" s="8">
        <v>154.7856177699357</v>
      </c>
      <c r="E229" s="15">
        <v>0.18578994749683611</v>
      </c>
      <c r="F229" s="15">
        <v>0</v>
      </c>
      <c r="G229" s="15">
        <v>0.88077163707136152</v>
      </c>
      <c r="H229" s="15">
        <v>0.92079245399439213</v>
      </c>
    </row>
    <row r="230" spans="1:8">
      <c r="A230" s="2">
        <f t="shared" si="6"/>
        <v>11</v>
      </c>
      <c r="B230">
        <f t="shared" si="7"/>
        <v>10</v>
      </c>
      <c r="C230" s="8">
        <v>123.9478593400701</v>
      </c>
      <c r="D230" s="8">
        <v>145.22008313986359</v>
      </c>
      <c r="E230" s="15">
        <v>0.31233848957926169</v>
      </c>
      <c r="F230" s="15">
        <v>0</v>
      </c>
      <c r="G230" s="15">
        <v>1.8491810561435E-2</v>
      </c>
      <c r="H230" s="15">
        <v>2.03325177401147E-2</v>
      </c>
    </row>
    <row r="231" spans="1:8">
      <c r="A231" s="2">
        <f t="shared" si="6"/>
        <v>12</v>
      </c>
      <c r="B231">
        <f t="shared" si="7"/>
        <v>10</v>
      </c>
      <c r="C231" s="8">
        <v>123.31532641149749</v>
      </c>
      <c r="D231" s="8">
        <v>130.90110604880539</v>
      </c>
      <c r="E231" s="15">
        <v>0.40064434037304242</v>
      </c>
      <c r="F231" s="15">
        <v>0.44068631292741428</v>
      </c>
      <c r="G231" s="15">
        <v>2.6414924246615561E-2</v>
      </c>
      <c r="H231" s="15">
        <v>3.3450240610022802E-2</v>
      </c>
    </row>
    <row r="232" spans="1:8">
      <c r="A232" s="2">
        <f t="shared" si="6"/>
        <v>13</v>
      </c>
      <c r="B232">
        <f t="shared" si="7"/>
        <v>10</v>
      </c>
      <c r="C232" s="8">
        <v>121.1512610691185</v>
      </c>
      <c r="D232" s="8">
        <v>126.3175983383135</v>
      </c>
      <c r="E232" s="15">
        <v>0.44695276291529268</v>
      </c>
      <c r="F232" s="15">
        <v>0.47132152563458729</v>
      </c>
      <c r="G232" s="15">
        <v>3.3011780634329697E-2</v>
      </c>
      <c r="H232" s="15">
        <v>2.5773872423555319E-2</v>
      </c>
    </row>
    <row r="233" spans="1:8">
      <c r="A233" s="2">
        <f t="shared" si="6"/>
        <v>14</v>
      </c>
      <c r="B233">
        <f t="shared" si="7"/>
        <v>10</v>
      </c>
      <c r="C233" s="8">
        <v>121.4941275173485</v>
      </c>
      <c r="D233" s="8">
        <v>122.68257015325381</v>
      </c>
      <c r="E233" s="15">
        <v>0.45919042412765909</v>
      </c>
      <c r="F233" s="15">
        <v>0.46229021496374478</v>
      </c>
      <c r="G233" s="15">
        <v>4.1789234754444779E-2</v>
      </c>
      <c r="H233" s="15">
        <v>3.8603126806961582E-2</v>
      </c>
    </row>
    <row r="234" spans="1:8">
      <c r="A234" s="2">
        <f t="shared" si="6"/>
        <v>15</v>
      </c>
      <c r="B234">
        <f t="shared" si="7"/>
        <v>10</v>
      </c>
      <c r="C234" s="8">
        <v>120.1945704476304</v>
      </c>
      <c r="D234" s="8">
        <v>52.260009731470447</v>
      </c>
      <c r="E234" s="15">
        <v>0.4238680838101469</v>
      </c>
      <c r="F234" s="15">
        <v>0.44987216279133663</v>
      </c>
      <c r="G234" s="15">
        <v>3.7553562280427798E-2</v>
      </c>
      <c r="H234" s="15">
        <v>3.6036391303767873E-2</v>
      </c>
    </row>
    <row r="235" spans="1:8">
      <c r="A235" s="2">
        <f t="shared" si="6"/>
        <v>16</v>
      </c>
      <c r="B235">
        <f t="shared" si="7"/>
        <v>10</v>
      </c>
      <c r="C235" s="8">
        <v>118.30708699109471</v>
      </c>
      <c r="D235" s="8">
        <v>48.260965802804883</v>
      </c>
      <c r="E235" s="15">
        <v>0.3477998942287327</v>
      </c>
      <c r="F235" s="15">
        <v>0.43632519678507309</v>
      </c>
      <c r="G235" s="15">
        <v>2.0446467700046551E-2</v>
      </c>
      <c r="H235" s="15">
        <v>1.14964649352849E-2</v>
      </c>
    </row>
    <row r="236" spans="1:8">
      <c r="A236" s="2">
        <f t="shared" si="6"/>
        <v>17</v>
      </c>
      <c r="B236">
        <f t="shared" si="7"/>
        <v>10</v>
      </c>
      <c r="C236" s="8">
        <v>122.5050673860481</v>
      </c>
      <c r="D236" s="8">
        <v>43.443450974756828</v>
      </c>
      <c r="E236" s="15">
        <v>0.22611860376486179</v>
      </c>
      <c r="F236" s="15">
        <v>0.42052040311109889</v>
      </c>
      <c r="G236" s="15">
        <v>1.449341065506975E-2</v>
      </c>
      <c r="H236" s="15">
        <v>8.1762344488664485E-3</v>
      </c>
    </row>
    <row r="237" spans="1:8">
      <c r="A237" s="2">
        <f t="shared" si="6"/>
        <v>18</v>
      </c>
      <c r="B237">
        <f t="shared" si="7"/>
        <v>10</v>
      </c>
      <c r="C237" s="8">
        <v>131.12655763707491</v>
      </c>
      <c r="D237" s="8">
        <v>45.225479855864123</v>
      </c>
      <c r="E237" s="15">
        <v>0</v>
      </c>
      <c r="F237" s="15">
        <v>0.37084819442146583</v>
      </c>
      <c r="G237" s="15">
        <v>0.88911350401082379</v>
      </c>
      <c r="H237" s="15">
        <v>0.92638656231666183</v>
      </c>
    </row>
    <row r="238" spans="1:8">
      <c r="A238" s="2">
        <f t="shared" si="6"/>
        <v>19</v>
      </c>
      <c r="B238">
        <f t="shared" si="7"/>
        <v>10</v>
      </c>
      <c r="C238" s="8">
        <v>126.3130310477826</v>
      </c>
      <c r="D238" s="8">
        <v>47.528260058927117</v>
      </c>
      <c r="E238" s="15">
        <v>0</v>
      </c>
      <c r="F238" s="15">
        <v>0.36689699600297232</v>
      </c>
      <c r="G238" s="15">
        <v>0.8812157371459064</v>
      </c>
      <c r="H238" s="15">
        <v>0.92498860984231468</v>
      </c>
    </row>
    <row r="239" spans="1:8">
      <c r="A239" s="2">
        <f t="shared" si="6"/>
        <v>20</v>
      </c>
      <c r="B239">
        <f t="shared" si="7"/>
        <v>10</v>
      </c>
      <c r="C239" s="8">
        <v>120.024895962581</v>
      </c>
      <c r="D239" s="8">
        <v>49.700533060428917</v>
      </c>
      <c r="E239" s="15">
        <v>0</v>
      </c>
      <c r="F239" s="15">
        <v>0.34996328849514269</v>
      </c>
      <c r="G239" s="15">
        <v>0.86999965444498628</v>
      </c>
      <c r="H239" s="15">
        <v>0.92090374296819533</v>
      </c>
    </row>
    <row r="240" spans="1:8">
      <c r="A240" s="2">
        <f t="shared" si="6"/>
        <v>21</v>
      </c>
      <c r="B240">
        <f t="shared" si="7"/>
        <v>10</v>
      </c>
      <c r="C240" s="8">
        <v>112.0938300963346</v>
      </c>
      <c r="D240" s="8">
        <v>57.259361227890423</v>
      </c>
      <c r="E240" s="15">
        <v>0</v>
      </c>
      <c r="F240" s="15">
        <v>0</v>
      </c>
      <c r="G240" s="15">
        <v>0.87051597816679671</v>
      </c>
      <c r="H240" s="15">
        <v>0.91438319127918832</v>
      </c>
    </row>
    <row r="241" spans="1:8">
      <c r="A241" s="2">
        <f t="shared" si="6"/>
        <v>22</v>
      </c>
      <c r="B241">
        <f t="shared" si="7"/>
        <v>10</v>
      </c>
      <c r="C241" s="8">
        <v>104.0250615276782</v>
      </c>
      <c r="D241" s="8">
        <v>62.019566392181083</v>
      </c>
      <c r="E241" s="15">
        <v>0</v>
      </c>
      <c r="F241" s="15">
        <v>0</v>
      </c>
      <c r="G241" s="15">
        <v>0.87611274575297871</v>
      </c>
      <c r="H241" s="15">
        <v>0.9119394127009951</v>
      </c>
    </row>
    <row r="242" spans="1:8">
      <c r="A242" s="2">
        <f t="shared" si="6"/>
        <v>23</v>
      </c>
      <c r="B242">
        <f t="shared" si="7"/>
        <v>10</v>
      </c>
      <c r="C242" s="8">
        <v>82.855274443541234</v>
      </c>
      <c r="D242" s="8">
        <v>57.304937688605158</v>
      </c>
      <c r="E242" s="15">
        <v>0</v>
      </c>
      <c r="F242" s="15">
        <v>0</v>
      </c>
      <c r="G242" s="15">
        <v>0.86708894330033559</v>
      </c>
      <c r="H242" s="15">
        <v>0.89469936004253858</v>
      </c>
    </row>
    <row r="243" spans="1:8">
      <c r="A243" s="2">
        <f t="shared" si="6"/>
        <v>24</v>
      </c>
      <c r="B243">
        <f t="shared" si="7"/>
        <v>10</v>
      </c>
      <c r="C243" s="8">
        <v>76.731117554719276</v>
      </c>
      <c r="D243" s="8">
        <v>50.53309138857577</v>
      </c>
      <c r="E243" s="15">
        <v>0</v>
      </c>
      <c r="F243" s="15">
        <v>0</v>
      </c>
      <c r="G243" s="15">
        <v>0.87121595607918667</v>
      </c>
      <c r="H243" s="15">
        <v>0.89688899203854489</v>
      </c>
    </row>
    <row r="244" spans="1:8">
      <c r="A244" s="2">
        <f t="shared" si="6"/>
        <v>1</v>
      </c>
      <c r="B244">
        <f t="shared" si="7"/>
        <v>11</v>
      </c>
      <c r="C244" s="8">
        <v>71.174231049879197</v>
      </c>
      <c r="D244" s="8">
        <v>71.673370629153027</v>
      </c>
      <c r="E244" s="15">
        <v>0</v>
      </c>
      <c r="F244" s="15">
        <v>0</v>
      </c>
      <c r="G244" s="15">
        <v>6.596568041293163E-3</v>
      </c>
      <c r="H244" s="15">
        <v>3.2328145630138279E-3</v>
      </c>
    </row>
    <row r="245" spans="1:8">
      <c r="A245" s="2">
        <f t="shared" si="6"/>
        <v>2</v>
      </c>
      <c r="B245">
        <f t="shared" si="7"/>
        <v>11</v>
      </c>
      <c r="C245" s="8">
        <v>67.720435658447926</v>
      </c>
      <c r="D245" s="8">
        <v>73.1436697363918</v>
      </c>
      <c r="E245" s="15">
        <v>0</v>
      </c>
      <c r="F245" s="15">
        <v>0</v>
      </c>
      <c r="G245" s="15">
        <v>5.3543944625432096E-3</v>
      </c>
      <c r="H245" s="15">
        <v>2.6341789340805452E-3</v>
      </c>
    </row>
    <row r="246" spans="1:8">
      <c r="A246" s="2">
        <f t="shared" si="6"/>
        <v>3</v>
      </c>
      <c r="B246">
        <f t="shared" si="7"/>
        <v>11</v>
      </c>
      <c r="C246" s="8">
        <v>65.915815654268286</v>
      </c>
      <c r="D246" s="8">
        <v>75.525639370785157</v>
      </c>
      <c r="E246" s="15">
        <v>0</v>
      </c>
      <c r="F246" s="15">
        <v>0</v>
      </c>
      <c r="G246" s="15">
        <v>9.9954206818682941E-3</v>
      </c>
      <c r="H246" s="15">
        <v>9.4912669045974975E-3</v>
      </c>
    </row>
    <row r="247" spans="1:8">
      <c r="A247" s="2">
        <f t="shared" si="6"/>
        <v>4</v>
      </c>
      <c r="B247">
        <f t="shared" si="7"/>
        <v>11</v>
      </c>
      <c r="C247" s="8">
        <v>65.32451219469344</v>
      </c>
      <c r="D247" s="8">
        <v>81.284763058332146</v>
      </c>
      <c r="E247" s="15">
        <v>0</v>
      </c>
      <c r="F247" s="15">
        <v>0</v>
      </c>
      <c r="G247" s="15">
        <v>1.4959988730630759E-2</v>
      </c>
      <c r="H247" s="15">
        <v>1.7294615350976719E-2</v>
      </c>
    </row>
    <row r="248" spans="1:8">
      <c r="A248" s="2">
        <f t="shared" si="6"/>
        <v>5</v>
      </c>
      <c r="B248">
        <f t="shared" si="7"/>
        <v>11</v>
      </c>
      <c r="C248" s="8">
        <v>65.548087074531139</v>
      </c>
      <c r="D248" s="8">
        <v>78.059632914183908</v>
      </c>
      <c r="E248" s="15">
        <v>0</v>
      </c>
      <c r="F248" s="15">
        <v>0</v>
      </c>
      <c r="G248" s="15">
        <v>1.464207276332305E-2</v>
      </c>
      <c r="H248" s="15">
        <v>0.90496329653542273</v>
      </c>
    </row>
    <row r="249" spans="1:8">
      <c r="A249" s="2">
        <f t="shared" si="6"/>
        <v>6</v>
      </c>
      <c r="B249">
        <f t="shared" si="7"/>
        <v>11</v>
      </c>
      <c r="C249" s="8">
        <v>67.077283211332286</v>
      </c>
      <c r="D249" s="8">
        <v>171.59337110542941</v>
      </c>
      <c r="E249" s="15">
        <v>0</v>
      </c>
      <c r="F249" s="15">
        <v>0</v>
      </c>
      <c r="G249" s="15">
        <v>1.179974025977759E-2</v>
      </c>
      <c r="H249" s="15">
        <v>0.91394784975737664</v>
      </c>
    </row>
    <row r="250" spans="1:8">
      <c r="A250" s="2">
        <f t="shared" si="6"/>
        <v>7</v>
      </c>
      <c r="B250">
        <f t="shared" si="7"/>
        <v>11</v>
      </c>
      <c r="C250" s="8">
        <v>71.123989679084104</v>
      </c>
      <c r="D250" s="8">
        <v>173.2542449575856</v>
      </c>
      <c r="E250" s="15">
        <v>0</v>
      </c>
      <c r="F250" s="15">
        <v>0</v>
      </c>
      <c r="G250" s="15">
        <v>0.87683004192792924</v>
      </c>
      <c r="H250" s="15">
        <v>0.92141826719463182</v>
      </c>
    </row>
    <row r="251" spans="1:8">
      <c r="A251" s="2">
        <f t="shared" si="6"/>
        <v>8</v>
      </c>
      <c r="B251">
        <f t="shared" si="7"/>
        <v>11</v>
      </c>
      <c r="C251" s="8">
        <v>125.7494741914379</v>
      </c>
      <c r="D251" s="8">
        <v>190.10120950950201</v>
      </c>
      <c r="E251" s="15">
        <v>0</v>
      </c>
      <c r="F251" s="15">
        <v>0</v>
      </c>
      <c r="G251" s="15">
        <v>0.87289459685940374</v>
      </c>
      <c r="H251" s="15">
        <v>0.9213270161002115</v>
      </c>
    </row>
    <row r="252" spans="1:8">
      <c r="A252" s="2">
        <f t="shared" si="6"/>
        <v>9</v>
      </c>
      <c r="B252">
        <f t="shared" si="7"/>
        <v>11</v>
      </c>
      <c r="C252" s="8">
        <v>130.6531908214786</v>
      </c>
      <c r="D252" s="8">
        <v>186.6069375620562</v>
      </c>
      <c r="E252" s="15">
        <v>0</v>
      </c>
      <c r="F252" s="15">
        <v>0</v>
      </c>
      <c r="G252" s="15">
        <v>0.87635783029345071</v>
      </c>
      <c r="H252" s="15">
        <v>0.91809880822930745</v>
      </c>
    </row>
    <row r="253" spans="1:8">
      <c r="A253" s="2">
        <f t="shared" si="6"/>
        <v>10</v>
      </c>
      <c r="B253">
        <f t="shared" si="7"/>
        <v>11</v>
      </c>
      <c r="C253" s="8">
        <v>130.36201053404039</v>
      </c>
      <c r="D253" s="8">
        <v>188.90394371997959</v>
      </c>
      <c r="E253" s="15">
        <v>0.1088873719236696</v>
      </c>
      <c r="F253" s="15">
        <v>0</v>
      </c>
      <c r="G253" s="15">
        <v>1.077195321331334E-2</v>
      </c>
      <c r="H253" s="15">
        <v>9.8576752018521355E-3</v>
      </c>
    </row>
    <row r="254" spans="1:8">
      <c r="A254" s="2">
        <f t="shared" si="6"/>
        <v>11</v>
      </c>
      <c r="B254">
        <f t="shared" si="7"/>
        <v>11</v>
      </c>
      <c r="C254" s="8">
        <v>131.06834853254239</v>
      </c>
      <c r="D254" s="8">
        <v>186.8922619076921</v>
      </c>
      <c r="E254" s="15">
        <v>0.16910222766179081</v>
      </c>
      <c r="F254" s="15">
        <v>0</v>
      </c>
      <c r="G254" s="15">
        <v>1.1158002706797629E-2</v>
      </c>
      <c r="H254" s="15">
        <v>1.25817405664199E-2</v>
      </c>
    </row>
    <row r="255" spans="1:8">
      <c r="A255" s="2">
        <f t="shared" si="6"/>
        <v>12</v>
      </c>
      <c r="B255">
        <f t="shared" si="7"/>
        <v>11</v>
      </c>
      <c r="C255" s="8">
        <v>129.02730941361</v>
      </c>
      <c r="D255" s="8">
        <v>190.70723236417271</v>
      </c>
      <c r="E255" s="15">
        <v>0.2282045687442425</v>
      </c>
      <c r="F255" s="15">
        <v>0</v>
      </c>
      <c r="G255" s="15">
        <v>9.8972148498784451E-3</v>
      </c>
      <c r="H255" s="15">
        <v>1.217451855075187E-2</v>
      </c>
    </row>
    <row r="256" spans="1:8">
      <c r="A256" s="2">
        <f t="shared" si="6"/>
        <v>13</v>
      </c>
      <c r="B256">
        <f t="shared" si="7"/>
        <v>11</v>
      </c>
      <c r="C256" s="8">
        <v>125.97047855607519</v>
      </c>
      <c r="D256" s="8">
        <v>171.24520362918329</v>
      </c>
      <c r="E256" s="15">
        <v>0.24503135291124631</v>
      </c>
      <c r="F256" s="15">
        <v>0.44638484283595847</v>
      </c>
      <c r="G256" s="15">
        <v>6.4069595442615406E-3</v>
      </c>
      <c r="H256" s="15">
        <v>7.3705405242898286E-3</v>
      </c>
    </row>
    <row r="257" spans="1:8">
      <c r="A257" s="2">
        <f t="shared" si="6"/>
        <v>14</v>
      </c>
      <c r="B257">
        <f t="shared" si="7"/>
        <v>11</v>
      </c>
      <c r="C257" s="8">
        <v>125.9409728406155</v>
      </c>
      <c r="D257" s="8">
        <v>172.1263472696441</v>
      </c>
      <c r="E257" s="15">
        <v>0.19858386603703729</v>
      </c>
      <c r="F257" s="15">
        <v>0.45608118887754068</v>
      </c>
      <c r="G257" s="15">
        <v>7.4888246479384449E-3</v>
      </c>
      <c r="H257" s="15">
        <v>8.263024752690749E-3</v>
      </c>
    </row>
    <row r="258" spans="1:8">
      <c r="A258" s="2">
        <f t="shared" si="6"/>
        <v>15</v>
      </c>
      <c r="B258">
        <f t="shared" si="7"/>
        <v>11</v>
      </c>
      <c r="C258" s="8">
        <v>124.3679013712991</v>
      </c>
      <c r="D258" s="8">
        <v>164.3475557557617</v>
      </c>
      <c r="E258" s="15">
        <v>0.1200125184803664</v>
      </c>
      <c r="F258" s="15">
        <v>0.41600474777567781</v>
      </c>
      <c r="G258" s="15">
        <v>5.5288622663985957E-3</v>
      </c>
      <c r="H258" s="15">
        <v>7.3561303917712524E-3</v>
      </c>
    </row>
    <row r="259" spans="1:8">
      <c r="A259" s="2">
        <f t="shared" si="6"/>
        <v>16</v>
      </c>
      <c r="B259">
        <f t="shared" si="7"/>
        <v>11</v>
      </c>
      <c r="C259" s="8">
        <v>122.42406293297741</v>
      </c>
      <c r="D259" s="8">
        <v>161.1624542933659</v>
      </c>
      <c r="E259" s="15">
        <v>0</v>
      </c>
      <c r="F259" s="15">
        <v>0.36374409471011382</v>
      </c>
      <c r="G259" s="15">
        <v>1.4377567058863751E-3</v>
      </c>
      <c r="H259" s="15">
        <v>3.8557555181532659E-4</v>
      </c>
    </row>
    <row r="260" spans="1:8">
      <c r="A260" s="2">
        <f t="shared" si="6"/>
        <v>17</v>
      </c>
      <c r="B260">
        <f t="shared" si="7"/>
        <v>11</v>
      </c>
      <c r="C260" s="8">
        <v>126.8123568351873</v>
      </c>
      <c r="D260" s="8">
        <v>79.701168471325815</v>
      </c>
      <c r="E260" s="15">
        <v>0</v>
      </c>
      <c r="F260" s="15">
        <v>0</v>
      </c>
      <c r="G260" s="15">
        <v>0.89599568376403615</v>
      </c>
      <c r="H260" s="15">
        <v>0.91694925338117161</v>
      </c>
    </row>
    <row r="261" spans="1:8">
      <c r="A261" s="2">
        <f t="shared" si="6"/>
        <v>18</v>
      </c>
      <c r="B261">
        <f t="shared" si="7"/>
        <v>11</v>
      </c>
      <c r="C261" s="8">
        <v>136.44208356562609</v>
      </c>
      <c r="D261" s="8">
        <v>85.405688024694001</v>
      </c>
      <c r="E261" s="15">
        <v>0</v>
      </c>
      <c r="F261" s="15">
        <v>0</v>
      </c>
      <c r="G261" s="15">
        <v>0.88794939869149936</v>
      </c>
      <c r="H261" s="15">
        <v>0.91011289085621316</v>
      </c>
    </row>
    <row r="262" spans="1:8">
      <c r="A262" s="2">
        <f t="shared" ref="A262:A291" si="8">IF(A261+1=25,1,A261+1)</f>
        <v>19</v>
      </c>
      <c r="B262">
        <f t="shared" ref="B262:B291" si="9">IF(A262=1,B261+1,B261)</f>
        <v>11</v>
      </c>
      <c r="C262" s="8">
        <v>132.7814433299028</v>
      </c>
      <c r="D262" s="8">
        <v>78.45218851462046</v>
      </c>
      <c r="E262" s="15">
        <v>0</v>
      </c>
      <c r="F262" s="15">
        <v>0</v>
      </c>
      <c r="G262" s="15">
        <v>0.88244974909250407</v>
      </c>
      <c r="H262" s="15">
        <v>0.90633690155608426</v>
      </c>
    </row>
    <row r="263" spans="1:8">
      <c r="A263" s="2">
        <f t="shared" si="8"/>
        <v>20</v>
      </c>
      <c r="B263">
        <f t="shared" si="9"/>
        <v>11</v>
      </c>
      <c r="C263" s="8">
        <v>125.1966949783411</v>
      </c>
      <c r="D263" s="8">
        <v>69.72082007472909</v>
      </c>
      <c r="E263" s="15">
        <v>0</v>
      </c>
      <c r="F263" s="15">
        <v>0</v>
      </c>
      <c r="G263" s="15">
        <v>0.88097407788468385</v>
      </c>
      <c r="H263" s="15">
        <v>0.91933536384997439</v>
      </c>
    </row>
    <row r="264" spans="1:8">
      <c r="A264" s="2">
        <f t="shared" si="8"/>
        <v>21</v>
      </c>
      <c r="B264">
        <f t="shared" si="9"/>
        <v>11</v>
      </c>
      <c r="C264" s="8">
        <v>116.9745355794789</v>
      </c>
      <c r="D264" s="8">
        <v>69.942865023788869</v>
      </c>
      <c r="E264" s="15">
        <v>0</v>
      </c>
      <c r="F264" s="15">
        <v>0</v>
      </c>
      <c r="G264" s="15">
        <v>0.86441799323476576</v>
      </c>
      <c r="H264" s="15">
        <v>0.92186954012188382</v>
      </c>
    </row>
    <row r="265" spans="1:8">
      <c r="A265" s="2">
        <f t="shared" si="8"/>
        <v>22</v>
      </c>
      <c r="B265">
        <f t="shared" si="9"/>
        <v>11</v>
      </c>
      <c r="C265" s="8">
        <v>88.313941410671688</v>
      </c>
      <c r="D265" s="8">
        <v>73.699101031163352</v>
      </c>
      <c r="E265" s="15">
        <v>0</v>
      </c>
      <c r="F265" s="15">
        <v>0</v>
      </c>
      <c r="G265" s="15">
        <v>0.8675260594524189</v>
      </c>
      <c r="H265" s="15">
        <v>0.90787251223011733</v>
      </c>
    </row>
    <row r="266" spans="1:8">
      <c r="A266" s="2">
        <f t="shared" si="8"/>
        <v>23</v>
      </c>
      <c r="B266">
        <f t="shared" si="9"/>
        <v>11</v>
      </c>
      <c r="C266" s="8">
        <v>81.862024978335398</v>
      </c>
      <c r="D266" s="8">
        <v>64.225972307630386</v>
      </c>
      <c r="E266" s="15">
        <v>0</v>
      </c>
      <c r="F266" s="15">
        <v>0</v>
      </c>
      <c r="G266" s="15">
        <v>0.86152345563780186</v>
      </c>
      <c r="H266" s="15">
        <v>0.91075283140123309</v>
      </c>
    </row>
    <row r="267" spans="1:8">
      <c r="A267" s="2">
        <f t="shared" si="8"/>
        <v>24</v>
      </c>
      <c r="B267">
        <f t="shared" si="9"/>
        <v>11</v>
      </c>
      <c r="C267" s="8">
        <v>75.659904058713337</v>
      </c>
      <c r="D267" s="8">
        <v>70.030443951952847</v>
      </c>
      <c r="E267" s="15">
        <v>0</v>
      </c>
      <c r="F267" s="15">
        <v>0</v>
      </c>
      <c r="G267" s="15">
        <v>0.82874038013254614</v>
      </c>
      <c r="H267" s="15">
        <v>0.89269614867987124</v>
      </c>
    </row>
    <row r="268" spans="1:8">
      <c r="A268" s="2">
        <f t="shared" si="8"/>
        <v>1</v>
      </c>
      <c r="B268">
        <f t="shared" si="9"/>
        <v>12</v>
      </c>
      <c r="C268" s="8">
        <v>78.943772077696565</v>
      </c>
      <c r="D268" s="8">
        <v>91.417750404003016</v>
      </c>
      <c r="E268" s="15">
        <v>0</v>
      </c>
      <c r="F268" s="15">
        <v>0</v>
      </c>
      <c r="G268" s="15">
        <v>2.5910142514192599E-2</v>
      </c>
      <c r="H268" s="15">
        <v>3.2547001905496337E-2</v>
      </c>
    </row>
    <row r="269" spans="1:8">
      <c r="A269" s="2">
        <f t="shared" si="8"/>
        <v>2</v>
      </c>
      <c r="B269">
        <f t="shared" si="9"/>
        <v>12</v>
      </c>
      <c r="C269" s="8">
        <v>75.163393233236377</v>
      </c>
      <c r="D269" s="8">
        <v>96.552363223280139</v>
      </c>
      <c r="E269" s="15">
        <v>0</v>
      </c>
      <c r="F269" s="15">
        <v>0</v>
      </c>
      <c r="G269" s="15">
        <v>2.433104645943595E-2</v>
      </c>
      <c r="H269" s="15">
        <v>2.691933859501143E-2</v>
      </c>
    </row>
    <row r="270" spans="1:8">
      <c r="A270" s="2">
        <f t="shared" si="8"/>
        <v>3</v>
      </c>
      <c r="B270">
        <f t="shared" si="9"/>
        <v>12</v>
      </c>
      <c r="C270" s="8">
        <v>73.135427261477531</v>
      </c>
      <c r="D270" s="8">
        <v>94.141730011286228</v>
      </c>
      <c r="E270" s="15">
        <v>0</v>
      </c>
      <c r="F270" s="15">
        <v>0</v>
      </c>
      <c r="G270" s="15">
        <v>2.928009938521059E-2</v>
      </c>
      <c r="H270" s="15">
        <v>2.9986395761670059E-2</v>
      </c>
    </row>
    <row r="271" spans="1:8">
      <c r="A271" s="2">
        <f t="shared" si="8"/>
        <v>4</v>
      </c>
      <c r="B271">
        <f t="shared" si="9"/>
        <v>12</v>
      </c>
      <c r="C271" s="8">
        <v>72.415255798542802</v>
      </c>
      <c r="D271" s="8">
        <v>97.192318899565535</v>
      </c>
      <c r="E271" s="15">
        <v>0</v>
      </c>
      <c r="F271" s="15">
        <v>0</v>
      </c>
      <c r="G271" s="15">
        <v>2.9369920326180701E-2</v>
      </c>
      <c r="H271" s="15">
        <v>2.3656598770065089E-2</v>
      </c>
    </row>
    <row r="272" spans="1:8">
      <c r="A272" s="2">
        <f t="shared" si="8"/>
        <v>5</v>
      </c>
      <c r="B272">
        <f t="shared" si="9"/>
        <v>12</v>
      </c>
      <c r="C272" s="8">
        <v>72.443164870338947</v>
      </c>
      <c r="D272" s="8">
        <v>98.28585866115273</v>
      </c>
      <c r="E272" s="15">
        <v>0</v>
      </c>
      <c r="F272" s="15">
        <v>0</v>
      </c>
      <c r="G272" s="15">
        <v>3.5260767265550608E-2</v>
      </c>
      <c r="H272" s="15">
        <v>3.2194811666858607E-2</v>
      </c>
    </row>
    <row r="273" spans="1:8">
      <c r="A273" s="2">
        <f t="shared" si="8"/>
        <v>6</v>
      </c>
      <c r="B273">
        <f t="shared" si="9"/>
        <v>12</v>
      </c>
      <c r="C273" s="8">
        <v>73.846280775716338</v>
      </c>
      <c r="D273" s="8">
        <v>221.92366560217459</v>
      </c>
      <c r="E273" s="15">
        <v>0</v>
      </c>
      <c r="F273" s="15">
        <v>0</v>
      </c>
      <c r="G273" s="15">
        <v>3.9647039711793279E-2</v>
      </c>
      <c r="H273" s="15">
        <v>4.3938286386165717E-2</v>
      </c>
    </row>
    <row r="274" spans="1:8">
      <c r="A274" s="2">
        <f t="shared" si="8"/>
        <v>7</v>
      </c>
      <c r="B274">
        <f t="shared" si="9"/>
        <v>12</v>
      </c>
      <c r="C274" s="8">
        <v>78.310359578125968</v>
      </c>
      <c r="D274" s="8">
        <v>211.7849645613824</v>
      </c>
      <c r="E274" s="15">
        <v>0</v>
      </c>
      <c r="F274" s="15">
        <v>0</v>
      </c>
      <c r="G274" s="15">
        <v>2.7797405721179811E-2</v>
      </c>
      <c r="H274" s="15">
        <v>2.252884200897403E-2</v>
      </c>
    </row>
    <row r="275" spans="1:8">
      <c r="A275" s="2">
        <f t="shared" si="8"/>
        <v>8</v>
      </c>
      <c r="B275">
        <f t="shared" si="9"/>
        <v>12</v>
      </c>
      <c r="C275" s="8">
        <v>129.6573937380042</v>
      </c>
      <c r="D275" s="8">
        <v>212.51507081770549</v>
      </c>
      <c r="E275" s="15">
        <v>0</v>
      </c>
      <c r="F275" s="15">
        <v>0</v>
      </c>
      <c r="G275" s="15">
        <v>3.539678515651113E-2</v>
      </c>
      <c r="H275" s="15">
        <v>2.9076009616142449E-2</v>
      </c>
    </row>
    <row r="276" spans="1:8">
      <c r="A276" s="2">
        <f t="shared" si="8"/>
        <v>9</v>
      </c>
      <c r="B276">
        <f t="shared" si="9"/>
        <v>12</v>
      </c>
      <c r="C276" s="8">
        <v>134.55010612025961</v>
      </c>
      <c r="D276" s="8">
        <v>221.2025285953338</v>
      </c>
      <c r="E276" s="15">
        <v>0</v>
      </c>
      <c r="F276" s="15">
        <v>0</v>
      </c>
      <c r="G276" s="15">
        <v>1.8074445405099442E-2</v>
      </c>
      <c r="H276" s="15">
        <v>1.487715906682344E-2</v>
      </c>
    </row>
    <row r="277" spans="1:8">
      <c r="A277" s="2">
        <f t="shared" si="8"/>
        <v>10</v>
      </c>
      <c r="B277">
        <f t="shared" si="9"/>
        <v>12</v>
      </c>
      <c r="C277" s="8">
        <v>134.3513759429855</v>
      </c>
      <c r="D277" s="8">
        <v>213.64145332146759</v>
      </c>
      <c r="E277" s="15">
        <v>4.1023977927819338E-2</v>
      </c>
      <c r="F277" s="15">
        <v>0</v>
      </c>
      <c r="G277" s="15">
        <v>2.3397778144799E-2</v>
      </c>
      <c r="H277" s="15">
        <v>1.903749835259182E-2</v>
      </c>
    </row>
    <row r="278" spans="1:8">
      <c r="A278" s="2">
        <f t="shared" si="8"/>
        <v>11</v>
      </c>
      <c r="B278">
        <f t="shared" si="9"/>
        <v>12</v>
      </c>
      <c r="C278" s="8">
        <v>135.8189426301507</v>
      </c>
      <c r="D278" s="8">
        <v>213.21846036880731</v>
      </c>
      <c r="E278" s="15">
        <v>8.9696494113367706E-2</v>
      </c>
      <c r="F278" s="15">
        <v>0</v>
      </c>
      <c r="G278" s="15">
        <v>2.953174544522514E-2</v>
      </c>
      <c r="H278" s="15">
        <v>3.152242637360763E-2</v>
      </c>
    </row>
    <row r="279" spans="1:8">
      <c r="A279" s="2">
        <f t="shared" si="8"/>
        <v>12</v>
      </c>
      <c r="B279">
        <f t="shared" si="9"/>
        <v>12</v>
      </c>
      <c r="C279" s="8">
        <v>135.04231613660031</v>
      </c>
      <c r="D279" s="8">
        <v>203.219231111921</v>
      </c>
      <c r="E279" s="15">
        <v>0.13767368863912249</v>
      </c>
      <c r="F279" s="15">
        <v>0</v>
      </c>
      <c r="G279" s="15">
        <v>2.425703175069429E-2</v>
      </c>
      <c r="H279" s="15">
        <v>2.2713851698473189E-2</v>
      </c>
    </row>
    <row r="280" spans="1:8">
      <c r="A280" s="2">
        <f t="shared" si="8"/>
        <v>13</v>
      </c>
      <c r="B280">
        <f t="shared" si="9"/>
        <v>12</v>
      </c>
      <c r="C280" s="8">
        <v>132.6984116801664</v>
      </c>
      <c r="D280" s="8">
        <v>199.8101048192209</v>
      </c>
      <c r="E280" s="15">
        <v>0.157559888109218</v>
      </c>
      <c r="F280" s="15">
        <v>4.4638484283595847E-2</v>
      </c>
      <c r="G280" s="15">
        <v>0.89254578340363877</v>
      </c>
      <c r="H280" s="15">
        <v>0.91768126227559177</v>
      </c>
    </row>
    <row r="281" spans="1:8">
      <c r="A281" s="2">
        <f t="shared" si="8"/>
        <v>14</v>
      </c>
      <c r="B281">
        <f t="shared" si="9"/>
        <v>12</v>
      </c>
      <c r="C281" s="8">
        <v>132.96459265681261</v>
      </c>
      <c r="D281" s="8">
        <v>199.17360418255021</v>
      </c>
      <c r="E281" s="15">
        <v>0.14532222689685159</v>
      </c>
      <c r="F281" s="15">
        <v>0.1928002619057437</v>
      </c>
      <c r="G281" s="15">
        <v>1.457497490251451E-2</v>
      </c>
      <c r="H281" s="15">
        <v>1.5967563126113651E-2</v>
      </c>
    </row>
    <row r="282" spans="1:8">
      <c r="A282" s="2">
        <f t="shared" si="8"/>
        <v>15</v>
      </c>
      <c r="B282">
        <f t="shared" si="9"/>
        <v>12</v>
      </c>
      <c r="C282" s="8">
        <v>131.67899280442401</v>
      </c>
      <c r="D282" s="8">
        <v>197.06509977011251</v>
      </c>
      <c r="E282" s="15">
        <v>7.5511932253579314E-2</v>
      </c>
      <c r="F282" s="15">
        <v>0.1225183930336992</v>
      </c>
      <c r="G282" s="15">
        <v>1.259936789130699E-2</v>
      </c>
      <c r="H282" s="15">
        <v>1.2924355029341529E-2</v>
      </c>
    </row>
    <row r="283" spans="1:8">
      <c r="A283" s="2">
        <f t="shared" si="8"/>
        <v>16</v>
      </c>
      <c r="B283">
        <f t="shared" si="9"/>
        <v>12</v>
      </c>
      <c r="C283" s="8">
        <v>130.12833605441079</v>
      </c>
      <c r="D283" s="8">
        <v>185.24986966120861</v>
      </c>
      <c r="E283" s="15">
        <v>0</v>
      </c>
      <c r="F283" s="15">
        <v>7.2181378841559257E-2</v>
      </c>
      <c r="G283" s="15">
        <v>1.458496643103409E-2</v>
      </c>
      <c r="H283" s="15">
        <v>1.3984142381164291E-2</v>
      </c>
    </row>
    <row r="284" spans="1:8">
      <c r="A284" s="2">
        <f t="shared" si="8"/>
        <v>17</v>
      </c>
      <c r="B284">
        <f t="shared" si="9"/>
        <v>12</v>
      </c>
      <c r="C284" s="8">
        <v>135.5337711386816</v>
      </c>
      <c r="D284" s="8">
        <v>105.16125253220321</v>
      </c>
      <c r="E284" s="15">
        <v>0</v>
      </c>
      <c r="F284" s="15">
        <v>0</v>
      </c>
      <c r="G284" s="15">
        <v>0.87090205014248345</v>
      </c>
      <c r="H284" s="15">
        <v>0.89563306247661933</v>
      </c>
    </row>
    <row r="285" spans="1:8">
      <c r="A285" s="2">
        <f t="shared" si="8"/>
        <v>18</v>
      </c>
      <c r="B285">
        <f t="shared" si="9"/>
        <v>12</v>
      </c>
      <c r="C285" s="8">
        <v>145.0031509735357</v>
      </c>
      <c r="D285" s="8">
        <v>104.9670880472092</v>
      </c>
      <c r="E285" s="15">
        <v>0</v>
      </c>
      <c r="F285" s="15">
        <v>0</v>
      </c>
      <c r="G285" s="15">
        <v>0.86562894101105758</v>
      </c>
      <c r="H285" s="15">
        <v>0.89579321822469593</v>
      </c>
    </row>
    <row r="286" spans="1:8">
      <c r="A286" s="2">
        <f t="shared" si="8"/>
        <v>19</v>
      </c>
      <c r="B286">
        <f t="shared" si="9"/>
        <v>12</v>
      </c>
      <c r="C286" s="8">
        <v>141.1186475562217</v>
      </c>
      <c r="D286" s="8">
        <v>102.88302605986161</v>
      </c>
      <c r="E286" s="15">
        <v>0</v>
      </c>
      <c r="F286" s="15">
        <v>0</v>
      </c>
      <c r="G286" s="15">
        <v>0.87938787582407196</v>
      </c>
      <c r="H286" s="15">
        <v>0.91275329239364822</v>
      </c>
    </row>
    <row r="287" spans="1:8">
      <c r="A287" s="2">
        <f t="shared" si="8"/>
        <v>20</v>
      </c>
      <c r="B287">
        <f t="shared" si="9"/>
        <v>12</v>
      </c>
      <c r="C287" s="8">
        <v>133.27888024782709</v>
      </c>
      <c r="D287" s="8">
        <v>97.568972656070741</v>
      </c>
      <c r="E287" s="15">
        <v>0</v>
      </c>
      <c r="F287" s="15">
        <v>0</v>
      </c>
      <c r="G287" s="15">
        <v>0.87612073240820809</v>
      </c>
      <c r="H287" s="15">
        <v>0.90043085083520669</v>
      </c>
    </row>
    <row r="288" spans="1:8">
      <c r="A288" s="2">
        <f t="shared" si="8"/>
        <v>21</v>
      </c>
      <c r="B288">
        <f t="shared" si="9"/>
        <v>12</v>
      </c>
      <c r="C288" s="8">
        <v>125.1583810391292</v>
      </c>
      <c r="D288" s="8">
        <v>91.975101494225328</v>
      </c>
      <c r="E288" s="15">
        <v>0</v>
      </c>
      <c r="F288" s="15">
        <v>0</v>
      </c>
      <c r="G288" s="15">
        <v>0.87645756335188718</v>
      </c>
      <c r="H288" s="15">
        <v>0.89251653668966446</v>
      </c>
    </row>
    <row r="289" spans="1:8">
      <c r="A289" s="2">
        <f t="shared" si="8"/>
        <v>22</v>
      </c>
      <c r="B289">
        <f t="shared" si="9"/>
        <v>12</v>
      </c>
      <c r="C289" s="8">
        <v>96.91692044666577</v>
      </c>
      <c r="D289" s="8">
        <v>83.947847454479486</v>
      </c>
      <c r="E289" s="15">
        <v>0</v>
      </c>
      <c r="F289" s="15">
        <v>0</v>
      </c>
      <c r="G289" s="15">
        <v>0.88374089268462697</v>
      </c>
      <c r="H289" s="15">
        <v>0.90396333846916788</v>
      </c>
    </row>
    <row r="290" spans="1:8">
      <c r="A290" s="2">
        <f t="shared" si="8"/>
        <v>23</v>
      </c>
      <c r="B290">
        <f t="shared" si="9"/>
        <v>12</v>
      </c>
      <c r="C290" s="8">
        <v>90.479092621143835</v>
      </c>
      <c r="D290" s="8">
        <v>88.642304547718808</v>
      </c>
      <c r="E290" s="15">
        <v>0</v>
      </c>
      <c r="F290" s="15">
        <v>0</v>
      </c>
      <c r="G290" s="15">
        <v>0.8929738394060398</v>
      </c>
      <c r="H290" s="15">
        <v>0.91801296577702285</v>
      </c>
    </row>
    <row r="291" spans="1:8" ht="15.75" thickBot="1">
      <c r="A291" s="4">
        <f t="shared" si="8"/>
        <v>24</v>
      </c>
      <c r="B291" s="5">
        <f t="shared" si="9"/>
        <v>12</v>
      </c>
      <c r="C291" s="9">
        <v>84.081332656128893</v>
      </c>
      <c r="D291" s="9">
        <v>92.511790645073802</v>
      </c>
      <c r="E291" s="16">
        <v>0</v>
      </c>
      <c r="F291" s="16">
        <v>0</v>
      </c>
      <c r="G291" s="16">
        <v>0.89891242388198378</v>
      </c>
      <c r="H291" s="16">
        <v>1.886071084961383E-2</v>
      </c>
    </row>
  </sheetData>
  <mergeCells count="4">
    <mergeCell ref="A2:B2"/>
    <mergeCell ref="C2:D2"/>
    <mergeCell ref="A1:H1"/>
    <mergeCell ref="E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Parameters</vt:lpstr>
      <vt:lpstr>HourlyVariation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Janek Bligaard Eskildsen</cp:lastModifiedBy>
  <dcterms:created xsi:type="dcterms:W3CDTF">2022-12-02T09:42:23Z</dcterms:created>
  <dcterms:modified xsi:type="dcterms:W3CDTF">2023-09-04T09:46:40Z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2023-09-04T09:46:40Z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2b7d8f1a-af7f-4535-9572-53d668927251</vt:lpwstr>
  </property>
  <property fmtid="{D5CDD505-2E9C-101B-9397-08002B2CF9AE}" pid="8" name="MSIP_Label_6a2630e2-1ac5-455e-8217-0156b1936a76_ContentBits">
    <vt:lpwstr>0</vt:lpwstr>
  </property>
</Properties>
</file>