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MYCAREERDOC\"/>
    </mc:Choice>
  </mc:AlternateContent>
  <xr:revisionPtr revIDLastSave="0" documentId="8_{1D14A1B2-13FF-4873-897A-5BAA4CA46D24}" xr6:coauthVersionLast="47" xr6:coauthVersionMax="47" xr10:uidLastSave="{00000000-0000-0000-0000-000000000000}"/>
  <bookViews>
    <workbookView xWindow="-98" yWindow="-98" windowWidth="21795" windowHeight="12975" activeTab="7" xr2:uid="{C132A28E-9D5F-408C-AAE4-B4AEDD7AB68F}"/>
  </bookViews>
  <sheets>
    <sheet name="Sheet1" sheetId="11" r:id="rId1"/>
    <sheet name="Sheet9" sheetId="10" r:id="rId2"/>
    <sheet name="TAFGAI" sheetId="1" r:id="rId3"/>
    <sheet name="SOFINAA" sheetId="3" r:id="rId4"/>
    <sheet name="MEDGIVER" sheetId="5" r:id="rId5"/>
    <sheet name="STORQUE" sheetId="6" r:id="rId6"/>
    <sheet name="PAL" sheetId="7" r:id="rId7"/>
    <sheet name="CONTRACKAI" sheetId="8" r:id="rId8"/>
    <sheet name="NUURAI" sheetId="9" r:id="rId9"/>
    <sheet name="sheet" sheetId="2" r:id="rId10"/>
    <sheet name="IDO" sheetId="4" r:id="rId11"/>
  </sheets>
  <definedNames>
    <definedName name="_xlnm.Print_Area" localSheetId="2">TAFGAI!$C$2:$H$303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0" l="1"/>
  <c r="D14" i="9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C99" i="3"/>
  <c r="C100" i="3"/>
  <c r="C101" i="3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N9" i="8" l="1"/>
  <c r="J6" i="9"/>
  <c r="J5" i="9"/>
  <c r="J4" i="9"/>
  <c r="K4" i="9"/>
  <c r="L6" i="3"/>
  <c r="L5" i="3"/>
  <c r="O14" i="1"/>
  <c r="M14" i="1"/>
  <c r="K14" i="1"/>
  <c r="O17" i="1"/>
  <c r="M17" i="1"/>
  <c r="O16" i="1"/>
  <c r="M16" i="1"/>
  <c r="O15" i="1"/>
  <c r="M15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O5" i="1"/>
  <c r="M5" i="1"/>
  <c r="O4" i="1"/>
  <c r="M4" i="1"/>
  <c r="O3" i="1"/>
  <c r="M3" i="1"/>
  <c r="D11" i="9"/>
  <c r="D12" i="9" s="1"/>
  <c r="D13" i="9" s="1"/>
  <c r="K13" i="8"/>
  <c r="K6" i="8"/>
  <c r="K7" i="8"/>
  <c r="K8" i="8"/>
  <c r="K9" i="8"/>
  <c r="K10" i="8"/>
  <c r="K11" i="8"/>
  <c r="K12" i="8"/>
  <c r="K5" i="8"/>
  <c r="K8" i="6"/>
  <c r="K6" i="6"/>
  <c r="K7" i="6"/>
  <c r="K5" i="6"/>
  <c r="J8" i="6"/>
  <c r="J7" i="6"/>
  <c r="J6" i="6"/>
  <c r="J5" i="6"/>
  <c r="L4" i="8"/>
  <c r="J13" i="8"/>
  <c r="L4" i="9"/>
  <c r="M4" i="8"/>
  <c r="N4" i="7"/>
  <c r="M4" i="7"/>
  <c r="O4" i="7" s="1"/>
  <c r="J5" i="3"/>
  <c r="M5" i="6"/>
  <c r="L5" i="6"/>
  <c r="N4" i="5"/>
  <c r="M4" i="5"/>
  <c r="S5" i="3"/>
  <c r="R5" i="3"/>
  <c r="W3" i="1"/>
  <c r="V3" i="1"/>
  <c r="X3" i="1" s="1"/>
  <c r="S6" i="1"/>
  <c r="R6" i="1"/>
  <c r="R5" i="1"/>
  <c r="S5" i="1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12" i="8"/>
  <c r="J11" i="8"/>
  <c r="J10" i="8"/>
  <c r="J9" i="8"/>
  <c r="J8" i="8"/>
  <c r="J7" i="8"/>
  <c r="J6" i="8"/>
  <c r="J5" i="8"/>
  <c r="J4" i="7"/>
  <c r="J13" i="7"/>
  <c r="J5" i="7"/>
  <c r="J12" i="7"/>
  <c r="J11" i="7"/>
  <c r="J10" i="7"/>
  <c r="J9" i="7"/>
  <c r="J8" i="7"/>
  <c r="J7" i="7"/>
  <c r="J6" i="7"/>
  <c r="J7" i="5"/>
  <c r="J6" i="5"/>
  <c r="J5" i="5"/>
  <c r="J4" i="5"/>
  <c r="S4" i="1"/>
  <c r="R4" i="1"/>
  <c r="S3" i="1"/>
  <c r="R3" i="1"/>
  <c r="K3" i="1"/>
  <c r="K16" i="1"/>
  <c r="K17" i="1"/>
  <c r="K11" i="1"/>
  <c r="K8" i="1"/>
  <c r="K5" i="1"/>
  <c r="K4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K15" i="1"/>
  <c r="K13" i="1"/>
  <c r="K12" i="1"/>
  <c r="K10" i="1"/>
  <c r="K9" i="1"/>
  <c r="K7" i="1"/>
  <c r="K6" i="1"/>
  <c r="D6" i="9"/>
  <c r="D7" i="9" s="1"/>
  <c r="D8" i="9" s="1"/>
  <c r="D9" i="9" s="1"/>
  <c r="D10" i="9" s="1"/>
  <c r="D6" i="8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5" i="7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71" i="7" s="1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D86" i="7" s="1"/>
  <c r="D87" i="7" s="1"/>
  <c r="D88" i="7" s="1"/>
  <c r="D89" i="7" s="1"/>
  <c r="D90" i="7" s="1"/>
  <c r="D91" i="7" s="1"/>
  <c r="D92" i="7" s="1"/>
  <c r="D93" i="7" s="1"/>
  <c r="D94" i="7" s="1"/>
  <c r="D95" i="7" s="1"/>
  <c r="D96" i="7" s="1"/>
  <c r="D97" i="7" s="1"/>
  <c r="D98" i="7" s="1"/>
  <c r="D99" i="7" s="1"/>
  <c r="D100" i="7" s="1"/>
  <c r="D101" i="7" s="1"/>
  <c r="D102" i="7" s="1"/>
  <c r="D103" i="7" s="1"/>
  <c r="D104" i="7" s="1"/>
  <c r="D105" i="7" s="1"/>
  <c r="D106" i="7" s="1"/>
  <c r="D107" i="7" s="1"/>
  <c r="D108" i="7" s="1"/>
  <c r="D109" i="7" s="1"/>
  <c r="D110" i="7" s="1"/>
  <c r="D111" i="7" s="1"/>
  <c r="D112" i="7" s="1"/>
  <c r="D113" i="7" s="1"/>
  <c r="D114" i="7" s="1"/>
  <c r="D115" i="7" s="1"/>
  <c r="D116" i="7" s="1"/>
  <c r="D117" i="7" s="1"/>
  <c r="D118" i="7" s="1"/>
  <c r="D119" i="7" s="1"/>
  <c r="D120" i="7" s="1"/>
  <c r="D121" i="7" s="1"/>
  <c r="D122" i="7" s="1"/>
  <c r="D123" i="7" s="1"/>
  <c r="D124" i="7" s="1"/>
  <c r="D125" i="7" s="1"/>
  <c r="D126" i="7" s="1"/>
  <c r="D127" i="7" s="1"/>
  <c r="D128" i="7" s="1"/>
  <c r="D7" i="6"/>
  <c r="D8" i="6"/>
  <c r="D9" i="6"/>
  <c r="D10" i="6"/>
  <c r="D11" i="6"/>
  <c r="D12" i="6"/>
  <c r="D13" i="6"/>
  <c r="D14" i="6"/>
  <c r="D6" i="6"/>
  <c r="C7" i="5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" i="5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J7" i="9" l="1"/>
  <c r="Q4" i="1"/>
  <c r="M18" i="1"/>
  <c r="O18" i="1"/>
  <c r="T5" i="3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3" i="1"/>
  <c r="T4" i="1"/>
  <c r="J8" i="5"/>
  <c r="K5" i="5" s="1"/>
  <c r="T3" i="1"/>
  <c r="K18" i="1"/>
  <c r="J21" i="3"/>
  <c r="J14" i="7"/>
  <c r="C91" i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l="1"/>
  <c r="C216" i="1" s="1"/>
  <c r="C217" i="1" s="1"/>
  <c r="C218" i="1" s="1"/>
  <c r="C219" i="1" s="1"/>
  <c r="C220" i="1" s="1"/>
  <c r="Q18" i="1"/>
  <c r="K5" i="3"/>
  <c r="K6" i="3"/>
  <c r="K7" i="3"/>
  <c r="K8" i="3"/>
  <c r="K9" i="3"/>
  <c r="K11" i="3"/>
  <c r="K18" i="3"/>
  <c r="K17" i="3"/>
  <c r="K16" i="3"/>
  <c r="K15" i="3"/>
  <c r="K14" i="3"/>
  <c r="K13" i="3"/>
  <c r="K12" i="3"/>
  <c r="K10" i="3"/>
  <c r="K19" i="3"/>
  <c r="K20" i="3"/>
  <c r="L11" i="1"/>
  <c r="P4" i="1"/>
  <c r="P5" i="1"/>
  <c r="N7" i="1"/>
  <c r="N9" i="1"/>
  <c r="P8" i="1"/>
  <c r="N12" i="1"/>
  <c r="P11" i="1"/>
  <c r="P12" i="1"/>
  <c r="N15" i="1"/>
  <c r="P14" i="1"/>
  <c r="P15" i="1"/>
  <c r="P3" i="1"/>
  <c r="P17" i="1"/>
  <c r="N6" i="1"/>
  <c r="P6" i="1"/>
  <c r="N8" i="1"/>
  <c r="P7" i="1"/>
  <c r="N10" i="1"/>
  <c r="P10" i="1"/>
  <c r="N17" i="1"/>
  <c r="N3" i="1"/>
  <c r="N5" i="1"/>
  <c r="P9" i="1"/>
  <c r="N11" i="1"/>
  <c r="N13" i="1"/>
  <c r="N14" i="1"/>
  <c r="P13" i="1"/>
  <c r="N16" i="1"/>
  <c r="P16" i="1"/>
  <c r="N4" i="1"/>
  <c r="L6" i="1"/>
  <c r="L3" i="1"/>
  <c r="L16" i="1"/>
  <c r="L9" i="1"/>
  <c r="L10" i="1"/>
  <c r="L12" i="1"/>
  <c r="L7" i="1"/>
  <c r="L13" i="1"/>
  <c r="L15" i="1"/>
  <c r="L17" i="1"/>
  <c r="L14" i="1"/>
  <c r="L8" i="1"/>
  <c r="L5" i="1"/>
  <c r="L4" i="1"/>
  <c r="K13" i="7"/>
  <c r="K4" i="7"/>
  <c r="K9" i="7"/>
  <c r="K8" i="7"/>
  <c r="K7" i="7"/>
  <c r="K6" i="7"/>
  <c r="K5" i="7"/>
  <c r="K12" i="7"/>
  <c r="K11" i="7"/>
  <c r="K10" i="7"/>
  <c r="K7" i="5"/>
  <c r="K6" i="5"/>
  <c r="K4" i="5"/>
  <c r="K8" i="5" s="1"/>
  <c r="C221" i="1" l="1"/>
  <c r="C222" i="1" s="1"/>
  <c r="C223" i="1" s="1"/>
  <c r="C224" i="1" s="1"/>
  <c r="C225" i="1" s="1"/>
  <c r="C226" i="1" s="1"/>
  <c r="C227" i="1" s="1"/>
  <c r="C228" i="1" s="1"/>
  <c r="K21" i="3"/>
  <c r="L18" i="1"/>
  <c r="K14" i="7"/>
  <c r="C229" i="1" l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l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l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addiennur hamizah abu bakar</author>
  </authors>
  <commentList>
    <comment ref="C260" authorId="0" shapeId="0" xr:uid="{801E312E-CA69-4E10-B73B-C709482FDC14}">
      <text>
        <r>
          <rPr>
            <b/>
            <sz val="9"/>
            <color indexed="81"/>
            <rFont val="Tahoma"/>
            <charset val="1"/>
          </rPr>
          <t>addiennur hamizah abu bakar: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<sst xmlns="http://schemas.openxmlformats.org/spreadsheetml/2006/main" count="2679" uniqueCount="782">
  <si>
    <t>Index</t>
  </si>
  <si>
    <t>CTL</t>
  </si>
  <si>
    <t xml:space="preserve">Country </t>
  </si>
  <si>
    <t>Status</t>
  </si>
  <si>
    <t>Seoul Garden Group (SGG) - valuation</t>
  </si>
  <si>
    <t>KYC - RoboAuditor</t>
  </si>
  <si>
    <t>Singapore</t>
  </si>
  <si>
    <t>Active</t>
  </si>
  <si>
    <t>ZARA Group (parent co of Koraya)</t>
  </si>
  <si>
    <t>Digital Signal Sdn Bhd</t>
  </si>
  <si>
    <t>Jmieco</t>
  </si>
  <si>
    <t>Institut Koperasi Malaysia (IKMa)</t>
  </si>
  <si>
    <t>Kapital DX Sdn Bhd (KLDX)</t>
  </si>
  <si>
    <t>Labuan Financial Services Authority (LFSA)</t>
  </si>
  <si>
    <t xml:space="preserve">RAA Capital Partners Sdn Bhd </t>
  </si>
  <si>
    <t>Pivolution Partners via Mazneen</t>
  </si>
  <si>
    <t>KOPERASI PERMODALAN FELDA MALAYSIA 2 BHD via IKMa</t>
  </si>
  <si>
    <t>10X Valley and 10X CEO via Jeremy Ong</t>
  </si>
  <si>
    <t>Rick Fleur Capital via Dr Tarmizi</t>
  </si>
  <si>
    <t>Venturoso Corporate Services Sdn Bhd (CapM) via Mahani via Mazneen</t>
  </si>
  <si>
    <t>YYC via En Nik</t>
  </si>
  <si>
    <t>Institute of Corporate Directors Malaysia (ICDM)</t>
  </si>
  <si>
    <t>RichWorks International Sdn Bhd</t>
  </si>
  <si>
    <t>REGOMS via Mohan</t>
  </si>
  <si>
    <t>Malaysia</t>
  </si>
  <si>
    <t xml:space="preserve">DashAdd/AMACC via Ustaz </t>
  </si>
  <si>
    <t xml:space="preserve">MK Sangaran &amp; Associates Sdn Bhd </t>
  </si>
  <si>
    <t>Laughing Tree</t>
  </si>
  <si>
    <t>Mizuki Cakes</t>
  </si>
  <si>
    <t>Iman Deeja Healthcare Sdn Bhd</t>
  </si>
  <si>
    <t>Digievo Sdn Bhd</t>
  </si>
  <si>
    <t>En Tariq</t>
  </si>
  <si>
    <t>FixBay Sdn Bhd</t>
  </si>
  <si>
    <t>Geoventure Solution Sdn Bhd</t>
  </si>
  <si>
    <t>Little Palace Sdn Bhd</t>
  </si>
  <si>
    <t>Meow Hero Family Centre Sdn Bhd</t>
  </si>
  <si>
    <t>ODC FOOD INDUSTRIES SDN BHD</t>
  </si>
  <si>
    <t>Pizza Geboo Rinie</t>
  </si>
  <si>
    <t>Polygon Synergy Ventures Sdn Bhd</t>
  </si>
  <si>
    <t>Radilab Diagnostics Sdn Bhd</t>
  </si>
  <si>
    <t>SaniChem Resources Sdn Bhd</t>
  </si>
  <si>
    <t>Saudagar Kitchen Sdn Bhd</t>
  </si>
  <si>
    <t>SMA Dental Sdn Bhd</t>
  </si>
  <si>
    <t>Venus Biotech Sdn Bhd</t>
  </si>
  <si>
    <t>Villatwenty Sdn Bhd</t>
  </si>
  <si>
    <t>Etiqa via ICDM</t>
  </si>
  <si>
    <t xml:space="preserve">Treo Capital (Jeremy Teo) </t>
  </si>
  <si>
    <t>Malaysia Institute of Accountants (MIA)</t>
  </si>
  <si>
    <t>Universiti Putra Malaysia (UPM)</t>
  </si>
  <si>
    <t>Impact Analytix</t>
  </si>
  <si>
    <t>CGC Berhad via ICDM</t>
  </si>
  <si>
    <t>Digital Perak via Aishah via Pn Fatimah</t>
  </si>
  <si>
    <t>Digital Penang via DS Al Wee</t>
  </si>
  <si>
    <t>Bank Muamalat via Dr Ahmad Tarmizi</t>
  </si>
  <si>
    <t>Malaysia Airports Holdings Berhad (MAHB) via Dr Tarmizi</t>
  </si>
  <si>
    <t>POS Malaysia Bhd via Dr Tarmizi</t>
  </si>
  <si>
    <t>BigLedger Sdn Bhd</t>
  </si>
  <si>
    <t>Angkatan Koperasi Kebangsaan Malaysia Berhad (Angkasa) via Dr Tarmizi</t>
  </si>
  <si>
    <t>CIDB Holdings via Dr Tarmizi</t>
  </si>
  <si>
    <t>Ilhami Advisory Services Sdn Bhd (IAS) via En Nik</t>
  </si>
  <si>
    <t>Teraju Ekonomi Asnaf (TERAS) via Dr Ahmad Tarmizi Mukhtar</t>
  </si>
  <si>
    <t>Affin Hwang Investment Bank (AHIB)</t>
  </si>
  <si>
    <t>Dr Tanaraj QIU - MyFinancialQuotient</t>
  </si>
  <si>
    <t>Shackleton</t>
  </si>
  <si>
    <t>AIC Partners</t>
  </si>
  <si>
    <t>Hong Leong Bank</t>
  </si>
  <si>
    <t>MY E Services &amp; Solutions Sdn Bhd (Adam)</t>
  </si>
  <si>
    <t>Xenber Sdn Bhd (Xenber)</t>
  </si>
  <si>
    <t>MR Financial Accounting Management</t>
  </si>
  <si>
    <t>Mahligai Idaman .com</t>
  </si>
  <si>
    <t>Jasaira</t>
  </si>
  <si>
    <t>Avallis</t>
  </si>
  <si>
    <t>OmniX Community</t>
  </si>
  <si>
    <t>VCorp Capital</t>
  </si>
  <si>
    <t>MADCash</t>
  </si>
  <si>
    <t>Blueshark Ecosystem Sdn Bhd</t>
  </si>
  <si>
    <t>Zalora MY</t>
  </si>
  <si>
    <t>Leave A Nest Malaysia</t>
  </si>
  <si>
    <t>EIICON Co. Ltd</t>
  </si>
  <si>
    <t>TheIncitement</t>
  </si>
  <si>
    <t>WebFluentia</t>
  </si>
  <si>
    <t>LKE AGRO Bhd</t>
  </si>
  <si>
    <t>HariWang</t>
  </si>
  <si>
    <t>My Lives Global Holding Bhd</t>
  </si>
  <si>
    <t>SLNG &amp; Associates</t>
  </si>
  <si>
    <t>MEREKA</t>
  </si>
  <si>
    <t>BlazeTech</t>
  </si>
  <si>
    <t>Junior Chamber International Malaysia (JCI)</t>
  </si>
  <si>
    <t>DataSwyft</t>
  </si>
  <si>
    <t>Smar Solar Care</t>
  </si>
  <si>
    <t xml:space="preserve">The Malaysian Business Angel Network (MBAN) </t>
  </si>
  <si>
    <t>ARC Capital and M&amp;A Forum 15May</t>
  </si>
  <si>
    <t>Radius</t>
  </si>
  <si>
    <t>Bait Al Mashura</t>
  </si>
  <si>
    <t>Cambodia</t>
  </si>
  <si>
    <t>Qatar</t>
  </si>
  <si>
    <t>Saudi Arabia</t>
  </si>
  <si>
    <t>Global Chamber</t>
  </si>
  <si>
    <t>Benjamin Blumenthal</t>
  </si>
  <si>
    <t xml:space="preserve">Dr Anthony Rhems </t>
  </si>
  <si>
    <t>Bijal Jani | OPS Ventures</t>
  </si>
  <si>
    <t>Mei Lin Fung | People Centred Internet</t>
  </si>
  <si>
    <t>AQUAE Labs</t>
  </si>
  <si>
    <t>USA</t>
  </si>
  <si>
    <t>Inactive</t>
  </si>
  <si>
    <t>Quantdynamic</t>
  </si>
  <si>
    <t>Authority for Info-communications Technology Industry (AITI) via Mukhriz</t>
  </si>
  <si>
    <t>Brunei</t>
  </si>
  <si>
    <t>Taiwan Academy of Banking and Finance (TABF)</t>
  </si>
  <si>
    <t>Taiwan</t>
  </si>
  <si>
    <t>Hatytude</t>
  </si>
  <si>
    <t>Nigeria</t>
  </si>
  <si>
    <t>Tamkeen</t>
  </si>
  <si>
    <t>Bahrain</t>
  </si>
  <si>
    <t>ASPIRE Partners</t>
  </si>
  <si>
    <t>Australia</t>
  </si>
  <si>
    <t>Eclectic Analytics (EA)</t>
  </si>
  <si>
    <t>Creditworks</t>
  </si>
  <si>
    <t xml:space="preserve">New Zealand </t>
  </si>
  <si>
    <t>Alliance Holdings</t>
  </si>
  <si>
    <t>Georgia</t>
  </si>
  <si>
    <t>TBC Bank</t>
  </si>
  <si>
    <t>Bank of Georgia</t>
  </si>
  <si>
    <t>Liberty Bank (Georgia)</t>
  </si>
  <si>
    <t>Basis Bank</t>
  </si>
  <si>
    <t>5. ProCredit Bank</t>
  </si>
  <si>
    <t>Credo Bank</t>
  </si>
  <si>
    <t>Terabank</t>
  </si>
  <si>
    <t>Cartu Bank</t>
  </si>
  <si>
    <t>Halyk Bank</t>
  </si>
  <si>
    <t>VTB Bank of Georgia</t>
  </si>
  <si>
    <t>PASHA Bank Georgia</t>
  </si>
  <si>
    <t>Isbank</t>
  </si>
  <si>
    <t>Ziraat Bank</t>
  </si>
  <si>
    <t>Silk Road Bank</t>
  </si>
  <si>
    <t>ICICI Bank</t>
  </si>
  <si>
    <t>SBI</t>
  </si>
  <si>
    <t>KOTAK MAHINDRA Bank</t>
  </si>
  <si>
    <t>AXIS Bank</t>
  </si>
  <si>
    <t>RSM International</t>
  </si>
  <si>
    <t>SS Kothari Mehta &amp; Co.</t>
  </si>
  <si>
    <t>Lodha &amp; Co.</t>
  </si>
  <si>
    <t>Sahni Natrajan &amp; Bahl</t>
  </si>
  <si>
    <t>Luthra &amp; Luthra</t>
  </si>
  <si>
    <t>Nishith Desai &amp; Co.</t>
  </si>
  <si>
    <t>India</t>
  </si>
  <si>
    <t>Banks/Fis</t>
  </si>
  <si>
    <t>Accounting &amp; Audit/Consultants</t>
  </si>
  <si>
    <t>iti Ayog</t>
  </si>
  <si>
    <t>Make In India</t>
  </si>
  <si>
    <t>National Commission for Women (NCW)</t>
  </si>
  <si>
    <t>Ministry of Commerce and Industry</t>
  </si>
  <si>
    <t>Ministry of Micro, Small and Medium Enterprises</t>
  </si>
  <si>
    <t>Ministry of Electronics and Information Technology</t>
  </si>
  <si>
    <t>Ministry of Finance</t>
  </si>
  <si>
    <t>IamSMEofIndia</t>
  </si>
  <si>
    <t>Oilmax Systems Pvt Ltd</t>
  </si>
  <si>
    <t>Minimac Systems Pvt Ltd</t>
  </si>
  <si>
    <t>Assam Carbon Products Ltd</t>
  </si>
  <si>
    <t>Emkay Taps and Cutting Tools Ltd</t>
  </si>
  <si>
    <t>Monarch</t>
  </si>
  <si>
    <t>GIFT City</t>
  </si>
  <si>
    <t>Bombay Stock Exchange</t>
  </si>
  <si>
    <t>National Stock Exchange</t>
  </si>
  <si>
    <t>Multi Commodity Stock Exchange</t>
  </si>
  <si>
    <t>National Commodity and Derivatives Exchange</t>
  </si>
  <si>
    <t>India International Exchange</t>
  </si>
  <si>
    <t>NSE IFSC</t>
  </si>
  <si>
    <t>Indian Commodity Exchange</t>
  </si>
  <si>
    <t>Calcutta Stock Exchange</t>
  </si>
  <si>
    <t>Metropolitan Stock Exchange</t>
  </si>
  <si>
    <t>SME Exchange</t>
  </si>
  <si>
    <t xml:space="preserve">SME India </t>
  </si>
  <si>
    <t xml:space="preserve">National Bank for Agriculture &amp; Rural Development (NABARD) </t>
  </si>
  <si>
    <t xml:space="preserve">Laghu Udyog Bharati (LUB) </t>
  </si>
  <si>
    <t xml:space="preserve">SME Network - Network of Small and Medium Enterprises Associations &amp; Members </t>
  </si>
  <si>
    <t xml:space="preserve">Federation of Indian Chambers of Commerce and Industry (FICCI) </t>
  </si>
  <si>
    <t xml:space="preserve">Confederation of Indian Industry (CII) </t>
  </si>
  <si>
    <t xml:space="preserve">The Associated Chambers of Commerce and Industry of India (ASSOCHAM) </t>
  </si>
  <si>
    <t xml:space="preserve">Federation of Indian Micro and Small &amp; Medium Enterprises (FISME) </t>
  </si>
  <si>
    <t xml:space="preserve">World Association for Small and Medium Enterprises (WASME) </t>
  </si>
  <si>
    <t xml:space="preserve">India Trade Promotion Organisation (ITPO) </t>
  </si>
  <si>
    <t xml:space="preserve">Technology Innovation Management and Entrepreneurship Information Service </t>
  </si>
  <si>
    <t xml:space="preserve">Technology Bureau for Small Enterprises (TBSE) </t>
  </si>
  <si>
    <t xml:space="preserve">Asian and Pacific Centre for Transfer of Technology </t>
  </si>
  <si>
    <t xml:space="preserve">Environmental Information Centre </t>
  </si>
  <si>
    <t>Experian</t>
  </si>
  <si>
    <t>TransUnion CIBIL</t>
  </si>
  <si>
    <t>CRIF Highmark</t>
  </si>
  <si>
    <t>Equifax</t>
  </si>
  <si>
    <t>The Institute of Singapore Chartered Accountants (ISCA) – robocfo/roboauditor</t>
  </si>
  <si>
    <t>Artistic Strategies Academy (ASA) - valuation</t>
  </si>
  <si>
    <t>Teamwork/Infotrust - valuation</t>
  </si>
  <si>
    <t xml:space="preserve">DMC Consulting </t>
  </si>
  <si>
    <t>Kreston</t>
  </si>
  <si>
    <t>Specvision</t>
  </si>
  <si>
    <t>Asia Pacific Assistive Robotics Association (APARA) - robocfo</t>
  </si>
  <si>
    <t>Singapore Business Federation (SBF) - robocfo</t>
  </si>
  <si>
    <t>Ngee Ann Polytechnic School of Business &amp; Accounting (SBA) – Young CIO</t>
  </si>
  <si>
    <t>FalconCrest from Arc Event</t>
  </si>
  <si>
    <t>FT Consulting</t>
  </si>
  <si>
    <t xml:space="preserve">SAE Malaysia Sdn Bhd </t>
  </si>
  <si>
    <t>Naqiz &amp; Partners</t>
  </si>
  <si>
    <t>Affin Hwang Investment Bank</t>
  </si>
  <si>
    <t>Amanie Advisors</t>
  </si>
  <si>
    <t>Naim Co.</t>
  </si>
  <si>
    <t>Perodua</t>
  </si>
  <si>
    <t>ALCOM Group</t>
  </si>
  <si>
    <t>Affin Bank</t>
  </si>
  <si>
    <t>Ata Plus</t>
  </si>
  <si>
    <t>Coop Bank Pertama (CBP)</t>
  </si>
  <si>
    <t>The Malaysian Institute of Certified Public Accountants (MICPA)</t>
  </si>
  <si>
    <t>Institute of Internal Auditors Malaysia (IIAM)</t>
  </si>
  <si>
    <t>Malaysian Institute of Corporate Governance (MICG)</t>
  </si>
  <si>
    <t>Iskandar Regional Development Authority (IRDA)</t>
  </si>
  <si>
    <t>Berrypay</t>
  </si>
  <si>
    <t>DataSukan</t>
  </si>
  <si>
    <t>Aafiyat</t>
  </si>
  <si>
    <t xml:space="preserve">FCA Capital </t>
  </si>
  <si>
    <t>ITIS ARC</t>
  </si>
  <si>
    <t>Suruhanjaya Syarikat Malaysia (SSM) via Dato Nik</t>
  </si>
  <si>
    <t>Yayasan Jcorp</t>
  </si>
  <si>
    <t>George Schmiel via Pn Marzida</t>
  </si>
  <si>
    <t>Nexea</t>
  </si>
  <si>
    <t>Ministry of Entrepreneur Development and Cooperatives (MEDAC)</t>
  </si>
  <si>
    <t>ABA Group</t>
  </si>
  <si>
    <t>Green Packet</t>
  </si>
  <si>
    <t>Agrobank via Lukman ITIS Arc</t>
  </si>
  <si>
    <t>Ong Johnson – Halim, Hong &amp; Quek</t>
  </si>
  <si>
    <t>Kiu Jia Yaw – Kiu &amp; Co.</t>
  </si>
  <si>
    <t>EXIM Bank</t>
  </si>
  <si>
    <t>SMEBank</t>
  </si>
  <si>
    <t>Kingsley Strategic Institute (KSI)</t>
  </si>
  <si>
    <t>SEACEN</t>
  </si>
  <si>
    <t>Dr Mark Trident</t>
  </si>
  <si>
    <t>Malaysia Technology Development Corporation (MTDC)</t>
  </si>
  <si>
    <t xml:space="preserve">Shahnaz Serasi Integrated Solutions Sdn Bhd </t>
  </si>
  <si>
    <t>Malaysia Alliance of Corporate Directors (MACD)</t>
  </si>
  <si>
    <t>Infomina via Datuk Khairul Naqiz &amp; Partners</t>
  </si>
  <si>
    <t>Borong (formerly known as dropee) via Datuk Khairul Naqiz &amp; Partners</t>
  </si>
  <si>
    <t>Primus Advisory</t>
  </si>
  <si>
    <t>Andorra Hospital</t>
  </si>
  <si>
    <t>Suhaimi Syed Yacob, CCO KTMB</t>
  </si>
  <si>
    <t>Damansara Holdings</t>
  </si>
  <si>
    <t>ANGKASA</t>
  </si>
  <si>
    <t>Dr Ahmad Tarmizi</t>
  </si>
  <si>
    <t>CMLs</t>
  </si>
  <si>
    <t>CEAI Honorary Advisors</t>
  </si>
  <si>
    <t>CEAI Managing Partners</t>
  </si>
  <si>
    <t>Jcorp</t>
  </si>
  <si>
    <t>Dr Ahmad Tarmizi or our own contact</t>
  </si>
  <si>
    <t>Al Bukhari Group</t>
  </si>
  <si>
    <t>DRB HiComm</t>
  </si>
  <si>
    <t>Proton</t>
  </si>
  <si>
    <t>Kris Food</t>
  </si>
  <si>
    <t>Cyberview</t>
  </si>
  <si>
    <t>AIGB</t>
  </si>
  <si>
    <t>Greatway (China) Ltd</t>
  </si>
  <si>
    <t>Zhejiang International Business School (part of Zhejiang University)</t>
  </si>
  <si>
    <t>World Islamic Economic Forum</t>
  </si>
  <si>
    <t>OIC Special Envoy</t>
  </si>
  <si>
    <t>Perak Transit Bhd</t>
  </si>
  <si>
    <t>Al Ikhsan under Ekuinas</t>
  </si>
  <si>
    <t>Zus Coffee</t>
  </si>
  <si>
    <t>KUB Bhd (Jo Ghani) &gt; For Seoul Garden</t>
  </si>
  <si>
    <t>Boustead</t>
  </si>
  <si>
    <t>Bank Pembanguan via Azmi Mat Nayan</t>
  </si>
  <si>
    <t xml:space="preserve">Ministry of Home Affairs via Azmi </t>
  </si>
  <si>
    <t>KPJ via Azmi</t>
  </si>
  <si>
    <t>Bank Islam via Azmi</t>
  </si>
  <si>
    <t>World Cargo Airlines via Azmi</t>
  </si>
  <si>
    <t>Bank Rakyat via azmi</t>
  </si>
  <si>
    <t>Cyberview vja azmi</t>
  </si>
  <si>
    <t>Johor Corp via azmi</t>
  </si>
  <si>
    <t>TMR, Facilities Management via azmi</t>
  </si>
  <si>
    <t>Azmi Mat Nayan</t>
  </si>
  <si>
    <t>Petronas</t>
  </si>
  <si>
    <t>SSM</t>
  </si>
  <si>
    <t>Ahmad Lutfi Abdul Mutalip</t>
  </si>
  <si>
    <t>PMX</t>
  </si>
  <si>
    <t>Khazanah</t>
  </si>
  <si>
    <t>PNB</t>
  </si>
  <si>
    <t>Ministry for Finance</t>
  </si>
  <si>
    <t>Blockchain Co: KK Chew via azmi</t>
  </si>
  <si>
    <t>Gemilang CoachWork Sdn Bhd</t>
  </si>
  <si>
    <t>Datuk Seri Dr AI Wee</t>
  </si>
  <si>
    <t>Pn Aishah</t>
  </si>
  <si>
    <t xml:space="preserve">Kumpulan Modal Perdana (KMP) </t>
  </si>
  <si>
    <t>Datasonic</t>
  </si>
  <si>
    <t>Registrar of Society</t>
  </si>
  <si>
    <t>Kumpulan Jetson Bhd</t>
  </si>
  <si>
    <t>LHDN</t>
  </si>
  <si>
    <t>ASEAN Chairmanship 2025</t>
  </si>
  <si>
    <t xml:space="preserve">Mckinsey </t>
  </si>
  <si>
    <t>BCG</t>
  </si>
  <si>
    <t>KPMG</t>
  </si>
  <si>
    <t xml:space="preserve">Minister of Commerce, Industry &amp; Investment Promotion, </t>
  </si>
  <si>
    <t>Minister of Energy and Minerals,</t>
  </si>
  <si>
    <t>Oman</t>
  </si>
  <si>
    <t>Undersecretary of Youth, Sports | MINISTRY OF CULTURE, SPORTS AND YOUTH</t>
  </si>
  <si>
    <t>Sultan Qaboos University</t>
  </si>
  <si>
    <t>Ministry of Higher Education</t>
  </si>
  <si>
    <t>Foreign Trade and International Cooperation</t>
  </si>
  <si>
    <t>Oman Chamber of Commerce and Industry</t>
  </si>
  <si>
    <t>Oman Investment Authority</t>
  </si>
  <si>
    <t>Ministry of Foreign Affairs</t>
  </si>
  <si>
    <t xml:space="preserve">Cope Equity </t>
  </si>
  <si>
    <t>CIMB</t>
  </si>
  <si>
    <t>AmBank</t>
  </si>
  <si>
    <t>Bank Islam</t>
  </si>
  <si>
    <t>MBSB Bank</t>
  </si>
  <si>
    <t>BAIN</t>
  </si>
  <si>
    <t>GLG Insights</t>
  </si>
  <si>
    <t xml:space="preserve">Cradle </t>
  </si>
  <si>
    <t>TRC Synergy</t>
  </si>
  <si>
    <t>Xeraya Capital</t>
  </si>
  <si>
    <t>Saas Management  (Sohail S Quraeshi)</t>
  </si>
  <si>
    <t>Tunas Unicorn Sdn Bhd (Zainal)</t>
  </si>
  <si>
    <t>BioNexus Gene Lab Corporation via Dr Tarmizi</t>
  </si>
  <si>
    <t>MajuPerak Holdings Bhd via Mazneen</t>
  </si>
  <si>
    <t>WESTAR CONSTRUCTION SDN BHD via Dr Tarmizi</t>
  </si>
  <si>
    <t>Gobi Partners</t>
  </si>
  <si>
    <t>Mazneen</t>
  </si>
  <si>
    <t>AZ Group via Okhna Lim Bunsour</t>
  </si>
  <si>
    <t>Charles Cheong</t>
  </si>
  <si>
    <t>Qatar Development Bank (QDB)</t>
  </si>
  <si>
    <t>Qatar IT</t>
  </si>
  <si>
    <t>Ali Abdulla Al Yafei Certified Auditors &amp; Accountants</t>
  </si>
  <si>
    <t>Manjam Funds</t>
  </si>
  <si>
    <t>Super plan trading</t>
  </si>
  <si>
    <t>Bawaba LLC</t>
  </si>
  <si>
    <t>Prime Holding Limited</t>
  </si>
  <si>
    <t>Abu ISSA Holding</t>
  </si>
  <si>
    <t>Bait Al-Mashura</t>
  </si>
  <si>
    <t>Induk Kud Farm Fresh Industries</t>
  </si>
  <si>
    <t>Indonesia</t>
  </si>
  <si>
    <t>Young Women in AI &amp; Technology (Y:WAIT), Singapore</t>
  </si>
  <si>
    <t xml:space="preserve">Lee Kuan Yew School of Public Policy (LKYSP) </t>
  </si>
  <si>
    <t>Internet Society via LKYSPP</t>
  </si>
  <si>
    <t>UDS media sdn bhd</t>
  </si>
  <si>
    <t>SD Guthrie Berhad</t>
  </si>
  <si>
    <t>Pathmazing Inc.</t>
  </si>
  <si>
    <t>iconstruct</t>
  </si>
  <si>
    <t>Synapxe</t>
  </si>
  <si>
    <t>Kolej Yayasan UEM</t>
  </si>
  <si>
    <t>Multimedia University (MMU)</t>
  </si>
  <si>
    <t>Riyal Consulting Sdn Bhd</t>
  </si>
  <si>
    <t xml:space="preserve">External audit, Yong &amp; Leonard </t>
  </si>
  <si>
    <t>Mizfam</t>
  </si>
  <si>
    <t>Ilhami Advisory Services Sdn Bhd</t>
  </si>
  <si>
    <t>SC Innovate</t>
  </si>
  <si>
    <t>Permodalan Nasional Berhad</t>
  </si>
  <si>
    <t xml:space="preserve">Universiti Teknologi MARA (UiTM) Shah Alam </t>
  </si>
  <si>
    <t>Universiti Pertahanan Nasional Malaysia</t>
  </si>
  <si>
    <t xml:space="preserve">CETIM.FR </t>
  </si>
  <si>
    <t>Kafe Selebriti (Dato Zack Zainal)</t>
  </si>
  <si>
    <t>Institut Dato Onn (IDO)</t>
  </si>
  <si>
    <t>University College MAIWP International (UCMI)</t>
  </si>
  <si>
    <t>Majlis Agama Islam Wilayah Persekutuan (MAIWP)</t>
  </si>
  <si>
    <t>University Sains Islam Malaysia (USIM)</t>
  </si>
  <si>
    <t>Quest International University (QIU)</t>
  </si>
  <si>
    <t>Universiti Malaysia Kelantan (UMK)</t>
  </si>
  <si>
    <t>Universiti Tunku Abdul Rahman (UTAR)</t>
  </si>
  <si>
    <t>Institute Koperasi Malaysia (IKMa)</t>
  </si>
  <si>
    <t>International Islamic University Malaysia (IIUM)</t>
  </si>
  <si>
    <t>Digital Perak via Fatimah Chan</t>
  </si>
  <si>
    <t>Amanah via Lutfi</t>
  </si>
  <si>
    <t>Zarynx Group via Dr Ahmad Tarmizi</t>
  </si>
  <si>
    <t>Madani Research Centre (MRC)</t>
  </si>
  <si>
    <t>RAA Capital Partners</t>
  </si>
  <si>
    <t>Yayasan Waqaf Malaysia</t>
  </si>
  <si>
    <t>Commercial Circle (Malaysia) Sdn Bhd via Aishah</t>
  </si>
  <si>
    <t>Unitas Communication via AT</t>
  </si>
  <si>
    <t>Regional Development Community Berhad (RDC.Asia) via Pn Khatijah</t>
  </si>
  <si>
    <t>Tan Sri Johari via SO (Maz's friend)</t>
  </si>
  <si>
    <t>Malaysian Communications &amp; Multimedia Commission (MCMC)</t>
  </si>
  <si>
    <t>Women in Management, Malaysia Chapter</t>
  </si>
  <si>
    <t>FNI Consulting</t>
  </si>
  <si>
    <t>ASANAJ Healthcare</t>
  </si>
  <si>
    <t>GTC Global</t>
  </si>
  <si>
    <t>Suryadatta Group of Institutes (SGI)</t>
  </si>
  <si>
    <t>Jabatan Belia dan Sukan Negeri Johor</t>
  </si>
  <si>
    <t>Talent Vibe Sdn (M) Sdn Bhd</t>
  </si>
  <si>
    <t>Educity Iskandar</t>
  </si>
  <si>
    <t>Dan Kokurikulum, Universiti Tun Hussein Onn Malaysia</t>
  </si>
  <si>
    <t>Faculty of Management, Universiti Teknologi Malaysia (UTM)</t>
  </si>
  <si>
    <t>Suruhanjaya Tinggi Malaysia, Singapura</t>
  </si>
  <si>
    <t>TalentCorp</t>
  </si>
  <si>
    <t>Bahagian Perancang Ekonomi Negeri Johor (BPEN)</t>
  </si>
  <si>
    <t>Jabatan Pembangunan Kemahiran Wilayah Selatan</t>
  </si>
  <si>
    <t>Unit Strategik Modal Insan Negeri Johor (SMI)</t>
  </si>
  <si>
    <t>Jabatan Tenaga kerja Negeri Johor</t>
  </si>
  <si>
    <t>Yayasan Pelajaran Johor</t>
  </si>
  <si>
    <t>Jabatan Tenaga Kerja Negeri</t>
  </si>
  <si>
    <t>Johor</t>
  </si>
  <si>
    <t>Pertubuhan Keselamatan</t>
  </si>
  <si>
    <t>Sosial (PERKESO)</t>
  </si>
  <si>
    <t>MDEC</t>
  </si>
  <si>
    <t>Talentcorp Malaysia Berhad</t>
  </si>
  <si>
    <t>HRDCORP</t>
  </si>
  <si>
    <t>Unit Strategik Modal Insan Johor</t>
  </si>
  <si>
    <t xml:space="preserve">Nadhatul Ulama </t>
  </si>
  <si>
    <t>Adni</t>
  </si>
  <si>
    <t>Learnovate</t>
  </si>
  <si>
    <t>Ireland</t>
  </si>
  <si>
    <t>Turkey</t>
  </si>
  <si>
    <t>ARGE Consulting</t>
  </si>
  <si>
    <t>TUYID - Turkish IR Society</t>
  </si>
  <si>
    <t>Canada</t>
  </si>
  <si>
    <t>AIForGood.asia</t>
  </si>
  <si>
    <t>UK</t>
  </si>
  <si>
    <t>EY</t>
  </si>
  <si>
    <t>Infynit</t>
  </si>
  <si>
    <t>Mind Senses Global</t>
  </si>
  <si>
    <t>Accenture</t>
  </si>
  <si>
    <t>Germany</t>
  </si>
  <si>
    <t>AdalanAI</t>
  </si>
  <si>
    <t>UmbrellaAI</t>
  </si>
  <si>
    <t>Ghanim International Corporation</t>
  </si>
  <si>
    <t>Catalia Health</t>
  </si>
  <si>
    <t>Aquae Labs</t>
  </si>
  <si>
    <t>South Africa</t>
  </si>
  <si>
    <t>Islamic Development Bank (IsDB)</t>
  </si>
  <si>
    <t>Tamkeem Bahrain</t>
  </si>
  <si>
    <t>Bay's Training Consultancy (BTC)</t>
  </si>
  <si>
    <t>AMP – ESG Cert &amp; Social Impact Report</t>
  </si>
  <si>
    <t>Mendaki –-- ESG Cert &amp; Social Impact Report</t>
  </si>
  <si>
    <t>Muhammadiyah – Find out the new fellow &amp; let him know about the joint certification</t>
  </si>
  <si>
    <t>Northeast CDC</t>
  </si>
  <si>
    <t>PPIS - – ESG Cert &amp; Social Impact Report</t>
  </si>
  <si>
    <t>MUIS Academy – Propose a topic on social impact measurement</t>
  </si>
  <si>
    <t>United World Singapore</t>
  </si>
  <si>
    <t>Ngee Ann Polytechnic (NP)</t>
  </si>
  <si>
    <t>Singapore Institute of Technology</t>
  </si>
  <si>
    <t>Emaan Catalyst Community (ECC)</t>
  </si>
  <si>
    <t>Jamiyah</t>
  </si>
  <si>
    <t>Institute of Adult Learning (IAL)</t>
  </si>
  <si>
    <t>Universiti Utara Malaysia (UUM)</t>
  </si>
  <si>
    <t>KSI Strategic Institute for Asia Pacific (KSI)</t>
  </si>
  <si>
    <t>Sunway University Business School</t>
  </si>
  <si>
    <t>UTAR Hospital</t>
  </si>
  <si>
    <t>Selangor Technical Skills Development Centre (STDC)</t>
  </si>
  <si>
    <t xml:space="preserve">TalentCorp Malaysia </t>
  </si>
  <si>
    <t>Green Packet Berhad</t>
  </si>
  <si>
    <t>Help University</t>
  </si>
  <si>
    <t>Messe Worldwide Sdn Bhd</t>
  </si>
  <si>
    <t>DSY Wellness &amp;  Longevity Group</t>
  </si>
  <si>
    <t>Monash University, Malaysia</t>
  </si>
  <si>
    <t>Maypreen Sdn Bhd</t>
  </si>
  <si>
    <t>Allergy Centre Sdn Bhd</t>
  </si>
  <si>
    <t>Gobi Ventures</t>
  </si>
  <si>
    <t>Affin Bank Bhd</t>
  </si>
  <si>
    <t>World Islamic Economic Forum (WIEF)</t>
  </si>
  <si>
    <t>Lembaga Zakat Kedah</t>
  </si>
  <si>
    <t>Women In AI (MSIA Chapter)</t>
  </si>
  <si>
    <t>ISRA-INCEIF via Prof Ashraf</t>
  </si>
  <si>
    <t>SmartKotak via Aishah</t>
  </si>
  <si>
    <t>Sabki's Younger Brother (Fadzli) via Lutfi</t>
  </si>
  <si>
    <t>Kerajaan Negeri  Penang  via Azmi Mat Nayan</t>
  </si>
  <si>
    <t>Wakaf Penang via Azmi</t>
  </si>
  <si>
    <t>Qaseh Amani Pertubuhan (Suzie) via Mahani via Maz</t>
  </si>
  <si>
    <t>SmartKotak via Pn Aishah</t>
  </si>
  <si>
    <t>ISRA Consulting</t>
  </si>
  <si>
    <t>ANETA Digital Holdings (Wan Roseman) via Dr Tarmizi</t>
  </si>
  <si>
    <t>LCWakafulDigital via MBAN</t>
  </si>
  <si>
    <t xml:space="preserve">DMS NPC </t>
  </si>
  <si>
    <t>Social Venture Partners</t>
  </si>
  <si>
    <t>Health and Care Foundation</t>
  </si>
  <si>
    <t>Vikas Center for Development</t>
  </si>
  <si>
    <t>Karigar.com/Banyan Tree</t>
  </si>
  <si>
    <t>Swaas Foundation</t>
  </si>
  <si>
    <t>Aadhyay Associates</t>
  </si>
  <si>
    <t xml:space="preserve"> CSR – Associate PwC</t>
  </si>
  <si>
    <t>AISEON Healthcare Technologies</t>
  </si>
  <si>
    <t>KAIZEN</t>
  </si>
  <si>
    <t>IIT Nasscom</t>
  </si>
  <si>
    <t>Akshapav Foundation</t>
  </si>
  <si>
    <t>Kiva.org via Shanker</t>
  </si>
  <si>
    <t>Raaj Ratna</t>
  </si>
  <si>
    <t>Asanaj Foundation Healthcare</t>
  </si>
  <si>
    <t>American Accreditation Commission International India  (AACII)</t>
  </si>
  <si>
    <t>Universiti College MAIWP International (UCMI)</t>
  </si>
  <si>
    <t>PUSRAWI</t>
  </si>
  <si>
    <t>Universiti Tunku Abdul Rahman (UTAR) Hospital</t>
  </si>
  <si>
    <t>MOH Malaysia Database</t>
  </si>
  <si>
    <t>Andorra Hospital via Nectarverse</t>
  </si>
  <si>
    <t>University Malaysia Kelantan (UMK)</t>
  </si>
  <si>
    <t>MOH Malaysia via Dr Tarmizi</t>
  </si>
  <si>
    <t>DC Healthcare via Radhi via Maz</t>
  </si>
  <si>
    <t>BBAI Technology Co. Ltd</t>
  </si>
  <si>
    <t>China</t>
  </si>
  <si>
    <t>We Care Home Care</t>
  </si>
  <si>
    <t xml:space="preserve">Apollo Hospital Services </t>
  </si>
  <si>
    <t>Zorgers</t>
  </si>
  <si>
    <t>anvayaa</t>
  </si>
  <si>
    <t>AISEON Technologies</t>
  </si>
  <si>
    <t>Aci-cumbala hill hospital mumbai team</t>
  </si>
  <si>
    <t>Hcg-manvta cancer hospital nasik team</t>
  </si>
  <si>
    <t>Dr.mane medical foundation rahuri</t>
  </si>
  <si>
    <t>Nd dhabhar foundation mumbai</t>
  </si>
  <si>
    <t>Khushi dental clinic mumbai</t>
  </si>
  <si>
    <t>Jaslok hospital &amp; research centre mumbai</t>
  </si>
  <si>
    <t>Ciigma hospital aurangabad</t>
  </si>
  <si>
    <t xml:space="preserve">Mit hospital aurangabad </t>
  </si>
  <si>
    <t xml:space="preserve">Pacific Hospital Aurangabad </t>
  </si>
  <si>
    <t>Seth Nandlal Dhoot Hospital Aurangabad</t>
  </si>
  <si>
    <t xml:space="preserve">Asian Hospital Aurangabad </t>
  </si>
  <si>
    <t xml:space="preserve">Jalna Critical Hospital Jalna </t>
  </si>
  <si>
    <t xml:space="preserve">Vivekanand Hospital,Jalna </t>
  </si>
  <si>
    <t xml:space="preserve">Samarth Clinic Kingaonraja </t>
  </si>
  <si>
    <t xml:space="preserve">Vishveshwar Hospital Sindkhedraja </t>
  </si>
  <si>
    <t xml:space="preserve">Rajmata Hospital,Sindkhedraja </t>
  </si>
  <si>
    <t xml:space="preserve">Hiranandani Hospital Mumbai </t>
  </si>
  <si>
    <t>Pancham Hospital Jalgaon</t>
  </si>
  <si>
    <t>Rainbow Hospital Amaravati</t>
  </si>
  <si>
    <t>Wadia Hospital Mumbai</t>
  </si>
  <si>
    <t xml:space="preserve">Amrut Jeeven Hospital Aurangabad </t>
  </si>
  <si>
    <t>Balaji Hospital Mumbai</t>
  </si>
  <si>
    <t>Civil Hospital Buldhana</t>
  </si>
  <si>
    <t>Mujibhai Patel Urological Hospital</t>
  </si>
  <si>
    <t>T32 – Dental City</t>
  </si>
  <si>
    <t>TsimpleX Solutions</t>
  </si>
  <si>
    <t>Universiti Kebangsaan Malaysia (UKM)</t>
  </si>
  <si>
    <t>International Islamic University Malaysia</t>
  </si>
  <si>
    <t>Universiti Malaysia Sarawak (UNIMAS)</t>
  </si>
  <si>
    <t>Taylor’s University</t>
  </si>
  <si>
    <t>Universiti Sains Islam Malaysia (USIM)</t>
  </si>
  <si>
    <t>University Utara Malaysia (UUM)</t>
  </si>
  <si>
    <t xml:space="preserve">University of Nottingham Malaysia Campus </t>
  </si>
  <si>
    <t>Universiti Malaysia Pahang (UMP)</t>
  </si>
  <si>
    <t>TMCLife</t>
  </si>
  <si>
    <t>AXON Medical Group</t>
  </si>
  <si>
    <t>KPJ</t>
  </si>
  <si>
    <t>BioNexus</t>
  </si>
  <si>
    <t>UMCH Technology Sdn Bhd</t>
  </si>
  <si>
    <t>Cytomed</t>
  </si>
  <si>
    <t>Tigas via Aishah</t>
  </si>
  <si>
    <t>Ministry of Health (Ministry of Health</t>
  </si>
  <si>
    <t>PMCare via Dr Ahmad Tarmizi Mukhtar</t>
  </si>
  <si>
    <t>MedPlanner via MBAN Summit</t>
  </si>
  <si>
    <t>Jardin Manufacturing via MBAN Summit</t>
  </si>
  <si>
    <t>Iapps</t>
  </si>
  <si>
    <t>Healthbridge</t>
  </si>
  <si>
    <t>N2N Connect Bhd</t>
  </si>
  <si>
    <t xml:space="preserve">Choong Huan </t>
  </si>
  <si>
    <t>Synergy Capital</t>
  </si>
  <si>
    <t>Egypt</t>
  </si>
  <si>
    <t>Asri Ahmad Academy</t>
  </si>
  <si>
    <t>S&amp;P Global Market Intelligence</t>
  </si>
  <si>
    <t>Young CIO Batch Participants</t>
  </si>
  <si>
    <t>LTAT</t>
  </si>
  <si>
    <t>Kumpulan Modal Perdana (KMP) via Lutfi</t>
  </si>
  <si>
    <t>Islamic Finance Singapore (IFSG)</t>
  </si>
  <si>
    <t>Kilimo Collective</t>
  </si>
  <si>
    <t>Alumnus Capital</t>
  </si>
  <si>
    <t>IT Korperasi,  LLC</t>
  </si>
  <si>
    <t>Thunderbird, Global Chamber</t>
  </si>
  <si>
    <t>S.A.I.D. Academy</t>
  </si>
  <si>
    <t xml:space="preserve">University of Ghana </t>
  </si>
  <si>
    <t>Lakeside University College,  Ghana</t>
  </si>
  <si>
    <t>Kasa de Lengua Ltd.</t>
  </si>
  <si>
    <t>Citron Academy</t>
  </si>
  <si>
    <t>Universitas Islam Negeri Sunan Ampel</t>
  </si>
  <si>
    <t>Universitas Islam Indonesia</t>
  </si>
  <si>
    <t xml:space="preserve">STKIP Bima </t>
  </si>
  <si>
    <t xml:space="preserve">Universitas Negeri Malang </t>
  </si>
  <si>
    <t>HKC</t>
  </si>
  <si>
    <t>State University of Malang</t>
  </si>
  <si>
    <t>IKIP PGRI Bojonegoro</t>
  </si>
  <si>
    <t>SMPN 1 DOBO KAB. KEPULAUAN ARU PROV. MALUKU</t>
  </si>
  <si>
    <t>SMP BRAWIJAYA SMART SCHOOL</t>
  </si>
  <si>
    <t>SMAN 1 Kepanjen</t>
  </si>
  <si>
    <t>Satya Wacana Christian University</t>
  </si>
  <si>
    <t xml:space="preserve">Dinas Pendidikan dan Kebudayaan </t>
  </si>
  <si>
    <t>Universitas Brawijaya</t>
  </si>
  <si>
    <t>Universitas Negeri Yogyakarta</t>
  </si>
  <si>
    <t>SMP Insan Amanah</t>
  </si>
  <si>
    <t>Ghana</t>
  </si>
  <si>
    <t>Marmara üniveritesi</t>
  </si>
  <si>
    <t>University of Johannesburg (South Africa)</t>
  </si>
  <si>
    <t>Strathmore University (Kenya)</t>
  </si>
  <si>
    <t>Learners Corner EduTech Hub (Nigeria)</t>
  </si>
  <si>
    <t>The Throne Legal Associates (Nigeria)</t>
  </si>
  <si>
    <t>Africa</t>
  </si>
  <si>
    <t>Kenya</t>
  </si>
  <si>
    <t>Kadi University</t>
  </si>
  <si>
    <t>EK Dham</t>
  </si>
  <si>
    <t>C. V. Raman global university ("CGU")</t>
  </si>
  <si>
    <t xml:space="preserve">Anju , Pascal – Mahatma Gandhi International School </t>
  </si>
  <si>
    <t xml:space="preserve">Dr. Disha Popat </t>
  </si>
  <si>
    <t xml:space="preserve">Dr. Omi Bhatnagar </t>
  </si>
  <si>
    <t>Dr, Krupa Mehta</t>
  </si>
  <si>
    <t>Gujarat Law Society</t>
  </si>
  <si>
    <t>Ahmedabad University</t>
  </si>
  <si>
    <t>Innerscore</t>
  </si>
  <si>
    <t>Tollnaka LLC</t>
  </si>
  <si>
    <t>Bishan R. Shah &amp; Co.14.  Khakhar Holdings Limited</t>
  </si>
  <si>
    <t>Nirma University</t>
  </si>
  <si>
    <t>Indian Institute of Technology Bombay</t>
  </si>
  <si>
    <t>Indian Institute of Technology Kanpur</t>
  </si>
  <si>
    <t>University of Delhi</t>
  </si>
  <si>
    <t>Indian Institute of Technology Madras</t>
  </si>
  <si>
    <t>Indian Institute of Technology Delhi</t>
  </si>
  <si>
    <t>Indian Institute of Technology Kharagpur</t>
  </si>
  <si>
    <t>Vellore Institute of Technology</t>
  </si>
  <si>
    <t>SRM Institute of Science and Technology</t>
  </si>
  <si>
    <t>Manipal Academy of Higher Education</t>
  </si>
  <si>
    <t>Narsee Monjee Institute of Management and Higher Studies</t>
  </si>
  <si>
    <t>IIMA Ahmedabad</t>
  </si>
  <si>
    <t>DAIICT</t>
  </si>
  <si>
    <t>Mavensdotlive</t>
  </si>
  <si>
    <t>Institute of Brunei Technical Education</t>
  </si>
  <si>
    <t>Al-Huffaz</t>
  </si>
  <si>
    <t>Minaret College</t>
  </si>
  <si>
    <t>TAFE Queensland</t>
  </si>
  <si>
    <t>AIM Schools</t>
  </si>
  <si>
    <t>Western Sydney University</t>
  </si>
  <si>
    <t>Sunway University</t>
  </si>
  <si>
    <t>Asia Pacific University (APU)</t>
  </si>
  <si>
    <t>Brainy Bunch</t>
  </si>
  <si>
    <t>Tunku Abdul Rahman University of Management Technology (TARUMT)</t>
  </si>
  <si>
    <t>Kleos Technologies Sdn Bhd</t>
  </si>
  <si>
    <t>Universiti Teknologi MARA (UiTM) Shah Alam</t>
  </si>
  <si>
    <t>Universiti Sains Malaysia (USM)</t>
  </si>
  <si>
    <t>Universiti Malaya (UM)</t>
  </si>
  <si>
    <t>City University Malaysia</t>
  </si>
  <si>
    <t>University of Wollongong Malaysia (UOW Malaysia)</t>
  </si>
  <si>
    <t>ITIS Arc</t>
  </si>
  <si>
    <t>National Defense University of Malaysia</t>
  </si>
  <si>
    <t>Universiti Teknologi Malaysia (UTM)</t>
  </si>
  <si>
    <t>Sri Emas, Shah Alam</t>
  </si>
  <si>
    <t>IBM via Aishah</t>
  </si>
  <si>
    <t>**Multimedia University - MMU</t>
  </si>
  <si>
    <t>Universiti Sultan Zainal Abidin (UNISZA)</t>
  </si>
  <si>
    <t>Mengaji Online via MBAN</t>
  </si>
  <si>
    <t>IntraTutor via MBAN Summit</t>
  </si>
  <si>
    <t>Young Women in AI &amp; Technology (Y:WAIT)</t>
  </si>
  <si>
    <t xml:space="preserve">Artistic Strategies Academy (ASA) </t>
  </si>
  <si>
    <t>Ngee Ann Polytechnic - School of Business &amp; Accounting</t>
  </si>
  <si>
    <t>Republic Polytechnic</t>
  </si>
  <si>
    <t>United World Singapore (UWS)</t>
  </si>
  <si>
    <t>Mendaki</t>
  </si>
  <si>
    <t>EDN Media Pte Ltd</t>
  </si>
  <si>
    <t>KidsGetCoding</t>
  </si>
  <si>
    <t>Jamiyah Singapore</t>
  </si>
  <si>
    <t>Ministry of Education (MOE)</t>
  </si>
  <si>
    <t>AlWafa</t>
  </si>
  <si>
    <t>Onecare medical</t>
  </si>
  <si>
    <t xml:space="preserve">WANS Education 21 </t>
  </si>
  <si>
    <t>GSSG Holdings Asia Pacific Pte Lts</t>
  </si>
  <si>
    <t>Asian Resources</t>
  </si>
  <si>
    <t>Ori9in Pte Ltd</t>
  </si>
  <si>
    <t>Irsyad</t>
  </si>
  <si>
    <t>Institute of Adult Learners (IAL)</t>
  </si>
  <si>
    <t>Lee Kuan Yew School of Public Policy (LKYSPP)</t>
  </si>
  <si>
    <t>University Putra Malaysia (UPM)</t>
  </si>
  <si>
    <t>PERKAYATIM via Koraya</t>
  </si>
  <si>
    <t>Pelaburan Mara via Zainal</t>
  </si>
  <si>
    <t>Mutiara International Grammar School (MIGS) via AT</t>
  </si>
  <si>
    <t>MySkillsFoundation via Mohan</t>
  </si>
  <si>
    <t>Universiti Tun Hussein Onn Malaysia (UTHM)</t>
  </si>
  <si>
    <t>International College of Yayasan Melaka (ICYM)</t>
  </si>
  <si>
    <t>Malaysia Digital Economy Corporation (MDEC)</t>
  </si>
  <si>
    <t>Nadhlatul Ulama (NU)</t>
  </si>
  <si>
    <t>Suryadatta Group of Institutes</t>
  </si>
  <si>
    <t>Africsearch</t>
  </si>
  <si>
    <t>Institut Dato' Onn (IDO)</t>
  </si>
  <si>
    <t>Bar Council Malaysia</t>
  </si>
  <si>
    <t>Kasi &amp; Eva Advocates</t>
  </si>
  <si>
    <t>Lazada</t>
  </si>
  <si>
    <t>Vietnam</t>
  </si>
  <si>
    <t xml:space="preserve">Government of Lesotho </t>
  </si>
  <si>
    <t>Lesotho</t>
  </si>
  <si>
    <t>The Throne Legal Associates</t>
  </si>
  <si>
    <t>Tec LLC</t>
  </si>
  <si>
    <t>TopLawyers</t>
  </si>
  <si>
    <t>The Evans International Law Firm, LLC</t>
  </si>
  <si>
    <t>Sichenzia Ross Ference Carmel (SFRC)</t>
  </si>
  <si>
    <t>StarHub Ltd</t>
  </si>
  <si>
    <t>RHTLaw Asia LLP</t>
  </si>
  <si>
    <t>Nishi Desai</t>
  </si>
  <si>
    <t>Salot &amp; Shah Associates</t>
  </si>
  <si>
    <t xml:space="preserve">Phoenix Eagle Legal Consultancy </t>
  </si>
  <si>
    <t xml:space="preserve">NEXTNEX LEGAL </t>
  </si>
  <si>
    <t>Azmi &amp; Associates</t>
  </si>
  <si>
    <t>CelcomDigi Berhad</t>
  </si>
  <si>
    <t>BBraun Medical Industry Sdn Bhd</t>
  </si>
  <si>
    <t>Kumpulan Modal Perdana (KMP)</t>
  </si>
  <si>
    <t xml:space="preserve">Ministry of Law </t>
  </si>
  <si>
    <t>Izwan &amp; Partners</t>
  </si>
  <si>
    <t>Murad Yee Partnership</t>
  </si>
  <si>
    <t>IIUM</t>
  </si>
  <si>
    <t>USIM</t>
  </si>
  <si>
    <t>UMK</t>
  </si>
  <si>
    <t>UUM</t>
  </si>
  <si>
    <t>Mengaji Online</t>
  </si>
  <si>
    <t>Asanaj Healthcare Education And Research Foundation</t>
  </si>
  <si>
    <t>Iskandar Investment Berhad</t>
  </si>
  <si>
    <t>Iskandar Investment Berhad (Education)</t>
  </si>
  <si>
    <t>Duta Perpaduan Johor</t>
  </si>
  <si>
    <t>Talent Vibe (M) Sdn Bhd</t>
  </si>
  <si>
    <t>DAN Kokurikulum, UTHM</t>
  </si>
  <si>
    <t>Fakulti Pengurusan, UTM</t>
  </si>
  <si>
    <t>1. Malaysia</t>
  </si>
  <si>
    <t>2. Singapore</t>
  </si>
  <si>
    <t>3. India</t>
  </si>
  <si>
    <t>4. Qatar</t>
  </si>
  <si>
    <t>5. Georgia</t>
  </si>
  <si>
    <t>6. Oman</t>
  </si>
  <si>
    <t>7. USA</t>
  </si>
  <si>
    <t>8. Saudi Arabia</t>
  </si>
  <si>
    <t>9. Brunei</t>
  </si>
  <si>
    <t>10. Cambodia</t>
  </si>
  <si>
    <t>11. Australia</t>
  </si>
  <si>
    <t>12. New Zealand</t>
  </si>
  <si>
    <t>13. Bahrain</t>
  </si>
  <si>
    <t>14. Taiwan</t>
  </si>
  <si>
    <t>15. Nigeria</t>
  </si>
  <si>
    <t>4. USA</t>
  </si>
  <si>
    <t>5. Saudi Arabia</t>
  </si>
  <si>
    <t>6. Qatar</t>
  </si>
  <si>
    <t>7. Brunei</t>
  </si>
  <si>
    <t>8. Turkey</t>
  </si>
  <si>
    <t>9. UK</t>
  </si>
  <si>
    <t>10. Bahrain</t>
  </si>
  <si>
    <t>12. Germany</t>
  </si>
  <si>
    <t>13. Indonesia</t>
  </si>
  <si>
    <t>14. Canada</t>
  </si>
  <si>
    <t>15. Ireland</t>
  </si>
  <si>
    <t>16. South Africa</t>
  </si>
  <si>
    <t>Total</t>
  </si>
  <si>
    <t>2. India</t>
  </si>
  <si>
    <t>3. Singapore</t>
  </si>
  <si>
    <t>4. Indonesia</t>
  </si>
  <si>
    <t>5. USA</t>
  </si>
  <si>
    <t>6. Africa</t>
  </si>
  <si>
    <t>7. Ghana</t>
  </si>
  <si>
    <t>8. Brunei</t>
  </si>
  <si>
    <t>9. Australia</t>
  </si>
  <si>
    <t>10. Turkey</t>
  </si>
  <si>
    <t>5. Nigeria</t>
  </si>
  <si>
    <t>6. Kenya</t>
  </si>
  <si>
    <t>7. Vietnam</t>
  </si>
  <si>
    <t>8. Lesotho</t>
  </si>
  <si>
    <t>iBantu Co</t>
  </si>
  <si>
    <t>Ann Joo Resources Bhd</t>
  </si>
  <si>
    <t>Daniel Tang</t>
  </si>
  <si>
    <t>SO to Tan Sri Johari via Mazneen</t>
  </si>
  <si>
    <t>Overall</t>
  </si>
  <si>
    <t>Non-Active</t>
  </si>
  <si>
    <t>Pertubuhan Khayr Malaysia via En Nik (Project SEMADI)</t>
  </si>
  <si>
    <t>MEDGIVER</t>
  </si>
  <si>
    <t>STORQUE</t>
  </si>
  <si>
    <t>PAL</t>
  </si>
  <si>
    <t>CONTRACKAI</t>
  </si>
  <si>
    <t>BTC</t>
  </si>
  <si>
    <t>Nadhatul Ulama</t>
  </si>
  <si>
    <t>TAFGAI-Financial &amp; Risk</t>
  </si>
  <si>
    <t>No. of CTLs</t>
  </si>
  <si>
    <t>By % of Overall TAFGAI CTLs</t>
  </si>
  <si>
    <t xml:space="preserve">Active </t>
  </si>
  <si>
    <t>Active by %</t>
  </si>
  <si>
    <t xml:space="preserve">Inactive </t>
  </si>
  <si>
    <t>Inactive by %</t>
  </si>
  <si>
    <t>SOFINAA-Social Impact</t>
  </si>
  <si>
    <t>Quest International University</t>
  </si>
  <si>
    <t>BTC Consultancy</t>
  </si>
  <si>
    <t>Institut Dato’ Onn</t>
  </si>
  <si>
    <t>Unit Strategik Modal Insan</t>
  </si>
  <si>
    <t>Year</t>
  </si>
  <si>
    <t>Type of Organisation</t>
  </si>
  <si>
    <t>Private</t>
  </si>
  <si>
    <t>Public</t>
  </si>
  <si>
    <t>Others</t>
  </si>
  <si>
    <t>Academics</t>
  </si>
  <si>
    <t>Arab Bank for Economic Development in Africa (BADEA)</t>
  </si>
  <si>
    <t>Pss</t>
  </si>
  <si>
    <t>Non-Profit</t>
  </si>
  <si>
    <t>The Arab Bank for Economic
Development in Africa (BADEA)</t>
  </si>
  <si>
    <t xml:space="preserve">Johor Corporation (JCorp) </t>
  </si>
  <si>
    <t>TAFGAI</t>
  </si>
  <si>
    <t>SOFINAA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</si>
</sst>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272525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left"/>
    </xf>
    <xf numFmtId="9" fontId="0" fillId="0" borderId="0" xfId="1" applyFont="1"/>
    <xf numFmtId="10" fontId="0" fillId="0" borderId="0" xfId="1" applyNumberFormat="1" applyFont="1"/>
    <xf numFmtId="9" fontId="0" fillId="0" borderId="0" xfId="1" applyFont="1" applyAlignment="1">
      <alignment horizontal="left"/>
    </xf>
    <xf numFmtId="10" fontId="0" fillId="0" borderId="0" xfId="1" applyNumberFormat="1" applyFont="1" applyAlignment="1">
      <alignment horizontal="left"/>
    </xf>
    <xf numFmtId="9" fontId="2" fillId="0" borderId="0" xfId="1" applyFont="1"/>
    <xf numFmtId="10" fontId="1" fillId="0" borderId="0" xfId="1" applyNumberFormat="1" applyFont="1"/>
    <xf numFmtId="0" fontId="2" fillId="0" borderId="0" xfId="0" applyFont="1" applyAlignment="1">
      <alignment wrapText="1"/>
    </xf>
    <xf numFmtId="0" fontId="2" fillId="2" borderId="0" xfId="0" applyFont="1" applyFill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2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405CB-0FF8-4FD8-A3EB-97D13D6C49D3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C81F7-5D00-465B-8219-7C7BDD2DAB36}">
  <dimension ref="C7:I18"/>
  <sheetViews>
    <sheetView workbookViewId="0">
      <selection activeCell="D13" sqref="D13"/>
    </sheetView>
  </sheetViews>
  <sheetFormatPr defaultRowHeight="14.25" x14ac:dyDescent="0.45"/>
  <sheetData>
    <row r="7" spans="3:9" x14ac:dyDescent="0.45">
      <c r="C7" t="s">
        <v>246</v>
      </c>
      <c r="I7" t="s">
        <v>381</v>
      </c>
    </row>
    <row r="8" spans="3:9" x14ac:dyDescent="0.45">
      <c r="C8" t="s">
        <v>247</v>
      </c>
      <c r="I8" t="s">
        <v>382</v>
      </c>
    </row>
    <row r="9" spans="3:9" x14ac:dyDescent="0.45">
      <c r="C9" t="s">
        <v>248</v>
      </c>
      <c r="I9" t="s">
        <v>383</v>
      </c>
    </row>
    <row r="10" spans="3:9" x14ac:dyDescent="0.45">
      <c r="I10" t="s">
        <v>384</v>
      </c>
    </row>
    <row r="11" spans="3:9" x14ac:dyDescent="0.45">
      <c r="I11" t="s">
        <v>385</v>
      </c>
    </row>
    <row r="12" spans="3:9" x14ac:dyDescent="0.45">
      <c r="I12" t="s">
        <v>386</v>
      </c>
    </row>
    <row r="13" spans="3:9" x14ac:dyDescent="0.45">
      <c r="I13" t="s">
        <v>387</v>
      </c>
    </row>
    <row r="14" spans="3:9" x14ac:dyDescent="0.45">
      <c r="I14" t="s">
        <v>388</v>
      </c>
    </row>
    <row r="15" spans="3:9" x14ac:dyDescent="0.45">
      <c r="I15" t="s">
        <v>214</v>
      </c>
    </row>
    <row r="16" spans="3:9" x14ac:dyDescent="0.45">
      <c r="I16" t="s">
        <v>389</v>
      </c>
    </row>
    <row r="17" spans="9:9" x14ac:dyDescent="0.45">
      <c r="I17" t="s">
        <v>390</v>
      </c>
    </row>
    <row r="18" spans="9:9" x14ac:dyDescent="0.45">
      <c r="I18" t="s">
        <v>391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B521-1EC8-4A3E-AF85-EDCB77A3A63D}">
  <dimension ref="E4:H22"/>
  <sheetViews>
    <sheetView topLeftCell="C12" workbookViewId="0">
      <selection activeCell="E27" sqref="E27"/>
    </sheetView>
  </sheetViews>
  <sheetFormatPr defaultRowHeight="14.25" x14ac:dyDescent="0.45"/>
  <cols>
    <col min="5" max="5" width="55.33203125" customWidth="1"/>
  </cols>
  <sheetData>
    <row r="4" spans="5:8" ht="24.5" customHeight="1" x14ac:dyDescent="0.45">
      <c r="E4" s="2" t="s">
        <v>388</v>
      </c>
      <c r="H4" t="s">
        <v>356</v>
      </c>
    </row>
    <row r="5" spans="5:8" x14ac:dyDescent="0.45">
      <c r="E5" t="s">
        <v>392</v>
      </c>
      <c r="H5" t="s">
        <v>356</v>
      </c>
    </row>
    <row r="6" spans="5:8" x14ac:dyDescent="0.45">
      <c r="E6" s="2" t="s">
        <v>400</v>
      </c>
    </row>
    <row r="7" spans="5:8" x14ac:dyDescent="0.45">
      <c r="E7" t="s">
        <v>393</v>
      </c>
    </row>
    <row r="8" spans="5:8" x14ac:dyDescent="0.45">
      <c r="E8" t="s">
        <v>394</v>
      </c>
    </row>
    <row r="9" spans="5:8" x14ac:dyDescent="0.45">
      <c r="E9" t="s">
        <v>395</v>
      </c>
    </row>
    <row r="10" spans="5:8" x14ac:dyDescent="0.45">
      <c r="E10" t="s">
        <v>396</v>
      </c>
    </row>
    <row r="11" spans="5:8" x14ac:dyDescent="0.45">
      <c r="E11" t="s">
        <v>397</v>
      </c>
    </row>
    <row r="12" spans="5:8" x14ac:dyDescent="0.45">
      <c r="E12" t="s">
        <v>398</v>
      </c>
    </row>
    <row r="13" spans="5:8" x14ac:dyDescent="0.45">
      <c r="E13" t="s">
        <v>399</v>
      </c>
    </row>
    <row r="14" spans="5:8" x14ac:dyDescent="0.45">
      <c r="E14" t="s">
        <v>383</v>
      </c>
    </row>
    <row r="15" spans="5:8" x14ac:dyDescent="0.45">
      <c r="E15" t="s">
        <v>697</v>
      </c>
    </row>
    <row r="16" spans="5:8" x14ac:dyDescent="0.45">
      <c r="E16" t="s">
        <v>698</v>
      </c>
    </row>
    <row r="17" spans="5:5" x14ac:dyDescent="0.45">
      <c r="E17" t="s">
        <v>699</v>
      </c>
    </row>
    <row r="18" spans="5:5" x14ac:dyDescent="0.45">
      <c r="E18" t="s">
        <v>398</v>
      </c>
    </row>
    <row r="19" spans="5:5" x14ac:dyDescent="0.45">
      <c r="E19" s="2" t="s">
        <v>381</v>
      </c>
    </row>
    <row r="20" spans="5:5" x14ac:dyDescent="0.45">
      <c r="E20" t="s">
        <v>700</v>
      </c>
    </row>
    <row r="21" spans="5:5" x14ac:dyDescent="0.45">
      <c r="E21" t="s">
        <v>701</v>
      </c>
    </row>
    <row r="22" spans="5:5" x14ac:dyDescent="0.45">
      <c r="E22" t="s">
        <v>702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1EF1B-5DA8-4896-8408-C5270247630E}">
  <dimension ref="F12:G19"/>
  <sheetViews>
    <sheetView topLeftCell="A7" workbookViewId="0">
      <selection activeCell="G19" sqref="G19"/>
    </sheetView>
  </sheetViews>
  <sheetFormatPr defaultRowHeight="14.25" x14ac:dyDescent="0.45"/>
  <cols>
    <col min="6" max="6" width="11.59765625" bestFit="1" customWidth="1"/>
  </cols>
  <sheetData>
    <row r="12" spans="6:7" x14ac:dyDescent="0.45">
      <c r="F12" t="s">
        <v>780</v>
      </c>
      <c r="G12">
        <v>301</v>
      </c>
    </row>
    <row r="13" spans="6:7" x14ac:dyDescent="0.45">
      <c r="F13" t="s">
        <v>781</v>
      </c>
      <c r="G13">
        <v>135</v>
      </c>
    </row>
    <row r="14" spans="6:7" x14ac:dyDescent="0.45">
      <c r="F14" t="s">
        <v>751</v>
      </c>
      <c r="G14">
        <v>64</v>
      </c>
    </row>
    <row r="15" spans="6:7" x14ac:dyDescent="0.45">
      <c r="F15" t="s">
        <v>752</v>
      </c>
      <c r="G15">
        <v>10</v>
      </c>
    </row>
    <row r="16" spans="6:7" x14ac:dyDescent="0.45">
      <c r="F16" t="s">
        <v>753</v>
      </c>
      <c r="G16">
        <v>124</v>
      </c>
    </row>
    <row r="17" spans="7:7" x14ac:dyDescent="0.45">
      <c r="G17">
        <v>23</v>
      </c>
    </row>
    <row r="18" spans="7:7" x14ac:dyDescent="0.45">
      <c r="G18">
        <v>30</v>
      </c>
    </row>
    <row r="19" spans="7:7" x14ac:dyDescent="0.45">
      <c r="G19">
        <f>SUM(G12:G18)</f>
        <v>687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6F1A9-FFDE-4E32-9FD3-3007DAA54C1C}">
  <sheetPr>
    <pageSetUpPr fitToPage="1"/>
  </sheetPr>
  <dimension ref="B1:X308"/>
  <sheetViews>
    <sheetView topLeftCell="K1" zoomScale="80" zoomScaleNormal="80" workbookViewId="0">
      <selection activeCell="U21" sqref="U21"/>
    </sheetView>
  </sheetViews>
  <sheetFormatPr defaultRowHeight="14.25" x14ac:dyDescent="0.45"/>
  <cols>
    <col min="3" max="3" width="9.33203125" customWidth="1"/>
    <col min="4" max="4" width="69.265625" bestFit="1" customWidth="1"/>
    <col min="5" max="5" width="15.33203125" customWidth="1"/>
    <col min="6" max="6" width="15.33203125" style="5" customWidth="1"/>
    <col min="7" max="7" width="18.265625" style="5" bestFit="1" customWidth="1"/>
    <col min="8" max="8" width="17.19921875" customWidth="1"/>
    <col min="9" max="9" width="15.46484375" bestFit="1" customWidth="1"/>
    <col min="10" max="10" width="31.06640625" bestFit="1" customWidth="1"/>
    <col min="11" max="12" width="18.9296875" customWidth="1"/>
    <col min="13" max="13" width="14.06640625" customWidth="1"/>
    <col min="14" max="14" width="13.265625" customWidth="1"/>
    <col min="15" max="15" width="14.19921875" bestFit="1" customWidth="1"/>
    <col min="16" max="17" width="14.19921875" customWidth="1"/>
  </cols>
  <sheetData>
    <row r="1" spans="3:24" ht="28.5" x14ac:dyDescent="0.45">
      <c r="K1" s="1" t="s">
        <v>758</v>
      </c>
      <c r="L1" s="12" t="s">
        <v>759</v>
      </c>
      <c r="M1" s="12" t="s">
        <v>760</v>
      </c>
      <c r="N1" s="1" t="s">
        <v>761</v>
      </c>
      <c r="O1" s="1" t="s">
        <v>762</v>
      </c>
      <c r="P1" s="1" t="s">
        <v>763</v>
      </c>
      <c r="Q1" s="1"/>
    </row>
    <row r="2" spans="3:24" x14ac:dyDescent="0.45">
      <c r="C2" s="1" t="s">
        <v>0</v>
      </c>
      <c r="D2" s="1" t="s">
        <v>1</v>
      </c>
      <c r="E2" s="1" t="s">
        <v>2</v>
      </c>
      <c r="F2" s="15" t="s">
        <v>769</v>
      </c>
      <c r="G2" s="15" t="s">
        <v>770</v>
      </c>
      <c r="H2" s="1" t="s">
        <v>3</v>
      </c>
      <c r="I2" s="1"/>
      <c r="J2" s="1" t="s">
        <v>757</v>
      </c>
      <c r="K2" s="1"/>
      <c r="L2" s="1"/>
      <c r="M2" s="1"/>
      <c r="N2" s="1"/>
      <c r="O2" s="1"/>
      <c r="P2" s="1"/>
      <c r="Q2" s="1"/>
      <c r="R2" s="1" t="s">
        <v>7</v>
      </c>
      <c r="S2" s="1" t="s">
        <v>104</v>
      </c>
      <c r="T2" s="1" t="s">
        <v>730</v>
      </c>
      <c r="V2" s="1" t="s">
        <v>7</v>
      </c>
      <c r="W2" s="1" t="s">
        <v>104</v>
      </c>
    </row>
    <row r="3" spans="3:24" x14ac:dyDescent="0.45">
      <c r="C3">
        <v>1</v>
      </c>
      <c r="D3" t="s">
        <v>4</v>
      </c>
      <c r="E3" t="s">
        <v>6</v>
      </c>
      <c r="F3" s="5">
        <v>2024</v>
      </c>
      <c r="G3" s="5" t="s">
        <v>771</v>
      </c>
      <c r="H3" t="s">
        <v>7</v>
      </c>
      <c r="J3" s="4" t="s">
        <v>703</v>
      </c>
      <c r="K3">
        <f>COUNTIF($E$3:$E$989,"Malaysia")</f>
        <v>186</v>
      </c>
      <c r="L3" s="7">
        <f>(K3/$K$18)*100%</f>
        <v>0.61794019933554822</v>
      </c>
      <c r="M3">
        <f>COUNTIFS($E$3:$E$994,"Malaysia",$H$3:$H$994,"Active")</f>
        <v>84</v>
      </c>
      <c r="N3" s="7">
        <f>(M3/$K$18)*100%</f>
        <v>0.27906976744186046</v>
      </c>
      <c r="O3">
        <f>COUNTIFS($E$3:$E$994,"Malaysia",$H$3:$H$994,"Inactive")</f>
        <v>102</v>
      </c>
      <c r="P3" s="7">
        <f>(O3/$K$18)*100%</f>
        <v>0.33887043189368771</v>
      </c>
      <c r="Q3">
        <f>M3+O3</f>
        <v>186</v>
      </c>
      <c r="R3">
        <f>COUNTIFS($E$3:$E$989,"Malaysia",$H$3:$H$989,"Active")</f>
        <v>84</v>
      </c>
      <c r="S3">
        <f>COUNTIFS($E$3:$E$989,"Malaysia",$H$3:$H$989,"Inactive")</f>
        <v>102</v>
      </c>
      <c r="T3">
        <f>R3+S3</f>
        <v>186</v>
      </c>
      <c r="V3">
        <f>COUNTIF(H3:H989,"Active")</f>
        <v>89</v>
      </c>
      <c r="W3">
        <f>COUNTIF(H3:H989,"Inactive")</f>
        <v>212</v>
      </c>
      <c r="X3">
        <f>SUM(V3+W3)</f>
        <v>301</v>
      </c>
    </row>
    <row r="4" spans="3:24" x14ac:dyDescent="0.45">
      <c r="C4">
        <f t="shared" ref="C4:C67" si="0">C3+1</f>
        <v>2</v>
      </c>
      <c r="D4" t="s">
        <v>5</v>
      </c>
      <c r="E4" t="s">
        <v>6</v>
      </c>
      <c r="F4" s="5">
        <v>2019</v>
      </c>
      <c r="G4" s="5" t="s">
        <v>771</v>
      </c>
      <c r="H4" t="s">
        <v>7</v>
      </c>
      <c r="J4" s="4" t="s">
        <v>704</v>
      </c>
      <c r="K4">
        <f>COUNTIF($E$3:$E$989,"Singapore")</f>
        <v>13</v>
      </c>
      <c r="L4" s="7">
        <f t="shared" ref="L4:L17" si="1">(K4/$K$18)*100%</f>
        <v>4.3189368770764118E-2</v>
      </c>
      <c r="M4">
        <f>COUNTIFS($E$3:$E$994,"Singapore",$H$3:$H$994,"Active")</f>
        <v>2</v>
      </c>
      <c r="N4" s="7">
        <f t="shared" ref="N4:N17" si="2">(M4/$K$18)*100%</f>
        <v>6.6445182724252493E-3</v>
      </c>
      <c r="O4">
        <f>COUNTIFS($E$3:$E$994,"Singapore",$H$3:$H$994,"Inactive")</f>
        <v>11</v>
      </c>
      <c r="P4" s="7">
        <f t="shared" ref="P4:P17" si="3">(O4/$K$18)*100%</f>
        <v>3.6544850498338874E-2</v>
      </c>
      <c r="Q4">
        <f t="shared" ref="Q4:Q17" si="4">M4+O4</f>
        <v>13</v>
      </c>
      <c r="R4">
        <f>COUNTIFS($E$3:$E$989,"Singapore",$H$3:$H$989,"Active")</f>
        <v>2</v>
      </c>
      <c r="S4">
        <f>COUNTIFS($E$3:$E$989,"Singapore",$H$3:$H$989,"Inactive")</f>
        <v>11</v>
      </c>
      <c r="T4">
        <f>R4+S4</f>
        <v>13</v>
      </c>
    </row>
    <row r="5" spans="3:24" x14ac:dyDescent="0.45">
      <c r="C5">
        <f t="shared" si="0"/>
        <v>3</v>
      </c>
      <c r="D5" t="s">
        <v>8</v>
      </c>
      <c r="E5" t="s">
        <v>24</v>
      </c>
      <c r="F5" s="5">
        <v>2023</v>
      </c>
      <c r="G5" s="5" t="s">
        <v>771</v>
      </c>
      <c r="H5" t="s">
        <v>7</v>
      </c>
      <c r="J5" s="4" t="s">
        <v>705</v>
      </c>
      <c r="K5">
        <f>COUNTIF($E$3:$E$989,"India")</f>
        <v>52</v>
      </c>
      <c r="L5" s="7">
        <f t="shared" si="1"/>
        <v>0.17275747508305647</v>
      </c>
      <c r="M5">
        <f>COUNTIFS($E$3:$E$994,"India",$H$3:$H$994,"Active")</f>
        <v>0</v>
      </c>
      <c r="N5" s="7">
        <f t="shared" si="2"/>
        <v>0</v>
      </c>
      <c r="O5">
        <f>COUNTIFS($E$3:$E$994,"India",$H$3:$H$994,"Inactive")</f>
        <v>52</v>
      </c>
      <c r="P5" s="7">
        <f t="shared" si="3"/>
        <v>0.17275747508305647</v>
      </c>
      <c r="Q5">
        <f t="shared" si="4"/>
        <v>52</v>
      </c>
      <c r="R5">
        <f>COUNTIFS($E$3:$E$989,"India",$H$3:$H$989,"Active")</f>
        <v>0</v>
      </c>
      <c r="S5">
        <f>COUNTIFS($E$3:$E$989,"India",$H$3:$H$989,"Inactive")</f>
        <v>52</v>
      </c>
    </row>
    <row r="6" spans="3:24" x14ac:dyDescent="0.45">
      <c r="C6">
        <f t="shared" si="0"/>
        <v>4</v>
      </c>
      <c r="D6" t="s">
        <v>9</v>
      </c>
      <c r="E6" t="s">
        <v>24</v>
      </c>
      <c r="F6" s="5">
        <v>2024</v>
      </c>
      <c r="G6" s="5" t="s">
        <v>771</v>
      </c>
      <c r="H6" t="s">
        <v>7</v>
      </c>
      <c r="J6" s="4" t="s">
        <v>706</v>
      </c>
      <c r="K6">
        <f>COUNTIF($E$3:$E$989,"Qatar")</f>
        <v>9</v>
      </c>
      <c r="L6" s="7">
        <f t="shared" si="1"/>
        <v>2.9900332225913623E-2</v>
      </c>
      <c r="M6">
        <f>COUNTIFS($E$3:$E$994,"Qatar",$H$3:$H$994,"Active")</f>
        <v>1</v>
      </c>
      <c r="N6" s="7">
        <f t="shared" si="2"/>
        <v>3.3222591362126247E-3</v>
      </c>
      <c r="O6">
        <f>COUNTIFS($E$3:$E$994,"Qatar",$H$3:$H$994,"Inactive")</f>
        <v>8</v>
      </c>
      <c r="P6" s="7">
        <f t="shared" si="3"/>
        <v>2.6578073089700997E-2</v>
      </c>
      <c r="Q6">
        <f t="shared" si="4"/>
        <v>9</v>
      </c>
      <c r="R6">
        <f>COUNTIFS($E$3:$E$989,"Qatar",$H$3:$H$989,"Active")</f>
        <v>1</v>
      </c>
      <c r="S6">
        <f>COUNTIFS($E$3:$E$989,"Qatar",$H$3:$H$989,"Inactive")</f>
        <v>8</v>
      </c>
    </row>
    <row r="7" spans="3:24" x14ac:dyDescent="0.45">
      <c r="C7">
        <f t="shared" si="0"/>
        <v>5</v>
      </c>
      <c r="D7" t="s">
        <v>10</v>
      </c>
      <c r="E7" t="s">
        <v>24</v>
      </c>
      <c r="F7" s="5">
        <v>2024</v>
      </c>
      <c r="G7" s="5" t="s">
        <v>771</v>
      </c>
      <c r="H7" t="s">
        <v>7</v>
      </c>
      <c r="J7" s="4" t="s">
        <v>707</v>
      </c>
      <c r="K7">
        <f>COUNTIF($E$3:$E$989,"Georgia")</f>
        <v>15</v>
      </c>
      <c r="L7" s="7">
        <f t="shared" si="1"/>
        <v>4.9833887043189369E-2</v>
      </c>
      <c r="M7">
        <f>COUNTIFS($E$3:$E$994,"Georgia",$H$3:$H$994,"Active")</f>
        <v>0</v>
      </c>
      <c r="N7" s="7">
        <f t="shared" si="2"/>
        <v>0</v>
      </c>
      <c r="O7">
        <f>COUNTIFS($E$3:$E$994,"Georgia",$H$3:$H$994,"Inactive")</f>
        <v>15</v>
      </c>
      <c r="P7" s="7">
        <f t="shared" si="3"/>
        <v>4.9833887043189369E-2</v>
      </c>
      <c r="Q7">
        <f t="shared" si="4"/>
        <v>15</v>
      </c>
    </row>
    <row r="8" spans="3:24" x14ac:dyDescent="0.45">
      <c r="C8">
        <f t="shared" si="0"/>
        <v>6</v>
      </c>
      <c r="D8" t="s">
        <v>11</v>
      </c>
      <c r="E8" t="s">
        <v>24</v>
      </c>
      <c r="F8" s="5">
        <v>2022</v>
      </c>
      <c r="G8" s="5" t="s">
        <v>772</v>
      </c>
      <c r="H8" t="s">
        <v>7</v>
      </c>
      <c r="J8" s="4" t="s">
        <v>708</v>
      </c>
      <c r="K8">
        <f>COUNTIF($E$3:$E$989,"Oman")</f>
        <v>9</v>
      </c>
      <c r="L8" s="7">
        <f t="shared" si="1"/>
        <v>2.9900332225913623E-2</v>
      </c>
      <c r="M8">
        <f>COUNTIFS($E$3:$E$994,"Oman",$H$3:$H$994,"Active")</f>
        <v>0</v>
      </c>
      <c r="N8" s="7">
        <f t="shared" si="2"/>
        <v>0</v>
      </c>
      <c r="O8">
        <f>COUNTIFS($E$3:$E$994,"Oman",$H$3:$H$994,"Inactive")</f>
        <v>9</v>
      </c>
      <c r="P8" s="7">
        <f t="shared" si="3"/>
        <v>2.9900332225913623E-2</v>
      </c>
      <c r="Q8">
        <f t="shared" si="4"/>
        <v>9</v>
      </c>
    </row>
    <row r="9" spans="3:24" x14ac:dyDescent="0.45">
      <c r="C9">
        <f t="shared" si="0"/>
        <v>7</v>
      </c>
      <c r="D9" t="s">
        <v>12</v>
      </c>
      <c r="E9" t="s">
        <v>24</v>
      </c>
      <c r="F9" s="5">
        <v>2024</v>
      </c>
      <c r="G9" s="5" t="s">
        <v>771</v>
      </c>
      <c r="H9" t="s">
        <v>7</v>
      </c>
      <c r="J9" s="4" t="s">
        <v>709</v>
      </c>
      <c r="K9">
        <f>COUNTIF($E$3:$E$989,"USA")</f>
        <v>6</v>
      </c>
      <c r="L9" s="7">
        <f t="shared" si="1"/>
        <v>1.9933554817275746E-2</v>
      </c>
      <c r="M9">
        <f>COUNTIFS($E$3:$E$994,"USA",$H$3:$H$994,"Active")</f>
        <v>0</v>
      </c>
      <c r="N9" s="7">
        <f t="shared" si="2"/>
        <v>0</v>
      </c>
      <c r="O9">
        <f>COUNTIFS($E$3:$E$994,"USA",$H$3:$H$994,"Inactive")</f>
        <v>6</v>
      </c>
      <c r="P9" s="7">
        <f t="shared" si="3"/>
        <v>1.9933554817275746E-2</v>
      </c>
      <c r="Q9">
        <f t="shared" si="4"/>
        <v>6</v>
      </c>
    </row>
    <row r="10" spans="3:24" x14ac:dyDescent="0.45">
      <c r="C10">
        <f t="shared" si="0"/>
        <v>8</v>
      </c>
      <c r="D10" t="s">
        <v>13</v>
      </c>
      <c r="E10" t="s">
        <v>24</v>
      </c>
      <c r="F10" s="5">
        <v>2024</v>
      </c>
      <c r="G10" s="5" t="s">
        <v>772</v>
      </c>
      <c r="H10" t="s">
        <v>7</v>
      </c>
      <c r="J10" s="4" t="s">
        <v>710</v>
      </c>
      <c r="K10">
        <f>COUNTIF($E$3:$E$989,"Saudi Arabia")</f>
        <v>1</v>
      </c>
      <c r="L10" s="7">
        <f t="shared" si="1"/>
        <v>3.3222591362126247E-3</v>
      </c>
      <c r="M10">
        <f>COUNTIFS($E$3:$E$994,"Saudi Arabia",$H$3:$H$994,"Active")</f>
        <v>1</v>
      </c>
      <c r="N10" s="7">
        <f t="shared" si="2"/>
        <v>3.3222591362126247E-3</v>
      </c>
      <c r="O10">
        <f>COUNTIFS($E$3:$E$994,"Saudi Arabia",$H$3:$H$994,"Inactive")</f>
        <v>0</v>
      </c>
      <c r="P10" s="7">
        <f t="shared" si="3"/>
        <v>0</v>
      </c>
      <c r="Q10">
        <f t="shared" si="4"/>
        <v>1</v>
      </c>
    </row>
    <row r="11" spans="3:24" x14ac:dyDescent="0.45">
      <c r="C11">
        <f t="shared" si="0"/>
        <v>9</v>
      </c>
      <c r="D11" t="s">
        <v>14</v>
      </c>
      <c r="E11" t="s">
        <v>24</v>
      </c>
      <c r="F11" s="5">
        <v>2024</v>
      </c>
      <c r="G11" s="5" t="s">
        <v>771</v>
      </c>
      <c r="H11" t="s">
        <v>7</v>
      </c>
      <c r="J11" s="4" t="s">
        <v>711</v>
      </c>
      <c r="K11">
        <f>COUNTIF($E$3:$E$989,"Brunei")</f>
        <v>2</v>
      </c>
      <c r="L11" s="7">
        <f t="shared" si="1"/>
        <v>6.6445182724252493E-3</v>
      </c>
      <c r="M11">
        <f>COUNTIFS($E$3:$E$994,"Brunei",$H$3:$H$994,"Active")</f>
        <v>0</v>
      </c>
      <c r="N11" s="7">
        <f t="shared" si="2"/>
        <v>0</v>
      </c>
      <c r="O11">
        <f>COUNTIFS($E$3:$E$994,"Brunei",$H$3:$H$994,"Inactive")</f>
        <v>2</v>
      </c>
      <c r="P11" s="7">
        <f t="shared" si="3"/>
        <v>6.6445182724252493E-3</v>
      </c>
      <c r="Q11">
        <f t="shared" si="4"/>
        <v>2</v>
      </c>
    </row>
    <row r="12" spans="3:24" x14ac:dyDescent="0.45">
      <c r="C12">
        <f t="shared" si="0"/>
        <v>10</v>
      </c>
      <c r="D12" t="s">
        <v>15</v>
      </c>
      <c r="E12" t="s">
        <v>24</v>
      </c>
      <c r="F12" s="5">
        <v>2024</v>
      </c>
      <c r="G12" s="5" t="s">
        <v>771</v>
      </c>
      <c r="H12" t="s">
        <v>7</v>
      </c>
      <c r="J12" s="4" t="s">
        <v>712</v>
      </c>
      <c r="K12">
        <f>COUNTIF($E$3:$E$989,"Cambodia")</f>
        <v>2</v>
      </c>
      <c r="L12" s="7">
        <f t="shared" si="1"/>
        <v>6.6445182724252493E-3</v>
      </c>
      <c r="M12">
        <f>COUNTIFS($E$3:$E$994,"Cambodia",$H$3:$H$994,"Active")</f>
        <v>1</v>
      </c>
      <c r="N12" s="7">
        <f t="shared" si="2"/>
        <v>3.3222591362126247E-3</v>
      </c>
      <c r="O12">
        <f>COUNTIFS($E$3:$E$994,"Cambodia",$H$3:$H$994,"Inactive")</f>
        <v>1</v>
      </c>
      <c r="P12" s="7">
        <f t="shared" si="3"/>
        <v>3.3222591362126247E-3</v>
      </c>
      <c r="Q12">
        <f t="shared" si="4"/>
        <v>2</v>
      </c>
    </row>
    <row r="13" spans="3:24" x14ac:dyDescent="0.45">
      <c r="C13">
        <f t="shared" si="0"/>
        <v>11</v>
      </c>
      <c r="D13" t="s">
        <v>16</v>
      </c>
      <c r="E13" t="s">
        <v>24</v>
      </c>
      <c r="F13" s="5">
        <v>2024</v>
      </c>
      <c r="G13" s="5" t="s">
        <v>772</v>
      </c>
      <c r="H13" t="s">
        <v>7</v>
      </c>
      <c r="J13" s="4" t="s">
        <v>713</v>
      </c>
      <c r="K13">
        <f>COUNTIF($E$3:$E$989,"Australia")</f>
        <v>2</v>
      </c>
      <c r="L13" s="7">
        <f t="shared" si="1"/>
        <v>6.6445182724252493E-3</v>
      </c>
      <c r="M13">
        <f>COUNTIFS($E$3:$E$994,"Australia",$H$3:$H$994,"Active")</f>
        <v>0</v>
      </c>
      <c r="N13" s="7">
        <f t="shared" si="2"/>
        <v>0</v>
      </c>
      <c r="O13">
        <f>COUNTIFS($E$3:$E$994,"Australia",$H$3:$H$994,"Inactive")</f>
        <v>2</v>
      </c>
      <c r="P13" s="7">
        <f t="shared" si="3"/>
        <v>6.6445182724252493E-3</v>
      </c>
      <c r="Q13">
        <f t="shared" si="4"/>
        <v>2</v>
      </c>
    </row>
    <row r="14" spans="3:24" x14ac:dyDescent="0.45">
      <c r="C14">
        <f t="shared" si="0"/>
        <v>12</v>
      </c>
      <c r="D14" t="s">
        <v>17</v>
      </c>
      <c r="E14" t="s">
        <v>24</v>
      </c>
      <c r="F14" s="5">
        <v>2024</v>
      </c>
      <c r="G14" s="5" t="s">
        <v>771</v>
      </c>
      <c r="H14" t="s">
        <v>7</v>
      </c>
      <c r="J14" s="4" t="s">
        <v>714</v>
      </c>
      <c r="K14">
        <f>COUNTIF($E$3:$E$994,"*New Zealand*")</f>
        <v>1</v>
      </c>
      <c r="L14" s="7">
        <f t="shared" si="1"/>
        <v>3.3222591362126247E-3</v>
      </c>
      <c r="M14">
        <f>COUNTIFS($E$3:$E$994,"*New Zealand*",$H$3:$H$994,"Active")</f>
        <v>0</v>
      </c>
      <c r="N14" s="7">
        <f t="shared" si="2"/>
        <v>0</v>
      </c>
      <c r="O14">
        <f>COUNTIFS($E$3:$E$994,"*New Zealand*",$H$3:$H$994,"Inactive")</f>
        <v>1</v>
      </c>
      <c r="P14" s="7">
        <f t="shared" si="3"/>
        <v>3.3222591362126247E-3</v>
      </c>
      <c r="Q14">
        <f t="shared" si="4"/>
        <v>1</v>
      </c>
    </row>
    <row r="15" spans="3:24" x14ac:dyDescent="0.45">
      <c r="C15">
        <f t="shared" si="0"/>
        <v>13</v>
      </c>
      <c r="D15" t="s">
        <v>25</v>
      </c>
      <c r="E15" t="s">
        <v>24</v>
      </c>
      <c r="F15" s="5">
        <v>2024</v>
      </c>
      <c r="G15" s="5" t="s">
        <v>771</v>
      </c>
      <c r="H15" t="s">
        <v>7</v>
      </c>
      <c r="J15" s="4" t="s">
        <v>715</v>
      </c>
      <c r="K15">
        <f>COUNTIF($E$3:$E$989,"Bahrain")</f>
        <v>1</v>
      </c>
      <c r="L15" s="7">
        <f t="shared" si="1"/>
        <v>3.3222591362126247E-3</v>
      </c>
      <c r="M15">
        <f>COUNTIFS($E$3:$E$994,"Bahrain",$H$3:$H$994,"Active")</f>
        <v>0</v>
      </c>
      <c r="N15" s="7">
        <f t="shared" si="2"/>
        <v>0</v>
      </c>
      <c r="O15">
        <f>COUNTIFS($E$3:$E$994,"Bahrain",$H$3:$H$994,"Inactive")</f>
        <v>1</v>
      </c>
      <c r="P15" s="7">
        <f t="shared" si="3"/>
        <v>3.3222591362126247E-3</v>
      </c>
      <c r="Q15">
        <f t="shared" si="4"/>
        <v>1</v>
      </c>
    </row>
    <row r="16" spans="3:24" x14ac:dyDescent="0.45">
      <c r="C16">
        <f t="shared" si="0"/>
        <v>14</v>
      </c>
      <c r="D16" t="s">
        <v>18</v>
      </c>
      <c r="E16" t="s">
        <v>24</v>
      </c>
      <c r="F16" s="5">
        <v>2024</v>
      </c>
      <c r="G16" s="5" t="s">
        <v>771</v>
      </c>
      <c r="H16" t="s">
        <v>7</v>
      </c>
      <c r="J16" s="4" t="s">
        <v>716</v>
      </c>
      <c r="K16">
        <f>COUNTIF($E$3:$E$989,"Taiwan")</f>
        <v>1</v>
      </c>
      <c r="L16" s="7">
        <f t="shared" si="1"/>
        <v>3.3222591362126247E-3</v>
      </c>
      <c r="M16">
        <f>COUNTIFS($E$3:$E$994,"Taiwan",$H$3:$H$994,"Active")</f>
        <v>0</v>
      </c>
      <c r="N16" s="7">
        <f t="shared" si="2"/>
        <v>0</v>
      </c>
      <c r="O16">
        <f>COUNTIFS($E$3:$E$994,"Taiwan",$H$3:$H$994,"Inactive")</f>
        <v>1</v>
      </c>
      <c r="P16" s="7">
        <f t="shared" si="3"/>
        <v>3.3222591362126247E-3</v>
      </c>
      <c r="Q16">
        <f t="shared" si="4"/>
        <v>1</v>
      </c>
    </row>
    <row r="17" spans="3:17" x14ac:dyDescent="0.45">
      <c r="C17">
        <f t="shared" si="0"/>
        <v>15</v>
      </c>
      <c r="D17" t="s">
        <v>19</v>
      </c>
      <c r="E17" t="s">
        <v>24</v>
      </c>
      <c r="F17" s="5">
        <v>2024</v>
      </c>
      <c r="G17" s="5" t="s">
        <v>771</v>
      </c>
      <c r="H17" t="s">
        <v>7</v>
      </c>
      <c r="J17" s="4" t="s">
        <v>717</v>
      </c>
      <c r="K17">
        <f>COUNTIF($E$3:$E$989,"Nigeria")</f>
        <v>1</v>
      </c>
      <c r="L17" s="7">
        <f t="shared" si="1"/>
        <v>3.3222591362126247E-3</v>
      </c>
      <c r="M17">
        <f>COUNTIFS($E$3:$E$994,"Nigeria",$H$3:$H$994,"Active")</f>
        <v>0</v>
      </c>
      <c r="N17" s="7">
        <f t="shared" si="2"/>
        <v>0</v>
      </c>
      <c r="O17">
        <f>COUNTIFS($E$3:$E$994,"Nigeria",$H$3:$H$994,"Inactive")</f>
        <v>1</v>
      </c>
      <c r="P17" s="7">
        <f t="shared" si="3"/>
        <v>3.3222591362126247E-3</v>
      </c>
      <c r="Q17">
        <f t="shared" si="4"/>
        <v>1</v>
      </c>
    </row>
    <row r="18" spans="3:17" x14ac:dyDescent="0.45">
      <c r="C18">
        <f t="shared" si="0"/>
        <v>16</v>
      </c>
      <c r="D18" t="s">
        <v>20</v>
      </c>
      <c r="E18" t="s">
        <v>24</v>
      </c>
      <c r="F18" s="5">
        <v>2024</v>
      </c>
      <c r="G18" s="5" t="s">
        <v>771</v>
      </c>
      <c r="H18" t="s">
        <v>7</v>
      </c>
      <c r="K18">
        <f>SUM(K3:K17)</f>
        <v>301</v>
      </c>
      <c r="L18" s="6">
        <f>SUM(L3:L17)</f>
        <v>1.0000000000000002</v>
      </c>
      <c r="M18">
        <f>SUM(M3:M17)</f>
        <v>89</v>
      </c>
      <c r="N18" s="6"/>
      <c r="O18">
        <f>SUM(O3:O17)</f>
        <v>212</v>
      </c>
      <c r="Q18">
        <f>SUM(Q3:Q17)</f>
        <v>301</v>
      </c>
    </row>
    <row r="19" spans="3:17" x14ac:dyDescent="0.45">
      <c r="C19">
        <f t="shared" si="0"/>
        <v>17</v>
      </c>
      <c r="D19" t="s">
        <v>21</v>
      </c>
      <c r="E19" t="s">
        <v>24</v>
      </c>
      <c r="F19" s="5">
        <v>2024</v>
      </c>
      <c r="G19" s="5" t="s">
        <v>771</v>
      </c>
      <c r="H19" t="s">
        <v>7</v>
      </c>
    </row>
    <row r="20" spans="3:17" x14ac:dyDescent="0.45">
      <c r="C20">
        <f t="shared" si="0"/>
        <v>18</v>
      </c>
      <c r="D20" t="s">
        <v>22</v>
      </c>
      <c r="E20" t="s">
        <v>24</v>
      </c>
      <c r="F20" s="5">
        <v>2024</v>
      </c>
      <c r="G20" s="5" t="s">
        <v>771</v>
      </c>
      <c r="H20" t="s">
        <v>7</v>
      </c>
    </row>
    <row r="21" spans="3:17" x14ac:dyDescent="0.45">
      <c r="C21">
        <f t="shared" si="0"/>
        <v>19</v>
      </c>
      <c r="D21" t="s">
        <v>23</v>
      </c>
      <c r="E21" t="s">
        <v>24</v>
      </c>
      <c r="F21" s="5">
        <v>2024</v>
      </c>
      <c r="G21" s="5" t="s">
        <v>771</v>
      </c>
      <c r="H21" t="s">
        <v>7</v>
      </c>
    </row>
    <row r="22" spans="3:17" x14ac:dyDescent="0.45">
      <c r="C22">
        <f t="shared" si="0"/>
        <v>20</v>
      </c>
      <c r="D22" t="s">
        <v>26</v>
      </c>
      <c r="E22" t="s">
        <v>24</v>
      </c>
      <c r="F22" s="5">
        <v>2024</v>
      </c>
      <c r="G22" s="5" t="s">
        <v>771</v>
      </c>
      <c r="H22" t="s">
        <v>7</v>
      </c>
    </row>
    <row r="23" spans="3:17" x14ac:dyDescent="0.45">
      <c r="C23">
        <f t="shared" si="0"/>
        <v>21</v>
      </c>
      <c r="D23" t="s">
        <v>27</v>
      </c>
      <c r="E23" t="s">
        <v>24</v>
      </c>
      <c r="F23" s="5">
        <v>2024</v>
      </c>
      <c r="G23" s="5" t="s">
        <v>771</v>
      </c>
      <c r="H23" t="s">
        <v>7</v>
      </c>
    </row>
    <row r="24" spans="3:17" x14ac:dyDescent="0.45">
      <c r="C24">
        <f t="shared" si="0"/>
        <v>22</v>
      </c>
      <c r="D24" t="s">
        <v>28</v>
      </c>
      <c r="E24" t="s">
        <v>24</v>
      </c>
      <c r="F24" s="5">
        <v>2024</v>
      </c>
      <c r="G24" s="5" t="s">
        <v>771</v>
      </c>
      <c r="H24" t="s">
        <v>7</v>
      </c>
    </row>
    <row r="25" spans="3:17" x14ac:dyDescent="0.45">
      <c r="C25">
        <f t="shared" si="0"/>
        <v>23</v>
      </c>
      <c r="D25" t="s">
        <v>29</v>
      </c>
      <c r="E25" t="s">
        <v>24</v>
      </c>
      <c r="F25" s="5">
        <v>2024</v>
      </c>
      <c r="G25" s="5" t="s">
        <v>771</v>
      </c>
      <c r="H25" t="s">
        <v>7</v>
      </c>
    </row>
    <row r="26" spans="3:17" x14ac:dyDescent="0.45">
      <c r="C26">
        <f t="shared" si="0"/>
        <v>24</v>
      </c>
      <c r="D26" t="s">
        <v>30</v>
      </c>
      <c r="E26" t="s">
        <v>24</v>
      </c>
      <c r="F26" s="5">
        <v>2024</v>
      </c>
      <c r="G26" s="5" t="s">
        <v>771</v>
      </c>
      <c r="H26" t="s">
        <v>7</v>
      </c>
    </row>
    <row r="27" spans="3:17" x14ac:dyDescent="0.45">
      <c r="C27">
        <f t="shared" si="0"/>
        <v>25</v>
      </c>
      <c r="D27" t="s">
        <v>31</v>
      </c>
      <c r="E27" t="s">
        <v>24</v>
      </c>
      <c r="F27" s="5">
        <v>2024</v>
      </c>
      <c r="G27" s="5" t="s">
        <v>771</v>
      </c>
      <c r="H27" t="s">
        <v>7</v>
      </c>
    </row>
    <row r="28" spans="3:17" x14ac:dyDescent="0.45">
      <c r="C28">
        <f t="shared" si="0"/>
        <v>26</v>
      </c>
      <c r="D28" t="s">
        <v>32</v>
      </c>
      <c r="E28" t="s">
        <v>24</v>
      </c>
      <c r="F28" s="5">
        <v>2024</v>
      </c>
      <c r="G28" s="5" t="s">
        <v>771</v>
      </c>
      <c r="H28" t="s">
        <v>7</v>
      </c>
    </row>
    <row r="29" spans="3:17" x14ac:dyDescent="0.45">
      <c r="C29">
        <f t="shared" si="0"/>
        <v>27</v>
      </c>
      <c r="D29" t="s">
        <v>33</v>
      </c>
      <c r="E29" t="s">
        <v>24</v>
      </c>
      <c r="F29" s="5">
        <v>2024</v>
      </c>
      <c r="G29" s="5" t="s">
        <v>771</v>
      </c>
      <c r="H29" t="s">
        <v>7</v>
      </c>
    </row>
    <row r="30" spans="3:17" x14ac:dyDescent="0.45">
      <c r="C30">
        <f t="shared" si="0"/>
        <v>28</v>
      </c>
      <c r="D30" t="s">
        <v>34</v>
      </c>
      <c r="E30" t="s">
        <v>24</v>
      </c>
      <c r="F30" s="5">
        <v>2024</v>
      </c>
      <c r="G30" s="5" t="s">
        <v>771</v>
      </c>
      <c r="H30" t="s">
        <v>7</v>
      </c>
    </row>
    <row r="31" spans="3:17" x14ac:dyDescent="0.45">
      <c r="C31">
        <f t="shared" si="0"/>
        <v>29</v>
      </c>
      <c r="D31" t="s">
        <v>35</v>
      </c>
      <c r="E31" t="s">
        <v>24</v>
      </c>
      <c r="F31" s="5">
        <v>2024</v>
      </c>
      <c r="G31" s="5" t="s">
        <v>771</v>
      </c>
      <c r="H31" t="s">
        <v>7</v>
      </c>
    </row>
    <row r="32" spans="3:17" x14ac:dyDescent="0.45">
      <c r="C32">
        <f t="shared" si="0"/>
        <v>30</v>
      </c>
      <c r="D32" t="s">
        <v>36</v>
      </c>
      <c r="E32" t="s">
        <v>24</v>
      </c>
      <c r="F32" s="5">
        <v>2024</v>
      </c>
      <c r="G32" s="5" t="s">
        <v>771</v>
      </c>
      <c r="H32" t="s">
        <v>7</v>
      </c>
    </row>
    <row r="33" spans="3:8" x14ac:dyDescent="0.45">
      <c r="C33">
        <f t="shared" si="0"/>
        <v>31</v>
      </c>
      <c r="D33" t="s">
        <v>37</v>
      </c>
      <c r="E33" t="s">
        <v>24</v>
      </c>
      <c r="F33" s="5">
        <v>2024</v>
      </c>
      <c r="G33" s="5" t="s">
        <v>771</v>
      </c>
      <c r="H33" t="s">
        <v>7</v>
      </c>
    </row>
    <row r="34" spans="3:8" x14ac:dyDescent="0.45">
      <c r="C34">
        <f t="shared" si="0"/>
        <v>32</v>
      </c>
      <c r="D34" t="s">
        <v>38</v>
      </c>
      <c r="E34" t="s">
        <v>24</v>
      </c>
      <c r="F34" s="5">
        <v>2024</v>
      </c>
      <c r="G34" s="5" t="s">
        <v>771</v>
      </c>
      <c r="H34" t="s">
        <v>7</v>
      </c>
    </row>
    <row r="35" spans="3:8" x14ac:dyDescent="0.45">
      <c r="C35">
        <f t="shared" si="0"/>
        <v>33</v>
      </c>
      <c r="D35" t="s">
        <v>39</v>
      </c>
      <c r="E35" t="s">
        <v>24</v>
      </c>
      <c r="F35" s="5">
        <v>2024</v>
      </c>
      <c r="G35" s="5" t="s">
        <v>771</v>
      </c>
      <c r="H35" t="s">
        <v>7</v>
      </c>
    </row>
    <row r="36" spans="3:8" x14ac:dyDescent="0.45">
      <c r="C36">
        <f t="shared" si="0"/>
        <v>34</v>
      </c>
      <c r="D36" t="s">
        <v>40</v>
      </c>
      <c r="E36" t="s">
        <v>24</v>
      </c>
      <c r="F36" s="5">
        <v>2024</v>
      </c>
      <c r="G36" s="5" t="s">
        <v>771</v>
      </c>
      <c r="H36" t="s">
        <v>7</v>
      </c>
    </row>
    <row r="37" spans="3:8" x14ac:dyDescent="0.45">
      <c r="C37">
        <f t="shared" si="0"/>
        <v>35</v>
      </c>
      <c r="D37" t="s">
        <v>41</v>
      </c>
      <c r="E37" t="s">
        <v>24</v>
      </c>
      <c r="F37" s="5">
        <v>2024</v>
      </c>
      <c r="G37" s="5" t="s">
        <v>771</v>
      </c>
      <c r="H37" t="s">
        <v>7</v>
      </c>
    </row>
    <row r="38" spans="3:8" x14ac:dyDescent="0.45">
      <c r="C38">
        <f t="shared" si="0"/>
        <v>36</v>
      </c>
      <c r="D38" t="s">
        <v>42</v>
      </c>
      <c r="E38" t="s">
        <v>24</v>
      </c>
      <c r="F38" s="5">
        <v>2024</v>
      </c>
      <c r="G38" s="5" t="s">
        <v>771</v>
      </c>
      <c r="H38" t="s">
        <v>7</v>
      </c>
    </row>
    <row r="39" spans="3:8" x14ac:dyDescent="0.45">
      <c r="C39">
        <f t="shared" si="0"/>
        <v>37</v>
      </c>
      <c r="D39" t="s">
        <v>43</v>
      </c>
      <c r="E39" t="s">
        <v>24</v>
      </c>
      <c r="F39" s="5">
        <v>2024</v>
      </c>
      <c r="G39" s="5" t="s">
        <v>771</v>
      </c>
      <c r="H39" t="s">
        <v>7</v>
      </c>
    </row>
    <row r="40" spans="3:8" x14ac:dyDescent="0.45">
      <c r="C40">
        <f t="shared" si="0"/>
        <v>38</v>
      </c>
      <c r="D40" t="s">
        <v>44</v>
      </c>
      <c r="E40" t="s">
        <v>24</v>
      </c>
      <c r="F40" s="5">
        <v>2024</v>
      </c>
      <c r="G40" s="5" t="s">
        <v>771</v>
      </c>
      <c r="H40" t="s">
        <v>7</v>
      </c>
    </row>
    <row r="41" spans="3:8" x14ac:dyDescent="0.45">
      <c r="C41">
        <f t="shared" si="0"/>
        <v>39</v>
      </c>
      <c r="D41" t="s">
        <v>45</v>
      </c>
      <c r="E41" t="s">
        <v>24</v>
      </c>
      <c r="F41" s="5">
        <v>2024</v>
      </c>
      <c r="G41" s="5" t="s">
        <v>773</v>
      </c>
      <c r="H41" t="s">
        <v>7</v>
      </c>
    </row>
    <row r="42" spans="3:8" x14ac:dyDescent="0.45">
      <c r="C42">
        <f t="shared" si="0"/>
        <v>40</v>
      </c>
      <c r="D42" t="s">
        <v>46</v>
      </c>
      <c r="E42" t="s">
        <v>24</v>
      </c>
      <c r="F42" s="5">
        <v>2024</v>
      </c>
      <c r="G42" s="5" t="s">
        <v>771</v>
      </c>
      <c r="H42" t="s">
        <v>7</v>
      </c>
    </row>
    <row r="43" spans="3:8" x14ac:dyDescent="0.45">
      <c r="C43">
        <f t="shared" si="0"/>
        <v>41</v>
      </c>
      <c r="D43" t="s">
        <v>47</v>
      </c>
      <c r="E43" t="s">
        <v>24</v>
      </c>
      <c r="F43" s="5">
        <v>2024</v>
      </c>
      <c r="G43" s="5" t="s">
        <v>771</v>
      </c>
      <c r="H43" t="s">
        <v>7</v>
      </c>
    </row>
    <row r="44" spans="3:8" x14ac:dyDescent="0.45">
      <c r="C44">
        <f t="shared" si="0"/>
        <v>42</v>
      </c>
      <c r="D44" t="s">
        <v>48</v>
      </c>
      <c r="E44" t="s">
        <v>24</v>
      </c>
      <c r="F44" s="5">
        <v>2024</v>
      </c>
      <c r="G44" s="5" t="s">
        <v>774</v>
      </c>
      <c r="H44" t="s">
        <v>7</v>
      </c>
    </row>
    <row r="45" spans="3:8" x14ac:dyDescent="0.45">
      <c r="C45">
        <f t="shared" si="0"/>
        <v>43</v>
      </c>
      <c r="D45" t="s">
        <v>49</v>
      </c>
      <c r="E45" t="s">
        <v>24</v>
      </c>
      <c r="F45" s="5">
        <v>2024</v>
      </c>
      <c r="G45" s="5" t="s">
        <v>771</v>
      </c>
      <c r="H45" t="s">
        <v>7</v>
      </c>
    </row>
    <row r="46" spans="3:8" x14ac:dyDescent="0.45">
      <c r="C46">
        <f t="shared" si="0"/>
        <v>44</v>
      </c>
      <c r="D46" t="s">
        <v>50</v>
      </c>
      <c r="E46" t="s">
        <v>24</v>
      </c>
      <c r="F46" s="5">
        <v>2024</v>
      </c>
      <c r="G46" s="5" t="s">
        <v>772</v>
      </c>
      <c r="H46" t="s">
        <v>7</v>
      </c>
    </row>
    <row r="47" spans="3:8" x14ac:dyDescent="0.45">
      <c r="C47">
        <f t="shared" si="0"/>
        <v>45</v>
      </c>
      <c r="D47" t="s">
        <v>51</v>
      </c>
      <c r="E47" t="s">
        <v>24</v>
      </c>
      <c r="F47" s="5">
        <v>2024</v>
      </c>
      <c r="G47" s="5" t="s">
        <v>772</v>
      </c>
      <c r="H47" t="s">
        <v>7</v>
      </c>
    </row>
    <row r="48" spans="3:8" x14ac:dyDescent="0.45">
      <c r="C48">
        <f t="shared" si="0"/>
        <v>46</v>
      </c>
      <c r="D48" t="s">
        <v>52</v>
      </c>
      <c r="E48" t="s">
        <v>24</v>
      </c>
      <c r="F48" s="5">
        <v>2024</v>
      </c>
      <c r="G48" s="5" t="s">
        <v>772</v>
      </c>
      <c r="H48" t="s">
        <v>7</v>
      </c>
    </row>
    <row r="49" spans="3:8" x14ac:dyDescent="0.45">
      <c r="C49">
        <f t="shared" si="0"/>
        <v>47</v>
      </c>
      <c r="D49" t="s">
        <v>53</v>
      </c>
      <c r="E49" t="s">
        <v>24</v>
      </c>
      <c r="F49" s="5">
        <v>2024</v>
      </c>
      <c r="G49" s="5" t="s">
        <v>773</v>
      </c>
      <c r="H49" t="s">
        <v>7</v>
      </c>
    </row>
    <row r="50" spans="3:8" x14ac:dyDescent="0.45">
      <c r="C50">
        <f t="shared" si="0"/>
        <v>48</v>
      </c>
      <c r="D50" t="s">
        <v>54</v>
      </c>
      <c r="E50" t="s">
        <v>24</v>
      </c>
      <c r="F50" s="5">
        <v>2024</v>
      </c>
      <c r="G50" s="5" t="s">
        <v>772</v>
      </c>
      <c r="H50" t="s">
        <v>7</v>
      </c>
    </row>
    <row r="51" spans="3:8" x14ac:dyDescent="0.45">
      <c r="C51">
        <f t="shared" si="0"/>
        <v>49</v>
      </c>
      <c r="D51" t="s">
        <v>55</v>
      </c>
      <c r="E51" t="s">
        <v>24</v>
      </c>
      <c r="F51" s="5">
        <v>2024</v>
      </c>
      <c r="G51" s="5" t="s">
        <v>772</v>
      </c>
      <c r="H51" t="s">
        <v>7</v>
      </c>
    </row>
    <row r="52" spans="3:8" x14ac:dyDescent="0.45">
      <c r="C52">
        <f t="shared" si="0"/>
        <v>50</v>
      </c>
      <c r="D52" t="s">
        <v>56</v>
      </c>
      <c r="E52" t="s">
        <v>24</v>
      </c>
      <c r="F52" s="5">
        <v>2024</v>
      </c>
      <c r="G52" s="5" t="s">
        <v>771</v>
      </c>
      <c r="H52" t="s">
        <v>7</v>
      </c>
    </row>
    <row r="53" spans="3:8" x14ac:dyDescent="0.45">
      <c r="C53">
        <f t="shared" si="0"/>
        <v>51</v>
      </c>
      <c r="D53" t="s">
        <v>57</v>
      </c>
      <c r="E53" t="s">
        <v>24</v>
      </c>
      <c r="F53" s="5">
        <v>2024</v>
      </c>
      <c r="G53" s="5" t="s">
        <v>772</v>
      </c>
      <c r="H53" t="s">
        <v>7</v>
      </c>
    </row>
    <row r="54" spans="3:8" x14ac:dyDescent="0.45">
      <c r="C54">
        <f t="shared" si="0"/>
        <v>52</v>
      </c>
      <c r="D54" t="s">
        <v>58</v>
      </c>
      <c r="E54" t="s">
        <v>24</v>
      </c>
      <c r="F54" s="5">
        <v>2024</v>
      </c>
      <c r="G54" s="5" t="s">
        <v>772</v>
      </c>
      <c r="H54" t="s">
        <v>7</v>
      </c>
    </row>
    <row r="55" spans="3:8" x14ac:dyDescent="0.45">
      <c r="C55">
        <f t="shared" si="0"/>
        <v>53</v>
      </c>
      <c r="D55" t="s">
        <v>59</v>
      </c>
      <c r="E55" t="s">
        <v>24</v>
      </c>
      <c r="F55" s="5">
        <v>2024</v>
      </c>
      <c r="G55" s="5" t="s">
        <v>771</v>
      </c>
      <c r="H55" t="s">
        <v>7</v>
      </c>
    </row>
    <row r="56" spans="3:8" x14ac:dyDescent="0.45">
      <c r="C56">
        <f t="shared" si="0"/>
        <v>54</v>
      </c>
      <c r="D56" t="s">
        <v>60</v>
      </c>
      <c r="E56" t="s">
        <v>24</v>
      </c>
      <c r="F56" s="5">
        <v>2024</v>
      </c>
      <c r="G56" s="5" t="s">
        <v>772</v>
      </c>
      <c r="H56" t="s">
        <v>7</v>
      </c>
    </row>
    <row r="57" spans="3:8" x14ac:dyDescent="0.45">
      <c r="C57">
        <f t="shared" si="0"/>
        <v>55</v>
      </c>
      <c r="D57" t="s">
        <v>61</v>
      </c>
      <c r="E57" t="s">
        <v>24</v>
      </c>
      <c r="F57" s="5">
        <v>2024</v>
      </c>
      <c r="G57" s="5" t="s">
        <v>773</v>
      </c>
      <c r="H57" t="s">
        <v>7</v>
      </c>
    </row>
    <row r="58" spans="3:8" x14ac:dyDescent="0.45">
      <c r="C58">
        <f t="shared" si="0"/>
        <v>56</v>
      </c>
      <c r="D58" t="s">
        <v>62</v>
      </c>
      <c r="E58" t="s">
        <v>24</v>
      </c>
      <c r="F58" s="5">
        <v>2019</v>
      </c>
      <c r="G58" s="5" t="s">
        <v>774</v>
      </c>
      <c r="H58" t="s">
        <v>7</v>
      </c>
    </row>
    <row r="59" spans="3:8" x14ac:dyDescent="0.45">
      <c r="C59">
        <f t="shared" si="0"/>
        <v>57</v>
      </c>
      <c r="D59" t="s">
        <v>63</v>
      </c>
      <c r="E59" t="s">
        <v>24</v>
      </c>
      <c r="F59" s="5">
        <v>2024</v>
      </c>
      <c r="G59" s="5" t="s">
        <v>771</v>
      </c>
      <c r="H59" t="s">
        <v>7</v>
      </c>
    </row>
    <row r="60" spans="3:8" x14ac:dyDescent="0.45">
      <c r="C60">
        <f t="shared" si="0"/>
        <v>58</v>
      </c>
      <c r="D60" t="s">
        <v>64</v>
      </c>
      <c r="E60" t="s">
        <v>24</v>
      </c>
      <c r="F60" s="5">
        <v>2024</v>
      </c>
      <c r="G60" s="5" t="s">
        <v>771</v>
      </c>
      <c r="H60" t="s">
        <v>7</v>
      </c>
    </row>
    <row r="61" spans="3:8" x14ac:dyDescent="0.45">
      <c r="C61">
        <f t="shared" si="0"/>
        <v>59</v>
      </c>
      <c r="D61" t="s">
        <v>65</v>
      </c>
      <c r="E61" t="s">
        <v>24</v>
      </c>
      <c r="F61" s="5">
        <v>2024</v>
      </c>
      <c r="G61" s="5" t="s">
        <v>773</v>
      </c>
      <c r="H61" t="s">
        <v>7</v>
      </c>
    </row>
    <row r="62" spans="3:8" x14ac:dyDescent="0.45">
      <c r="C62">
        <f t="shared" si="0"/>
        <v>60</v>
      </c>
      <c r="D62" t="s">
        <v>66</v>
      </c>
      <c r="E62" t="s">
        <v>24</v>
      </c>
      <c r="F62" s="5">
        <v>2024</v>
      </c>
      <c r="G62" s="5" t="s">
        <v>771</v>
      </c>
      <c r="H62" t="s">
        <v>7</v>
      </c>
    </row>
    <row r="63" spans="3:8" x14ac:dyDescent="0.45">
      <c r="C63">
        <f t="shared" si="0"/>
        <v>61</v>
      </c>
      <c r="D63" t="s">
        <v>67</v>
      </c>
      <c r="E63" t="s">
        <v>24</v>
      </c>
      <c r="F63" s="5">
        <v>2024</v>
      </c>
      <c r="G63" s="5" t="s">
        <v>771</v>
      </c>
      <c r="H63" t="s">
        <v>7</v>
      </c>
    </row>
    <row r="64" spans="3:8" x14ac:dyDescent="0.45">
      <c r="C64">
        <f t="shared" si="0"/>
        <v>62</v>
      </c>
      <c r="D64" t="s">
        <v>68</v>
      </c>
      <c r="E64" t="s">
        <v>24</v>
      </c>
      <c r="F64" s="5">
        <v>2024</v>
      </c>
      <c r="G64" s="5" t="s">
        <v>771</v>
      </c>
      <c r="H64" t="s">
        <v>7</v>
      </c>
    </row>
    <row r="65" spans="3:8" x14ac:dyDescent="0.45">
      <c r="C65">
        <f t="shared" si="0"/>
        <v>63</v>
      </c>
      <c r="D65" t="s">
        <v>69</v>
      </c>
      <c r="E65" t="s">
        <v>24</v>
      </c>
      <c r="F65" s="5">
        <v>2024</v>
      </c>
      <c r="G65" s="5" t="s">
        <v>771</v>
      </c>
      <c r="H65" t="s">
        <v>7</v>
      </c>
    </row>
    <row r="66" spans="3:8" x14ac:dyDescent="0.45">
      <c r="C66">
        <f t="shared" si="0"/>
        <v>64</v>
      </c>
      <c r="D66" t="s">
        <v>70</v>
      </c>
      <c r="E66" t="s">
        <v>24</v>
      </c>
      <c r="F66" s="5">
        <v>2024</v>
      </c>
      <c r="G66" s="5" t="s">
        <v>771</v>
      </c>
      <c r="H66" t="s">
        <v>7</v>
      </c>
    </row>
    <row r="67" spans="3:8" x14ac:dyDescent="0.45">
      <c r="C67">
        <f t="shared" si="0"/>
        <v>65</v>
      </c>
      <c r="D67" t="s">
        <v>71</v>
      </c>
      <c r="E67" t="s">
        <v>24</v>
      </c>
      <c r="F67" s="5">
        <v>2024</v>
      </c>
      <c r="G67" s="5" t="s">
        <v>771</v>
      </c>
      <c r="H67" t="s">
        <v>7</v>
      </c>
    </row>
    <row r="68" spans="3:8" x14ac:dyDescent="0.45">
      <c r="C68">
        <f t="shared" ref="C68:C131" si="5">C67+1</f>
        <v>66</v>
      </c>
      <c r="D68" t="s">
        <v>72</v>
      </c>
      <c r="E68" t="s">
        <v>24</v>
      </c>
      <c r="F68" s="5">
        <v>2024</v>
      </c>
      <c r="G68" s="5" t="s">
        <v>771</v>
      </c>
      <c r="H68" t="s">
        <v>7</v>
      </c>
    </row>
    <row r="69" spans="3:8" x14ac:dyDescent="0.45">
      <c r="C69">
        <f t="shared" si="5"/>
        <v>67</v>
      </c>
      <c r="D69" t="s">
        <v>73</v>
      </c>
      <c r="E69" t="s">
        <v>24</v>
      </c>
      <c r="F69" s="5">
        <v>2024</v>
      </c>
      <c r="G69" s="5" t="s">
        <v>771</v>
      </c>
      <c r="H69" t="s">
        <v>7</v>
      </c>
    </row>
    <row r="70" spans="3:8" x14ac:dyDescent="0.45">
      <c r="C70">
        <f t="shared" si="5"/>
        <v>68</v>
      </c>
      <c r="D70" t="s">
        <v>74</v>
      </c>
      <c r="E70" t="s">
        <v>24</v>
      </c>
      <c r="F70" s="5">
        <v>2024</v>
      </c>
      <c r="G70" s="5" t="s">
        <v>771</v>
      </c>
      <c r="H70" t="s">
        <v>7</v>
      </c>
    </row>
    <row r="71" spans="3:8" x14ac:dyDescent="0.45">
      <c r="C71">
        <f t="shared" si="5"/>
        <v>69</v>
      </c>
      <c r="D71" t="s">
        <v>75</v>
      </c>
      <c r="E71" t="s">
        <v>24</v>
      </c>
      <c r="F71" s="5">
        <v>2024</v>
      </c>
      <c r="G71" s="5" t="s">
        <v>771</v>
      </c>
      <c r="H71" t="s">
        <v>7</v>
      </c>
    </row>
    <row r="72" spans="3:8" x14ac:dyDescent="0.45">
      <c r="C72">
        <f t="shared" si="5"/>
        <v>70</v>
      </c>
      <c r="D72" t="s">
        <v>76</v>
      </c>
      <c r="E72" t="s">
        <v>24</v>
      </c>
      <c r="F72" s="5">
        <v>2024</v>
      </c>
      <c r="G72" s="5" t="s">
        <v>771</v>
      </c>
      <c r="H72" t="s">
        <v>7</v>
      </c>
    </row>
    <row r="73" spans="3:8" x14ac:dyDescent="0.45">
      <c r="C73">
        <f t="shared" si="5"/>
        <v>71</v>
      </c>
      <c r="D73" t="s">
        <v>77</v>
      </c>
      <c r="E73" t="s">
        <v>24</v>
      </c>
      <c r="F73" s="5">
        <v>2024</v>
      </c>
      <c r="G73" s="5" t="s">
        <v>771</v>
      </c>
      <c r="H73" t="s">
        <v>7</v>
      </c>
    </row>
    <row r="74" spans="3:8" x14ac:dyDescent="0.45">
      <c r="C74">
        <f t="shared" si="5"/>
        <v>72</v>
      </c>
      <c r="D74" t="s">
        <v>78</v>
      </c>
      <c r="E74" t="s">
        <v>24</v>
      </c>
      <c r="F74" s="5">
        <v>2024</v>
      </c>
      <c r="G74" s="5" t="s">
        <v>771</v>
      </c>
      <c r="H74" t="s">
        <v>7</v>
      </c>
    </row>
    <row r="75" spans="3:8" x14ac:dyDescent="0.45">
      <c r="C75">
        <f t="shared" si="5"/>
        <v>73</v>
      </c>
      <c r="D75" t="s">
        <v>79</v>
      </c>
      <c r="E75" t="s">
        <v>24</v>
      </c>
      <c r="F75" s="5">
        <v>2024</v>
      </c>
      <c r="G75" s="5" t="s">
        <v>771</v>
      </c>
      <c r="H75" t="s">
        <v>7</v>
      </c>
    </row>
    <row r="76" spans="3:8" x14ac:dyDescent="0.45">
      <c r="C76">
        <f t="shared" si="5"/>
        <v>74</v>
      </c>
      <c r="D76" t="s">
        <v>80</v>
      </c>
      <c r="E76" t="s">
        <v>24</v>
      </c>
      <c r="F76" s="5">
        <v>2024</v>
      </c>
      <c r="G76" s="5" t="s">
        <v>771</v>
      </c>
      <c r="H76" t="s">
        <v>7</v>
      </c>
    </row>
    <row r="77" spans="3:8" x14ac:dyDescent="0.45">
      <c r="C77">
        <f t="shared" si="5"/>
        <v>75</v>
      </c>
      <c r="D77" t="s">
        <v>81</v>
      </c>
      <c r="E77" t="s">
        <v>24</v>
      </c>
      <c r="F77" s="5">
        <v>2024</v>
      </c>
      <c r="G77" s="5" t="s">
        <v>771</v>
      </c>
      <c r="H77" t="s">
        <v>7</v>
      </c>
    </row>
    <row r="78" spans="3:8" x14ac:dyDescent="0.45">
      <c r="C78">
        <f t="shared" si="5"/>
        <v>76</v>
      </c>
      <c r="D78" t="s">
        <v>82</v>
      </c>
      <c r="E78" t="s">
        <v>24</v>
      </c>
      <c r="F78" s="5">
        <v>2024</v>
      </c>
      <c r="G78" s="5" t="s">
        <v>771</v>
      </c>
      <c r="H78" t="s">
        <v>7</v>
      </c>
    </row>
    <row r="79" spans="3:8" x14ac:dyDescent="0.45">
      <c r="C79">
        <f t="shared" si="5"/>
        <v>77</v>
      </c>
      <c r="D79" t="s">
        <v>83</v>
      </c>
      <c r="E79" t="s">
        <v>24</v>
      </c>
      <c r="F79" s="5">
        <v>2024</v>
      </c>
      <c r="G79" s="5" t="s">
        <v>772</v>
      </c>
      <c r="H79" t="s">
        <v>7</v>
      </c>
    </row>
    <row r="80" spans="3:8" x14ac:dyDescent="0.45">
      <c r="C80">
        <f t="shared" si="5"/>
        <v>78</v>
      </c>
      <c r="D80" t="s">
        <v>84</v>
      </c>
      <c r="E80" t="s">
        <v>24</v>
      </c>
      <c r="F80" s="5">
        <v>2024</v>
      </c>
      <c r="G80" s="5" t="s">
        <v>771</v>
      </c>
      <c r="H80" t="s">
        <v>7</v>
      </c>
    </row>
    <row r="81" spans="3:9" x14ac:dyDescent="0.45">
      <c r="C81">
        <f t="shared" si="5"/>
        <v>79</v>
      </c>
      <c r="D81" t="s">
        <v>85</v>
      </c>
      <c r="E81" t="s">
        <v>24</v>
      </c>
      <c r="F81" s="5">
        <v>2024</v>
      </c>
      <c r="G81" s="5" t="s">
        <v>771</v>
      </c>
      <c r="H81" t="s">
        <v>7</v>
      </c>
    </row>
    <row r="82" spans="3:9" x14ac:dyDescent="0.45">
      <c r="C82">
        <f t="shared" si="5"/>
        <v>80</v>
      </c>
      <c r="D82" t="s">
        <v>86</v>
      </c>
      <c r="E82" t="s">
        <v>24</v>
      </c>
      <c r="F82" s="5">
        <v>2024</v>
      </c>
      <c r="G82" s="5" t="s">
        <v>771</v>
      </c>
      <c r="H82" t="s">
        <v>7</v>
      </c>
    </row>
    <row r="83" spans="3:9" x14ac:dyDescent="0.45">
      <c r="C83">
        <f t="shared" si="5"/>
        <v>81</v>
      </c>
      <c r="D83" t="s">
        <v>87</v>
      </c>
      <c r="E83" t="s">
        <v>24</v>
      </c>
      <c r="F83" s="5">
        <v>2024</v>
      </c>
      <c r="G83" s="5" t="s">
        <v>771</v>
      </c>
      <c r="H83" t="s">
        <v>7</v>
      </c>
    </row>
    <row r="84" spans="3:9" x14ac:dyDescent="0.45">
      <c r="C84">
        <f t="shared" si="5"/>
        <v>82</v>
      </c>
      <c r="D84" t="s">
        <v>88</v>
      </c>
      <c r="E84" t="s">
        <v>24</v>
      </c>
      <c r="F84" s="5">
        <v>2024</v>
      </c>
      <c r="G84" s="5" t="s">
        <v>771</v>
      </c>
      <c r="H84" t="s">
        <v>7</v>
      </c>
    </row>
    <row r="85" spans="3:9" x14ac:dyDescent="0.45">
      <c r="C85">
        <f t="shared" si="5"/>
        <v>83</v>
      </c>
      <c r="D85" t="s">
        <v>89</v>
      </c>
      <c r="E85" t="s">
        <v>24</v>
      </c>
      <c r="F85" s="5">
        <v>2024</v>
      </c>
      <c r="G85" s="5" t="s">
        <v>771</v>
      </c>
      <c r="H85" t="s">
        <v>7</v>
      </c>
    </row>
    <row r="86" spans="3:9" x14ac:dyDescent="0.45">
      <c r="C86">
        <f t="shared" si="5"/>
        <v>84</v>
      </c>
      <c r="D86" t="s">
        <v>90</v>
      </c>
      <c r="E86" t="s">
        <v>24</v>
      </c>
      <c r="F86" s="5">
        <v>2024</v>
      </c>
      <c r="G86" s="5" t="s">
        <v>772</v>
      </c>
      <c r="H86" t="s">
        <v>7</v>
      </c>
    </row>
    <row r="87" spans="3:9" x14ac:dyDescent="0.45">
      <c r="C87">
        <f t="shared" si="5"/>
        <v>85</v>
      </c>
      <c r="D87" t="s">
        <v>91</v>
      </c>
      <c r="E87" t="s">
        <v>24</v>
      </c>
      <c r="F87" s="5">
        <v>2024</v>
      </c>
      <c r="G87" s="5" t="s">
        <v>771</v>
      </c>
      <c r="H87" t="s">
        <v>7</v>
      </c>
    </row>
    <row r="88" spans="3:9" x14ac:dyDescent="0.45">
      <c r="C88">
        <f t="shared" si="5"/>
        <v>86</v>
      </c>
      <c r="D88" t="s">
        <v>92</v>
      </c>
      <c r="E88" t="s">
        <v>94</v>
      </c>
      <c r="F88" s="5">
        <v>2024</v>
      </c>
      <c r="G88" s="5" t="s">
        <v>771</v>
      </c>
      <c r="H88" t="s">
        <v>7</v>
      </c>
    </row>
    <row r="89" spans="3:9" x14ac:dyDescent="0.45">
      <c r="C89">
        <f t="shared" si="5"/>
        <v>87</v>
      </c>
      <c r="D89" t="s">
        <v>93</v>
      </c>
      <c r="E89" t="s">
        <v>95</v>
      </c>
      <c r="F89" s="5">
        <v>2024</v>
      </c>
      <c r="G89" s="5" t="s">
        <v>771</v>
      </c>
      <c r="H89" t="s">
        <v>7</v>
      </c>
    </row>
    <row r="90" spans="3:9" x14ac:dyDescent="0.45">
      <c r="C90">
        <f t="shared" si="5"/>
        <v>88</v>
      </c>
      <c r="D90" t="s">
        <v>775</v>
      </c>
      <c r="E90" t="s">
        <v>96</v>
      </c>
      <c r="F90" s="5">
        <v>2024</v>
      </c>
      <c r="G90" s="5" t="s">
        <v>773</v>
      </c>
      <c r="H90" t="s">
        <v>7</v>
      </c>
    </row>
    <row r="91" spans="3:9" x14ac:dyDescent="0.45">
      <c r="C91">
        <f t="shared" si="5"/>
        <v>89</v>
      </c>
      <c r="D91" s="5" t="s">
        <v>745</v>
      </c>
      <c r="E91" t="s">
        <v>24</v>
      </c>
      <c r="F91" s="5">
        <v>2024</v>
      </c>
      <c r="G91" s="5" t="s">
        <v>772</v>
      </c>
      <c r="H91" t="s">
        <v>7</v>
      </c>
      <c r="I91" t="s">
        <v>746</v>
      </c>
    </row>
    <row r="92" spans="3:9" x14ac:dyDescent="0.45">
      <c r="C92">
        <f t="shared" si="5"/>
        <v>90</v>
      </c>
      <c r="D92" t="s">
        <v>97</v>
      </c>
      <c r="E92" t="s">
        <v>103</v>
      </c>
      <c r="F92" s="5">
        <v>2019</v>
      </c>
      <c r="G92" s="5" t="s">
        <v>771</v>
      </c>
      <c r="H92" t="s">
        <v>104</v>
      </c>
    </row>
    <row r="93" spans="3:9" x14ac:dyDescent="0.45">
      <c r="C93">
        <f t="shared" si="5"/>
        <v>91</v>
      </c>
      <c r="D93" t="s">
        <v>98</v>
      </c>
      <c r="E93" t="s">
        <v>103</v>
      </c>
      <c r="F93" s="5">
        <v>2023</v>
      </c>
      <c r="G93" s="5" t="s">
        <v>771</v>
      </c>
      <c r="H93" t="s">
        <v>104</v>
      </c>
    </row>
    <row r="94" spans="3:9" x14ac:dyDescent="0.45">
      <c r="C94">
        <f t="shared" si="5"/>
        <v>92</v>
      </c>
      <c r="D94" t="s">
        <v>99</v>
      </c>
      <c r="E94" t="s">
        <v>103</v>
      </c>
      <c r="F94" s="5">
        <v>2023</v>
      </c>
      <c r="G94" s="5" t="s">
        <v>771</v>
      </c>
      <c r="H94" t="s">
        <v>104</v>
      </c>
    </row>
    <row r="95" spans="3:9" x14ac:dyDescent="0.45">
      <c r="C95">
        <f t="shared" si="5"/>
        <v>93</v>
      </c>
      <c r="D95" t="s">
        <v>100</v>
      </c>
      <c r="E95" t="s">
        <v>103</v>
      </c>
      <c r="F95" s="5">
        <v>2023</v>
      </c>
      <c r="G95" s="5" t="s">
        <v>771</v>
      </c>
      <c r="H95" t="s">
        <v>104</v>
      </c>
    </row>
    <row r="96" spans="3:9" x14ac:dyDescent="0.45">
      <c r="C96">
        <f t="shared" si="5"/>
        <v>94</v>
      </c>
      <c r="D96" t="s">
        <v>101</v>
      </c>
      <c r="E96" t="s">
        <v>103</v>
      </c>
      <c r="F96" s="5">
        <v>2023</v>
      </c>
      <c r="G96" s="5" t="s">
        <v>771</v>
      </c>
      <c r="H96" t="s">
        <v>104</v>
      </c>
    </row>
    <row r="97" spans="3:8" x14ac:dyDescent="0.45">
      <c r="C97">
        <f t="shared" si="5"/>
        <v>95</v>
      </c>
      <c r="D97" t="s">
        <v>102</v>
      </c>
      <c r="E97" t="s">
        <v>103</v>
      </c>
      <c r="F97" s="5">
        <v>2023</v>
      </c>
      <c r="G97" s="5" t="s">
        <v>771</v>
      </c>
      <c r="H97" t="s">
        <v>104</v>
      </c>
    </row>
    <row r="98" spans="3:8" x14ac:dyDescent="0.45">
      <c r="C98">
        <f t="shared" si="5"/>
        <v>96</v>
      </c>
      <c r="D98" t="s">
        <v>105</v>
      </c>
      <c r="E98" t="s">
        <v>107</v>
      </c>
      <c r="F98" s="5">
        <v>2023</v>
      </c>
      <c r="G98" s="5" t="s">
        <v>771</v>
      </c>
      <c r="H98" t="s">
        <v>104</v>
      </c>
    </row>
    <row r="99" spans="3:8" x14ac:dyDescent="0.45">
      <c r="C99">
        <f t="shared" si="5"/>
        <v>97</v>
      </c>
      <c r="D99" t="s">
        <v>106</v>
      </c>
      <c r="E99" t="s">
        <v>107</v>
      </c>
      <c r="F99" s="5">
        <v>2023</v>
      </c>
      <c r="G99" s="5" t="s">
        <v>772</v>
      </c>
      <c r="H99" t="s">
        <v>104</v>
      </c>
    </row>
    <row r="100" spans="3:8" x14ac:dyDescent="0.45">
      <c r="C100">
        <f t="shared" si="5"/>
        <v>98</v>
      </c>
      <c r="D100" t="s">
        <v>108</v>
      </c>
      <c r="E100" t="s">
        <v>109</v>
      </c>
      <c r="F100" s="5">
        <v>2021</v>
      </c>
      <c r="G100" s="5" t="s">
        <v>772</v>
      </c>
      <c r="H100" t="s">
        <v>104</v>
      </c>
    </row>
    <row r="101" spans="3:8" x14ac:dyDescent="0.45">
      <c r="C101">
        <f t="shared" si="5"/>
        <v>99</v>
      </c>
      <c r="D101" t="s">
        <v>110</v>
      </c>
      <c r="E101" t="s">
        <v>111</v>
      </c>
      <c r="F101" s="5">
        <v>2019</v>
      </c>
      <c r="G101" s="5" t="s">
        <v>771</v>
      </c>
      <c r="H101" t="s">
        <v>104</v>
      </c>
    </row>
    <row r="102" spans="3:8" x14ac:dyDescent="0.45">
      <c r="C102">
        <f t="shared" si="5"/>
        <v>100</v>
      </c>
      <c r="D102" t="s">
        <v>112</v>
      </c>
      <c r="E102" t="s">
        <v>113</v>
      </c>
      <c r="F102" s="5">
        <v>2023</v>
      </c>
      <c r="G102" s="5" t="s">
        <v>772</v>
      </c>
      <c r="H102" t="s">
        <v>104</v>
      </c>
    </row>
    <row r="103" spans="3:8" x14ac:dyDescent="0.45">
      <c r="C103">
        <f t="shared" si="5"/>
        <v>101</v>
      </c>
      <c r="D103" t="s">
        <v>114</v>
      </c>
      <c r="E103" t="s">
        <v>115</v>
      </c>
      <c r="F103" s="5">
        <v>2024</v>
      </c>
      <c r="G103" s="5" t="s">
        <v>771</v>
      </c>
      <c r="H103" t="s">
        <v>104</v>
      </c>
    </row>
    <row r="104" spans="3:8" x14ac:dyDescent="0.45">
      <c r="C104">
        <f t="shared" si="5"/>
        <v>102</v>
      </c>
      <c r="D104" t="s">
        <v>116</v>
      </c>
      <c r="E104" t="s">
        <v>115</v>
      </c>
      <c r="F104" s="5">
        <v>2022</v>
      </c>
      <c r="G104" s="5" t="s">
        <v>771</v>
      </c>
      <c r="H104" t="s">
        <v>104</v>
      </c>
    </row>
    <row r="105" spans="3:8" x14ac:dyDescent="0.45">
      <c r="C105">
        <f t="shared" si="5"/>
        <v>103</v>
      </c>
      <c r="D105" t="s">
        <v>117</v>
      </c>
      <c r="E105" t="s">
        <v>118</v>
      </c>
      <c r="F105" s="5">
        <v>2019</v>
      </c>
      <c r="G105" s="5" t="s">
        <v>771</v>
      </c>
      <c r="H105" t="s">
        <v>104</v>
      </c>
    </row>
    <row r="106" spans="3:8" x14ac:dyDescent="0.45">
      <c r="C106">
        <f t="shared" si="5"/>
        <v>104</v>
      </c>
      <c r="D106" t="s">
        <v>119</v>
      </c>
      <c r="E106" t="s">
        <v>120</v>
      </c>
      <c r="F106" s="5">
        <v>2019</v>
      </c>
      <c r="G106" s="5" t="s">
        <v>771</v>
      </c>
      <c r="H106" t="s">
        <v>104</v>
      </c>
    </row>
    <row r="107" spans="3:8" x14ac:dyDescent="0.45">
      <c r="C107">
        <f t="shared" si="5"/>
        <v>105</v>
      </c>
      <c r="D107" t="s">
        <v>121</v>
      </c>
      <c r="E107" t="s">
        <v>120</v>
      </c>
      <c r="F107" s="5">
        <v>2019</v>
      </c>
      <c r="G107" s="5" t="s">
        <v>773</v>
      </c>
      <c r="H107" t="s">
        <v>104</v>
      </c>
    </row>
    <row r="108" spans="3:8" x14ac:dyDescent="0.45">
      <c r="C108">
        <f t="shared" si="5"/>
        <v>106</v>
      </c>
      <c r="D108" t="s">
        <v>122</v>
      </c>
      <c r="E108" t="s">
        <v>120</v>
      </c>
      <c r="F108" s="5">
        <v>2019</v>
      </c>
      <c r="G108" s="5" t="s">
        <v>773</v>
      </c>
      <c r="H108" t="s">
        <v>104</v>
      </c>
    </row>
    <row r="109" spans="3:8" x14ac:dyDescent="0.45">
      <c r="C109">
        <f t="shared" si="5"/>
        <v>107</v>
      </c>
      <c r="D109" t="s">
        <v>123</v>
      </c>
      <c r="E109" t="s">
        <v>120</v>
      </c>
      <c r="F109" s="5">
        <v>2019</v>
      </c>
      <c r="G109" s="5" t="s">
        <v>773</v>
      </c>
      <c r="H109" t="s">
        <v>104</v>
      </c>
    </row>
    <row r="110" spans="3:8" x14ac:dyDescent="0.45">
      <c r="C110">
        <f t="shared" si="5"/>
        <v>108</v>
      </c>
      <c r="D110" t="s">
        <v>124</v>
      </c>
      <c r="E110" t="s">
        <v>120</v>
      </c>
      <c r="F110" s="5">
        <v>2019</v>
      </c>
      <c r="G110" s="5" t="s">
        <v>773</v>
      </c>
      <c r="H110" t="s">
        <v>104</v>
      </c>
    </row>
    <row r="111" spans="3:8" x14ac:dyDescent="0.45">
      <c r="C111">
        <f t="shared" si="5"/>
        <v>109</v>
      </c>
      <c r="D111" t="s">
        <v>125</v>
      </c>
      <c r="E111" t="s">
        <v>120</v>
      </c>
      <c r="F111" s="5">
        <v>2019</v>
      </c>
      <c r="G111" s="5" t="s">
        <v>773</v>
      </c>
      <c r="H111" t="s">
        <v>104</v>
      </c>
    </row>
    <row r="112" spans="3:8" x14ac:dyDescent="0.45">
      <c r="C112">
        <f t="shared" si="5"/>
        <v>110</v>
      </c>
      <c r="D112" t="s">
        <v>126</v>
      </c>
      <c r="E112" t="s">
        <v>120</v>
      </c>
      <c r="F112" s="5">
        <v>2019</v>
      </c>
      <c r="G112" s="5" t="s">
        <v>773</v>
      </c>
      <c r="H112" t="s">
        <v>104</v>
      </c>
    </row>
    <row r="113" spans="2:8" x14ac:dyDescent="0.45">
      <c r="C113">
        <f t="shared" si="5"/>
        <v>111</v>
      </c>
      <c r="D113" t="s">
        <v>127</v>
      </c>
      <c r="E113" t="s">
        <v>120</v>
      </c>
      <c r="F113" s="5">
        <v>2019</v>
      </c>
      <c r="G113" s="5" t="s">
        <v>773</v>
      </c>
      <c r="H113" t="s">
        <v>104</v>
      </c>
    </row>
    <row r="114" spans="2:8" x14ac:dyDescent="0.45">
      <c r="C114">
        <f t="shared" si="5"/>
        <v>112</v>
      </c>
      <c r="D114" t="s">
        <v>128</v>
      </c>
      <c r="E114" t="s">
        <v>120</v>
      </c>
      <c r="F114" s="5">
        <v>2019</v>
      </c>
      <c r="G114" s="5" t="s">
        <v>773</v>
      </c>
      <c r="H114" t="s">
        <v>104</v>
      </c>
    </row>
    <row r="115" spans="2:8" x14ac:dyDescent="0.45">
      <c r="C115">
        <f t="shared" si="5"/>
        <v>113</v>
      </c>
      <c r="D115" t="s">
        <v>129</v>
      </c>
      <c r="E115" t="s">
        <v>120</v>
      </c>
      <c r="F115" s="5">
        <v>2019</v>
      </c>
      <c r="G115" s="5" t="s">
        <v>773</v>
      </c>
      <c r="H115" t="s">
        <v>104</v>
      </c>
    </row>
    <row r="116" spans="2:8" x14ac:dyDescent="0.45">
      <c r="C116">
        <f t="shared" si="5"/>
        <v>114</v>
      </c>
      <c r="D116" t="s">
        <v>130</v>
      </c>
      <c r="E116" t="s">
        <v>120</v>
      </c>
      <c r="F116" s="5">
        <v>2019</v>
      </c>
      <c r="G116" s="5" t="s">
        <v>773</v>
      </c>
      <c r="H116" t="s">
        <v>104</v>
      </c>
    </row>
    <row r="117" spans="2:8" x14ac:dyDescent="0.45">
      <c r="C117">
        <f t="shared" si="5"/>
        <v>115</v>
      </c>
      <c r="D117" t="s">
        <v>131</v>
      </c>
      <c r="E117" t="s">
        <v>120</v>
      </c>
      <c r="F117" s="5">
        <v>2019</v>
      </c>
      <c r="G117" s="5" t="s">
        <v>773</v>
      </c>
      <c r="H117" t="s">
        <v>104</v>
      </c>
    </row>
    <row r="118" spans="2:8" x14ac:dyDescent="0.45">
      <c r="C118">
        <f t="shared" si="5"/>
        <v>116</v>
      </c>
      <c r="D118" t="s">
        <v>132</v>
      </c>
      <c r="E118" t="s">
        <v>120</v>
      </c>
      <c r="F118" s="5">
        <v>2019</v>
      </c>
      <c r="G118" s="5" t="s">
        <v>773</v>
      </c>
      <c r="H118" t="s">
        <v>104</v>
      </c>
    </row>
    <row r="119" spans="2:8" x14ac:dyDescent="0.45">
      <c r="B119" t="s">
        <v>146</v>
      </c>
      <c r="C119">
        <f t="shared" si="5"/>
        <v>117</v>
      </c>
      <c r="D119" t="s">
        <v>133</v>
      </c>
      <c r="E119" t="s">
        <v>120</v>
      </c>
      <c r="F119" s="5">
        <v>2019</v>
      </c>
      <c r="G119" s="5" t="s">
        <v>773</v>
      </c>
      <c r="H119" t="s">
        <v>104</v>
      </c>
    </row>
    <row r="120" spans="2:8" x14ac:dyDescent="0.45">
      <c r="C120">
        <f t="shared" si="5"/>
        <v>118</v>
      </c>
      <c r="D120" t="s">
        <v>134</v>
      </c>
      <c r="E120" t="s">
        <v>120</v>
      </c>
      <c r="F120" s="5">
        <v>2019</v>
      </c>
      <c r="G120" s="5" t="s">
        <v>773</v>
      </c>
      <c r="H120" t="s">
        <v>104</v>
      </c>
    </row>
    <row r="121" spans="2:8" x14ac:dyDescent="0.45">
      <c r="C121">
        <f t="shared" si="5"/>
        <v>119</v>
      </c>
      <c r="D121" t="s">
        <v>135</v>
      </c>
      <c r="E121" t="s">
        <v>145</v>
      </c>
      <c r="F121" s="5">
        <v>2019</v>
      </c>
      <c r="G121" s="5" t="s">
        <v>773</v>
      </c>
      <c r="H121" t="s">
        <v>104</v>
      </c>
    </row>
    <row r="122" spans="2:8" x14ac:dyDescent="0.45">
      <c r="C122">
        <f t="shared" si="5"/>
        <v>120</v>
      </c>
      <c r="D122" t="s">
        <v>136</v>
      </c>
      <c r="E122" t="s">
        <v>145</v>
      </c>
      <c r="F122" s="5">
        <v>2023</v>
      </c>
      <c r="G122" s="5" t="s">
        <v>773</v>
      </c>
      <c r="H122" t="s">
        <v>104</v>
      </c>
    </row>
    <row r="123" spans="2:8" x14ac:dyDescent="0.45">
      <c r="C123">
        <f t="shared" si="5"/>
        <v>121</v>
      </c>
      <c r="D123" t="s">
        <v>137</v>
      </c>
      <c r="E123" t="s">
        <v>145</v>
      </c>
      <c r="F123" s="5">
        <v>2023</v>
      </c>
      <c r="G123" s="5" t="s">
        <v>773</v>
      </c>
      <c r="H123" t="s">
        <v>104</v>
      </c>
    </row>
    <row r="124" spans="2:8" x14ac:dyDescent="0.45">
      <c r="B124" t="s">
        <v>147</v>
      </c>
      <c r="C124">
        <f t="shared" si="5"/>
        <v>122</v>
      </c>
      <c r="D124" t="s">
        <v>138</v>
      </c>
      <c r="E124" t="s">
        <v>145</v>
      </c>
      <c r="F124" s="5">
        <v>2023</v>
      </c>
      <c r="G124" s="5" t="s">
        <v>773</v>
      </c>
      <c r="H124" t="s">
        <v>104</v>
      </c>
    </row>
    <row r="125" spans="2:8" x14ac:dyDescent="0.45">
      <c r="C125">
        <f t="shared" si="5"/>
        <v>123</v>
      </c>
      <c r="D125" t="s">
        <v>139</v>
      </c>
      <c r="E125" t="s">
        <v>145</v>
      </c>
      <c r="F125" s="5">
        <v>2023</v>
      </c>
      <c r="G125" s="5" t="s">
        <v>773</v>
      </c>
      <c r="H125" t="s">
        <v>104</v>
      </c>
    </row>
    <row r="126" spans="2:8" x14ac:dyDescent="0.45">
      <c r="C126">
        <f t="shared" si="5"/>
        <v>124</v>
      </c>
      <c r="D126" t="s">
        <v>140</v>
      </c>
      <c r="E126" t="s">
        <v>145</v>
      </c>
      <c r="F126" s="5">
        <v>2023</v>
      </c>
      <c r="G126" s="5" t="s">
        <v>773</v>
      </c>
      <c r="H126" t="s">
        <v>104</v>
      </c>
    </row>
    <row r="127" spans="2:8" x14ac:dyDescent="0.45">
      <c r="C127">
        <f t="shared" si="5"/>
        <v>125</v>
      </c>
      <c r="D127" t="s">
        <v>141</v>
      </c>
      <c r="E127" t="s">
        <v>145</v>
      </c>
      <c r="F127" s="5">
        <v>2023</v>
      </c>
      <c r="G127" s="5" t="s">
        <v>773</v>
      </c>
      <c r="H127" t="s">
        <v>104</v>
      </c>
    </row>
    <row r="128" spans="2:8" x14ac:dyDescent="0.45">
      <c r="C128">
        <f t="shared" si="5"/>
        <v>126</v>
      </c>
      <c r="D128" t="s">
        <v>142</v>
      </c>
      <c r="E128" t="s">
        <v>145</v>
      </c>
      <c r="F128" s="5">
        <v>2023</v>
      </c>
      <c r="G128" s="5" t="s">
        <v>773</v>
      </c>
      <c r="H128" t="s">
        <v>104</v>
      </c>
    </row>
    <row r="129" spans="3:8" x14ac:dyDescent="0.45">
      <c r="C129">
        <f t="shared" si="5"/>
        <v>127</v>
      </c>
      <c r="D129" t="s">
        <v>143</v>
      </c>
      <c r="E129" t="s">
        <v>145</v>
      </c>
      <c r="F129" s="5">
        <v>2023</v>
      </c>
      <c r="G129" s="5" t="s">
        <v>773</v>
      </c>
      <c r="H129" t="s">
        <v>104</v>
      </c>
    </row>
    <row r="130" spans="3:8" x14ac:dyDescent="0.45">
      <c r="C130">
        <f t="shared" si="5"/>
        <v>128</v>
      </c>
      <c r="D130" t="s">
        <v>144</v>
      </c>
      <c r="E130" t="s">
        <v>145</v>
      </c>
      <c r="F130" s="5">
        <v>2023</v>
      </c>
      <c r="G130" s="5" t="s">
        <v>773</v>
      </c>
      <c r="H130" t="s">
        <v>104</v>
      </c>
    </row>
    <row r="131" spans="3:8" x14ac:dyDescent="0.45">
      <c r="C131">
        <f t="shared" si="5"/>
        <v>129</v>
      </c>
      <c r="D131" t="s">
        <v>148</v>
      </c>
      <c r="E131" t="s">
        <v>145</v>
      </c>
      <c r="F131" s="5">
        <v>2023</v>
      </c>
      <c r="G131" s="5" t="s">
        <v>773</v>
      </c>
      <c r="H131" t="s">
        <v>104</v>
      </c>
    </row>
    <row r="132" spans="3:8" x14ac:dyDescent="0.45">
      <c r="C132">
        <f t="shared" ref="C132:C195" si="6">C131+1</f>
        <v>130</v>
      </c>
      <c r="D132" t="s">
        <v>149</v>
      </c>
      <c r="E132" t="s">
        <v>145</v>
      </c>
      <c r="F132" s="5">
        <v>2023</v>
      </c>
      <c r="G132" s="5" t="s">
        <v>773</v>
      </c>
      <c r="H132" t="s">
        <v>104</v>
      </c>
    </row>
    <row r="133" spans="3:8" x14ac:dyDescent="0.45">
      <c r="C133">
        <f t="shared" si="6"/>
        <v>131</v>
      </c>
      <c r="D133" t="s">
        <v>150</v>
      </c>
      <c r="E133" t="s">
        <v>145</v>
      </c>
      <c r="F133" s="5">
        <v>2023</v>
      </c>
      <c r="G133" s="5" t="s">
        <v>772</v>
      </c>
      <c r="H133" t="s">
        <v>104</v>
      </c>
    </row>
    <row r="134" spans="3:8" x14ac:dyDescent="0.45">
      <c r="C134">
        <f t="shared" si="6"/>
        <v>132</v>
      </c>
      <c r="D134" t="s">
        <v>151</v>
      </c>
      <c r="E134" t="s">
        <v>145</v>
      </c>
      <c r="F134" s="5">
        <v>2023</v>
      </c>
      <c r="G134" s="5" t="s">
        <v>772</v>
      </c>
      <c r="H134" t="s">
        <v>104</v>
      </c>
    </row>
    <row r="135" spans="3:8" x14ac:dyDescent="0.45">
      <c r="C135">
        <f t="shared" si="6"/>
        <v>133</v>
      </c>
      <c r="D135" t="s">
        <v>152</v>
      </c>
      <c r="E135" t="s">
        <v>145</v>
      </c>
      <c r="F135" s="5">
        <v>2023</v>
      </c>
      <c r="G135" s="5" t="s">
        <v>772</v>
      </c>
      <c r="H135" t="s">
        <v>104</v>
      </c>
    </row>
    <row r="136" spans="3:8" x14ac:dyDescent="0.45">
      <c r="C136">
        <f t="shared" si="6"/>
        <v>134</v>
      </c>
      <c r="D136" t="s">
        <v>153</v>
      </c>
      <c r="E136" t="s">
        <v>145</v>
      </c>
      <c r="F136" s="5">
        <v>2023</v>
      </c>
      <c r="G136" s="5" t="s">
        <v>772</v>
      </c>
      <c r="H136" t="s">
        <v>104</v>
      </c>
    </row>
    <row r="137" spans="3:8" x14ac:dyDescent="0.45">
      <c r="C137">
        <f t="shared" si="6"/>
        <v>135</v>
      </c>
      <c r="D137" t="s">
        <v>154</v>
      </c>
      <c r="E137" t="s">
        <v>145</v>
      </c>
      <c r="F137" s="5">
        <v>2023</v>
      </c>
      <c r="G137" s="5" t="s">
        <v>772</v>
      </c>
      <c r="H137" t="s">
        <v>104</v>
      </c>
    </row>
    <row r="138" spans="3:8" x14ac:dyDescent="0.45">
      <c r="C138">
        <f t="shared" si="6"/>
        <v>136</v>
      </c>
      <c r="D138" t="s">
        <v>155</v>
      </c>
      <c r="E138" t="s">
        <v>145</v>
      </c>
      <c r="F138" s="5">
        <v>2023</v>
      </c>
      <c r="G138" s="5" t="s">
        <v>771</v>
      </c>
      <c r="H138" t="s">
        <v>104</v>
      </c>
    </row>
    <row r="139" spans="3:8" x14ac:dyDescent="0.45">
      <c r="C139">
        <f t="shared" si="6"/>
        <v>137</v>
      </c>
      <c r="D139" t="s">
        <v>156</v>
      </c>
      <c r="E139" t="s">
        <v>145</v>
      </c>
      <c r="F139" s="5">
        <v>2023</v>
      </c>
      <c r="G139" s="5" t="s">
        <v>771</v>
      </c>
      <c r="H139" t="s">
        <v>104</v>
      </c>
    </row>
    <row r="140" spans="3:8" x14ac:dyDescent="0.45">
      <c r="C140">
        <f t="shared" si="6"/>
        <v>138</v>
      </c>
      <c r="D140" t="s">
        <v>157</v>
      </c>
      <c r="E140" t="s">
        <v>145</v>
      </c>
      <c r="F140" s="5">
        <v>2023</v>
      </c>
      <c r="G140" s="5" t="s">
        <v>771</v>
      </c>
      <c r="H140" t="s">
        <v>104</v>
      </c>
    </row>
    <row r="141" spans="3:8" x14ac:dyDescent="0.45">
      <c r="C141">
        <f t="shared" si="6"/>
        <v>139</v>
      </c>
      <c r="D141" t="s">
        <v>158</v>
      </c>
      <c r="E141" t="s">
        <v>145</v>
      </c>
      <c r="F141" s="5">
        <v>2023</v>
      </c>
      <c r="G141" s="5" t="s">
        <v>771</v>
      </c>
      <c r="H141" t="s">
        <v>104</v>
      </c>
    </row>
    <row r="142" spans="3:8" x14ac:dyDescent="0.45">
      <c r="C142">
        <f t="shared" si="6"/>
        <v>140</v>
      </c>
      <c r="D142" t="s">
        <v>159</v>
      </c>
      <c r="E142" t="s">
        <v>145</v>
      </c>
      <c r="F142" s="5">
        <v>2023</v>
      </c>
      <c r="G142" s="5" t="s">
        <v>771</v>
      </c>
      <c r="H142" t="s">
        <v>104</v>
      </c>
    </row>
    <row r="143" spans="3:8" x14ac:dyDescent="0.45">
      <c r="C143">
        <f t="shared" si="6"/>
        <v>141</v>
      </c>
      <c r="D143" t="s">
        <v>160</v>
      </c>
      <c r="E143" t="s">
        <v>145</v>
      </c>
      <c r="F143" s="5">
        <v>2023</v>
      </c>
      <c r="G143" s="5" t="s">
        <v>771</v>
      </c>
      <c r="H143" t="s">
        <v>104</v>
      </c>
    </row>
    <row r="144" spans="3:8" x14ac:dyDescent="0.45">
      <c r="C144">
        <f t="shared" si="6"/>
        <v>142</v>
      </c>
      <c r="D144" t="s">
        <v>161</v>
      </c>
      <c r="E144" t="s">
        <v>145</v>
      </c>
      <c r="F144" s="5">
        <v>2023</v>
      </c>
      <c r="G144" s="5" t="s">
        <v>772</v>
      </c>
      <c r="H144" t="s">
        <v>104</v>
      </c>
    </row>
    <row r="145" spans="3:8" x14ac:dyDescent="0.45">
      <c r="C145">
        <f t="shared" si="6"/>
        <v>143</v>
      </c>
      <c r="D145" t="s">
        <v>162</v>
      </c>
      <c r="E145" t="s">
        <v>145</v>
      </c>
      <c r="F145" s="5">
        <v>2023</v>
      </c>
      <c r="G145" s="5" t="s">
        <v>771</v>
      </c>
      <c r="H145" t="s">
        <v>104</v>
      </c>
    </row>
    <row r="146" spans="3:8" x14ac:dyDescent="0.45">
      <c r="C146">
        <f t="shared" si="6"/>
        <v>144</v>
      </c>
      <c r="D146" t="s">
        <v>163</v>
      </c>
      <c r="E146" t="s">
        <v>145</v>
      </c>
      <c r="F146" s="5">
        <v>2023</v>
      </c>
      <c r="G146" s="5" t="s">
        <v>772</v>
      </c>
      <c r="H146" t="s">
        <v>104</v>
      </c>
    </row>
    <row r="147" spans="3:8" x14ac:dyDescent="0.45">
      <c r="C147">
        <f t="shared" si="6"/>
        <v>145</v>
      </c>
      <c r="D147" t="s">
        <v>164</v>
      </c>
      <c r="E147" t="s">
        <v>145</v>
      </c>
      <c r="F147" s="5">
        <v>2023</v>
      </c>
      <c r="G147" s="5" t="s">
        <v>771</v>
      </c>
      <c r="H147" t="s">
        <v>104</v>
      </c>
    </row>
    <row r="148" spans="3:8" x14ac:dyDescent="0.45">
      <c r="C148">
        <f t="shared" si="6"/>
        <v>146</v>
      </c>
      <c r="D148" t="s">
        <v>165</v>
      </c>
      <c r="E148" t="s">
        <v>145</v>
      </c>
      <c r="F148" s="5">
        <v>2023</v>
      </c>
      <c r="G148" s="5" t="s">
        <v>772</v>
      </c>
      <c r="H148" t="s">
        <v>104</v>
      </c>
    </row>
    <row r="149" spans="3:8" x14ac:dyDescent="0.45">
      <c r="C149">
        <f t="shared" si="6"/>
        <v>147</v>
      </c>
      <c r="D149" t="s">
        <v>166</v>
      </c>
      <c r="E149" t="s">
        <v>145</v>
      </c>
      <c r="F149" s="5">
        <v>2023</v>
      </c>
      <c r="G149" s="5" t="s">
        <v>772</v>
      </c>
      <c r="H149" t="s">
        <v>104</v>
      </c>
    </row>
    <row r="150" spans="3:8" x14ac:dyDescent="0.45">
      <c r="C150">
        <f t="shared" si="6"/>
        <v>148</v>
      </c>
      <c r="D150" t="s">
        <v>167</v>
      </c>
      <c r="E150" t="s">
        <v>145</v>
      </c>
      <c r="F150" s="5">
        <v>2023</v>
      </c>
      <c r="G150" s="5" t="s">
        <v>772</v>
      </c>
      <c r="H150" t="s">
        <v>104</v>
      </c>
    </row>
    <row r="151" spans="3:8" x14ac:dyDescent="0.45">
      <c r="C151">
        <f t="shared" si="6"/>
        <v>149</v>
      </c>
      <c r="D151" t="s">
        <v>168</v>
      </c>
      <c r="E151" t="s">
        <v>145</v>
      </c>
      <c r="F151" s="5">
        <v>2023</v>
      </c>
      <c r="G151" s="5" t="s">
        <v>772</v>
      </c>
      <c r="H151" t="s">
        <v>104</v>
      </c>
    </row>
    <row r="152" spans="3:8" x14ac:dyDescent="0.45">
      <c r="C152">
        <f t="shared" si="6"/>
        <v>150</v>
      </c>
      <c r="D152" t="s">
        <v>169</v>
      </c>
      <c r="E152" t="s">
        <v>145</v>
      </c>
      <c r="F152" s="5">
        <v>2023</v>
      </c>
      <c r="G152" s="5" t="s">
        <v>773</v>
      </c>
      <c r="H152" t="s">
        <v>104</v>
      </c>
    </row>
    <row r="153" spans="3:8" x14ac:dyDescent="0.45">
      <c r="C153">
        <f t="shared" si="6"/>
        <v>151</v>
      </c>
      <c r="D153" t="s">
        <v>170</v>
      </c>
      <c r="E153" t="s">
        <v>145</v>
      </c>
      <c r="F153" s="5">
        <v>2023</v>
      </c>
      <c r="G153" s="5" t="s">
        <v>773</v>
      </c>
      <c r="H153" t="s">
        <v>104</v>
      </c>
    </row>
    <row r="154" spans="3:8" x14ac:dyDescent="0.45">
      <c r="C154">
        <f t="shared" si="6"/>
        <v>152</v>
      </c>
      <c r="D154" t="s">
        <v>171</v>
      </c>
      <c r="E154" t="s">
        <v>145</v>
      </c>
      <c r="F154" s="5">
        <v>2023</v>
      </c>
      <c r="G154" s="5" t="s">
        <v>773</v>
      </c>
      <c r="H154" t="s">
        <v>104</v>
      </c>
    </row>
    <row r="155" spans="3:8" x14ac:dyDescent="0.45">
      <c r="C155">
        <f t="shared" si="6"/>
        <v>153</v>
      </c>
      <c r="D155" t="s">
        <v>172</v>
      </c>
      <c r="E155" t="s">
        <v>145</v>
      </c>
      <c r="F155" s="5">
        <v>2023</v>
      </c>
      <c r="G155" s="5" t="s">
        <v>773</v>
      </c>
      <c r="H155" t="s">
        <v>104</v>
      </c>
    </row>
    <row r="156" spans="3:8" x14ac:dyDescent="0.45">
      <c r="C156">
        <f t="shared" si="6"/>
        <v>154</v>
      </c>
      <c r="D156" t="s">
        <v>173</v>
      </c>
      <c r="E156" t="s">
        <v>145</v>
      </c>
      <c r="F156" s="5">
        <v>2023</v>
      </c>
      <c r="G156" s="5" t="s">
        <v>772</v>
      </c>
      <c r="H156" t="s">
        <v>104</v>
      </c>
    </row>
    <row r="157" spans="3:8" x14ac:dyDescent="0.45">
      <c r="C157">
        <f t="shared" si="6"/>
        <v>155</v>
      </c>
      <c r="D157" t="s">
        <v>174</v>
      </c>
      <c r="E157" t="s">
        <v>145</v>
      </c>
      <c r="F157" s="5">
        <v>2023</v>
      </c>
      <c r="G157" s="5" t="s">
        <v>771</v>
      </c>
      <c r="H157" t="s">
        <v>104</v>
      </c>
    </row>
    <row r="158" spans="3:8" x14ac:dyDescent="0.45">
      <c r="C158">
        <f t="shared" si="6"/>
        <v>156</v>
      </c>
      <c r="D158" t="s">
        <v>175</v>
      </c>
      <c r="E158" t="s">
        <v>145</v>
      </c>
      <c r="F158" s="5">
        <v>2023</v>
      </c>
      <c r="G158" s="5" t="s">
        <v>772</v>
      </c>
      <c r="H158" t="s">
        <v>104</v>
      </c>
    </row>
    <row r="159" spans="3:8" x14ac:dyDescent="0.45">
      <c r="C159">
        <f t="shared" si="6"/>
        <v>157</v>
      </c>
      <c r="D159" t="s">
        <v>176</v>
      </c>
      <c r="E159" t="s">
        <v>145</v>
      </c>
      <c r="F159" s="5">
        <v>2023</v>
      </c>
      <c r="G159" s="5" t="s">
        <v>772</v>
      </c>
      <c r="H159" t="s">
        <v>104</v>
      </c>
    </row>
    <row r="160" spans="3:8" x14ac:dyDescent="0.45">
      <c r="C160">
        <f t="shared" si="6"/>
        <v>158</v>
      </c>
      <c r="D160" t="s">
        <v>177</v>
      </c>
      <c r="E160" t="s">
        <v>145</v>
      </c>
      <c r="F160" s="5">
        <v>2023</v>
      </c>
      <c r="G160" s="5" t="s">
        <v>772</v>
      </c>
      <c r="H160" t="s">
        <v>104</v>
      </c>
    </row>
    <row r="161" spans="3:8" x14ac:dyDescent="0.45">
      <c r="C161">
        <f t="shared" si="6"/>
        <v>159</v>
      </c>
      <c r="D161" t="s">
        <v>178</v>
      </c>
      <c r="E161" t="s">
        <v>145</v>
      </c>
      <c r="F161" s="5">
        <v>2023</v>
      </c>
      <c r="G161" s="5" t="s">
        <v>771</v>
      </c>
      <c r="H161" t="s">
        <v>104</v>
      </c>
    </row>
    <row r="162" spans="3:8" x14ac:dyDescent="0.45">
      <c r="C162">
        <f t="shared" si="6"/>
        <v>160</v>
      </c>
      <c r="D162" t="s">
        <v>179</v>
      </c>
      <c r="E162" t="s">
        <v>145</v>
      </c>
      <c r="F162" s="5">
        <v>2023</v>
      </c>
      <c r="G162" s="5" t="s">
        <v>772</v>
      </c>
      <c r="H162" t="s">
        <v>104</v>
      </c>
    </row>
    <row r="163" spans="3:8" x14ac:dyDescent="0.45">
      <c r="C163">
        <f t="shared" si="6"/>
        <v>161</v>
      </c>
      <c r="D163" t="s">
        <v>180</v>
      </c>
      <c r="E163" t="s">
        <v>145</v>
      </c>
      <c r="F163" s="5">
        <v>2023</v>
      </c>
      <c r="G163" s="5" t="s">
        <v>772</v>
      </c>
      <c r="H163" t="s">
        <v>104</v>
      </c>
    </row>
    <row r="164" spans="3:8" x14ac:dyDescent="0.45">
      <c r="C164">
        <f t="shared" si="6"/>
        <v>162</v>
      </c>
      <c r="D164" t="s">
        <v>181</v>
      </c>
      <c r="E164" t="s">
        <v>145</v>
      </c>
      <c r="F164" s="5">
        <v>2023</v>
      </c>
      <c r="G164" s="5" t="s">
        <v>772</v>
      </c>
      <c r="H164" t="s">
        <v>104</v>
      </c>
    </row>
    <row r="165" spans="3:8" x14ac:dyDescent="0.45">
      <c r="C165">
        <f t="shared" si="6"/>
        <v>163</v>
      </c>
      <c r="D165" t="s">
        <v>182</v>
      </c>
      <c r="E165" t="s">
        <v>145</v>
      </c>
      <c r="F165" s="5">
        <v>2023</v>
      </c>
      <c r="G165" s="5" t="s">
        <v>772</v>
      </c>
      <c r="H165" t="s">
        <v>104</v>
      </c>
    </row>
    <row r="166" spans="3:8" x14ac:dyDescent="0.45">
      <c r="C166">
        <f t="shared" si="6"/>
        <v>164</v>
      </c>
      <c r="D166" t="s">
        <v>183</v>
      </c>
      <c r="E166" t="s">
        <v>145</v>
      </c>
      <c r="F166" s="5">
        <v>2023</v>
      </c>
      <c r="G166" s="5" t="s">
        <v>772</v>
      </c>
      <c r="H166" t="s">
        <v>104</v>
      </c>
    </row>
    <row r="167" spans="3:8" x14ac:dyDescent="0.45">
      <c r="C167">
        <f t="shared" si="6"/>
        <v>165</v>
      </c>
      <c r="D167" t="s">
        <v>184</v>
      </c>
      <c r="E167" t="s">
        <v>145</v>
      </c>
      <c r="F167" s="5">
        <v>2023</v>
      </c>
      <c r="G167" s="5" t="s">
        <v>772</v>
      </c>
      <c r="H167" t="s">
        <v>104</v>
      </c>
    </row>
    <row r="168" spans="3:8" x14ac:dyDescent="0.45">
      <c r="C168">
        <f t="shared" si="6"/>
        <v>166</v>
      </c>
      <c r="D168" t="s">
        <v>185</v>
      </c>
      <c r="E168" t="s">
        <v>145</v>
      </c>
      <c r="F168" s="5">
        <v>2023</v>
      </c>
      <c r="G168" s="5" t="s">
        <v>772</v>
      </c>
      <c r="H168" t="s">
        <v>104</v>
      </c>
    </row>
    <row r="169" spans="3:8" x14ac:dyDescent="0.45">
      <c r="C169">
        <f t="shared" si="6"/>
        <v>167</v>
      </c>
      <c r="D169" t="s">
        <v>186</v>
      </c>
      <c r="E169" t="s">
        <v>145</v>
      </c>
      <c r="F169" s="5">
        <v>2023</v>
      </c>
      <c r="G169" s="5" t="s">
        <v>771</v>
      </c>
      <c r="H169" t="s">
        <v>104</v>
      </c>
    </row>
    <row r="170" spans="3:8" x14ac:dyDescent="0.45">
      <c r="C170">
        <f t="shared" si="6"/>
        <v>168</v>
      </c>
      <c r="D170" t="s">
        <v>187</v>
      </c>
      <c r="E170" t="s">
        <v>145</v>
      </c>
      <c r="F170" s="5">
        <v>2023</v>
      </c>
      <c r="G170" s="5" t="s">
        <v>773</v>
      </c>
      <c r="H170" t="s">
        <v>104</v>
      </c>
    </row>
    <row r="171" spans="3:8" x14ac:dyDescent="0.45">
      <c r="C171">
        <f t="shared" si="6"/>
        <v>169</v>
      </c>
      <c r="D171" t="s">
        <v>188</v>
      </c>
      <c r="E171" t="s">
        <v>145</v>
      </c>
      <c r="F171" s="5">
        <v>2023</v>
      </c>
      <c r="G171" s="5" t="s">
        <v>773</v>
      </c>
      <c r="H171" t="s">
        <v>104</v>
      </c>
    </row>
    <row r="172" spans="3:8" x14ac:dyDescent="0.45">
      <c r="C172">
        <f t="shared" si="6"/>
        <v>170</v>
      </c>
      <c r="D172" t="s">
        <v>189</v>
      </c>
      <c r="E172" t="s">
        <v>145</v>
      </c>
      <c r="F172" s="5">
        <v>2023</v>
      </c>
      <c r="G172" s="5" t="s">
        <v>773</v>
      </c>
      <c r="H172" t="s">
        <v>104</v>
      </c>
    </row>
    <row r="173" spans="3:8" x14ac:dyDescent="0.45">
      <c r="C173">
        <f t="shared" si="6"/>
        <v>171</v>
      </c>
      <c r="D173" t="s">
        <v>190</v>
      </c>
      <c r="E173" t="s">
        <v>6</v>
      </c>
      <c r="F173" s="5">
        <v>2023</v>
      </c>
      <c r="G173" s="5" t="s">
        <v>773</v>
      </c>
      <c r="H173" t="s">
        <v>104</v>
      </c>
    </row>
    <row r="174" spans="3:8" x14ac:dyDescent="0.45">
      <c r="C174">
        <f t="shared" si="6"/>
        <v>172</v>
      </c>
      <c r="D174" t="s">
        <v>191</v>
      </c>
      <c r="E174" t="s">
        <v>6</v>
      </c>
      <c r="F174" s="5">
        <v>2019</v>
      </c>
      <c r="G174" s="5" t="s">
        <v>776</v>
      </c>
      <c r="H174" t="s">
        <v>104</v>
      </c>
    </row>
    <row r="175" spans="3:8" x14ac:dyDescent="0.45">
      <c r="C175">
        <f t="shared" si="6"/>
        <v>173</v>
      </c>
      <c r="D175" t="s">
        <v>192</v>
      </c>
      <c r="E175" t="s">
        <v>6</v>
      </c>
      <c r="F175" s="5">
        <v>2023</v>
      </c>
      <c r="G175" s="5" t="s">
        <v>773</v>
      </c>
      <c r="H175" t="s">
        <v>104</v>
      </c>
    </row>
    <row r="176" spans="3:8" x14ac:dyDescent="0.45">
      <c r="C176">
        <f t="shared" si="6"/>
        <v>174</v>
      </c>
      <c r="D176" t="s">
        <v>193</v>
      </c>
      <c r="E176" t="s">
        <v>6</v>
      </c>
      <c r="F176" s="5">
        <v>2022</v>
      </c>
      <c r="G176" s="5" t="s">
        <v>771</v>
      </c>
      <c r="H176" t="s">
        <v>104</v>
      </c>
    </row>
    <row r="177" spans="3:8" x14ac:dyDescent="0.45">
      <c r="C177">
        <f t="shared" si="6"/>
        <v>175</v>
      </c>
      <c r="D177" t="s">
        <v>194</v>
      </c>
      <c r="E177" t="s">
        <v>6</v>
      </c>
      <c r="F177" s="5">
        <v>2022</v>
      </c>
      <c r="G177" s="5" t="s">
        <v>771</v>
      </c>
      <c r="H177" t="s">
        <v>104</v>
      </c>
    </row>
    <row r="178" spans="3:8" x14ac:dyDescent="0.45">
      <c r="C178">
        <f t="shared" si="6"/>
        <v>176</v>
      </c>
      <c r="D178" t="s">
        <v>195</v>
      </c>
      <c r="E178" t="s">
        <v>6</v>
      </c>
      <c r="F178" s="5">
        <v>2022</v>
      </c>
      <c r="G178" s="5" t="s">
        <v>771</v>
      </c>
      <c r="H178" t="s">
        <v>104</v>
      </c>
    </row>
    <row r="179" spans="3:8" x14ac:dyDescent="0.45">
      <c r="C179">
        <f t="shared" si="6"/>
        <v>177</v>
      </c>
      <c r="D179" t="s">
        <v>196</v>
      </c>
      <c r="E179" t="s">
        <v>6</v>
      </c>
      <c r="F179" s="5">
        <v>2022</v>
      </c>
      <c r="G179" s="5" t="s">
        <v>771</v>
      </c>
      <c r="H179" t="s">
        <v>104</v>
      </c>
    </row>
    <row r="180" spans="3:8" x14ac:dyDescent="0.45">
      <c r="C180">
        <f t="shared" si="6"/>
        <v>178</v>
      </c>
      <c r="D180" t="s">
        <v>197</v>
      </c>
      <c r="E180" t="s">
        <v>6</v>
      </c>
      <c r="F180" s="5">
        <v>2022</v>
      </c>
      <c r="G180" s="5" t="s">
        <v>772</v>
      </c>
      <c r="H180" t="s">
        <v>104</v>
      </c>
    </row>
    <row r="181" spans="3:8" x14ac:dyDescent="0.45">
      <c r="C181">
        <f t="shared" si="6"/>
        <v>179</v>
      </c>
      <c r="D181" t="s">
        <v>198</v>
      </c>
      <c r="E181" t="s">
        <v>6</v>
      </c>
      <c r="F181" s="5">
        <v>2022</v>
      </c>
      <c r="G181" s="5" t="s">
        <v>771</v>
      </c>
      <c r="H181" t="s">
        <v>104</v>
      </c>
    </row>
    <row r="182" spans="3:8" x14ac:dyDescent="0.45">
      <c r="C182">
        <f t="shared" si="6"/>
        <v>180</v>
      </c>
      <c r="D182" t="s">
        <v>199</v>
      </c>
      <c r="E182" t="s">
        <v>6</v>
      </c>
      <c r="F182" s="5">
        <v>2024</v>
      </c>
      <c r="G182" s="5" t="s">
        <v>771</v>
      </c>
      <c r="H182" t="s">
        <v>104</v>
      </c>
    </row>
    <row r="183" spans="3:8" x14ac:dyDescent="0.45">
      <c r="C183">
        <f t="shared" si="6"/>
        <v>181</v>
      </c>
      <c r="D183" t="s">
        <v>200</v>
      </c>
      <c r="E183" t="s">
        <v>6</v>
      </c>
      <c r="F183" s="5">
        <v>2021</v>
      </c>
      <c r="G183" s="5" t="s">
        <v>771</v>
      </c>
      <c r="H183" t="s">
        <v>104</v>
      </c>
    </row>
    <row r="184" spans="3:8" x14ac:dyDescent="0.45">
      <c r="C184">
        <f t="shared" si="6"/>
        <v>182</v>
      </c>
      <c r="D184" t="s">
        <v>201</v>
      </c>
      <c r="E184" t="s">
        <v>24</v>
      </c>
      <c r="F184" s="5">
        <v>2024</v>
      </c>
      <c r="G184" s="5" t="s">
        <v>771</v>
      </c>
      <c r="H184" t="s">
        <v>104</v>
      </c>
    </row>
    <row r="185" spans="3:8" x14ac:dyDescent="0.45">
      <c r="C185">
        <f t="shared" si="6"/>
        <v>183</v>
      </c>
      <c r="D185" t="s">
        <v>202</v>
      </c>
      <c r="E185" t="s">
        <v>24</v>
      </c>
      <c r="F185" s="5">
        <v>2024</v>
      </c>
      <c r="G185" s="5" t="s">
        <v>771</v>
      </c>
      <c r="H185" t="s">
        <v>104</v>
      </c>
    </row>
    <row r="186" spans="3:8" x14ac:dyDescent="0.45">
      <c r="C186">
        <f t="shared" si="6"/>
        <v>184</v>
      </c>
      <c r="D186" t="s">
        <v>203</v>
      </c>
      <c r="E186" t="s">
        <v>24</v>
      </c>
      <c r="F186" s="5">
        <v>2022</v>
      </c>
      <c r="G186" s="5" t="s">
        <v>771</v>
      </c>
      <c r="H186" t="s">
        <v>104</v>
      </c>
    </row>
    <row r="187" spans="3:8" x14ac:dyDescent="0.45">
      <c r="C187">
        <f t="shared" si="6"/>
        <v>185</v>
      </c>
      <c r="D187" t="s">
        <v>204</v>
      </c>
      <c r="E187" t="s">
        <v>24</v>
      </c>
      <c r="F187" s="5">
        <v>2019</v>
      </c>
      <c r="G187" s="5" t="s">
        <v>771</v>
      </c>
      <c r="H187" t="s">
        <v>104</v>
      </c>
    </row>
    <row r="188" spans="3:8" x14ac:dyDescent="0.45">
      <c r="C188">
        <f t="shared" si="6"/>
        <v>186</v>
      </c>
      <c r="D188" t="s">
        <v>205</v>
      </c>
      <c r="E188" t="s">
        <v>24</v>
      </c>
      <c r="F188" s="5">
        <v>2019</v>
      </c>
      <c r="G188" s="5" t="s">
        <v>771</v>
      </c>
      <c r="H188" t="s">
        <v>104</v>
      </c>
    </row>
    <row r="189" spans="3:8" x14ac:dyDescent="0.45">
      <c r="C189">
        <f t="shared" si="6"/>
        <v>187</v>
      </c>
      <c r="D189" t="s">
        <v>206</v>
      </c>
      <c r="E189" t="s">
        <v>24</v>
      </c>
      <c r="F189" s="5">
        <v>2023</v>
      </c>
      <c r="G189" s="5" t="s">
        <v>772</v>
      </c>
      <c r="H189" t="s">
        <v>104</v>
      </c>
    </row>
    <row r="190" spans="3:8" x14ac:dyDescent="0.45">
      <c r="C190">
        <f t="shared" si="6"/>
        <v>188</v>
      </c>
      <c r="D190" t="s">
        <v>207</v>
      </c>
      <c r="E190" t="s">
        <v>24</v>
      </c>
      <c r="F190" s="5">
        <v>2023</v>
      </c>
      <c r="G190" s="5" t="s">
        <v>772</v>
      </c>
      <c r="H190" t="s">
        <v>104</v>
      </c>
    </row>
    <row r="191" spans="3:8" x14ac:dyDescent="0.45">
      <c r="C191">
        <f t="shared" si="6"/>
        <v>189</v>
      </c>
      <c r="D191" t="s">
        <v>208</v>
      </c>
      <c r="E191" t="s">
        <v>24</v>
      </c>
      <c r="F191" s="5">
        <v>2023</v>
      </c>
      <c r="G191" s="5" t="s">
        <v>773</v>
      </c>
      <c r="H191" t="s">
        <v>104</v>
      </c>
    </row>
    <row r="192" spans="3:8" x14ac:dyDescent="0.45">
      <c r="C192">
        <f t="shared" si="6"/>
        <v>190</v>
      </c>
      <c r="D192" t="s">
        <v>209</v>
      </c>
      <c r="E192" t="s">
        <v>24</v>
      </c>
      <c r="F192" s="5">
        <v>2023</v>
      </c>
      <c r="G192" s="5" t="s">
        <v>771</v>
      </c>
      <c r="H192" t="s">
        <v>104</v>
      </c>
    </row>
    <row r="193" spans="3:8" x14ac:dyDescent="0.45">
      <c r="C193">
        <f t="shared" si="6"/>
        <v>191</v>
      </c>
      <c r="D193" t="s">
        <v>210</v>
      </c>
      <c r="E193" t="s">
        <v>24</v>
      </c>
      <c r="F193" s="5">
        <v>2022</v>
      </c>
      <c r="G193" s="5" t="s">
        <v>773</v>
      </c>
      <c r="H193" t="s">
        <v>104</v>
      </c>
    </row>
    <row r="194" spans="3:8" x14ac:dyDescent="0.45">
      <c r="C194">
        <f t="shared" si="6"/>
        <v>192</v>
      </c>
      <c r="D194" t="s">
        <v>211</v>
      </c>
      <c r="E194" t="s">
        <v>24</v>
      </c>
      <c r="F194" s="5">
        <v>2022</v>
      </c>
      <c r="G194" s="5" t="s">
        <v>771</v>
      </c>
      <c r="H194" t="s">
        <v>104</v>
      </c>
    </row>
    <row r="195" spans="3:8" x14ac:dyDescent="0.45">
      <c r="C195">
        <f t="shared" si="6"/>
        <v>193</v>
      </c>
      <c r="D195" t="s">
        <v>212</v>
      </c>
      <c r="E195" t="s">
        <v>24</v>
      </c>
      <c r="F195" s="5">
        <v>2022</v>
      </c>
      <c r="G195" s="5" t="s">
        <v>771</v>
      </c>
      <c r="H195" t="s">
        <v>104</v>
      </c>
    </row>
    <row r="196" spans="3:8" x14ac:dyDescent="0.45">
      <c r="C196">
        <f t="shared" ref="C196:C255" si="7">C195+1</f>
        <v>194</v>
      </c>
      <c r="D196" t="s">
        <v>213</v>
      </c>
      <c r="E196" t="s">
        <v>24</v>
      </c>
      <c r="F196" s="5">
        <v>2022</v>
      </c>
      <c r="G196" s="5" t="s">
        <v>772</v>
      </c>
      <c r="H196" t="s">
        <v>104</v>
      </c>
    </row>
    <row r="197" spans="3:8" x14ac:dyDescent="0.45">
      <c r="C197">
        <f t="shared" si="7"/>
        <v>195</v>
      </c>
      <c r="D197" t="s">
        <v>214</v>
      </c>
      <c r="E197" t="s">
        <v>24</v>
      </c>
      <c r="F197" s="5">
        <v>2023</v>
      </c>
      <c r="G197" s="5" t="s">
        <v>772</v>
      </c>
      <c r="H197" t="s">
        <v>104</v>
      </c>
    </row>
    <row r="198" spans="3:8" x14ac:dyDescent="0.45">
      <c r="C198">
        <f t="shared" si="7"/>
        <v>196</v>
      </c>
      <c r="D198" t="s">
        <v>215</v>
      </c>
      <c r="E198" t="s">
        <v>24</v>
      </c>
      <c r="F198" s="5">
        <v>2022</v>
      </c>
      <c r="G198" s="5" t="s">
        <v>771</v>
      </c>
      <c r="H198" t="s">
        <v>104</v>
      </c>
    </row>
    <row r="199" spans="3:8" x14ac:dyDescent="0.45">
      <c r="C199">
        <f t="shared" si="7"/>
        <v>197</v>
      </c>
      <c r="D199" t="s">
        <v>216</v>
      </c>
      <c r="E199" t="s">
        <v>24</v>
      </c>
      <c r="F199" s="5">
        <v>2022</v>
      </c>
      <c r="G199" s="5" t="s">
        <v>771</v>
      </c>
      <c r="H199" t="s">
        <v>104</v>
      </c>
    </row>
    <row r="200" spans="3:8" x14ac:dyDescent="0.45">
      <c r="C200">
        <f t="shared" si="7"/>
        <v>198</v>
      </c>
      <c r="D200" t="s">
        <v>217</v>
      </c>
      <c r="E200" t="s">
        <v>24</v>
      </c>
      <c r="F200" s="5">
        <v>2022</v>
      </c>
      <c r="G200" s="5" t="s">
        <v>771</v>
      </c>
      <c r="H200" t="s">
        <v>104</v>
      </c>
    </row>
    <row r="201" spans="3:8" x14ac:dyDescent="0.45">
      <c r="C201">
        <f t="shared" si="7"/>
        <v>199</v>
      </c>
      <c r="D201" t="s">
        <v>218</v>
      </c>
      <c r="E201" t="s">
        <v>24</v>
      </c>
      <c r="F201" s="5">
        <v>2022</v>
      </c>
      <c r="G201" s="5" t="s">
        <v>771</v>
      </c>
      <c r="H201" t="s">
        <v>104</v>
      </c>
    </row>
    <row r="202" spans="3:8" x14ac:dyDescent="0.45">
      <c r="C202">
        <f t="shared" si="7"/>
        <v>200</v>
      </c>
      <c r="D202" t="s">
        <v>219</v>
      </c>
      <c r="E202" t="s">
        <v>24</v>
      </c>
      <c r="F202" s="5">
        <v>2022</v>
      </c>
      <c r="G202" s="5" t="s">
        <v>771</v>
      </c>
      <c r="H202" t="s">
        <v>104</v>
      </c>
    </row>
    <row r="203" spans="3:8" x14ac:dyDescent="0.45">
      <c r="C203">
        <f t="shared" si="7"/>
        <v>201</v>
      </c>
      <c r="D203" t="s">
        <v>220</v>
      </c>
      <c r="E203" t="s">
        <v>24</v>
      </c>
      <c r="F203" s="5">
        <v>2022</v>
      </c>
      <c r="G203" s="5" t="s">
        <v>772</v>
      </c>
      <c r="H203" t="s">
        <v>104</v>
      </c>
    </row>
    <row r="204" spans="3:8" x14ac:dyDescent="0.45">
      <c r="C204">
        <f t="shared" si="7"/>
        <v>202</v>
      </c>
      <c r="D204" t="s">
        <v>221</v>
      </c>
      <c r="E204" t="s">
        <v>24</v>
      </c>
      <c r="F204" s="5">
        <v>2022</v>
      </c>
      <c r="G204" s="5" t="s">
        <v>772</v>
      </c>
      <c r="H204" t="s">
        <v>104</v>
      </c>
    </row>
    <row r="205" spans="3:8" x14ac:dyDescent="0.45">
      <c r="C205">
        <f t="shared" si="7"/>
        <v>203</v>
      </c>
      <c r="D205" t="s">
        <v>222</v>
      </c>
      <c r="E205" t="s">
        <v>24</v>
      </c>
      <c r="F205" s="5">
        <v>2022</v>
      </c>
      <c r="G205" s="5" t="s">
        <v>771</v>
      </c>
      <c r="H205" t="s">
        <v>104</v>
      </c>
    </row>
    <row r="206" spans="3:8" x14ac:dyDescent="0.45">
      <c r="C206">
        <f t="shared" si="7"/>
        <v>204</v>
      </c>
      <c r="D206" t="s">
        <v>223</v>
      </c>
      <c r="E206" t="s">
        <v>24</v>
      </c>
      <c r="F206" s="5">
        <v>2023</v>
      </c>
      <c r="G206" s="5" t="s">
        <v>771</v>
      </c>
      <c r="H206" t="s">
        <v>104</v>
      </c>
    </row>
    <row r="207" spans="3:8" x14ac:dyDescent="0.45">
      <c r="C207">
        <f t="shared" si="7"/>
        <v>205</v>
      </c>
      <c r="D207" t="s">
        <v>224</v>
      </c>
      <c r="E207" t="s">
        <v>24</v>
      </c>
      <c r="F207" s="5">
        <v>2022</v>
      </c>
      <c r="G207" s="5" t="s">
        <v>772</v>
      </c>
      <c r="H207" t="s">
        <v>104</v>
      </c>
    </row>
    <row r="208" spans="3:8" x14ac:dyDescent="0.45">
      <c r="C208">
        <f t="shared" si="7"/>
        <v>206</v>
      </c>
      <c r="D208" t="s">
        <v>225</v>
      </c>
      <c r="E208" t="s">
        <v>24</v>
      </c>
      <c r="F208" s="5">
        <v>2023</v>
      </c>
      <c r="G208" s="5" t="s">
        <v>771</v>
      </c>
      <c r="H208" t="s">
        <v>104</v>
      </c>
    </row>
    <row r="209" spans="3:9" x14ac:dyDescent="0.45">
      <c r="C209">
        <f t="shared" si="7"/>
        <v>207</v>
      </c>
      <c r="D209" t="s">
        <v>226</v>
      </c>
      <c r="E209" t="s">
        <v>24</v>
      </c>
      <c r="F209" s="5">
        <v>2021</v>
      </c>
      <c r="G209" s="5" t="s">
        <v>772</v>
      </c>
      <c r="H209" t="s">
        <v>104</v>
      </c>
    </row>
    <row r="210" spans="3:9" x14ac:dyDescent="0.45">
      <c r="C210">
        <f t="shared" si="7"/>
        <v>208</v>
      </c>
      <c r="D210" t="s">
        <v>227</v>
      </c>
      <c r="E210" t="s">
        <v>24</v>
      </c>
      <c r="F210" s="5">
        <v>2023</v>
      </c>
      <c r="G210" s="5" t="s">
        <v>773</v>
      </c>
      <c r="H210" t="s">
        <v>104</v>
      </c>
    </row>
    <row r="211" spans="3:9" x14ac:dyDescent="0.45">
      <c r="C211">
        <f t="shared" si="7"/>
        <v>209</v>
      </c>
      <c r="D211" t="s">
        <v>228</v>
      </c>
      <c r="E211" t="s">
        <v>24</v>
      </c>
      <c r="F211" s="5">
        <v>2022</v>
      </c>
      <c r="G211" s="5" t="s">
        <v>771</v>
      </c>
      <c r="H211" t="s">
        <v>104</v>
      </c>
    </row>
    <row r="212" spans="3:9" x14ac:dyDescent="0.45">
      <c r="C212">
        <f t="shared" si="7"/>
        <v>210</v>
      </c>
      <c r="D212" t="s">
        <v>229</v>
      </c>
      <c r="E212" t="s">
        <v>24</v>
      </c>
      <c r="F212" s="5">
        <v>2022</v>
      </c>
      <c r="G212" s="5" t="s">
        <v>771</v>
      </c>
      <c r="H212" t="s">
        <v>104</v>
      </c>
    </row>
    <row r="213" spans="3:9" x14ac:dyDescent="0.45">
      <c r="C213">
        <f t="shared" si="7"/>
        <v>211</v>
      </c>
      <c r="D213" t="s">
        <v>230</v>
      </c>
      <c r="E213" t="s">
        <v>24</v>
      </c>
      <c r="F213" s="5">
        <v>2021</v>
      </c>
      <c r="G213" s="5" t="s">
        <v>773</v>
      </c>
      <c r="H213" t="s">
        <v>104</v>
      </c>
    </row>
    <row r="214" spans="3:9" x14ac:dyDescent="0.45">
      <c r="C214">
        <f t="shared" si="7"/>
        <v>212</v>
      </c>
      <c r="D214" t="s">
        <v>231</v>
      </c>
      <c r="E214" t="s">
        <v>24</v>
      </c>
      <c r="F214" s="5">
        <v>2021</v>
      </c>
      <c r="G214" s="5" t="s">
        <v>773</v>
      </c>
      <c r="H214" t="s">
        <v>104</v>
      </c>
    </row>
    <row r="215" spans="3:9" x14ac:dyDescent="0.45">
      <c r="C215">
        <f t="shared" si="7"/>
        <v>213</v>
      </c>
      <c r="D215" t="s">
        <v>232</v>
      </c>
      <c r="E215" t="s">
        <v>24</v>
      </c>
      <c r="F215" s="5">
        <v>2022</v>
      </c>
      <c r="G215" s="5" t="s">
        <v>771</v>
      </c>
      <c r="H215" t="s">
        <v>104</v>
      </c>
    </row>
    <row r="216" spans="3:9" x14ac:dyDescent="0.45">
      <c r="C216">
        <f t="shared" si="7"/>
        <v>214</v>
      </c>
      <c r="D216" t="s">
        <v>233</v>
      </c>
      <c r="E216" t="s">
        <v>24</v>
      </c>
      <c r="F216" s="5">
        <v>2022</v>
      </c>
      <c r="G216" s="5" t="s">
        <v>771</v>
      </c>
      <c r="H216" t="s">
        <v>104</v>
      </c>
    </row>
    <row r="217" spans="3:9" x14ac:dyDescent="0.45">
      <c r="C217">
        <f t="shared" si="7"/>
        <v>215</v>
      </c>
      <c r="D217" t="s">
        <v>234</v>
      </c>
      <c r="E217" t="s">
        <v>24</v>
      </c>
      <c r="F217" s="5">
        <v>2022</v>
      </c>
      <c r="G217" s="5" t="s">
        <v>771</v>
      </c>
      <c r="H217" t="s">
        <v>104</v>
      </c>
    </row>
    <row r="218" spans="3:9" x14ac:dyDescent="0.45">
      <c r="C218">
        <f t="shared" si="7"/>
        <v>216</v>
      </c>
      <c r="D218" t="s">
        <v>235</v>
      </c>
      <c r="E218" t="s">
        <v>24</v>
      </c>
      <c r="F218" s="5">
        <v>2022</v>
      </c>
      <c r="G218" s="5" t="s">
        <v>772</v>
      </c>
      <c r="H218" t="s">
        <v>104</v>
      </c>
    </row>
    <row r="219" spans="3:9" x14ac:dyDescent="0.45">
      <c r="C219">
        <f t="shared" si="7"/>
        <v>217</v>
      </c>
      <c r="D219" t="s">
        <v>236</v>
      </c>
      <c r="E219" t="s">
        <v>24</v>
      </c>
      <c r="F219" s="5">
        <v>2024</v>
      </c>
      <c r="G219" s="5" t="s">
        <v>771</v>
      </c>
      <c r="H219" t="s">
        <v>104</v>
      </c>
    </row>
    <row r="220" spans="3:9" x14ac:dyDescent="0.45">
      <c r="C220">
        <f t="shared" si="7"/>
        <v>218</v>
      </c>
      <c r="D220" t="s">
        <v>237</v>
      </c>
      <c r="E220" t="s">
        <v>24</v>
      </c>
      <c r="F220" s="5">
        <v>2022</v>
      </c>
      <c r="G220" s="5" t="s">
        <v>771</v>
      </c>
      <c r="H220" t="s">
        <v>104</v>
      </c>
    </row>
    <row r="221" spans="3:9" x14ac:dyDescent="0.45">
      <c r="C221">
        <f t="shared" si="7"/>
        <v>219</v>
      </c>
      <c r="D221" t="s">
        <v>238</v>
      </c>
      <c r="E221" t="s">
        <v>24</v>
      </c>
      <c r="F221" s="5">
        <v>2022</v>
      </c>
      <c r="G221" s="5" t="s">
        <v>771</v>
      </c>
      <c r="H221" t="s">
        <v>104</v>
      </c>
    </row>
    <row r="222" spans="3:9" x14ac:dyDescent="0.45">
      <c r="C222">
        <f t="shared" si="7"/>
        <v>220</v>
      </c>
      <c r="D222" t="s">
        <v>239</v>
      </c>
      <c r="E222" t="s">
        <v>24</v>
      </c>
      <c r="F222" s="5">
        <v>2022</v>
      </c>
      <c r="G222" s="5" t="s">
        <v>771</v>
      </c>
      <c r="H222" t="s">
        <v>104</v>
      </c>
    </row>
    <row r="223" spans="3:9" x14ac:dyDescent="0.45">
      <c r="C223">
        <f t="shared" si="7"/>
        <v>221</v>
      </c>
      <c r="D223" t="s">
        <v>240</v>
      </c>
      <c r="E223" t="s">
        <v>24</v>
      </c>
      <c r="F223" s="5">
        <v>2024</v>
      </c>
      <c r="G223" s="5" t="s">
        <v>771</v>
      </c>
      <c r="H223" t="s">
        <v>104</v>
      </c>
      <c r="I223" t="s">
        <v>245</v>
      </c>
    </row>
    <row r="224" spans="3:9" x14ac:dyDescent="0.45">
      <c r="C224">
        <f t="shared" si="7"/>
        <v>222</v>
      </c>
      <c r="D224" t="s">
        <v>241</v>
      </c>
      <c r="E224" t="s">
        <v>24</v>
      </c>
      <c r="F224" s="5">
        <v>2024</v>
      </c>
      <c r="G224" s="5" t="s">
        <v>771</v>
      </c>
      <c r="H224" t="s">
        <v>104</v>
      </c>
      <c r="I224" t="s">
        <v>245</v>
      </c>
    </row>
    <row r="225" spans="3:10" x14ac:dyDescent="0.45">
      <c r="C225">
        <f t="shared" si="7"/>
        <v>223</v>
      </c>
      <c r="D225" t="s">
        <v>242</v>
      </c>
      <c r="E225" t="s">
        <v>24</v>
      </c>
      <c r="F225" s="5">
        <v>2024</v>
      </c>
      <c r="G225" s="5" t="s">
        <v>772</v>
      </c>
      <c r="H225" t="s">
        <v>104</v>
      </c>
      <c r="I225" t="s">
        <v>245</v>
      </c>
    </row>
    <row r="226" spans="3:10" x14ac:dyDescent="0.45">
      <c r="C226">
        <f t="shared" si="7"/>
        <v>224</v>
      </c>
      <c r="D226" t="s">
        <v>243</v>
      </c>
      <c r="E226" t="s">
        <v>24</v>
      </c>
      <c r="F226" s="5">
        <v>2024</v>
      </c>
      <c r="G226" s="5" t="s">
        <v>772</v>
      </c>
      <c r="H226" t="s">
        <v>104</v>
      </c>
      <c r="I226" t="s">
        <v>245</v>
      </c>
    </row>
    <row r="227" spans="3:10" x14ac:dyDescent="0.45">
      <c r="C227">
        <f t="shared" si="7"/>
        <v>225</v>
      </c>
      <c r="D227" t="s">
        <v>244</v>
      </c>
      <c r="E227" t="s">
        <v>24</v>
      </c>
      <c r="F227" s="5">
        <v>2024</v>
      </c>
      <c r="G227" s="5" t="s">
        <v>772</v>
      </c>
      <c r="H227" t="s">
        <v>104</v>
      </c>
      <c r="I227" t="s">
        <v>245</v>
      </c>
      <c r="J227" t="s">
        <v>250</v>
      </c>
    </row>
    <row r="228" spans="3:10" x14ac:dyDescent="0.45">
      <c r="C228">
        <f t="shared" si="7"/>
        <v>226</v>
      </c>
      <c r="D228" t="s">
        <v>249</v>
      </c>
      <c r="E228" t="s">
        <v>24</v>
      </c>
      <c r="F228" s="5">
        <v>2024</v>
      </c>
      <c r="G228" s="5" t="s">
        <v>772</v>
      </c>
      <c r="H228" t="s">
        <v>104</v>
      </c>
    </row>
    <row r="229" spans="3:10" x14ac:dyDescent="0.45">
      <c r="C229">
        <f t="shared" si="7"/>
        <v>227</v>
      </c>
      <c r="D229" t="s">
        <v>251</v>
      </c>
      <c r="E229" t="s">
        <v>24</v>
      </c>
      <c r="F229" s="5">
        <v>2024</v>
      </c>
      <c r="G229" s="5" t="s">
        <v>771</v>
      </c>
      <c r="H229" t="s">
        <v>104</v>
      </c>
      <c r="I229" t="s">
        <v>245</v>
      </c>
    </row>
    <row r="230" spans="3:10" x14ac:dyDescent="0.45">
      <c r="C230">
        <f t="shared" si="7"/>
        <v>228</v>
      </c>
      <c r="D230" t="s">
        <v>252</v>
      </c>
      <c r="E230" t="s">
        <v>24</v>
      </c>
      <c r="F230" s="5">
        <v>2024</v>
      </c>
      <c r="G230" s="5" t="s">
        <v>771</v>
      </c>
      <c r="H230" t="s">
        <v>104</v>
      </c>
      <c r="I230" t="s">
        <v>245</v>
      </c>
    </row>
    <row r="231" spans="3:10" x14ac:dyDescent="0.45">
      <c r="C231">
        <f t="shared" si="7"/>
        <v>229</v>
      </c>
      <c r="D231" t="s">
        <v>253</v>
      </c>
      <c r="E231" t="s">
        <v>24</v>
      </c>
      <c r="F231" s="5">
        <v>2024</v>
      </c>
      <c r="G231" s="5" t="s">
        <v>771</v>
      </c>
      <c r="H231" t="s">
        <v>104</v>
      </c>
      <c r="I231" t="s">
        <v>245</v>
      </c>
    </row>
    <row r="232" spans="3:10" x14ac:dyDescent="0.45">
      <c r="C232">
        <f t="shared" si="7"/>
        <v>230</v>
      </c>
      <c r="D232" t="s">
        <v>254</v>
      </c>
      <c r="E232" t="s">
        <v>24</v>
      </c>
      <c r="F232" s="5">
        <v>2024</v>
      </c>
      <c r="G232" s="5" t="s">
        <v>771</v>
      </c>
      <c r="H232" t="s">
        <v>104</v>
      </c>
      <c r="I232" t="s">
        <v>245</v>
      </c>
    </row>
    <row r="233" spans="3:10" x14ac:dyDescent="0.45">
      <c r="C233">
        <f t="shared" si="7"/>
        <v>231</v>
      </c>
      <c r="D233" t="s">
        <v>255</v>
      </c>
      <c r="E233" t="s">
        <v>24</v>
      </c>
      <c r="F233" s="5">
        <v>2024</v>
      </c>
      <c r="G233" s="5" t="s">
        <v>771</v>
      </c>
      <c r="H233" t="s">
        <v>104</v>
      </c>
      <c r="I233" t="s">
        <v>245</v>
      </c>
    </row>
    <row r="234" spans="3:10" x14ac:dyDescent="0.45">
      <c r="C234">
        <f t="shared" si="7"/>
        <v>232</v>
      </c>
      <c r="D234" t="s">
        <v>256</v>
      </c>
      <c r="E234" t="s">
        <v>24</v>
      </c>
      <c r="F234" s="5">
        <v>2024</v>
      </c>
      <c r="G234" s="5" t="s">
        <v>772</v>
      </c>
      <c r="H234" t="s">
        <v>104</v>
      </c>
      <c r="I234" t="s">
        <v>245</v>
      </c>
    </row>
    <row r="235" spans="3:10" x14ac:dyDescent="0.45">
      <c r="C235">
        <f t="shared" si="7"/>
        <v>233</v>
      </c>
      <c r="D235" t="s">
        <v>257</v>
      </c>
      <c r="E235" t="s">
        <v>24</v>
      </c>
      <c r="F235" s="5">
        <v>2024</v>
      </c>
      <c r="G235" s="5" t="s">
        <v>772</v>
      </c>
      <c r="H235" t="s">
        <v>104</v>
      </c>
      <c r="I235" t="s">
        <v>245</v>
      </c>
    </row>
    <row r="236" spans="3:10" x14ac:dyDescent="0.45">
      <c r="C236">
        <f t="shared" si="7"/>
        <v>234</v>
      </c>
      <c r="D236" s="2" t="s">
        <v>258</v>
      </c>
      <c r="E236" t="s">
        <v>24</v>
      </c>
      <c r="F236" s="5">
        <v>2024</v>
      </c>
      <c r="G236" s="5" t="s">
        <v>774</v>
      </c>
      <c r="H236" t="s">
        <v>104</v>
      </c>
      <c r="I236" t="s">
        <v>245</v>
      </c>
    </row>
    <row r="237" spans="3:10" x14ac:dyDescent="0.45">
      <c r="C237">
        <f t="shared" si="7"/>
        <v>235</v>
      </c>
      <c r="D237" t="s">
        <v>259</v>
      </c>
      <c r="E237" t="s">
        <v>24</v>
      </c>
      <c r="F237" s="5">
        <v>2024</v>
      </c>
      <c r="G237" s="5" t="s">
        <v>777</v>
      </c>
      <c r="H237" t="s">
        <v>104</v>
      </c>
      <c r="I237" t="s">
        <v>245</v>
      </c>
    </row>
    <row r="238" spans="3:10" x14ac:dyDescent="0.45">
      <c r="C238">
        <f t="shared" si="7"/>
        <v>236</v>
      </c>
      <c r="D238" t="s">
        <v>260</v>
      </c>
      <c r="E238" t="s">
        <v>24</v>
      </c>
      <c r="F238" s="5">
        <v>2024</v>
      </c>
      <c r="G238" s="5" t="s">
        <v>772</v>
      </c>
      <c r="H238" t="s">
        <v>104</v>
      </c>
      <c r="I238" t="s">
        <v>245</v>
      </c>
    </row>
    <row r="239" spans="3:10" x14ac:dyDescent="0.45">
      <c r="C239">
        <f t="shared" si="7"/>
        <v>237</v>
      </c>
      <c r="D239" t="s">
        <v>261</v>
      </c>
      <c r="E239" t="s">
        <v>24</v>
      </c>
      <c r="F239" s="5">
        <v>2024</v>
      </c>
      <c r="G239" s="5" t="s">
        <v>772</v>
      </c>
      <c r="H239" t="s">
        <v>104</v>
      </c>
      <c r="I239" t="s">
        <v>245</v>
      </c>
    </row>
    <row r="240" spans="3:10" x14ac:dyDescent="0.45">
      <c r="C240">
        <f t="shared" si="7"/>
        <v>238</v>
      </c>
      <c r="D240" t="s">
        <v>262</v>
      </c>
      <c r="E240" t="s">
        <v>24</v>
      </c>
      <c r="F240" s="5">
        <v>2024</v>
      </c>
      <c r="G240" s="5" t="s">
        <v>771</v>
      </c>
      <c r="H240" t="s">
        <v>104</v>
      </c>
      <c r="I240" t="s">
        <v>275</v>
      </c>
    </row>
    <row r="241" spans="3:9" x14ac:dyDescent="0.45">
      <c r="C241">
        <f t="shared" si="7"/>
        <v>239</v>
      </c>
      <c r="D241" t="s">
        <v>263</v>
      </c>
      <c r="E241" t="s">
        <v>24</v>
      </c>
      <c r="F241" s="5">
        <v>2024</v>
      </c>
      <c r="G241" s="5" t="s">
        <v>772</v>
      </c>
      <c r="H241" t="s">
        <v>104</v>
      </c>
      <c r="I241" t="s">
        <v>275</v>
      </c>
    </row>
    <row r="242" spans="3:9" x14ac:dyDescent="0.45">
      <c r="C242">
        <f t="shared" si="7"/>
        <v>240</v>
      </c>
      <c r="D242" t="s">
        <v>264</v>
      </c>
      <c r="E242" t="s">
        <v>24</v>
      </c>
      <c r="F242" s="5">
        <v>2024</v>
      </c>
      <c r="G242" s="5" t="s">
        <v>772</v>
      </c>
      <c r="H242" t="s">
        <v>104</v>
      </c>
      <c r="I242" t="s">
        <v>275</v>
      </c>
    </row>
    <row r="243" spans="3:9" x14ac:dyDescent="0.45">
      <c r="C243">
        <f t="shared" si="7"/>
        <v>241</v>
      </c>
      <c r="D243" t="s">
        <v>265</v>
      </c>
      <c r="E243" t="s">
        <v>24</v>
      </c>
      <c r="F243" s="5">
        <v>2024</v>
      </c>
      <c r="G243" s="5" t="s">
        <v>771</v>
      </c>
      <c r="H243" t="s">
        <v>104</v>
      </c>
      <c r="I243" t="s">
        <v>275</v>
      </c>
    </row>
    <row r="244" spans="3:9" x14ac:dyDescent="0.45">
      <c r="C244">
        <f t="shared" si="7"/>
        <v>242</v>
      </c>
      <c r="D244" t="s">
        <v>266</v>
      </c>
      <c r="E244" t="s">
        <v>24</v>
      </c>
      <c r="F244" s="5">
        <v>2024</v>
      </c>
      <c r="G244" s="5" t="s">
        <v>773</v>
      </c>
      <c r="H244" t="s">
        <v>104</v>
      </c>
      <c r="I244" t="s">
        <v>275</v>
      </c>
    </row>
    <row r="245" spans="3:9" x14ac:dyDescent="0.45">
      <c r="C245">
        <f t="shared" si="7"/>
        <v>243</v>
      </c>
      <c r="D245" t="s">
        <v>267</v>
      </c>
      <c r="E245" t="s">
        <v>24</v>
      </c>
      <c r="F245" s="5">
        <v>2024</v>
      </c>
      <c r="G245" s="5" t="s">
        <v>772</v>
      </c>
      <c r="H245" t="s">
        <v>104</v>
      </c>
      <c r="I245" t="s">
        <v>275</v>
      </c>
    </row>
    <row r="246" spans="3:9" x14ac:dyDescent="0.45">
      <c r="C246">
        <f t="shared" si="7"/>
        <v>244</v>
      </c>
      <c r="D246" t="s">
        <v>268</v>
      </c>
      <c r="E246" t="s">
        <v>24</v>
      </c>
      <c r="F246" s="5">
        <v>2024</v>
      </c>
      <c r="G246" s="5" t="s">
        <v>772</v>
      </c>
      <c r="H246" t="s">
        <v>104</v>
      </c>
      <c r="I246" t="s">
        <v>275</v>
      </c>
    </row>
    <row r="247" spans="3:9" x14ac:dyDescent="0.45">
      <c r="C247">
        <f t="shared" si="7"/>
        <v>245</v>
      </c>
      <c r="D247" t="s">
        <v>269</v>
      </c>
      <c r="E247" t="s">
        <v>24</v>
      </c>
      <c r="F247" s="5">
        <v>2024</v>
      </c>
      <c r="G247" s="5" t="s">
        <v>773</v>
      </c>
      <c r="H247" t="s">
        <v>104</v>
      </c>
      <c r="I247" t="s">
        <v>275</v>
      </c>
    </row>
    <row r="248" spans="3:9" x14ac:dyDescent="0.45">
      <c r="C248">
        <f t="shared" si="7"/>
        <v>246</v>
      </c>
      <c r="D248" t="s">
        <v>270</v>
      </c>
      <c r="E248" t="s">
        <v>24</v>
      </c>
      <c r="F248" s="5">
        <v>2024</v>
      </c>
      <c r="G248" s="5" t="s">
        <v>771</v>
      </c>
      <c r="H248" t="s">
        <v>104</v>
      </c>
      <c r="I248" t="s">
        <v>275</v>
      </c>
    </row>
    <row r="249" spans="3:9" x14ac:dyDescent="0.45">
      <c r="C249">
        <f t="shared" si="7"/>
        <v>247</v>
      </c>
      <c r="D249" t="s">
        <v>271</v>
      </c>
      <c r="E249" t="s">
        <v>24</v>
      </c>
      <c r="F249" s="5">
        <v>2024</v>
      </c>
      <c r="G249" s="5" t="s">
        <v>773</v>
      </c>
      <c r="H249" t="s">
        <v>104</v>
      </c>
      <c r="I249" t="s">
        <v>275</v>
      </c>
    </row>
    <row r="250" spans="3:9" x14ac:dyDescent="0.45">
      <c r="C250">
        <f t="shared" si="7"/>
        <v>248</v>
      </c>
      <c r="D250" t="s">
        <v>272</v>
      </c>
      <c r="E250" t="s">
        <v>24</v>
      </c>
      <c r="F250" s="5">
        <v>2024</v>
      </c>
      <c r="G250" s="5" t="s">
        <v>771</v>
      </c>
      <c r="H250" t="s">
        <v>104</v>
      </c>
      <c r="I250" t="s">
        <v>275</v>
      </c>
    </row>
    <row r="251" spans="3:9" x14ac:dyDescent="0.45">
      <c r="C251">
        <f t="shared" si="7"/>
        <v>249</v>
      </c>
      <c r="D251" t="s">
        <v>273</v>
      </c>
      <c r="E251" t="s">
        <v>24</v>
      </c>
      <c r="F251" s="5">
        <v>2024</v>
      </c>
      <c r="G251" s="5" t="s">
        <v>772</v>
      </c>
      <c r="H251" t="s">
        <v>104</v>
      </c>
      <c r="I251" t="s">
        <v>275</v>
      </c>
    </row>
    <row r="252" spans="3:9" x14ac:dyDescent="0.45">
      <c r="C252">
        <f t="shared" si="7"/>
        <v>250</v>
      </c>
      <c r="D252" t="s">
        <v>274</v>
      </c>
      <c r="E252" t="s">
        <v>24</v>
      </c>
      <c r="F252" s="5">
        <v>2024</v>
      </c>
      <c r="G252" s="5" t="s">
        <v>771</v>
      </c>
      <c r="H252" t="s">
        <v>104</v>
      </c>
      <c r="I252" t="s">
        <v>275</v>
      </c>
    </row>
    <row r="253" spans="3:9" x14ac:dyDescent="0.45">
      <c r="C253">
        <f t="shared" si="7"/>
        <v>251</v>
      </c>
      <c r="D253" t="s">
        <v>276</v>
      </c>
      <c r="E253" t="s">
        <v>24</v>
      </c>
      <c r="F253" s="5">
        <v>2024</v>
      </c>
      <c r="G253" s="5" t="s">
        <v>772</v>
      </c>
      <c r="H253" t="s">
        <v>104</v>
      </c>
      <c r="I253" t="s">
        <v>275</v>
      </c>
    </row>
    <row r="254" spans="3:9" x14ac:dyDescent="0.45">
      <c r="C254">
        <f t="shared" si="7"/>
        <v>252</v>
      </c>
      <c r="D254" t="s">
        <v>277</v>
      </c>
      <c r="E254" t="s">
        <v>24</v>
      </c>
      <c r="F254" s="5">
        <v>2024</v>
      </c>
      <c r="G254" s="5" t="s">
        <v>772</v>
      </c>
      <c r="H254" t="s">
        <v>104</v>
      </c>
      <c r="I254" t="s">
        <v>278</v>
      </c>
    </row>
    <row r="255" spans="3:9" x14ac:dyDescent="0.45">
      <c r="C255">
        <f t="shared" si="7"/>
        <v>253</v>
      </c>
      <c r="D255" t="s">
        <v>279</v>
      </c>
      <c r="E255" t="s">
        <v>24</v>
      </c>
      <c r="F255" s="5">
        <v>2024</v>
      </c>
      <c r="G255" s="5" t="s">
        <v>772</v>
      </c>
      <c r="H255" t="s">
        <v>104</v>
      </c>
      <c r="I255" t="s">
        <v>275</v>
      </c>
    </row>
    <row r="256" spans="3:9" x14ac:dyDescent="0.45">
      <c r="C256">
        <f t="shared" ref="C256:C303" si="8">C255+1</f>
        <v>254</v>
      </c>
      <c r="D256" t="s">
        <v>280</v>
      </c>
      <c r="E256" t="s">
        <v>24</v>
      </c>
      <c r="F256" s="5">
        <v>2024</v>
      </c>
      <c r="G256" s="5" t="s">
        <v>772</v>
      </c>
      <c r="H256" t="s">
        <v>104</v>
      </c>
      <c r="I256" t="s">
        <v>275</v>
      </c>
    </row>
    <row r="257" spans="3:9" x14ac:dyDescent="0.45">
      <c r="C257">
        <f t="shared" si="8"/>
        <v>255</v>
      </c>
      <c r="D257" t="s">
        <v>281</v>
      </c>
      <c r="E257" t="s">
        <v>24</v>
      </c>
      <c r="F257" s="5">
        <v>2024</v>
      </c>
      <c r="G257" s="5" t="s">
        <v>772</v>
      </c>
      <c r="H257" t="s">
        <v>104</v>
      </c>
      <c r="I257" t="s">
        <v>275</v>
      </c>
    </row>
    <row r="258" spans="3:9" x14ac:dyDescent="0.45">
      <c r="C258">
        <f t="shared" si="8"/>
        <v>256</v>
      </c>
      <c r="D258" t="s">
        <v>282</v>
      </c>
      <c r="E258" t="s">
        <v>24</v>
      </c>
      <c r="F258" s="5">
        <v>2024</v>
      </c>
      <c r="G258" s="5" t="s">
        <v>772</v>
      </c>
      <c r="H258" t="s">
        <v>104</v>
      </c>
      <c r="I258" t="s">
        <v>275</v>
      </c>
    </row>
    <row r="259" spans="3:9" x14ac:dyDescent="0.45">
      <c r="C259">
        <f t="shared" si="8"/>
        <v>257</v>
      </c>
      <c r="D259" t="s">
        <v>283</v>
      </c>
      <c r="E259" t="s">
        <v>24</v>
      </c>
      <c r="F259" s="5">
        <v>2024</v>
      </c>
      <c r="G259" s="5" t="s">
        <v>771</v>
      </c>
      <c r="H259" t="s">
        <v>104</v>
      </c>
      <c r="I259" t="s">
        <v>275</v>
      </c>
    </row>
    <row r="260" spans="3:9" x14ac:dyDescent="0.45">
      <c r="C260">
        <f t="shared" si="8"/>
        <v>258</v>
      </c>
      <c r="D260" t="s">
        <v>284</v>
      </c>
      <c r="E260" t="s">
        <v>24</v>
      </c>
      <c r="F260" s="5">
        <v>2024</v>
      </c>
      <c r="G260" s="5" t="s">
        <v>771</v>
      </c>
      <c r="H260" t="s">
        <v>104</v>
      </c>
      <c r="I260" t="s">
        <v>285</v>
      </c>
    </row>
    <row r="261" spans="3:9" x14ac:dyDescent="0.45">
      <c r="C261">
        <f t="shared" si="8"/>
        <v>259</v>
      </c>
      <c r="D261" t="s">
        <v>287</v>
      </c>
      <c r="E261" t="s">
        <v>24</v>
      </c>
      <c r="F261" s="5">
        <v>2024</v>
      </c>
      <c r="G261" s="5" t="s">
        <v>772</v>
      </c>
      <c r="H261" t="s">
        <v>104</v>
      </c>
      <c r="I261" t="s">
        <v>278</v>
      </c>
    </row>
    <row r="262" spans="3:9" x14ac:dyDescent="0.45">
      <c r="C262">
        <f t="shared" si="8"/>
        <v>260</v>
      </c>
      <c r="D262" t="s">
        <v>288</v>
      </c>
      <c r="E262" t="s">
        <v>24</v>
      </c>
      <c r="F262" s="5">
        <v>2024</v>
      </c>
      <c r="G262" s="5" t="s">
        <v>771</v>
      </c>
      <c r="H262" t="s">
        <v>104</v>
      </c>
      <c r="I262" t="s">
        <v>286</v>
      </c>
    </row>
    <row r="263" spans="3:9" x14ac:dyDescent="0.45">
      <c r="C263">
        <f t="shared" si="8"/>
        <v>261</v>
      </c>
      <c r="D263" t="s">
        <v>289</v>
      </c>
      <c r="E263" t="s">
        <v>24</v>
      </c>
      <c r="F263" s="5">
        <v>2024</v>
      </c>
      <c r="G263" s="5" t="s">
        <v>771</v>
      </c>
      <c r="H263" t="s">
        <v>104</v>
      </c>
      <c r="I263" t="s">
        <v>286</v>
      </c>
    </row>
    <row r="264" spans="3:9" x14ac:dyDescent="0.45">
      <c r="C264">
        <f t="shared" si="8"/>
        <v>262</v>
      </c>
      <c r="D264" t="s">
        <v>290</v>
      </c>
      <c r="E264" t="s">
        <v>24</v>
      </c>
      <c r="F264" s="5">
        <v>2024</v>
      </c>
      <c r="G264" s="5" t="s">
        <v>772</v>
      </c>
      <c r="H264" t="s">
        <v>104</v>
      </c>
      <c r="I264" t="s">
        <v>286</v>
      </c>
    </row>
    <row r="265" spans="3:9" x14ac:dyDescent="0.45">
      <c r="C265">
        <f t="shared" si="8"/>
        <v>263</v>
      </c>
      <c r="D265" t="s">
        <v>291</v>
      </c>
      <c r="E265" t="s">
        <v>24</v>
      </c>
      <c r="F265" s="5">
        <v>2024</v>
      </c>
      <c r="G265" s="5" t="s">
        <v>772</v>
      </c>
      <c r="H265" t="s">
        <v>104</v>
      </c>
      <c r="I265" t="s">
        <v>286</v>
      </c>
    </row>
    <row r="266" spans="3:9" x14ac:dyDescent="0.45">
      <c r="C266">
        <f t="shared" si="8"/>
        <v>264</v>
      </c>
      <c r="D266" t="s">
        <v>292</v>
      </c>
      <c r="E266" t="s">
        <v>24</v>
      </c>
      <c r="F266" s="5">
        <v>2024</v>
      </c>
      <c r="G266" s="5" t="s">
        <v>772</v>
      </c>
      <c r="H266" t="s">
        <v>104</v>
      </c>
      <c r="I266" t="s">
        <v>286</v>
      </c>
    </row>
    <row r="267" spans="3:9" x14ac:dyDescent="0.45">
      <c r="C267">
        <f t="shared" si="8"/>
        <v>265</v>
      </c>
      <c r="D267" t="s">
        <v>293</v>
      </c>
      <c r="E267" t="s">
        <v>24</v>
      </c>
      <c r="F267" s="5">
        <v>2024</v>
      </c>
      <c r="G267" s="5" t="s">
        <v>771</v>
      </c>
      <c r="H267" t="s">
        <v>104</v>
      </c>
      <c r="I267" t="s">
        <v>286</v>
      </c>
    </row>
    <row r="268" spans="3:9" x14ac:dyDescent="0.45">
      <c r="C268">
        <f t="shared" si="8"/>
        <v>266</v>
      </c>
      <c r="D268" t="s">
        <v>294</v>
      </c>
      <c r="E268" t="s">
        <v>24</v>
      </c>
      <c r="F268" s="5">
        <v>2024</v>
      </c>
      <c r="G268" s="5" t="s">
        <v>771</v>
      </c>
      <c r="H268" t="s">
        <v>104</v>
      </c>
      <c r="I268" t="s">
        <v>286</v>
      </c>
    </row>
    <row r="269" spans="3:9" x14ac:dyDescent="0.45">
      <c r="C269">
        <f t="shared" si="8"/>
        <v>267</v>
      </c>
      <c r="D269" t="s">
        <v>295</v>
      </c>
      <c r="E269" t="s">
        <v>24</v>
      </c>
      <c r="F269" s="5">
        <v>2024</v>
      </c>
      <c r="G269" s="5" t="s">
        <v>771</v>
      </c>
      <c r="H269" t="s">
        <v>104</v>
      </c>
      <c r="I269" t="s">
        <v>286</v>
      </c>
    </row>
    <row r="270" spans="3:9" x14ac:dyDescent="0.45">
      <c r="C270">
        <f t="shared" si="8"/>
        <v>268</v>
      </c>
      <c r="D270" t="s">
        <v>297</v>
      </c>
      <c r="E270" t="s">
        <v>298</v>
      </c>
      <c r="F270" s="5">
        <v>2024</v>
      </c>
      <c r="G270" s="5" t="s">
        <v>772</v>
      </c>
      <c r="H270" t="s">
        <v>104</v>
      </c>
      <c r="I270" t="s">
        <v>286</v>
      </c>
    </row>
    <row r="271" spans="3:9" x14ac:dyDescent="0.45">
      <c r="C271">
        <f t="shared" si="8"/>
        <v>269</v>
      </c>
      <c r="D271" t="s">
        <v>296</v>
      </c>
      <c r="E271" t="s">
        <v>298</v>
      </c>
      <c r="F271" s="5">
        <v>2024</v>
      </c>
      <c r="G271" s="5" t="s">
        <v>772</v>
      </c>
      <c r="H271" t="s">
        <v>104</v>
      </c>
      <c r="I271" t="s">
        <v>286</v>
      </c>
    </row>
    <row r="272" spans="3:9" x14ac:dyDescent="0.45">
      <c r="C272">
        <f t="shared" si="8"/>
        <v>270</v>
      </c>
      <c r="D272" t="s">
        <v>299</v>
      </c>
      <c r="E272" t="s">
        <v>298</v>
      </c>
      <c r="F272" s="5">
        <v>2024</v>
      </c>
      <c r="G272" s="5" t="s">
        <v>772</v>
      </c>
      <c r="H272" t="s">
        <v>104</v>
      </c>
      <c r="I272" t="s">
        <v>286</v>
      </c>
    </row>
    <row r="273" spans="3:9" x14ac:dyDescent="0.45">
      <c r="C273">
        <f t="shared" si="8"/>
        <v>271</v>
      </c>
      <c r="D273" t="s">
        <v>300</v>
      </c>
      <c r="E273" t="s">
        <v>298</v>
      </c>
      <c r="F273" s="5">
        <v>2024</v>
      </c>
      <c r="G273" s="5" t="s">
        <v>772</v>
      </c>
      <c r="H273" t="s">
        <v>104</v>
      </c>
      <c r="I273" t="s">
        <v>286</v>
      </c>
    </row>
    <row r="274" spans="3:9" x14ac:dyDescent="0.45">
      <c r="C274">
        <f t="shared" si="8"/>
        <v>272</v>
      </c>
      <c r="D274" t="s">
        <v>301</v>
      </c>
      <c r="E274" t="s">
        <v>298</v>
      </c>
      <c r="F274" s="5">
        <v>2024</v>
      </c>
      <c r="G274" s="5" t="s">
        <v>772</v>
      </c>
      <c r="H274" t="s">
        <v>104</v>
      </c>
      <c r="I274" t="s">
        <v>286</v>
      </c>
    </row>
    <row r="275" spans="3:9" x14ac:dyDescent="0.45">
      <c r="C275">
        <f t="shared" si="8"/>
        <v>273</v>
      </c>
      <c r="D275" t="s">
        <v>302</v>
      </c>
      <c r="E275" t="s">
        <v>298</v>
      </c>
      <c r="F275" s="5">
        <v>2024</v>
      </c>
      <c r="G275" s="5" t="s">
        <v>772</v>
      </c>
      <c r="H275" t="s">
        <v>104</v>
      </c>
      <c r="I275" t="s">
        <v>286</v>
      </c>
    </row>
    <row r="276" spans="3:9" x14ac:dyDescent="0.45">
      <c r="C276">
        <f t="shared" si="8"/>
        <v>274</v>
      </c>
      <c r="D276" t="s">
        <v>303</v>
      </c>
      <c r="E276" t="s">
        <v>298</v>
      </c>
      <c r="F276" s="5">
        <v>2024</v>
      </c>
      <c r="G276" s="5" t="s">
        <v>772</v>
      </c>
      <c r="H276" t="s">
        <v>104</v>
      </c>
      <c r="I276" t="s">
        <v>286</v>
      </c>
    </row>
    <row r="277" spans="3:9" x14ac:dyDescent="0.45">
      <c r="C277">
        <f t="shared" si="8"/>
        <v>275</v>
      </c>
      <c r="D277" t="s">
        <v>304</v>
      </c>
      <c r="E277" t="s">
        <v>298</v>
      </c>
      <c r="F277" s="5">
        <v>2024</v>
      </c>
      <c r="G277" s="5" t="s">
        <v>772</v>
      </c>
      <c r="H277" t="s">
        <v>104</v>
      </c>
      <c r="I277" t="s">
        <v>286</v>
      </c>
    </row>
    <row r="278" spans="3:9" x14ac:dyDescent="0.45">
      <c r="C278">
        <f t="shared" si="8"/>
        <v>276</v>
      </c>
      <c r="D278" t="s">
        <v>305</v>
      </c>
      <c r="E278" t="s">
        <v>298</v>
      </c>
      <c r="F278" s="5">
        <v>2024</v>
      </c>
      <c r="G278" s="5" t="s">
        <v>772</v>
      </c>
      <c r="H278" t="s">
        <v>104</v>
      </c>
      <c r="I278" t="s">
        <v>286</v>
      </c>
    </row>
    <row r="279" spans="3:9" x14ac:dyDescent="0.45">
      <c r="C279">
        <f t="shared" si="8"/>
        <v>277</v>
      </c>
      <c r="D279" t="s">
        <v>306</v>
      </c>
      <c r="E279" t="s">
        <v>24</v>
      </c>
      <c r="F279" s="5">
        <v>2024</v>
      </c>
      <c r="G279" s="5" t="s">
        <v>771</v>
      </c>
      <c r="H279" t="s">
        <v>104</v>
      </c>
      <c r="I279" t="s">
        <v>286</v>
      </c>
    </row>
    <row r="280" spans="3:9" x14ac:dyDescent="0.45">
      <c r="C280">
        <f t="shared" si="8"/>
        <v>278</v>
      </c>
      <c r="D280" t="s">
        <v>307</v>
      </c>
      <c r="E280" t="s">
        <v>24</v>
      </c>
      <c r="F280" s="5">
        <v>2024</v>
      </c>
      <c r="G280" s="5" t="s">
        <v>773</v>
      </c>
      <c r="H280" t="s">
        <v>104</v>
      </c>
      <c r="I280" t="s">
        <v>286</v>
      </c>
    </row>
    <row r="281" spans="3:9" x14ac:dyDescent="0.45">
      <c r="C281">
        <f t="shared" si="8"/>
        <v>279</v>
      </c>
      <c r="D281" t="s">
        <v>308</v>
      </c>
      <c r="E281" t="s">
        <v>24</v>
      </c>
      <c r="F281" s="5">
        <v>2024</v>
      </c>
      <c r="G281" s="5" t="s">
        <v>773</v>
      </c>
      <c r="H281" t="s">
        <v>104</v>
      </c>
      <c r="I281" t="s">
        <v>286</v>
      </c>
    </row>
    <row r="282" spans="3:9" x14ac:dyDescent="0.45">
      <c r="C282">
        <f t="shared" si="8"/>
        <v>280</v>
      </c>
      <c r="D282" t="s">
        <v>309</v>
      </c>
      <c r="E282" t="s">
        <v>24</v>
      </c>
      <c r="F282" s="5">
        <v>2024</v>
      </c>
      <c r="G282" s="5" t="s">
        <v>773</v>
      </c>
      <c r="H282" t="s">
        <v>104</v>
      </c>
    </row>
    <row r="283" spans="3:9" x14ac:dyDescent="0.45">
      <c r="C283">
        <f t="shared" si="8"/>
        <v>281</v>
      </c>
      <c r="D283" t="s">
        <v>310</v>
      </c>
      <c r="E283" t="s">
        <v>24</v>
      </c>
      <c r="F283" s="5">
        <v>2024</v>
      </c>
      <c r="G283" s="5" t="s">
        <v>773</v>
      </c>
      <c r="H283" t="s">
        <v>104</v>
      </c>
    </row>
    <row r="284" spans="3:9" x14ac:dyDescent="0.45">
      <c r="C284">
        <f t="shared" si="8"/>
        <v>282</v>
      </c>
      <c r="D284" t="s">
        <v>311</v>
      </c>
      <c r="E284" t="s">
        <v>24</v>
      </c>
      <c r="F284" s="5">
        <v>2024</v>
      </c>
      <c r="G284" s="5" t="s">
        <v>771</v>
      </c>
      <c r="H284" t="s">
        <v>104</v>
      </c>
    </row>
    <row r="285" spans="3:9" x14ac:dyDescent="0.45">
      <c r="C285">
        <f t="shared" si="8"/>
        <v>283</v>
      </c>
      <c r="D285" t="s">
        <v>312</v>
      </c>
      <c r="E285" t="s">
        <v>24</v>
      </c>
      <c r="F285" s="5">
        <v>2024</v>
      </c>
      <c r="G285" s="5" t="s">
        <v>771</v>
      </c>
      <c r="H285" t="s">
        <v>104</v>
      </c>
    </row>
    <row r="286" spans="3:9" x14ac:dyDescent="0.45">
      <c r="C286">
        <f t="shared" si="8"/>
        <v>284</v>
      </c>
      <c r="D286" t="s">
        <v>313</v>
      </c>
      <c r="E286" t="s">
        <v>24</v>
      </c>
      <c r="F286" s="5">
        <v>2024</v>
      </c>
      <c r="G286" s="5" t="s">
        <v>771</v>
      </c>
      <c r="H286" t="s">
        <v>104</v>
      </c>
    </row>
    <row r="287" spans="3:9" x14ac:dyDescent="0.45">
      <c r="C287">
        <f t="shared" si="8"/>
        <v>285</v>
      </c>
      <c r="D287" t="s">
        <v>314</v>
      </c>
      <c r="E287" t="s">
        <v>24</v>
      </c>
      <c r="F287" s="5">
        <v>2024</v>
      </c>
      <c r="G287" s="5" t="s">
        <v>771</v>
      </c>
      <c r="H287" t="s">
        <v>104</v>
      </c>
    </row>
    <row r="288" spans="3:9" x14ac:dyDescent="0.45">
      <c r="C288">
        <f t="shared" si="8"/>
        <v>286</v>
      </c>
      <c r="D288" t="s">
        <v>315</v>
      </c>
      <c r="E288" t="s">
        <v>24</v>
      </c>
      <c r="F288" s="5">
        <v>2024</v>
      </c>
      <c r="G288" s="5" t="s">
        <v>771</v>
      </c>
      <c r="H288" t="s">
        <v>104</v>
      </c>
    </row>
    <row r="289" spans="3:9" x14ac:dyDescent="0.45">
      <c r="C289">
        <f t="shared" si="8"/>
        <v>287</v>
      </c>
      <c r="D289" t="s">
        <v>316</v>
      </c>
      <c r="E289" t="s">
        <v>24</v>
      </c>
      <c r="F289" s="5">
        <v>2024</v>
      </c>
      <c r="G289" s="5" t="s">
        <v>771</v>
      </c>
      <c r="H289" t="s">
        <v>104</v>
      </c>
      <c r="I289" t="s">
        <v>285</v>
      </c>
    </row>
    <row r="290" spans="3:9" x14ac:dyDescent="0.45">
      <c r="C290">
        <f t="shared" si="8"/>
        <v>288</v>
      </c>
      <c r="D290" t="s">
        <v>317</v>
      </c>
      <c r="E290" t="s">
        <v>24</v>
      </c>
      <c r="F290" s="5">
        <v>2024</v>
      </c>
      <c r="G290" s="5" t="s">
        <v>772</v>
      </c>
      <c r="H290" t="s">
        <v>104</v>
      </c>
    </row>
    <row r="291" spans="3:9" x14ac:dyDescent="0.45">
      <c r="C291">
        <f t="shared" si="8"/>
        <v>289</v>
      </c>
      <c r="D291" t="s">
        <v>318</v>
      </c>
      <c r="E291" t="s">
        <v>24</v>
      </c>
      <c r="F291" s="5">
        <v>2024</v>
      </c>
      <c r="G291" s="5" t="s">
        <v>771</v>
      </c>
      <c r="H291" t="s">
        <v>104</v>
      </c>
      <c r="I291" t="s">
        <v>245</v>
      </c>
    </row>
    <row r="292" spans="3:9" x14ac:dyDescent="0.45">
      <c r="C292">
        <f t="shared" si="8"/>
        <v>290</v>
      </c>
      <c r="D292" t="s">
        <v>319</v>
      </c>
      <c r="E292" t="s">
        <v>24</v>
      </c>
      <c r="F292" s="5">
        <v>2024</v>
      </c>
      <c r="G292" s="5" t="s">
        <v>772</v>
      </c>
      <c r="H292" t="s">
        <v>104</v>
      </c>
      <c r="I292" t="s">
        <v>322</v>
      </c>
    </row>
    <row r="293" spans="3:9" x14ac:dyDescent="0.45">
      <c r="C293">
        <f t="shared" si="8"/>
        <v>291</v>
      </c>
      <c r="D293" t="s">
        <v>320</v>
      </c>
      <c r="E293" t="s">
        <v>24</v>
      </c>
      <c r="F293" s="5">
        <v>2024</v>
      </c>
      <c r="G293" s="5" t="s">
        <v>771</v>
      </c>
      <c r="H293" t="s">
        <v>104</v>
      </c>
      <c r="I293" t="s">
        <v>245</v>
      </c>
    </row>
    <row r="294" spans="3:9" x14ac:dyDescent="0.45">
      <c r="C294">
        <f t="shared" si="8"/>
        <v>292</v>
      </c>
      <c r="D294" t="s">
        <v>321</v>
      </c>
      <c r="E294" t="s">
        <v>24</v>
      </c>
      <c r="F294" s="5">
        <v>2024</v>
      </c>
      <c r="G294" s="5" t="s">
        <v>771</v>
      </c>
      <c r="H294" t="s">
        <v>104</v>
      </c>
    </row>
    <row r="295" spans="3:9" x14ac:dyDescent="0.45">
      <c r="C295">
        <f t="shared" si="8"/>
        <v>293</v>
      </c>
      <c r="D295" t="s">
        <v>323</v>
      </c>
      <c r="E295" t="s">
        <v>94</v>
      </c>
      <c r="F295" s="5">
        <v>2024</v>
      </c>
      <c r="G295" s="5" t="s">
        <v>771</v>
      </c>
      <c r="H295" t="s">
        <v>104</v>
      </c>
      <c r="I295" t="s">
        <v>324</v>
      </c>
    </row>
    <row r="296" spans="3:9" x14ac:dyDescent="0.45">
      <c r="C296">
        <f t="shared" si="8"/>
        <v>294</v>
      </c>
      <c r="D296" t="s">
        <v>325</v>
      </c>
      <c r="E296" t="s">
        <v>95</v>
      </c>
      <c r="F296" s="5">
        <v>2024</v>
      </c>
      <c r="G296" s="5" t="s">
        <v>773</v>
      </c>
      <c r="H296" t="s">
        <v>104</v>
      </c>
      <c r="I296" t="s">
        <v>333</v>
      </c>
    </row>
    <row r="297" spans="3:9" x14ac:dyDescent="0.45">
      <c r="C297">
        <f t="shared" si="8"/>
        <v>295</v>
      </c>
      <c r="D297" t="s">
        <v>326</v>
      </c>
      <c r="E297" t="s">
        <v>95</v>
      </c>
      <c r="F297" s="5">
        <v>2024</v>
      </c>
      <c r="G297" s="5" t="s">
        <v>773</v>
      </c>
      <c r="H297" t="s">
        <v>104</v>
      </c>
      <c r="I297" t="s">
        <v>333</v>
      </c>
    </row>
    <row r="298" spans="3:9" x14ac:dyDescent="0.45">
      <c r="C298">
        <f t="shared" si="8"/>
        <v>296</v>
      </c>
      <c r="D298" t="s">
        <v>327</v>
      </c>
      <c r="E298" t="s">
        <v>95</v>
      </c>
      <c r="F298" s="5">
        <v>2024</v>
      </c>
      <c r="G298" s="5" t="s">
        <v>771</v>
      </c>
      <c r="H298" t="s">
        <v>104</v>
      </c>
      <c r="I298" t="s">
        <v>333</v>
      </c>
    </row>
    <row r="299" spans="3:9" x14ac:dyDescent="0.45">
      <c r="C299">
        <f t="shared" si="8"/>
        <v>297</v>
      </c>
      <c r="D299" t="s">
        <v>328</v>
      </c>
      <c r="E299" t="s">
        <v>95</v>
      </c>
      <c r="F299" s="5">
        <v>2024</v>
      </c>
      <c r="G299" s="5" t="s">
        <v>771</v>
      </c>
      <c r="H299" t="s">
        <v>104</v>
      </c>
      <c r="I299" t="s">
        <v>333</v>
      </c>
    </row>
    <row r="300" spans="3:9" x14ac:dyDescent="0.45">
      <c r="C300">
        <f t="shared" si="8"/>
        <v>298</v>
      </c>
      <c r="D300" t="s">
        <v>329</v>
      </c>
      <c r="E300" t="s">
        <v>95</v>
      </c>
      <c r="F300" s="5">
        <v>2024</v>
      </c>
      <c r="G300" s="5" t="s">
        <v>771</v>
      </c>
      <c r="H300" t="s">
        <v>104</v>
      </c>
      <c r="I300" t="s">
        <v>333</v>
      </c>
    </row>
    <row r="301" spans="3:9" x14ac:dyDescent="0.45">
      <c r="C301">
        <f t="shared" si="8"/>
        <v>299</v>
      </c>
      <c r="D301" t="s">
        <v>330</v>
      </c>
      <c r="E301" t="s">
        <v>95</v>
      </c>
      <c r="F301" s="5">
        <v>2024</v>
      </c>
      <c r="G301" s="5" t="s">
        <v>771</v>
      </c>
      <c r="H301" t="s">
        <v>104</v>
      </c>
      <c r="I301" t="s">
        <v>333</v>
      </c>
    </row>
    <row r="302" spans="3:9" x14ac:dyDescent="0.45">
      <c r="C302">
        <f t="shared" si="8"/>
        <v>300</v>
      </c>
      <c r="D302" t="s">
        <v>331</v>
      </c>
      <c r="E302" t="s">
        <v>95</v>
      </c>
      <c r="F302" s="5">
        <v>2024</v>
      </c>
      <c r="G302" s="5" t="s">
        <v>772</v>
      </c>
      <c r="H302" t="s">
        <v>104</v>
      </c>
      <c r="I302" t="s">
        <v>333</v>
      </c>
    </row>
    <row r="303" spans="3:9" x14ac:dyDescent="0.45">
      <c r="C303">
        <f t="shared" si="8"/>
        <v>301</v>
      </c>
      <c r="D303" t="s">
        <v>332</v>
      </c>
      <c r="E303" t="s">
        <v>95</v>
      </c>
      <c r="F303" s="5">
        <v>2024</v>
      </c>
      <c r="G303" s="5" t="s">
        <v>772</v>
      </c>
      <c r="H303" t="s">
        <v>104</v>
      </c>
      <c r="I303" t="s">
        <v>333</v>
      </c>
    </row>
    <row r="308" spans="5:7" x14ac:dyDescent="0.45">
      <c r="E308" s="3"/>
      <c r="F308" s="3"/>
      <c r="G308" s="3"/>
    </row>
  </sheetData>
  <sortState xmlns:xlrd2="http://schemas.microsoft.com/office/spreadsheetml/2017/richdata2" ref="C3:I314">
    <sortCondition ref="H3:H314" customList="Active,Inactive"/>
  </sortState>
  <pageMargins left="0.7" right="0.7" top="0.75" bottom="0.75" header="0.3" footer="0.3"/>
  <pageSetup paperSize="9" scale="87" fitToHeight="0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7B0CD-3707-489F-8A67-1BB55752E7D7}">
  <dimension ref="C3:T138"/>
  <sheetViews>
    <sheetView topLeftCell="A133" zoomScale="80" zoomScaleNormal="80" workbookViewId="0">
      <selection activeCell="H112" sqref="H112"/>
    </sheetView>
  </sheetViews>
  <sheetFormatPr defaultRowHeight="14.25" x14ac:dyDescent="0.45"/>
  <cols>
    <col min="3" max="3" width="12.265625" bestFit="1" customWidth="1"/>
    <col min="4" max="4" width="43.9296875" customWidth="1"/>
    <col min="5" max="5" width="16.796875" customWidth="1"/>
    <col min="7" max="7" width="19.796875" customWidth="1"/>
    <col min="8" max="8" width="18.265625" bestFit="1" customWidth="1"/>
    <col min="9" max="9" width="21.46484375" bestFit="1" customWidth="1"/>
    <col min="10" max="10" width="14.59765625" customWidth="1"/>
    <col min="11" max="15" width="15.265625" customWidth="1"/>
    <col min="16" max="16" width="12.59765625" customWidth="1"/>
  </cols>
  <sheetData>
    <row r="3" spans="3:20" x14ac:dyDescent="0.45">
      <c r="C3" s="1" t="s">
        <v>0</v>
      </c>
      <c r="D3" s="1" t="s">
        <v>1</v>
      </c>
      <c r="E3" s="1" t="s">
        <v>2</v>
      </c>
      <c r="F3" s="1" t="s">
        <v>3</v>
      </c>
      <c r="G3" s="15" t="s">
        <v>769</v>
      </c>
      <c r="H3" s="15" t="s">
        <v>770</v>
      </c>
      <c r="I3" s="1"/>
      <c r="J3" s="1"/>
      <c r="K3" s="1"/>
      <c r="L3" s="1"/>
      <c r="M3" s="1"/>
      <c r="N3" s="1"/>
      <c r="O3" s="1"/>
      <c r="P3" s="1"/>
      <c r="Q3" s="1"/>
      <c r="R3" t="s">
        <v>748</v>
      </c>
    </row>
    <row r="4" spans="3:20" ht="37.049999999999997" customHeight="1" x14ac:dyDescent="0.45">
      <c r="C4">
        <v>1</v>
      </c>
      <c r="D4" t="s">
        <v>334</v>
      </c>
      <c r="E4" t="s">
        <v>335</v>
      </c>
      <c r="F4" t="s">
        <v>7</v>
      </c>
      <c r="G4">
        <v>2024</v>
      </c>
      <c r="H4" t="s">
        <v>772</v>
      </c>
      <c r="I4" s="1" t="s">
        <v>764</v>
      </c>
      <c r="J4" s="1" t="s">
        <v>758</v>
      </c>
      <c r="K4" s="12" t="s">
        <v>759</v>
      </c>
      <c r="L4" s="12" t="s">
        <v>760</v>
      </c>
      <c r="M4" s="1" t="s">
        <v>761</v>
      </c>
      <c r="N4" s="1" t="s">
        <v>762</v>
      </c>
      <c r="O4" s="1" t="s">
        <v>763</v>
      </c>
      <c r="P4" s="12"/>
      <c r="R4" s="1" t="s">
        <v>7</v>
      </c>
      <c r="S4" s="1" t="s">
        <v>749</v>
      </c>
    </row>
    <row r="5" spans="3:20" ht="28.5" x14ac:dyDescent="0.45">
      <c r="C5">
        <f>C4+1</f>
        <v>2</v>
      </c>
      <c r="D5" s="2" t="s">
        <v>778</v>
      </c>
      <c r="E5" t="s">
        <v>96</v>
      </c>
      <c r="F5" t="s">
        <v>7</v>
      </c>
      <c r="G5">
        <v>2024</v>
      </c>
      <c r="H5" t="s">
        <v>771</v>
      </c>
      <c r="I5" s="4" t="s">
        <v>703</v>
      </c>
      <c r="J5" s="5">
        <f>COUNTIF($E$4:$E$998,"Malaysia")</f>
        <v>81</v>
      </c>
      <c r="K5" s="9">
        <f>(J5/$J$21)*100%</f>
        <v>0.60447761194029848</v>
      </c>
      <c r="L5" s="5">
        <f>COUNTIFS(E4:E998,"*Malaysia*",F4:F998,"*Active*")</f>
        <v>81</v>
      </c>
      <c r="M5" s="9"/>
      <c r="N5" s="9"/>
      <c r="O5" s="9"/>
      <c r="P5" s="9"/>
      <c r="R5">
        <f>COUNTIF(F4:F998,"Active")</f>
        <v>57</v>
      </c>
      <c r="S5">
        <f>COUNTIF(F4:F998,"Inactive")</f>
        <v>78</v>
      </c>
      <c r="T5">
        <f>SUM(R5:S5)</f>
        <v>135</v>
      </c>
    </row>
    <row r="6" spans="3:20" x14ac:dyDescent="0.45">
      <c r="C6">
        <f t="shared" ref="C6:C69" si="0">C5+1</f>
        <v>3</v>
      </c>
      <c r="D6" t="s">
        <v>336</v>
      </c>
      <c r="E6" t="s">
        <v>6</v>
      </c>
      <c r="F6" t="s">
        <v>7</v>
      </c>
      <c r="G6">
        <v>2023</v>
      </c>
      <c r="H6" t="s">
        <v>777</v>
      </c>
      <c r="I6" s="4" t="s">
        <v>704</v>
      </c>
      <c r="J6" s="5">
        <f>COUNTIF($E$4:$E$998,"Singapore")</f>
        <v>16</v>
      </c>
      <c r="K6" s="9">
        <f t="shared" ref="K6:K20" si="1">(J6/$J$21)*100%</f>
        <v>0.11940298507462686</v>
      </c>
      <c r="L6" s="5">
        <f>COUNTIFS(E5:E999,"*Singapore*",F5:F999,"*Active*")</f>
        <v>16</v>
      </c>
      <c r="M6" s="9"/>
      <c r="N6" s="9"/>
      <c r="O6" s="9"/>
      <c r="P6" s="9"/>
    </row>
    <row r="7" spans="3:20" x14ac:dyDescent="0.45">
      <c r="C7">
        <f t="shared" si="0"/>
        <v>4</v>
      </c>
      <c r="D7" t="s">
        <v>337</v>
      </c>
      <c r="E7" t="s">
        <v>6</v>
      </c>
      <c r="F7" t="s">
        <v>7</v>
      </c>
      <c r="G7">
        <v>2023</v>
      </c>
      <c r="H7" t="s">
        <v>774</v>
      </c>
      <c r="I7" s="4" t="s">
        <v>705</v>
      </c>
      <c r="J7" s="5">
        <f>COUNTIF($E$4:$E$998,"India")</f>
        <v>16</v>
      </c>
      <c r="K7" s="9">
        <f t="shared" si="1"/>
        <v>0.11940298507462686</v>
      </c>
      <c r="L7" s="9"/>
      <c r="M7" s="9"/>
      <c r="N7" s="9"/>
      <c r="O7" s="9"/>
      <c r="P7" s="9"/>
    </row>
    <row r="8" spans="3:20" x14ac:dyDescent="0.45">
      <c r="C8">
        <f t="shared" si="0"/>
        <v>5</v>
      </c>
      <c r="D8" t="s">
        <v>338</v>
      </c>
      <c r="E8" t="s">
        <v>103</v>
      </c>
      <c r="F8" t="s">
        <v>7</v>
      </c>
      <c r="G8">
        <v>2023</v>
      </c>
      <c r="H8" t="s">
        <v>777</v>
      </c>
      <c r="I8" s="4" t="s">
        <v>718</v>
      </c>
      <c r="J8" s="5">
        <f>COUNTIF($E$4:$E$998,"USA")</f>
        <v>4</v>
      </c>
      <c r="K8" s="9">
        <f t="shared" si="1"/>
        <v>2.9850746268656716E-2</v>
      </c>
      <c r="L8" s="9"/>
      <c r="M8" s="9"/>
      <c r="N8" s="9"/>
      <c r="O8" s="9"/>
      <c r="P8" s="9"/>
    </row>
    <row r="9" spans="3:20" x14ac:dyDescent="0.45">
      <c r="C9">
        <f t="shared" si="0"/>
        <v>6</v>
      </c>
      <c r="D9" t="s">
        <v>339</v>
      </c>
      <c r="E9" t="s">
        <v>24</v>
      </c>
      <c r="F9" t="s">
        <v>7</v>
      </c>
      <c r="G9">
        <v>2024</v>
      </c>
      <c r="H9" t="s">
        <v>771</v>
      </c>
      <c r="I9" s="4" t="s">
        <v>719</v>
      </c>
      <c r="J9" s="5">
        <f>COUNTIF($E$4:$E$998,"Saudi Arabia")</f>
        <v>2</v>
      </c>
      <c r="K9" s="9">
        <f t="shared" si="1"/>
        <v>1.4925373134328358E-2</v>
      </c>
      <c r="L9" s="9"/>
      <c r="M9" s="9"/>
      <c r="N9" s="9"/>
      <c r="O9" s="9"/>
      <c r="P9" s="9"/>
    </row>
    <row r="10" spans="3:20" x14ac:dyDescent="0.45">
      <c r="C10">
        <f t="shared" si="0"/>
        <v>7</v>
      </c>
      <c r="D10" t="s">
        <v>340</v>
      </c>
      <c r="E10" t="s">
        <v>24</v>
      </c>
      <c r="F10" t="s">
        <v>7</v>
      </c>
      <c r="G10">
        <v>2024</v>
      </c>
      <c r="H10" t="s">
        <v>772</v>
      </c>
      <c r="I10" s="4" t="s">
        <v>720</v>
      </c>
      <c r="J10" s="5">
        <f>COUNTIF($E$4:$E$998,"Qatar")</f>
        <v>1</v>
      </c>
      <c r="K10" s="9">
        <f t="shared" si="1"/>
        <v>7.462686567164179E-3</v>
      </c>
      <c r="L10" s="9"/>
      <c r="M10" s="9"/>
      <c r="N10" s="9"/>
      <c r="O10" s="9"/>
      <c r="P10" s="9"/>
    </row>
    <row r="11" spans="3:20" x14ac:dyDescent="0.45">
      <c r="C11">
        <f t="shared" si="0"/>
        <v>8</v>
      </c>
      <c r="D11" t="s">
        <v>352</v>
      </c>
      <c r="E11" t="s">
        <v>24</v>
      </c>
      <c r="F11" t="s">
        <v>7</v>
      </c>
      <c r="G11">
        <v>2023</v>
      </c>
      <c r="H11" t="s">
        <v>774</v>
      </c>
      <c r="I11" s="4" t="s">
        <v>721</v>
      </c>
      <c r="J11" s="5">
        <f>COUNTIF($E$4:$E$998,"Brunei")</f>
        <v>2</v>
      </c>
      <c r="K11" s="9">
        <f t="shared" si="1"/>
        <v>1.4925373134328358E-2</v>
      </c>
      <c r="L11" s="9"/>
      <c r="M11" s="9"/>
      <c r="N11" s="9"/>
      <c r="O11" s="9"/>
      <c r="P11" s="9"/>
    </row>
    <row r="12" spans="3:20" x14ac:dyDescent="0.45">
      <c r="C12">
        <f t="shared" si="0"/>
        <v>9</v>
      </c>
      <c r="D12" t="s">
        <v>341</v>
      </c>
      <c r="E12" t="s">
        <v>24</v>
      </c>
      <c r="F12" t="s">
        <v>7</v>
      </c>
      <c r="G12">
        <v>2024</v>
      </c>
      <c r="H12" t="s">
        <v>771</v>
      </c>
      <c r="I12" s="4" t="s">
        <v>722</v>
      </c>
      <c r="J12" s="5">
        <f>COUNTIF($E$4:$E$998,"Turkey")</f>
        <v>2</v>
      </c>
      <c r="K12" s="9">
        <f t="shared" si="1"/>
        <v>1.4925373134328358E-2</v>
      </c>
      <c r="L12" s="9"/>
      <c r="M12" s="9"/>
      <c r="N12" s="9"/>
      <c r="O12" s="9"/>
      <c r="P12" s="9"/>
    </row>
    <row r="13" spans="3:20" x14ac:dyDescent="0.45">
      <c r="C13">
        <f t="shared" si="0"/>
        <v>10</v>
      </c>
      <c r="D13" t="s">
        <v>342</v>
      </c>
      <c r="E13" t="s">
        <v>24</v>
      </c>
      <c r="F13" t="s">
        <v>7</v>
      </c>
      <c r="G13">
        <v>2024</v>
      </c>
      <c r="H13" t="s">
        <v>771</v>
      </c>
      <c r="I13" s="4" t="s">
        <v>723</v>
      </c>
      <c r="J13" s="5">
        <f>COUNTIF($E$4:$E$998,"UK")</f>
        <v>3</v>
      </c>
      <c r="K13" s="9">
        <f t="shared" si="1"/>
        <v>2.2388059701492536E-2</v>
      </c>
      <c r="L13" s="9"/>
      <c r="M13" s="9"/>
      <c r="N13" s="9"/>
      <c r="O13" s="9"/>
      <c r="P13" s="9"/>
    </row>
    <row r="14" spans="3:20" x14ac:dyDescent="0.45">
      <c r="C14">
        <f t="shared" si="0"/>
        <v>11</v>
      </c>
      <c r="D14" t="s">
        <v>343</v>
      </c>
      <c r="E14" t="s">
        <v>24</v>
      </c>
      <c r="F14" t="s">
        <v>7</v>
      </c>
      <c r="G14">
        <v>2024</v>
      </c>
      <c r="H14" t="s">
        <v>771</v>
      </c>
      <c r="I14" s="4" t="s">
        <v>724</v>
      </c>
      <c r="J14" s="5">
        <f>COUNTIF($E$4:$E$998,"Bahrain")</f>
        <v>1</v>
      </c>
      <c r="K14" s="9">
        <f t="shared" si="1"/>
        <v>7.462686567164179E-3</v>
      </c>
      <c r="L14" s="9"/>
      <c r="M14" s="9"/>
      <c r="N14" s="9"/>
      <c r="O14" s="9"/>
      <c r="P14" s="9"/>
    </row>
    <row r="15" spans="3:20" x14ac:dyDescent="0.45">
      <c r="C15">
        <f t="shared" si="0"/>
        <v>12</v>
      </c>
      <c r="D15" t="s">
        <v>344</v>
      </c>
      <c r="E15" t="s">
        <v>24</v>
      </c>
      <c r="F15" t="s">
        <v>7</v>
      </c>
      <c r="G15">
        <v>2024</v>
      </c>
      <c r="H15" t="s">
        <v>774</v>
      </c>
      <c r="I15" s="4" t="s">
        <v>713</v>
      </c>
      <c r="J15" s="5">
        <f>COUNTIF($E$4:$E$998,"Australia")</f>
        <v>1</v>
      </c>
      <c r="K15" s="9">
        <f t="shared" si="1"/>
        <v>7.462686567164179E-3</v>
      </c>
      <c r="L15" s="9"/>
      <c r="M15" s="9"/>
      <c r="N15" s="9"/>
      <c r="O15" s="9"/>
      <c r="P15" s="9"/>
    </row>
    <row r="16" spans="3:20" x14ac:dyDescent="0.45">
      <c r="C16">
        <f t="shared" si="0"/>
        <v>13</v>
      </c>
      <c r="D16" t="s">
        <v>345</v>
      </c>
      <c r="E16" t="s">
        <v>24</v>
      </c>
      <c r="F16" t="s">
        <v>7</v>
      </c>
      <c r="G16">
        <v>2024</v>
      </c>
      <c r="H16" t="s">
        <v>774</v>
      </c>
      <c r="I16" s="4" t="s">
        <v>725</v>
      </c>
      <c r="J16" s="5">
        <f>COUNTIF($E$4:$E$998,"Germany")</f>
        <v>1</v>
      </c>
      <c r="K16" s="9">
        <f t="shared" si="1"/>
        <v>7.462686567164179E-3</v>
      </c>
      <c r="L16" s="9"/>
      <c r="M16" s="9"/>
      <c r="N16" s="9"/>
      <c r="O16" s="9"/>
      <c r="P16" s="9"/>
    </row>
    <row r="17" spans="3:16" x14ac:dyDescent="0.45">
      <c r="C17">
        <f t="shared" si="0"/>
        <v>14</v>
      </c>
      <c r="D17" t="s">
        <v>346</v>
      </c>
      <c r="E17" t="s">
        <v>24</v>
      </c>
      <c r="F17" t="s">
        <v>7</v>
      </c>
      <c r="G17">
        <v>2024</v>
      </c>
      <c r="H17" t="s">
        <v>771</v>
      </c>
      <c r="I17" s="4" t="s">
        <v>726</v>
      </c>
      <c r="J17" s="5">
        <f>COUNTIF($E$4:$E$998,"Indonesia")</f>
        <v>1</v>
      </c>
      <c r="K17" s="9">
        <f t="shared" si="1"/>
        <v>7.462686567164179E-3</v>
      </c>
      <c r="L17" s="9"/>
      <c r="M17" s="9"/>
      <c r="N17" s="9"/>
      <c r="O17" s="9"/>
      <c r="P17" s="9"/>
    </row>
    <row r="18" spans="3:16" x14ac:dyDescent="0.45">
      <c r="C18">
        <f t="shared" si="0"/>
        <v>15</v>
      </c>
      <c r="D18" t="s">
        <v>347</v>
      </c>
      <c r="E18" t="s">
        <v>24</v>
      </c>
      <c r="F18" t="s">
        <v>7</v>
      </c>
      <c r="G18">
        <v>2024</v>
      </c>
      <c r="H18" t="s">
        <v>771</v>
      </c>
      <c r="I18" s="4" t="s">
        <v>727</v>
      </c>
      <c r="J18" s="5">
        <f>COUNTIF($E$4:$E$998,"Canada")</f>
        <v>1</v>
      </c>
      <c r="K18" s="9">
        <f t="shared" si="1"/>
        <v>7.462686567164179E-3</v>
      </c>
      <c r="L18" s="9"/>
      <c r="M18" s="9"/>
      <c r="N18" s="9"/>
      <c r="O18" s="9"/>
      <c r="P18" s="9"/>
    </row>
    <row r="19" spans="3:16" x14ac:dyDescent="0.45">
      <c r="C19">
        <f t="shared" si="0"/>
        <v>16</v>
      </c>
      <c r="D19" t="s">
        <v>341</v>
      </c>
      <c r="E19" t="s">
        <v>24</v>
      </c>
      <c r="F19" t="s">
        <v>7</v>
      </c>
      <c r="G19">
        <v>2024</v>
      </c>
      <c r="H19" t="s">
        <v>771</v>
      </c>
      <c r="I19" s="4" t="s">
        <v>728</v>
      </c>
      <c r="J19" s="5">
        <f>COUNTIF($E$4:$E$998,"Ireland")</f>
        <v>1</v>
      </c>
      <c r="K19" s="9">
        <f t="shared" si="1"/>
        <v>7.462686567164179E-3</v>
      </c>
      <c r="L19" s="9"/>
      <c r="M19" s="9"/>
      <c r="N19" s="9"/>
      <c r="O19" s="9"/>
      <c r="P19" s="9"/>
    </row>
    <row r="20" spans="3:16" x14ac:dyDescent="0.45">
      <c r="C20">
        <f t="shared" si="0"/>
        <v>17</v>
      </c>
      <c r="D20" t="s">
        <v>348</v>
      </c>
      <c r="E20" t="s">
        <v>24</v>
      </c>
      <c r="F20" t="s">
        <v>7</v>
      </c>
      <c r="G20">
        <v>2024</v>
      </c>
      <c r="H20" t="s">
        <v>771</v>
      </c>
      <c r="I20" s="4" t="s">
        <v>729</v>
      </c>
      <c r="J20" s="5">
        <f>COUNTIF($E$4:$E$998,"South Africa")</f>
        <v>1</v>
      </c>
      <c r="K20" s="9">
        <f t="shared" si="1"/>
        <v>7.462686567164179E-3</v>
      </c>
      <c r="L20" s="9"/>
      <c r="M20" s="9"/>
      <c r="N20" s="9"/>
      <c r="O20" s="9"/>
      <c r="P20" s="9"/>
    </row>
    <row r="21" spans="3:16" x14ac:dyDescent="0.45">
      <c r="C21">
        <f t="shared" si="0"/>
        <v>18</v>
      </c>
      <c r="D21" t="s">
        <v>349</v>
      </c>
      <c r="E21" t="s">
        <v>24</v>
      </c>
      <c r="F21" t="s">
        <v>7</v>
      </c>
      <c r="G21">
        <v>2024</v>
      </c>
      <c r="H21" t="s">
        <v>771</v>
      </c>
      <c r="J21" s="5">
        <f>SUM(J5:J20)</f>
        <v>134</v>
      </c>
      <c r="K21" s="8">
        <f>SUM(K5:K20)</f>
        <v>1.0000000000000002</v>
      </c>
      <c r="L21" s="8"/>
      <c r="M21" s="8"/>
      <c r="N21" s="8"/>
      <c r="O21" s="8"/>
      <c r="P21" s="8"/>
    </row>
    <row r="22" spans="3:16" x14ac:dyDescent="0.45">
      <c r="C22">
        <f t="shared" si="0"/>
        <v>19</v>
      </c>
      <c r="D22" t="s">
        <v>48</v>
      </c>
      <c r="E22" t="s">
        <v>24</v>
      </c>
      <c r="F22" t="s">
        <v>7</v>
      </c>
      <c r="G22">
        <v>2024</v>
      </c>
      <c r="H22" t="s">
        <v>774</v>
      </c>
    </row>
    <row r="23" spans="3:16" x14ac:dyDescent="0.45">
      <c r="C23">
        <f t="shared" si="0"/>
        <v>20</v>
      </c>
      <c r="D23" t="s">
        <v>340</v>
      </c>
      <c r="E23" t="s">
        <v>24</v>
      </c>
      <c r="F23" t="s">
        <v>7</v>
      </c>
      <c r="G23">
        <v>2024</v>
      </c>
      <c r="H23" t="s">
        <v>772</v>
      </c>
    </row>
    <row r="24" spans="3:16" x14ac:dyDescent="0.45">
      <c r="C24">
        <f t="shared" si="0"/>
        <v>21</v>
      </c>
      <c r="D24" t="s">
        <v>350</v>
      </c>
      <c r="E24" t="s">
        <v>24</v>
      </c>
      <c r="F24" t="s">
        <v>7</v>
      </c>
      <c r="G24">
        <v>2024</v>
      </c>
      <c r="H24" t="s">
        <v>772</v>
      </c>
    </row>
    <row r="25" spans="3:16" x14ac:dyDescent="0.45">
      <c r="C25">
        <f t="shared" si="0"/>
        <v>22</v>
      </c>
      <c r="D25" t="s">
        <v>202</v>
      </c>
      <c r="E25" t="s">
        <v>24</v>
      </c>
      <c r="F25" t="s">
        <v>7</v>
      </c>
      <c r="G25">
        <v>2024</v>
      </c>
      <c r="H25" t="s">
        <v>771</v>
      </c>
    </row>
    <row r="26" spans="3:16" x14ac:dyDescent="0.45">
      <c r="C26">
        <f t="shared" si="0"/>
        <v>23</v>
      </c>
      <c r="D26" t="s">
        <v>353</v>
      </c>
      <c r="E26" t="s">
        <v>24</v>
      </c>
      <c r="F26" t="s">
        <v>7</v>
      </c>
      <c r="G26">
        <v>2024</v>
      </c>
      <c r="H26" t="s">
        <v>772</v>
      </c>
    </row>
    <row r="27" spans="3:16" x14ac:dyDescent="0.45">
      <c r="C27">
        <f t="shared" si="0"/>
        <v>24</v>
      </c>
      <c r="D27" t="s">
        <v>351</v>
      </c>
      <c r="E27" t="s">
        <v>24</v>
      </c>
      <c r="F27" t="s">
        <v>7</v>
      </c>
      <c r="G27">
        <v>2024</v>
      </c>
      <c r="H27" t="s">
        <v>772</v>
      </c>
    </row>
    <row r="28" spans="3:16" x14ac:dyDescent="0.45">
      <c r="C28">
        <f t="shared" si="0"/>
        <v>25</v>
      </c>
      <c r="D28" t="s">
        <v>354</v>
      </c>
      <c r="E28" t="s">
        <v>24</v>
      </c>
      <c r="F28" t="s">
        <v>7</v>
      </c>
      <c r="G28">
        <v>2024</v>
      </c>
      <c r="H28" t="s">
        <v>771</v>
      </c>
    </row>
    <row r="29" spans="3:16" x14ac:dyDescent="0.45">
      <c r="C29">
        <f t="shared" si="0"/>
        <v>26</v>
      </c>
      <c r="D29" t="s">
        <v>355</v>
      </c>
      <c r="E29" t="s">
        <v>24</v>
      </c>
      <c r="F29" t="s">
        <v>7</v>
      </c>
      <c r="G29">
        <v>2024</v>
      </c>
      <c r="H29" t="s">
        <v>771</v>
      </c>
    </row>
    <row r="30" spans="3:16" x14ac:dyDescent="0.45">
      <c r="C30">
        <f t="shared" si="0"/>
        <v>27</v>
      </c>
      <c r="D30" t="s">
        <v>356</v>
      </c>
      <c r="E30" t="s">
        <v>24</v>
      </c>
      <c r="F30" t="s">
        <v>7</v>
      </c>
      <c r="G30">
        <v>2023</v>
      </c>
      <c r="H30" t="s">
        <v>772</v>
      </c>
    </row>
    <row r="31" spans="3:16" x14ac:dyDescent="0.45">
      <c r="C31">
        <f t="shared" si="0"/>
        <v>28</v>
      </c>
      <c r="D31" t="s">
        <v>357</v>
      </c>
      <c r="E31" t="s">
        <v>24</v>
      </c>
      <c r="F31" t="s">
        <v>7</v>
      </c>
      <c r="G31">
        <v>2022</v>
      </c>
      <c r="H31" t="s">
        <v>774</v>
      </c>
    </row>
    <row r="32" spans="3:16" x14ac:dyDescent="0.45">
      <c r="C32">
        <f t="shared" si="0"/>
        <v>29</v>
      </c>
      <c r="D32" t="s">
        <v>358</v>
      </c>
      <c r="E32" t="s">
        <v>24</v>
      </c>
      <c r="F32" t="s">
        <v>7</v>
      </c>
      <c r="G32">
        <v>2021</v>
      </c>
      <c r="H32" t="s">
        <v>772</v>
      </c>
    </row>
    <row r="33" spans="3:8" x14ac:dyDescent="0.45">
      <c r="C33">
        <f t="shared" si="0"/>
        <v>30</v>
      </c>
      <c r="D33" t="s">
        <v>359</v>
      </c>
      <c r="E33" t="s">
        <v>24</v>
      </c>
      <c r="F33" t="s">
        <v>7</v>
      </c>
      <c r="G33">
        <v>2021</v>
      </c>
      <c r="H33" t="s">
        <v>774</v>
      </c>
    </row>
    <row r="34" spans="3:8" x14ac:dyDescent="0.45">
      <c r="C34">
        <f t="shared" si="0"/>
        <v>31</v>
      </c>
      <c r="D34" t="s">
        <v>360</v>
      </c>
      <c r="E34" t="s">
        <v>24</v>
      </c>
      <c r="F34" t="s">
        <v>7</v>
      </c>
      <c r="G34">
        <v>2021</v>
      </c>
      <c r="H34" t="s">
        <v>774</v>
      </c>
    </row>
    <row r="35" spans="3:8" x14ac:dyDescent="0.45">
      <c r="C35">
        <f t="shared" si="0"/>
        <v>32</v>
      </c>
      <c r="D35" t="s">
        <v>361</v>
      </c>
      <c r="E35">
        <v>2</v>
      </c>
      <c r="F35" t="s">
        <v>7</v>
      </c>
      <c r="G35">
        <v>2021</v>
      </c>
      <c r="H35" t="s">
        <v>774</v>
      </c>
    </row>
    <row r="36" spans="3:8" x14ac:dyDescent="0.45">
      <c r="C36">
        <f t="shared" si="0"/>
        <v>33</v>
      </c>
      <c r="D36" t="s">
        <v>362</v>
      </c>
      <c r="E36" t="s">
        <v>24</v>
      </c>
      <c r="F36" t="s">
        <v>7</v>
      </c>
      <c r="G36">
        <v>2021</v>
      </c>
      <c r="H36" t="s">
        <v>774</v>
      </c>
    </row>
    <row r="37" spans="3:8" x14ac:dyDescent="0.45">
      <c r="C37">
        <f t="shared" si="0"/>
        <v>34</v>
      </c>
      <c r="D37" t="s">
        <v>363</v>
      </c>
      <c r="E37" t="s">
        <v>24</v>
      </c>
      <c r="F37" t="s">
        <v>7</v>
      </c>
      <c r="G37">
        <v>2023</v>
      </c>
      <c r="H37" t="s">
        <v>772</v>
      </c>
    </row>
    <row r="38" spans="3:8" x14ac:dyDescent="0.45">
      <c r="C38">
        <f t="shared" si="0"/>
        <v>35</v>
      </c>
      <c r="D38" t="s">
        <v>364</v>
      </c>
      <c r="E38" t="s">
        <v>24</v>
      </c>
      <c r="F38" t="s">
        <v>7</v>
      </c>
      <c r="G38">
        <v>2021</v>
      </c>
      <c r="H38" t="s">
        <v>774</v>
      </c>
    </row>
    <row r="39" spans="3:8" x14ac:dyDescent="0.45">
      <c r="C39">
        <f t="shared" si="0"/>
        <v>36</v>
      </c>
      <c r="D39" t="s">
        <v>750</v>
      </c>
      <c r="E39" t="s">
        <v>24</v>
      </c>
      <c r="F39" t="s">
        <v>7</v>
      </c>
      <c r="G39">
        <v>2024</v>
      </c>
      <c r="H39" t="s">
        <v>777</v>
      </c>
    </row>
    <row r="40" spans="3:8" x14ac:dyDescent="0.45">
      <c r="C40">
        <f t="shared" si="0"/>
        <v>37</v>
      </c>
      <c r="D40" t="s">
        <v>365</v>
      </c>
      <c r="E40" t="s">
        <v>24</v>
      </c>
      <c r="F40" t="s">
        <v>7</v>
      </c>
      <c r="G40">
        <v>2024</v>
      </c>
      <c r="H40" t="s">
        <v>771</v>
      </c>
    </row>
    <row r="41" spans="3:8" x14ac:dyDescent="0.45">
      <c r="C41">
        <f t="shared" si="0"/>
        <v>38</v>
      </c>
      <c r="D41" t="s">
        <v>52</v>
      </c>
      <c r="E41" t="s">
        <v>24</v>
      </c>
      <c r="F41" t="s">
        <v>7</v>
      </c>
      <c r="G41">
        <v>2024</v>
      </c>
      <c r="H41" t="s">
        <v>771</v>
      </c>
    </row>
    <row r="42" spans="3:8" x14ac:dyDescent="0.45">
      <c r="C42">
        <f t="shared" si="0"/>
        <v>39</v>
      </c>
      <c r="D42" t="s">
        <v>366</v>
      </c>
      <c r="E42" t="s">
        <v>24</v>
      </c>
      <c r="F42" t="s">
        <v>7</v>
      </c>
      <c r="G42">
        <v>2024</v>
      </c>
      <c r="H42" t="s">
        <v>772</v>
      </c>
    </row>
    <row r="43" spans="3:8" x14ac:dyDescent="0.45">
      <c r="C43">
        <f t="shared" si="0"/>
        <v>40</v>
      </c>
      <c r="D43" t="s">
        <v>367</v>
      </c>
      <c r="E43" t="s">
        <v>24</v>
      </c>
      <c r="F43" t="s">
        <v>7</v>
      </c>
      <c r="G43">
        <v>2024</v>
      </c>
      <c r="H43" t="s">
        <v>772</v>
      </c>
    </row>
    <row r="44" spans="3:8" x14ac:dyDescent="0.45">
      <c r="C44">
        <f t="shared" si="0"/>
        <v>41</v>
      </c>
      <c r="D44" t="s">
        <v>368</v>
      </c>
      <c r="E44" t="s">
        <v>24</v>
      </c>
      <c r="F44" t="s">
        <v>7</v>
      </c>
      <c r="G44">
        <v>2024</v>
      </c>
      <c r="H44" t="s">
        <v>772</v>
      </c>
    </row>
    <row r="45" spans="3:8" x14ac:dyDescent="0.45">
      <c r="C45">
        <f t="shared" si="0"/>
        <v>42</v>
      </c>
      <c r="D45" t="s">
        <v>369</v>
      </c>
      <c r="E45" t="s">
        <v>24</v>
      </c>
      <c r="F45" t="s">
        <v>7</v>
      </c>
      <c r="G45">
        <v>2024</v>
      </c>
      <c r="H45" t="s">
        <v>771</v>
      </c>
    </row>
    <row r="46" spans="3:8" x14ac:dyDescent="0.45">
      <c r="C46">
        <f t="shared" si="0"/>
        <v>43</v>
      </c>
      <c r="D46" t="s">
        <v>370</v>
      </c>
      <c r="E46" t="s">
        <v>24</v>
      </c>
      <c r="F46" t="s">
        <v>7</v>
      </c>
      <c r="G46">
        <v>2024</v>
      </c>
      <c r="H46" t="s">
        <v>772</v>
      </c>
    </row>
    <row r="47" spans="3:8" x14ac:dyDescent="0.45">
      <c r="C47">
        <f t="shared" si="0"/>
        <v>44</v>
      </c>
      <c r="D47" t="s">
        <v>371</v>
      </c>
      <c r="E47" t="s">
        <v>24</v>
      </c>
      <c r="F47" t="s">
        <v>7</v>
      </c>
      <c r="G47">
        <v>2024</v>
      </c>
      <c r="H47" t="s">
        <v>771</v>
      </c>
    </row>
    <row r="48" spans="3:8" x14ac:dyDescent="0.45">
      <c r="C48">
        <f t="shared" si="0"/>
        <v>45</v>
      </c>
      <c r="D48" t="s">
        <v>372</v>
      </c>
      <c r="E48" t="s">
        <v>24</v>
      </c>
      <c r="F48" t="s">
        <v>7</v>
      </c>
      <c r="G48">
        <v>2024</v>
      </c>
      <c r="H48" t="s">
        <v>771</v>
      </c>
    </row>
    <row r="49" spans="3:8" x14ac:dyDescent="0.45">
      <c r="C49">
        <f t="shared" si="0"/>
        <v>46</v>
      </c>
      <c r="D49" t="s">
        <v>60</v>
      </c>
      <c r="E49" t="s">
        <v>24</v>
      </c>
      <c r="F49" t="s">
        <v>7</v>
      </c>
      <c r="G49">
        <v>2024</v>
      </c>
      <c r="H49" t="s">
        <v>772</v>
      </c>
    </row>
    <row r="50" spans="3:8" x14ac:dyDescent="0.45">
      <c r="C50">
        <f t="shared" si="0"/>
        <v>47</v>
      </c>
      <c r="D50" t="s">
        <v>373</v>
      </c>
      <c r="E50" t="s">
        <v>24</v>
      </c>
      <c r="F50" t="s">
        <v>7</v>
      </c>
      <c r="G50">
        <v>2024</v>
      </c>
      <c r="H50" t="s">
        <v>777</v>
      </c>
    </row>
    <row r="51" spans="3:8" x14ac:dyDescent="0.45">
      <c r="C51">
        <f t="shared" si="0"/>
        <v>48</v>
      </c>
      <c r="D51" t="s">
        <v>374</v>
      </c>
      <c r="E51" t="s">
        <v>24</v>
      </c>
      <c r="F51" t="s">
        <v>7</v>
      </c>
      <c r="G51">
        <v>2024</v>
      </c>
      <c r="H51" t="s">
        <v>772</v>
      </c>
    </row>
    <row r="52" spans="3:8" x14ac:dyDescent="0.45">
      <c r="C52">
        <f t="shared" si="0"/>
        <v>49</v>
      </c>
      <c r="D52" t="s">
        <v>375</v>
      </c>
      <c r="E52" t="s">
        <v>24</v>
      </c>
      <c r="F52" t="s">
        <v>7</v>
      </c>
      <c r="G52">
        <v>2024</v>
      </c>
      <c r="H52" t="s">
        <v>772</v>
      </c>
    </row>
    <row r="53" spans="3:8" x14ac:dyDescent="0.45">
      <c r="C53">
        <f t="shared" si="0"/>
        <v>50</v>
      </c>
      <c r="D53" t="s">
        <v>376</v>
      </c>
      <c r="E53" t="s">
        <v>24</v>
      </c>
      <c r="F53" t="s">
        <v>7</v>
      </c>
      <c r="G53">
        <v>2024</v>
      </c>
      <c r="H53" t="s">
        <v>771</v>
      </c>
    </row>
    <row r="54" spans="3:8" x14ac:dyDescent="0.45">
      <c r="C54">
        <f t="shared" si="0"/>
        <v>51</v>
      </c>
      <c r="D54" t="s">
        <v>377</v>
      </c>
      <c r="E54" t="s">
        <v>24</v>
      </c>
      <c r="F54" t="s">
        <v>7</v>
      </c>
      <c r="G54">
        <v>2024</v>
      </c>
      <c r="H54" t="s">
        <v>771</v>
      </c>
    </row>
    <row r="55" spans="3:8" x14ac:dyDescent="0.45">
      <c r="C55">
        <f t="shared" si="0"/>
        <v>52</v>
      </c>
      <c r="D55" t="s">
        <v>401</v>
      </c>
      <c r="E55" t="s">
        <v>24</v>
      </c>
      <c r="F55" t="s">
        <v>7</v>
      </c>
      <c r="G55">
        <v>2024</v>
      </c>
      <c r="H55" t="s">
        <v>774</v>
      </c>
    </row>
    <row r="56" spans="3:8" x14ac:dyDescent="0.45">
      <c r="C56">
        <f t="shared" si="0"/>
        <v>53</v>
      </c>
      <c r="D56" t="s">
        <v>378</v>
      </c>
      <c r="E56" t="s">
        <v>145</v>
      </c>
      <c r="F56" t="s">
        <v>7</v>
      </c>
      <c r="G56">
        <v>2024</v>
      </c>
      <c r="H56" t="s">
        <v>777</v>
      </c>
    </row>
    <row r="57" spans="3:8" x14ac:dyDescent="0.45">
      <c r="C57">
        <f t="shared" si="0"/>
        <v>54</v>
      </c>
      <c r="D57" t="s">
        <v>379</v>
      </c>
      <c r="E57" t="s">
        <v>145</v>
      </c>
      <c r="F57" t="s">
        <v>7</v>
      </c>
      <c r="G57">
        <v>2022</v>
      </c>
      <c r="H57" t="s">
        <v>771</v>
      </c>
    </row>
    <row r="58" spans="3:8" x14ac:dyDescent="0.45">
      <c r="C58">
        <f t="shared" si="0"/>
        <v>55</v>
      </c>
      <c r="D58" t="s">
        <v>380</v>
      </c>
      <c r="E58" t="s">
        <v>145</v>
      </c>
      <c r="F58" t="s">
        <v>104</v>
      </c>
      <c r="G58">
        <v>2023</v>
      </c>
      <c r="H58" t="s">
        <v>774</v>
      </c>
    </row>
    <row r="59" spans="3:8" x14ac:dyDescent="0.45">
      <c r="C59">
        <f t="shared" si="0"/>
        <v>56</v>
      </c>
      <c r="D59" t="s">
        <v>402</v>
      </c>
      <c r="E59" t="s">
        <v>24</v>
      </c>
      <c r="F59" t="s">
        <v>7</v>
      </c>
      <c r="G59">
        <v>2024</v>
      </c>
      <c r="H59" t="s">
        <v>774</v>
      </c>
    </row>
    <row r="60" spans="3:8" x14ac:dyDescent="0.45">
      <c r="C60">
        <f t="shared" si="0"/>
        <v>57</v>
      </c>
      <c r="D60" t="s">
        <v>403</v>
      </c>
      <c r="E60" t="s">
        <v>404</v>
      </c>
      <c r="F60" t="s">
        <v>104</v>
      </c>
      <c r="G60">
        <v>2024</v>
      </c>
      <c r="H60" t="s">
        <v>771</v>
      </c>
    </row>
    <row r="61" spans="3:8" x14ac:dyDescent="0.45">
      <c r="C61">
        <f t="shared" si="0"/>
        <v>58</v>
      </c>
      <c r="D61" t="s">
        <v>406</v>
      </c>
      <c r="E61" t="s">
        <v>405</v>
      </c>
      <c r="F61" t="s">
        <v>104</v>
      </c>
      <c r="G61">
        <v>2024</v>
      </c>
      <c r="H61" t="s">
        <v>771</v>
      </c>
    </row>
    <row r="62" spans="3:8" x14ac:dyDescent="0.45">
      <c r="C62">
        <f t="shared" si="0"/>
        <v>59</v>
      </c>
      <c r="D62" t="s">
        <v>407</v>
      </c>
      <c r="E62" t="s">
        <v>405</v>
      </c>
      <c r="F62" t="s">
        <v>104</v>
      </c>
      <c r="G62">
        <v>2024</v>
      </c>
      <c r="H62" t="s">
        <v>777</v>
      </c>
    </row>
    <row r="63" spans="3:8" x14ac:dyDescent="0.45">
      <c r="C63">
        <f t="shared" si="0"/>
        <v>60</v>
      </c>
      <c r="D63" t="s">
        <v>409</v>
      </c>
      <c r="E63" t="s">
        <v>408</v>
      </c>
      <c r="F63" t="s">
        <v>104</v>
      </c>
      <c r="G63">
        <v>2021</v>
      </c>
      <c r="H63" t="s">
        <v>777</v>
      </c>
    </row>
    <row r="64" spans="3:8" x14ac:dyDescent="0.45">
      <c r="C64">
        <f t="shared" si="0"/>
        <v>61</v>
      </c>
      <c r="D64" t="s">
        <v>411</v>
      </c>
      <c r="E64" t="s">
        <v>410</v>
      </c>
      <c r="F64" t="s">
        <v>104</v>
      </c>
      <c r="G64">
        <v>2023</v>
      </c>
      <c r="H64" t="s">
        <v>771</v>
      </c>
    </row>
    <row r="65" spans="3:8" x14ac:dyDescent="0.45">
      <c r="C65">
        <f t="shared" si="0"/>
        <v>62</v>
      </c>
      <c r="D65" t="s">
        <v>412</v>
      </c>
      <c r="E65" t="s">
        <v>410</v>
      </c>
      <c r="F65" t="s">
        <v>104</v>
      </c>
      <c r="G65">
        <v>2023</v>
      </c>
      <c r="H65" t="s">
        <v>771</v>
      </c>
    </row>
    <row r="66" spans="3:8" x14ac:dyDescent="0.45">
      <c r="C66">
        <f t="shared" si="0"/>
        <v>63</v>
      </c>
      <c r="D66" t="s">
        <v>413</v>
      </c>
      <c r="E66" t="s">
        <v>410</v>
      </c>
      <c r="F66" t="s">
        <v>104</v>
      </c>
      <c r="G66">
        <v>2023</v>
      </c>
      <c r="H66" t="s">
        <v>771</v>
      </c>
    </row>
    <row r="67" spans="3:8" x14ac:dyDescent="0.45">
      <c r="C67">
        <f t="shared" si="0"/>
        <v>64</v>
      </c>
      <c r="D67" t="s">
        <v>414</v>
      </c>
      <c r="E67" t="s">
        <v>115</v>
      </c>
      <c r="F67" t="s">
        <v>104</v>
      </c>
      <c r="G67">
        <v>2023</v>
      </c>
      <c r="H67" t="s">
        <v>771</v>
      </c>
    </row>
    <row r="68" spans="3:8" x14ac:dyDescent="0.45">
      <c r="C68">
        <f t="shared" si="0"/>
        <v>65</v>
      </c>
      <c r="D68" t="s">
        <v>416</v>
      </c>
      <c r="E68" t="s">
        <v>415</v>
      </c>
      <c r="F68" t="s">
        <v>104</v>
      </c>
      <c r="G68">
        <v>2023</v>
      </c>
      <c r="H68" t="s">
        <v>771</v>
      </c>
    </row>
    <row r="69" spans="3:8" x14ac:dyDescent="0.45">
      <c r="C69">
        <f t="shared" si="0"/>
        <v>66</v>
      </c>
      <c r="D69" t="s">
        <v>417</v>
      </c>
      <c r="E69" t="s">
        <v>107</v>
      </c>
      <c r="F69" t="s">
        <v>104</v>
      </c>
      <c r="G69">
        <v>2023</v>
      </c>
      <c r="H69" t="s">
        <v>771</v>
      </c>
    </row>
    <row r="70" spans="3:8" x14ac:dyDescent="0.45">
      <c r="C70">
        <f t="shared" ref="C70:C134" si="2">C69+1</f>
        <v>67</v>
      </c>
      <c r="D70" t="s">
        <v>418</v>
      </c>
      <c r="E70" t="s">
        <v>107</v>
      </c>
      <c r="F70" t="s">
        <v>104</v>
      </c>
      <c r="G70">
        <v>2024</v>
      </c>
      <c r="H70" t="s">
        <v>771</v>
      </c>
    </row>
    <row r="71" spans="3:8" x14ac:dyDescent="0.45">
      <c r="C71">
        <f t="shared" si="2"/>
        <v>68</v>
      </c>
      <c r="D71" t="s">
        <v>97</v>
      </c>
      <c r="E71" t="s">
        <v>103</v>
      </c>
      <c r="F71" t="s">
        <v>104</v>
      </c>
      <c r="G71">
        <v>2019</v>
      </c>
      <c r="H71" t="s">
        <v>771</v>
      </c>
    </row>
    <row r="72" spans="3:8" x14ac:dyDescent="0.45">
      <c r="C72">
        <f t="shared" si="2"/>
        <v>69</v>
      </c>
      <c r="D72" t="s">
        <v>419</v>
      </c>
      <c r="E72" t="s">
        <v>103</v>
      </c>
      <c r="F72" t="s">
        <v>104</v>
      </c>
      <c r="G72">
        <v>2023</v>
      </c>
      <c r="H72" t="s">
        <v>771</v>
      </c>
    </row>
    <row r="73" spans="3:8" x14ac:dyDescent="0.45">
      <c r="C73">
        <f t="shared" si="2"/>
        <v>70</v>
      </c>
      <c r="D73" t="s">
        <v>420</v>
      </c>
      <c r="E73" t="s">
        <v>103</v>
      </c>
      <c r="F73" t="s">
        <v>104</v>
      </c>
      <c r="G73">
        <v>2024</v>
      </c>
      <c r="H73" t="s">
        <v>771</v>
      </c>
    </row>
    <row r="74" spans="3:8" x14ac:dyDescent="0.45">
      <c r="C74">
        <f t="shared" si="2"/>
        <v>71</v>
      </c>
      <c r="D74" t="s">
        <v>465</v>
      </c>
      <c r="E74" t="s">
        <v>421</v>
      </c>
      <c r="F74" t="s">
        <v>104</v>
      </c>
      <c r="G74">
        <v>2024</v>
      </c>
      <c r="H74" t="s">
        <v>777</v>
      </c>
    </row>
    <row r="75" spans="3:8" x14ac:dyDescent="0.45">
      <c r="C75">
        <f t="shared" si="2"/>
        <v>72</v>
      </c>
      <c r="D75" t="s">
        <v>422</v>
      </c>
      <c r="E75" t="s">
        <v>96</v>
      </c>
      <c r="F75" t="s">
        <v>104</v>
      </c>
      <c r="G75">
        <v>2019</v>
      </c>
      <c r="H75" t="s">
        <v>773</v>
      </c>
    </row>
    <row r="76" spans="3:8" x14ac:dyDescent="0.45">
      <c r="C76">
        <f t="shared" si="2"/>
        <v>73</v>
      </c>
      <c r="D76" t="s">
        <v>333</v>
      </c>
      <c r="E76" t="s">
        <v>95</v>
      </c>
      <c r="F76" t="s">
        <v>104</v>
      </c>
      <c r="G76">
        <v>2023</v>
      </c>
      <c r="H76" t="s">
        <v>771</v>
      </c>
    </row>
    <row r="77" spans="3:8" x14ac:dyDescent="0.45">
      <c r="C77">
        <f t="shared" si="2"/>
        <v>74</v>
      </c>
      <c r="D77" t="s">
        <v>423</v>
      </c>
      <c r="E77" t="s">
        <v>113</v>
      </c>
      <c r="F77" t="s">
        <v>104</v>
      </c>
      <c r="G77">
        <v>2023</v>
      </c>
      <c r="H77" t="s">
        <v>772</v>
      </c>
    </row>
    <row r="78" spans="3:8" x14ac:dyDescent="0.45">
      <c r="C78">
        <f t="shared" si="2"/>
        <v>75</v>
      </c>
      <c r="D78" t="s">
        <v>424</v>
      </c>
      <c r="E78" t="s">
        <v>6</v>
      </c>
      <c r="F78" t="s">
        <v>104</v>
      </c>
      <c r="G78">
        <v>2024</v>
      </c>
      <c r="H78" t="s">
        <v>771</v>
      </c>
    </row>
    <row r="79" spans="3:8" x14ac:dyDescent="0.45">
      <c r="C79">
        <f t="shared" si="2"/>
        <v>76</v>
      </c>
      <c r="D79" t="s">
        <v>425</v>
      </c>
      <c r="E79" t="s">
        <v>6</v>
      </c>
      <c r="F79" t="s">
        <v>104</v>
      </c>
      <c r="G79">
        <v>2020</v>
      </c>
      <c r="H79" t="s">
        <v>772</v>
      </c>
    </row>
    <row r="80" spans="3:8" x14ac:dyDescent="0.45">
      <c r="C80">
        <f t="shared" si="2"/>
        <v>77</v>
      </c>
      <c r="D80" t="s">
        <v>426</v>
      </c>
      <c r="E80" t="s">
        <v>6</v>
      </c>
      <c r="F80" t="s">
        <v>104</v>
      </c>
      <c r="G80">
        <v>2020</v>
      </c>
      <c r="H80" t="s">
        <v>772</v>
      </c>
    </row>
    <row r="81" spans="3:8" x14ac:dyDescent="0.45">
      <c r="C81">
        <f t="shared" si="2"/>
        <v>78</v>
      </c>
      <c r="D81" t="s">
        <v>427</v>
      </c>
      <c r="E81" t="s">
        <v>6</v>
      </c>
      <c r="F81" t="s">
        <v>104</v>
      </c>
      <c r="G81">
        <v>2020</v>
      </c>
      <c r="H81" t="s">
        <v>777</v>
      </c>
    </row>
    <row r="82" spans="3:8" x14ac:dyDescent="0.45">
      <c r="C82">
        <f t="shared" si="2"/>
        <v>79</v>
      </c>
      <c r="D82" t="s">
        <v>428</v>
      </c>
      <c r="E82" t="s">
        <v>6</v>
      </c>
      <c r="F82" t="s">
        <v>104</v>
      </c>
      <c r="G82">
        <v>2019</v>
      </c>
      <c r="H82" t="s">
        <v>772</v>
      </c>
    </row>
    <row r="83" spans="3:8" x14ac:dyDescent="0.45">
      <c r="C83">
        <f t="shared" si="2"/>
        <v>80</v>
      </c>
      <c r="D83" t="s">
        <v>429</v>
      </c>
      <c r="E83" t="s">
        <v>6</v>
      </c>
      <c r="F83" t="s">
        <v>104</v>
      </c>
      <c r="G83">
        <v>2019</v>
      </c>
      <c r="H83" t="s">
        <v>777</v>
      </c>
    </row>
    <row r="84" spans="3:8" x14ac:dyDescent="0.45">
      <c r="C84">
        <f t="shared" si="2"/>
        <v>81</v>
      </c>
      <c r="D84" t="s">
        <v>430</v>
      </c>
      <c r="E84" t="s">
        <v>6</v>
      </c>
      <c r="F84" t="s">
        <v>104</v>
      </c>
      <c r="G84">
        <v>2020</v>
      </c>
      <c r="H84" t="s">
        <v>772</v>
      </c>
    </row>
    <row r="85" spans="3:8" x14ac:dyDescent="0.45">
      <c r="C85">
        <f t="shared" si="2"/>
        <v>82</v>
      </c>
      <c r="D85" t="s">
        <v>431</v>
      </c>
      <c r="E85" t="s">
        <v>6</v>
      </c>
      <c r="F85" t="s">
        <v>104</v>
      </c>
      <c r="G85">
        <v>2024</v>
      </c>
      <c r="H85" t="s">
        <v>777</v>
      </c>
    </row>
    <row r="86" spans="3:8" x14ac:dyDescent="0.45">
      <c r="C86">
        <f t="shared" si="2"/>
        <v>83</v>
      </c>
      <c r="D86" t="s">
        <v>432</v>
      </c>
      <c r="E86" t="s">
        <v>6</v>
      </c>
      <c r="F86" t="s">
        <v>104</v>
      </c>
      <c r="G86">
        <v>2023</v>
      </c>
      <c r="H86" t="s">
        <v>774</v>
      </c>
    </row>
    <row r="87" spans="3:8" x14ac:dyDescent="0.45">
      <c r="C87">
        <f t="shared" si="2"/>
        <v>84</v>
      </c>
      <c r="D87" t="s">
        <v>433</v>
      </c>
      <c r="E87" t="s">
        <v>6</v>
      </c>
      <c r="F87" t="s">
        <v>104</v>
      </c>
      <c r="G87">
        <v>2023</v>
      </c>
      <c r="H87" t="s">
        <v>774</v>
      </c>
    </row>
    <row r="88" spans="3:8" x14ac:dyDescent="0.45">
      <c r="C88">
        <f t="shared" si="2"/>
        <v>85</v>
      </c>
      <c r="D88" t="s">
        <v>434</v>
      </c>
      <c r="E88" t="s">
        <v>6</v>
      </c>
      <c r="F88" t="s">
        <v>104</v>
      </c>
      <c r="G88">
        <v>2023</v>
      </c>
      <c r="H88" t="s">
        <v>777</v>
      </c>
    </row>
    <row r="89" spans="3:8" x14ac:dyDescent="0.45">
      <c r="C89">
        <f t="shared" si="2"/>
        <v>86</v>
      </c>
      <c r="D89" t="s">
        <v>435</v>
      </c>
      <c r="E89" t="s">
        <v>6</v>
      </c>
      <c r="F89" t="s">
        <v>104</v>
      </c>
      <c r="G89">
        <v>2024</v>
      </c>
      <c r="H89" t="s">
        <v>777</v>
      </c>
    </row>
    <row r="90" spans="3:8" x14ac:dyDescent="0.45">
      <c r="C90">
        <f t="shared" si="2"/>
        <v>87</v>
      </c>
      <c r="D90" t="s">
        <v>436</v>
      </c>
      <c r="E90" t="s">
        <v>6</v>
      </c>
      <c r="F90" t="s">
        <v>104</v>
      </c>
      <c r="G90">
        <v>2024</v>
      </c>
      <c r="H90" t="s">
        <v>772</v>
      </c>
    </row>
    <row r="91" spans="3:8" x14ac:dyDescent="0.45">
      <c r="C91">
        <f t="shared" si="2"/>
        <v>88</v>
      </c>
      <c r="D91" t="s">
        <v>215</v>
      </c>
      <c r="E91" t="s">
        <v>24</v>
      </c>
      <c r="F91" t="s">
        <v>104</v>
      </c>
      <c r="G91">
        <v>2023</v>
      </c>
      <c r="H91" t="s">
        <v>771</v>
      </c>
    </row>
    <row r="92" spans="3:8" x14ac:dyDescent="0.45">
      <c r="C92">
        <f t="shared" si="2"/>
        <v>89</v>
      </c>
      <c r="D92" t="s">
        <v>214</v>
      </c>
      <c r="E92" t="s">
        <v>24</v>
      </c>
      <c r="F92" t="s">
        <v>104</v>
      </c>
      <c r="G92">
        <v>2023</v>
      </c>
      <c r="H92" t="s">
        <v>772</v>
      </c>
    </row>
    <row r="93" spans="3:8" x14ac:dyDescent="0.45">
      <c r="C93">
        <f t="shared" si="2"/>
        <v>90</v>
      </c>
      <c r="D93" t="s">
        <v>437</v>
      </c>
      <c r="E93" t="s">
        <v>24</v>
      </c>
      <c r="F93" t="s">
        <v>104</v>
      </c>
      <c r="G93">
        <v>2023</v>
      </c>
      <c r="H93" t="s">
        <v>774</v>
      </c>
    </row>
    <row r="94" spans="3:8" x14ac:dyDescent="0.45">
      <c r="C94">
        <f t="shared" si="2"/>
        <v>91</v>
      </c>
      <c r="D94" t="s">
        <v>438</v>
      </c>
      <c r="E94" t="s">
        <v>24</v>
      </c>
      <c r="F94" t="s">
        <v>104</v>
      </c>
      <c r="G94">
        <v>2022</v>
      </c>
      <c r="H94" t="s">
        <v>771</v>
      </c>
    </row>
    <row r="95" spans="3:8" x14ac:dyDescent="0.45">
      <c r="C95">
        <f t="shared" si="2"/>
        <v>92</v>
      </c>
      <c r="D95" t="s">
        <v>204</v>
      </c>
      <c r="E95" t="s">
        <v>24</v>
      </c>
      <c r="F95" t="s">
        <v>104</v>
      </c>
      <c r="G95">
        <v>2019</v>
      </c>
      <c r="H95" t="s">
        <v>771</v>
      </c>
    </row>
    <row r="96" spans="3:8" x14ac:dyDescent="0.45">
      <c r="C96">
        <f t="shared" si="2"/>
        <v>93</v>
      </c>
      <c r="D96" t="s">
        <v>439</v>
      </c>
      <c r="E96" t="s">
        <v>24</v>
      </c>
      <c r="F96" t="s">
        <v>104</v>
      </c>
      <c r="G96">
        <v>2021</v>
      </c>
      <c r="H96" t="s">
        <v>774</v>
      </c>
    </row>
    <row r="97" spans="3:8" x14ac:dyDescent="0.45">
      <c r="C97">
        <f t="shared" si="2"/>
        <v>94</v>
      </c>
      <c r="D97" t="s">
        <v>440</v>
      </c>
      <c r="E97" t="s">
        <v>24</v>
      </c>
      <c r="F97" t="s">
        <v>104</v>
      </c>
      <c r="G97">
        <v>2024</v>
      </c>
      <c r="H97" t="s">
        <v>773</v>
      </c>
    </row>
    <row r="98" spans="3:8" x14ac:dyDescent="0.45">
      <c r="C98">
        <f t="shared" si="2"/>
        <v>95</v>
      </c>
      <c r="D98" t="s">
        <v>779</v>
      </c>
      <c r="E98" t="s">
        <v>24</v>
      </c>
      <c r="F98" t="s">
        <v>104</v>
      </c>
      <c r="G98">
        <v>2024</v>
      </c>
      <c r="H98" t="s">
        <v>772</v>
      </c>
    </row>
    <row r="99" spans="3:8" x14ac:dyDescent="0.45">
      <c r="C99">
        <f t="shared" si="2"/>
        <v>96</v>
      </c>
      <c r="D99" t="s">
        <v>221</v>
      </c>
      <c r="E99" t="s">
        <v>24</v>
      </c>
      <c r="F99" t="s">
        <v>104</v>
      </c>
      <c r="G99">
        <v>2022</v>
      </c>
      <c r="H99" t="s">
        <v>772</v>
      </c>
    </row>
    <row r="100" spans="3:8" x14ac:dyDescent="0.45">
      <c r="C100">
        <f t="shared" si="2"/>
        <v>97</v>
      </c>
      <c r="D100" t="s">
        <v>441</v>
      </c>
      <c r="E100" t="s">
        <v>24</v>
      </c>
      <c r="F100" t="s">
        <v>104</v>
      </c>
      <c r="G100">
        <v>2021</v>
      </c>
      <c r="H100" t="s">
        <v>772</v>
      </c>
    </row>
    <row r="101" spans="3:8" x14ac:dyDescent="0.45">
      <c r="C101">
        <f t="shared" si="2"/>
        <v>98</v>
      </c>
      <c r="D101" t="s">
        <v>442</v>
      </c>
      <c r="E101" t="s">
        <v>24</v>
      </c>
      <c r="F101" t="s">
        <v>104</v>
      </c>
      <c r="G101">
        <v>2023</v>
      </c>
      <c r="H101" t="s">
        <v>772</v>
      </c>
    </row>
    <row r="102" spans="3:8" x14ac:dyDescent="0.45">
      <c r="C102">
        <f t="shared" si="2"/>
        <v>99</v>
      </c>
      <c r="D102" t="s">
        <v>443</v>
      </c>
      <c r="E102" t="s">
        <v>24</v>
      </c>
      <c r="F102" t="s">
        <v>104</v>
      </c>
      <c r="G102">
        <v>2023</v>
      </c>
      <c r="H102" t="s">
        <v>772</v>
      </c>
    </row>
    <row r="103" spans="3:8" x14ac:dyDescent="0.45">
      <c r="C103">
        <f t="shared" si="2"/>
        <v>100</v>
      </c>
      <c r="D103" t="s">
        <v>444</v>
      </c>
      <c r="E103" t="s">
        <v>24</v>
      </c>
      <c r="F103" t="s">
        <v>104</v>
      </c>
      <c r="G103">
        <v>2022</v>
      </c>
      <c r="H103" t="s">
        <v>774</v>
      </c>
    </row>
    <row r="104" spans="3:8" x14ac:dyDescent="0.45">
      <c r="C104">
        <f t="shared" si="2"/>
        <v>101</v>
      </c>
      <c r="D104" t="s">
        <v>445</v>
      </c>
      <c r="E104" t="s">
        <v>24</v>
      </c>
      <c r="F104" t="s">
        <v>104</v>
      </c>
      <c r="G104">
        <v>2023</v>
      </c>
      <c r="H104" t="s">
        <v>771</v>
      </c>
    </row>
    <row r="105" spans="3:8" x14ac:dyDescent="0.45">
      <c r="C105">
        <f t="shared" si="2"/>
        <v>102</v>
      </c>
      <c r="D105" t="s">
        <v>446</v>
      </c>
      <c r="E105" t="s">
        <v>24</v>
      </c>
      <c r="F105" t="s">
        <v>104</v>
      </c>
      <c r="G105">
        <v>2023</v>
      </c>
      <c r="H105" t="s">
        <v>771</v>
      </c>
    </row>
    <row r="106" spans="3:8" x14ac:dyDescent="0.45">
      <c r="C106">
        <f t="shared" si="2"/>
        <v>103</v>
      </c>
      <c r="D106" t="s">
        <v>447</v>
      </c>
      <c r="E106" t="s">
        <v>24</v>
      </c>
      <c r="F106" t="s">
        <v>104</v>
      </c>
      <c r="G106">
        <v>2023</v>
      </c>
      <c r="H106" t="s">
        <v>774</v>
      </c>
    </row>
    <row r="107" spans="3:8" x14ac:dyDescent="0.45">
      <c r="C107">
        <f t="shared" si="2"/>
        <v>104</v>
      </c>
      <c r="D107" t="s">
        <v>448</v>
      </c>
      <c r="E107" t="s">
        <v>24</v>
      </c>
      <c r="F107" t="s">
        <v>104</v>
      </c>
      <c r="G107">
        <v>2023</v>
      </c>
      <c r="H107" t="s">
        <v>771</v>
      </c>
    </row>
    <row r="108" spans="3:8" x14ac:dyDescent="0.45">
      <c r="C108">
        <f t="shared" si="2"/>
        <v>105</v>
      </c>
      <c r="D108" t="s">
        <v>449</v>
      </c>
      <c r="E108" t="s">
        <v>24</v>
      </c>
      <c r="F108" t="s">
        <v>104</v>
      </c>
      <c r="G108">
        <v>2024</v>
      </c>
      <c r="H108" t="s">
        <v>771</v>
      </c>
    </row>
    <row r="109" spans="3:8" x14ac:dyDescent="0.45">
      <c r="C109">
        <f t="shared" si="2"/>
        <v>106</v>
      </c>
      <c r="D109" t="s">
        <v>450</v>
      </c>
      <c r="E109" t="s">
        <v>24</v>
      </c>
      <c r="F109" t="s">
        <v>104</v>
      </c>
      <c r="G109">
        <v>2023</v>
      </c>
      <c r="H109" t="s">
        <v>771</v>
      </c>
    </row>
    <row r="110" spans="3:8" x14ac:dyDescent="0.45">
      <c r="C110">
        <f t="shared" si="2"/>
        <v>107</v>
      </c>
      <c r="D110" t="s">
        <v>451</v>
      </c>
      <c r="E110" t="s">
        <v>24</v>
      </c>
      <c r="F110" t="s">
        <v>104</v>
      </c>
      <c r="G110">
        <v>2022</v>
      </c>
      <c r="H110" t="s">
        <v>773</v>
      </c>
    </row>
    <row r="111" spans="3:8" x14ac:dyDescent="0.45">
      <c r="C111">
        <f t="shared" si="2"/>
        <v>108</v>
      </c>
      <c r="D111" t="s">
        <v>452</v>
      </c>
      <c r="E111" t="s">
        <v>24</v>
      </c>
      <c r="F111" t="s">
        <v>104</v>
      </c>
      <c r="G111">
        <v>2024</v>
      </c>
      <c r="H111" t="s">
        <v>777</v>
      </c>
    </row>
    <row r="112" spans="3:8" x14ac:dyDescent="0.45">
      <c r="C112">
        <f t="shared" si="2"/>
        <v>109</v>
      </c>
      <c r="D112" t="s">
        <v>453</v>
      </c>
      <c r="E112" t="s">
        <v>24</v>
      </c>
      <c r="F112" t="s">
        <v>104</v>
      </c>
      <c r="G112">
        <v>2024</v>
      </c>
    </row>
    <row r="113" spans="3:6" x14ac:dyDescent="0.45">
      <c r="C113">
        <f t="shared" si="2"/>
        <v>110</v>
      </c>
      <c r="D113" t="s">
        <v>454</v>
      </c>
      <c r="E113" t="s">
        <v>24</v>
      </c>
      <c r="F113" t="s">
        <v>104</v>
      </c>
    </row>
    <row r="114" spans="3:6" x14ac:dyDescent="0.45">
      <c r="C114">
        <f t="shared" si="2"/>
        <v>111</v>
      </c>
      <c r="D114" t="s">
        <v>455</v>
      </c>
      <c r="E114" t="s">
        <v>24</v>
      </c>
      <c r="F114" t="s">
        <v>104</v>
      </c>
    </row>
    <row r="115" spans="3:6" x14ac:dyDescent="0.45">
      <c r="C115">
        <f t="shared" si="2"/>
        <v>112</v>
      </c>
      <c r="D115" t="s">
        <v>456</v>
      </c>
      <c r="E115" t="s">
        <v>24</v>
      </c>
      <c r="F115" t="s">
        <v>104</v>
      </c>
    </row>
    <row r="116" spans="3:6" x14ac:dyDescent="0.45">
      <c r="C116">
        <f t="shared" si="2"/>
        <v>113</v>
      </c>
      <c r="D116" t="s">
        <v>457</v>
      </c>
      <c r="E116" t="s">
        <v>24</v>
      </c>
      <c r="F116" t="s">
        <v>104</v>
      </c>
    </row>
    <row r="117" spans="3:6" x14ac:dyDescent="0.45">
      <c r="C117">
        <f t="shared" si="2"/>
        <v>114</v>
      </c>
      <c r="D117" t="s">
        <v>458</v>
      </c>
      <c r="E117" t="s">
        <v>24</v>
      </c>
      <c r="F117" t="s">
        <v>104</v>
      </c>
    </row>
    <row r="118" spans="3:6" x14ac:dyDescent="0.45">
      <c r="C118">
        <f t="shared" si="2"/>
        <v>115</v>
      </c>
      <c r="D118" t="s">
        <v>459</v>
      </c>
      <c r="E118" t="s">
        <v>24</v>
      </c>
      <c r="F118" t="s">
        <v>104</v>
      </c>
    </row>
    <row r="119" spans="3:6" x14ac:dyDescent="0.45">
      <c r="C119">
        <f t="shared" si="2"/>
        <v>116</v>
      </c>
      <c r="D119" t="s">
        <v>460</v>
      </c>
      <c r="E119" t="s">
        <v>24</v>
      </c>
      <c r="F119" t="s">
        <v>104</v>
      </c>
    </row>
    <row r="120" spans="3:6" x14ac:dyDescent="0.45">
      <c r="C120">
        <f t="shared" si="2"/>
        <v>117</v>
      </c>
      <c r="D120" t="s">
        <v>461</v>
      </c>
      <c r="E120" t="s">
        <v>24</v>
      </c>
      <c r="F120" t="s">
        <v>104</v>
      </c>
    </row>
    <row r="121" spans="3:6" x14ac:dyDescent="0.45">
      <c r="C121">
        <f t="shared" si="2"/>
        <v>118</v>
      </c>
      <c r="D121" t="s">
        <v>462</v>
      </c>
      <c r="E121" t="s">
        <v>24</v>
      </c>
      <c r="F121" t="s">
        <v>104</v>
      </c>
    </row>
    <row r="122" spans="3:6" x14ac:dyDescent="0.45">
      <c r="C122">
        <f t="shared" si="2"/>
        <v>119</v>
      </c>
      <c r="D122" t="s">
        <v>463</v>
      </c>
      <c r="E122" t="s">
        <v>24</v>
      </c>
      <c r="F122" t="s">
        <v>104</v>
      </c>
    </row>
    <row r="123" spans="3:6" x14ac:dyDescent="0.45">
      <c r="C123">
        <f t="shared" si="2"/>
        <v>120</v>
      </c>
      <c r="D123" t="s">
        <v>464</v>
      </c>
      <c r="E123" t="s">
        <v>24</v>
      </c>
      <c r="F123" t="s">
        <v>104</v>
      </c>
    </row>
    <row r="124" spans="3:6" x14ac:dyDescent="0.45">
      <c r="C124">
        <f t="shared" si="2"/>
        <v>121</v>
      </c>
      <c r="D124" t="s">
        <v>466</v>
      </c>
      <c r="E124" t="s">
        <v>145</v>
      </c>
      <c r="F124" t="s">
        <v>104</v>
      </c>
    </row>
    <row r="125" spans="3:6" x14ac:dyDescent="0.45">
      <c r="C125">
        <f t="shared" si="2"/>
        <v>122</v>
      </c>
      <c r="D125" t="s">
        <v>467</v>
      </c>
      <c r="E125" t="s">
        <v>145</v>
      </c>
      <c r="F125" t="s">
        <v>104</v>
      </c>
    </row>
    <row r="126" spans="3:6" x14ac:dyDescent="0.45">
      <c r="C126">
        <f t="shared" si="2"/>
        <v>123</v>
      </c>
      <c r="D126" t="s">
        <v>468</v>
      </c>
      <c r="E126" t="s">
        <v>145</v>
      </c>
      <c r="F126" t="s">
        <v>104</v>
      </c>
    </row>
    <row r="127" spans="3:6" x14ac:dyDescent="0.45">
      <c r="C127">
        <f t="shared" si="2"/>
        <v>124</v>
      </c>
      <c r="D127" t="s">
        <v>469</v>
      </c>
      <c r="E127" t="s">
        <v>145</v>
      </c>
      <c r="F127" t="s">
        <v>104</v>
      </c>
    </row>
    <row r="128" spans="3:6" x14ac:dyDescent="0.45">
      <c r="C128">
        <f t="shared" si="2"/>
        <v>125</v>
      </c>
      <c r="D128" t="s">
        <v>470</v>
      </c>
      <c r="E128" t="s">
        <v>145</v>
      </c>
      <c r="F128" t="s">
        <v>104</v>
      </c>
    </row>
    <row r="129" spans="3:6" x14ac:dyDescent="0.45">
      <c r="C129">
        <f t="shared" si="2"/>
        <v>126</v>
      </c>
      <c r="D129" t="s">
        <v>471</v>
      </c>
      <c r="E129" t="s">
        <v>145</v>
      </c>
      <c r="F129" t="s">
        <v>104</v>
      </c>
    </row>
    <row r="130" spans="3:6" x14ac:dyDescent="0.45">
      <c r="C130">
        <f t="shared" si="2"/>
        <v>127</v>
      </c>
      <c r="D130" t="s">
        <v>472</v>
      </c>
      <c r="E130" t="s">
        <v>145</v>
      </c>
      <c r="F130" t="s">
        <v>104</v>
      </c>
    </row>
    <row r="131" spans="3:6" x14ac:dyDescent="0.45">
      <c r="C131">
        <f t="shared" si="2"/>
        <v>128</v>
      </c>
      <c r="D131" t="s">
        <v>473</v>
      </c>
      <c r="E131" t="s">
        <v>145</v>
      </c>
      <c r="F131" t="s">
        <v>104</v>
      </c>
    </row>
    <row r="132" spans="3:6" x14ac:dyDescent="0.45">
      <c r="C132">
        <f t="shared" si="2"/>
        <v>129</v>
      </c>
      <c r="D132" t="s">
        <v>474</v>
      </c>
      <c r="E132" t="s">
        <v>145</v>
      </c>
      <c r="F132" t="s">
        <v>104</v>
      </c>
    </row>
    <row r="133" spans="3:6" x14ac:dyDescent="0.45">
      <c r="C133">
        <f t="shared" si="2"/>
        <v>130</v>
      </c>
      <c r="D133" t="s">
        <v>475</v>
      </c>
      <c r="E133" t="s">
        <v>145</v>
      </c>
      <c r="F133" t="s">
        <v>104</v>
      </c>
    </row>
    <row r="134" spans="3:6" x14ac:dyDescent="0.45">
      <c r="C134">
        <f t="shared" si="2"/>
        <v>131</v>
      </c>
      <c r="D134" t="s">
        <v>476</v>
      </c>
      <c r="E134" t="s">
        <v>145</v>
      </c>
      <c r="F134" t="s">
        <v>104</v>
      </c>
    </row>
    <row r="135" spans="3:6" x14ac:dyDescent="0.45">
      <c r="C135">
        <f t="shared" ref="C135:C138" si="3">C134+1</f>
        <v>132</v>
      </c>
      <c r="D135" t="s">
        <v>477</v>
      </c>
      <c r="E135" t="s">
        <v>145</v>
      </c>
      <c r="F135" t="s">
        <v>104</v>
      </c>
    </row>
    <row r="136" spans="3:6" x14ac:dyDescent="0.45">
      <c r="C136">
        <f t="shared" si="3"/>
        <v>133</v>
      </c>
      <c r="D136" t="s">
        <v>478</v>
      </c>
      <c r="E136" t="s">
        <v>145</v>
      </c>
      <c r="F136" t="s">
        <v>104</v>
      </c>
    </row>
    <row r="137" spans="3:6" x14ac:dyDescent="0.45">
      <c r="C137">
        <f t="shared" si="3"/>
        <v>134</v>
      </c>
      <c r="D137" t="s">
        <v>744</v>
      </c>
      <c r="E137" t="s">
        <v>6</v>
      </c>
      <c r="F137" t="s">
        <v>7</v>
      </c>
    </row>
    <row r="138" spans="3:6" x14ac:dyDescent="0.45">
      <c r="C138">
        <f t="shared" si="3"/>
        <v>135</v>
      </c>
      <c r="D138" t="s">
        <v>747</v>
      </c>
      <c r="E138" t="s">
        <v>24</v>
      </c>
      <c r="F138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731D9-9A71-4D12-91A5-1148D9A6A99E}">
  <dimension ref="C3:N68"/>
  <sheetViews>
    <sheetView topLeftCell="A64" workbookViewId="0">
      <selection activeCell="D7" sqref="D7"/>
    </sheetView>
  </sheetViews>
  <sheetFormatPr defaultRowHeight="14.25" x14ac:dyDescent="0.45"/>
  <cols>
    <col min="4" max="4" width="52.46484375" bestFit="1" customWidth="1"/>
    <col min="5" max="5" width="8.796875" bestFit="1" customWidth="1"/>
    <col min="6" max="6" width="13.796875" customWidth="1"/>
  </cols>
  <sheetData>
    <row r="3" spans="3:14" x14ac:dyDescent="0.45">
      <c r="I3" s="1" t="s">
        <v>751</v>
      </c>
      <c r="M3" s="1" t="s">
        <v>7</v>
      </c>
      <c r="N3" s="1" t="s">
        <v>104</v>
      </c>
    </row>
    <row r="4" spans="3:14" x14ac:dyDescent="0.45">
      <c r="C4" s="1" t="s">
        <v>0</v>
      </c>
      <c r="D4" s="1" t="s">
        <v>1</v>
      </c>
      <c r="E4" s="1" t="s">
        <v>2</v>
      </c>
      <c r="F4" s="1" t="s">
        <v>3</v>
      </c>
      <c r="G4" s="1"/>
      <c r="H4" s="1"/>
      <c r="I4" s="1" t="s">
        <v>145</v>
      </c>
      <c r="J4">
        <f>COUNTIF($E$5:$E$1000,"India")</f>
        <v>32</v>
      </c>
      <c r="K4" s="10">
        <f>(J4/$J$8)*100%</f>
        <v>0.5</v>
      </c>
      <c r="L4" s="10"/>
      <c r="M4">
        <f>COUNTIFS(F5:F1000,"Active")</f>
        <v>3</v>
      </c>
      <c r="N4">
        <f>COUNTIFS(F5:F1000,"Inactive")</f>
        <v>61</v>
      </c>
    </row>
    <row r="5" spans="3:14" x14ac:dyDescent="0.45">
      <c r="C5">
        <v>1</v>
      </c>
      <c r="D5" t="s">
        <v>479</v>
      </c>
      <c r="E5" t="s">
        <v>145</v>
      </c>
      <c r="F5" t="s">
        <v>104</v>
      </c>
      <c r="I5" s="1" t="s">
        <v>24</v>
      </c>
      <c r="J5">
        <f>COUNTIF($E$5:$E$1000,"Malaysia")</f>
        <v>29</v>
      </c>
      <c r="K5" s="10">
        <f t="shared" ref="K5:K7" si="0">(J5/$J$8)*100%</f>
        <v>0.453125</v>
      </c>
      <c r="L5" s="10"/>
    </row>
    <row r="6" spans="3:14" x14ac:dyDescent="0.45">
      <c r="C6">
        <f>C5+1</f>
        <v>2</v>
      </c>
      <c r="D6" t="s">
        <v>380</v>
      </c>
      <c r="E6" t="s">
        <v>145</v>
      </c>
      <c r="F6" t="s">
        <v>104</v>
      </c>
      <c r="I6" s="1" t="s">
        <v>6</v>
      </c>
      <c r="J6">
        <f>COUNTIF($E$5:$E$1000,"Singapore")</f>
        <v>2</v>
      </c>
      <c r="K6" s="10">
        <f t="shared" si="0"/>
        <v>3.125E-2</v>
      </c>
      <c r="L6" s="10"/>
    </row>
    <row r="7" spans="3:14" x14ac:dyDescent="0.45">
      <c r="C7">
        <f t="shared" ref="C7:C68" si="1">C6+1</f>
        <v>3</v>
      </c>
      <c r="D7" t="s">
        <v>480</v>
      </c>
      <c r="E7" t="s">
        <v>145</v>
      </c>
      <c r="F7" t="s">
        <v>104</v>
      </c>
      <c r="I7" s="1" t="s">
        <v>490</v>
      </c>
      <c r="J7">
        <f>COUNTIF($E$5:$E$1000,"China")</f>
        <v>1</v>
      </c>
      <c r="K7" s="10">
        <f t="shared" si="0"/>
        <v>1.5625E-2</v>
      </c>
      <c r="L7" s="10"/>
    </row>
    <row r="8" spans="3:14" x14ac:dyDescent="0.45">
      <c r="C8">
        <f t="shared" si="1"/>
        <v>4</v>
      </c>
      <c r="D8" t="s">
        <v>481</v>
      </c>
      <c r="E8" t="s">
        <v>24</v>
      </c>
      <c r="F8" t="s">
        <v>7</v>
      </c>
      <c r="J8">
        <f>SUM(J4:J7)</f>
        <v>64</v>
      </c>
      <c r="K8" s="6">
        <f>SUM(K4:K7)</f>
        <v>1</v>
      </c>
      <c r="L8" s="6"/>
    </row>
    <row r="9" spans="3:14" x14ac:dyDescent="0.45">
      <c r="C9">
        <f t="shared" si="1"/>
        <v>5</v>
      </c>
      <c r="D9" t="s">
        <v>482</v>
      </c>
      <c r="E9" t="s">
        <v>24</v>
      </c>
      <c r="F9" t="s">
        <v>104</v>
      </c>
    </row>
    <row r="10" spans="3:14" x14ac:dyDescent="0.45">
      <c r="C10">
        <f t="shared" si="1"/>
        <v>6</v>
      </c>
      <c r="D10" t="s">
        <v>483</v>
      </c>
      <c r="E10" t="s">
        <v>24</v>
      </c>
      <c r="F10" t="s">
        <v>104</v>
      </c>
    </row>
    <row r="11" spans="3:14" x14ac:dyDescent="0.45">
      <c r="C11">
        <f t="shared" si="1"/>
        <v>7</v>
      </c>
      <c r="D11" t="s">
        <v>484</v>
      </c>
      <c r="E11" t="s">
        <v>24</v>
      </c>
      <c r="F11" t="s">
        <v>104</v>
      </c>
    </row>
    <row r="12" spans="3:14" x14ac:dyDescent="0.45">
      <c r="C12">
        <f t="shared" si="1"/>
        <v>8</v>
      </c>
      <c r="D12" t="s">
        <v>485</v>
      </c>
      <c r="E12" t="s">
        <v>24</v>
      </c>
      <c r="F12" t="s">
        <v>104</v>
      </c>
    </row>
    <row r="13" spans="3:14" x14ac:dyDescent="0.45">
      <c r="C13">
        <f t="shared" si="1"/>
        <v>9</v>
      </c>
      <c r="D13" t="s">
        <v>486</v>
      </c>
      <c r="E13" t="s">
        <v>24</v>
      </c>
      <c r="F13" t="s">
        <v>104</v>
      </c>
    </row>
    <row r="14" spans="3:14" x14ac:dyDescent="0.45">
      <c r="C14">
        <f t="shared" si="1"/>
        <v>10</v>
      </c>
      <c r="D14" t="s">
        <v>487</v>
      </c>
      <c r="E14" t="s">
        <v>24</v>
      </c>
      <c r="F14" t="s">
        <v>7</v>
      </c>
    </row>
    <row r="15" spans="3:14" x14ac:dyDescent="0.45">
      <c r="C15">
        <f t="shared" si="1"/>
        <v>11</v>
      </c>
      <c r="D15" t="s">
        <v>488</v>
      </c>
      <c r="E15" t="s">
        <v>24</v>
      </c>
      <c r="F15" t="s">
        <v>7</v>
      </c>
    </row>
    <row r="16" spans="3:14" x14ac:dyDescent="0.45">
      <c r="C16">
        <f t="shared" si="1"/>
        <v>12</v>
      </c>
      <c r="D16" t="s">
        <v>489</v>
      </c>
      <c r="E16" t="s">
        <v>490</v>
      </c>
      <c r="F16" t="s">
        <v>104</v>
      </c>
    </row>
    <row r="17" spans="3:6" x14ac:dyDescent="0.45">
      <c r="C17">
        <f t="shared" si="1"/>
        <v>13</v>
      </c>
      <c r="D17" t="s">
        <v>491</v>
      </c>
      <c r="E17" t="s">
        <v>145</v>
      </c>
      <c r="F17" t="s">
        <v>104</v>
      </c>
    </row>
    <row r="18" spans="3:6" x14ac:dyDescent="0.45">
      <c r="C18">
        <f t="shared" si="1"/>
        <v>14</v>
      </c>
      <c r="D18" t="s">
        <v>492</v>
      </c>
      <c r="E18" t="s">
        <v>145</v>
      </c>
      <c r="F18" t="s">
        <v>104</v>
      </c>
    </row>
    <row r="19" spans="3:6" x14ac:dyDescent="0.45">
      <c r="C19">
        <f t="shared" si="1"/>
        <v>15</v>
      </c>
      <c r="D19" t="s">
        <v>493</v>
      </c>
      <c r="E19" t="s">
        <v>145</v>
      </c>
      <c r="F19" t="s">
        <v>104</v>
      </c>
    </row>
    <row r="20" spans="3:6" x14ac:dyDescent="0.45">
      <c r="C20">
        <f t="shared" si="1"/>
        <v>16</v>
      </c>
      <c r="D20" t="s">
        <v>494</v>
      </c>
      <c r="E20" t="s">
        <v>145</v>
      </c>
      <c r="F20" t="s">
        <v>104</v>
      </c>
    </row>
    <row r="21" spans="3:6" x14ac:dyDescent="0.45">
      <c r="C21">
        <f t="shared" si="1"/>
        <v>17</v>
      </c>
      <c r="D21" t="s">
        <v>495</v>
      </c>
      <c r="E21" t="s">
        <v>145</v>
      </c>
      <c r="F21" t="s">
        <v>104</v>
      </c>
    </row>
    <row r="22" spans="3:6" x14ac:dyDescent="0.45">
      <c r="C22">
        <f t="shared" si="1"/>
        <v>18</v>
      </c>
      <c r="D22" t="s">
        <v>496</v>
      </c>
      <c r="E22" t="s">
        <v>145</v>
      </c>
      <c r="F22" t="s">
        <v>104</v>
      </c>
    </row>
    <row r="23" spans="3:6" x14ac:dyDescent="0.45">
      <c r="C23">
        <f t="shared" si="1"/>
        <v>19</v>
      </c>
      <c r="D23" t="s">
        <v>497</v>
      </c>
      <c r="E23" t="s">
        <v>145</v>
      </c>
      <c r="F23" t="s">
        <v>104</v>
      </c>
    </row>
    <row r="24" spans="3:6" x14ac:dyDescent="0.45">
      <c r="C24">
        <f t="shared" si="1"/>
        <v>20</v>
      </c>
      <c r="D24" t="s">
        <v>498</v>
      </c>
      <c r="E24" t="s">
        <v>145</v>
      </c>
      <c r="F24" t="s">
        <v>104</v>
      </c>
    </row>
    <row r="25" spans="3:6" x14ac:dyDescent="0.45">
      <c r="C25">
        <f t="shared" si="1"/>
        <v>21</v>
      </c>
      <c r="D25" t="s">
        <v>499</v>
      </c>
      <c r="E25" t="s">
        <v>145</v>
      </c>
      <c r="F25" t="s">
        <v>104</v>
      </c>
    </row>
    <row r="26" spans="3:6" x14ac:dyDescent="0.45">
      <c r="C26">
        <f t="shared" si="1"/>
        <v>22</v>
      </c>
      <c r="D26" t="s">
        <v>500</v>
      </c>
      <c r="E26" t="s">
        <v>145</v>
      </c>
      <c r="F26" t="s">
        <v>104</v>
      </c>
    </row>
    <row r="27" spans="3:6" x14ac:dyDescent="0.45">
      <c r="C27">
        <f t="shared" si="1"/>
        <v>23</v>
      </c>
      <c r="D27" t="s">
        <v>501</v>
      </c>
      <c r="E27" t="s">
        <v>145</v>
      </c>
      <c r="F27" t="s">
        <v>104</v>
      </c>
    </row>
    <row r="28" spans="3:6" x14ac:dyDescent="0.45">
      <c r="C28">
        <f t="shared" si="1"/>
        <v>24</v>
      </c>
      <c r="D28" t="s">
        <v>502</v>
      </c>
      <c r="E28" t="s">
        <v>145</v>
      </c>
      <c r="F28" t="s">
        <v>104</v>
      </c>
    </row>
    <row r="29" spans="3:6" x14ac:dyDescent="0.45">
      <c r="C29">
        <f t="shared" si="1"/>
        <v>25</v>
      </c>
      <c r="D29" t="s">
        <v>503</v>
      </c>
      <c r="E29" t="s">
        <v>145</v>
      </c>
      <c r="F29" t="s">
        <v>104</v>
      </c>
    </row>
    <row r="30" spans="3:6" x14ac:dyDescent="0.45">
      <c r="C30">
        <f t="shared" si="1"/>
        <v>26</v>
      </c>
      <c r="D30" t="s">
        <v>504</v>
      </c>
      <c r="E30" t="s">
        <v>145</v>
      </c>
      <c r="F30" t="s">
        <v>104</v>
      </c>
    </row>
    <row r="31" spans="3:6" x14ac:dyDescent="0.45">
      <c r="C31">
        <f t="shared" si="1"/>
        <v>27</v>
      </c>
      <c r="D31" t="s">
        <v>505</v>
      </c>
      <c r="E31" t="s">
        <v>145</v>
      </c>
      <c r="F31" t="s">
        <v>104</v>
      </c>
    </row>
    <row r="32" spans="3:6" x14ac:dyDescent="0.45">
      <c r="C32">
        <f t="shared" si="1"/>
        <v>28</v>
      </c>
      <c r="D32" t="s">
        <v>506</v>
      </c>
      <c r="E32" t="s">
        <v>145</v>
      </c>
      <c r="F32" t="s">
        <v>104</v>
      </c>
    </row>
    <row r="33" spans="3:6" x14ac:dyDescent="0.45">
      <c r="C33">
        <f t="shared" si="1"/>
        <v>29</v>
      </c>
      <c r="D33" t="s">
        <v>507</v>
      </c>
      <c r="E33" t="s">
        <v>145</v>
      </c>
      <c r="F33" t="s">
        <v>104</v>
      </c>
    </row>
    <row r="34" spans="3:6" x14ac:dyDescent="0.45">
      <c r="C34">
        <f t="shared" si="1"/>
        <v>30</v>
      </c>
      <c r="D34" t="s">
        <v>508</v>
      </c>
      <c r="E34" t="s">
        <v>145</v>
      </c>
      <c r="F34" t="s">
        <v>104</v>
      </c>
    </row>
    <row r="35" spans="3:6" x14ac:dyDescent="0.45">
      <c r="C35">
        <f t="shared" si="1"/>
        <v>31</v>
      </c>
      <c r="D35" t="s">
        <v>509</v>
      </c>
      <c r="E35" t="s">
        <v>145</v>
      </c>
      <c r="F35" t="s">
        <v>104</v>
      </c>
    </row>
    <row r="36" spans="3:6" x14ac:dyDescent="0.45">
      <c r="C36">
        <f t="shared" si="1"/>
        <v>32</v>
      </c>
      <c r="D36" t="s">
        <v>510</v>
      </c>
      <c r="E36" t="s">
        <v>145</v>
      </c>
      <c r="F36" t="s">
        <v>104</v>
      </c>
    </row>
    <row r="37" spans="3:6" x14ac:dyDescent="0.45">
      <c r="C37">
        <f t="shared" si="1"/>
        <v>33</v>
      </c>
      <c r="D37" t="s">
        <v>511</v>
      </c>
      <c r="E37" t="s">
        <v>145</v>
      </c>
      <c r="F37" t="s">
        <v>104</v>
      </c>
    </row>
    <row r="38" spans="3:6" x14ac:dyDescent="0.45">
      <c r="C38">
        <f t="shared" si="1"/>
        <v>34</v>
      </c>
      <c r="D38" t="s">
        <v>512</v>
      </c>
      <c r="E38" t="s">
        <v>145</v>
      </c>
      <c r="F38" t="s">
        <v>104</v>
      </c>
    </row>
    <row r="39" spans="3:6" x14ac:dyDescent="0.45">
      <c r="C39">
        <f t="shared" si="1"/>
        <v>35</v>
      </c>
      <c r="D39" t="s">
        <v>513</v>
      </c>
      <c r="E39" t="s">
        <v>145</v>
      </c>
      <c r="F39" t="s">
        <v>104</v>
      </c>
    </row>
    <row r="40" spans="3:6" x14ac:dyDescent="0.45">
      <c r="C40">
        <f t="shared" si="1"/>
        <v>36</v>
      </c>
      <c r="D40" t="s">
        <v>514</v>
      </c>
      <c r="E40" t="s">
        <v>145</v>
      </c>
      <c r="F40" t="s">
        <v>104</v>
      </c>
    </row>
    <row r="41" spans="3:6" x14ac:dyDescent="0.45">
      <c r="C41">
        <f t="shared" si="1"/>
        <v>37</v>
      </c>
      <c r="D41" t="s">
        <v>515</v>
      </c>
      <c r="E41" t="s">
        <v>145</v>
      </c>
      <c r="F41" t="s">
        <v>104</v>
      </c>
    </row>
    <row r="42" spans="3:6" x14ac:dyDescent="0.45">
      <c r="C42">
        <f t="shared" si="1"/>
        <v>38</v>
      </c>
      <c r="D42" t="s">
        <v>516</v>
      </c>
      <c r="E42" t="s">
        <v>145</v>
      </c>
      <c r="F42" t="s">
        <v>104</v>
      </c>
    </row>
    <row r="43" spans="3:6" x14ac:dyDescent="0.45">
      <c r="C43">
        <f t="shared" si="1"/>
        <v>39</v>
      </c>
      <c r="D43" t="s">
        <v>517</v>
      </c>
      <c r="E43" t="s">
        <v>145</v>
      </c>
      <c r="F43" t="s">
        <v>104</v>
      </c>
    </row>
    <row r="44" spans="3:6" x14ac:dyDescent="0.45">
      <c r="C44">
        <f t="shared" si="1"/>
        <v>40</v>
      </c>
      <c r="D44" t="s">
        <v>518</v>
      </c>
      <c r="E44" t="s">
        <v>145</v>
      </c>
      <c r="F44" t="s">
        <v>104</v>
      </c>
    </row>
    <row r="45" spans="3:6" x14ac:dyDescent="0.45">
      <c r="C45">
        <f t="shared" si="1"/>
        <v>41</v>
      </c>
      <c r="D45" t="s">
        <v>519</v>
      </c>
      <c r="E45" t="s">
        <v>145</v>
      </c>
      <c r="F45" t="s">
        <v>104</v>
      </c>
    </row>
    <row r="46" spans="3:6" x14ac:dyDescent="0.45">
      <c r="C46">
        <f t="shared" si="1"/>
        <v>42</v>
      </c>
      <c r="D46" t="s">
        <v>520</v>
      </c>
      <c r="E46" t="s">
        <v>24</v>
      </c>
      <c r="F46" t="s">
        <v>104</v>
      </c>
    </row>
    <row r="47" spans="3:6" x14ac:dyDescent="0.45">
      <c r="C47">
        <f t="shared" si="1"/>
        <v>43</v>
      </c>
      <c r="D47" t="s">
        <v>521</v>
      </c>
      <c r="E47" t="s">
        <v>24</v>
      </c>
      <c r="F47" t="s">
        <v>104</v>
      </c>
    </row>
    <row r="48" spans="3:6" x14ac:dyDescent="0.45">
      <c r="C48">
        <f t="shared" si="1"/>
        <v>44</v>
      </c>
      <c r="D48" t="s">
        <v>522</v>
      </c>
      <c r="E48" t="s">
        <v>24</v>
      </c>
      <c r="F48" t="s">
        <v>104</v>
      </c>
    </row>
    <row r="49" spans="3:6" x14ac:dyDescent="0.45">
      <c r="C49">
        <f t="shared" si="1"/>
        <v>45</v>
      </c>
      <c r="D49" t="s">
        <v>523</v>
      </c>
      <c r="E49" t="s">
        <v>24</v>
      </c>
      <c r="F49" t="s">
        <v>104</v>
      </c>
    </row>
    <row r="50" spans="3:6" x14ac:dyDescent="0.45">
      <c r="C50">
        <f t="shared" si="1"/>
        <v>46</v>
      </c>
      <c r="D50" t="s">
        <v>524</v>
      </c>
      <c r="E50" t="s">
        <v>24</v>
      </c>
      <c r="F50" t="s">
        <v>104</v>
      </c>
    </row>
    <row r="51" spans="3:6" x14ac:dyDescent="0.45">
      <c r="C51">
        <f t="shared" si="1"/>
        <v>47</v>
      </c>
      <c r="D51" t="s">
        <v>525</v>
      </c>
      <c r="E51" t="s">
        <v>24</v>
      </c>
      <c r="F51" t="s">
        <v>104</v>
      </c>
    </row>
    <row r="52" spans="3:6" x14ac:dyDescent="0.45">
      <c r="C52">
        <f t="shared" si="1"/>
        <v>48</v>
      </c>
      <c r="D52" t="s">
        <v>526</v>
      </c>
      <c r="E52" t="s">
        <v>24</v>
      </c>
      <c r="F52" t="s">
        <v>104</v>
      </c>
    </row>
    <row r="53" spans="3:6" x14ac:dyDescent="0.45">
      <c r="C53">
        <f t="shared" si="1"/>
        <v>49</v>
      </c>
      <c r="D53" t="s">
        <v>527</v>
      </c>
      <c r="E53" t="s">
        <v>24</v>
      </c>
      <c r="F53" t="s">
        <v>104</v>
      </c>
    </row>
    <row r="54" spans="3:6" x14ac:dyDescent="0.45">
      <c r="C54">
        <f t="shared" si="1"/>
        <v>50</v>
      </c>
      <c r="D54" t="s">
        <v>528</v>
      </c>
      <c r="E54" t="s">
        <v>24</v>
      </c>
      <c r="F54" t="s">
        <v>104</v>
      </c>
    </row>
    <row r="55" spans="3:6" x14ac:dyDescent="0.45">
      <c r="C55">
        <f t="shared" si="1"/>
        <v>51</v>
      </c>
      <c r="D55" t="s">
        <v>529</v>
      </c>
      <c r="E55" t="s">
        <v>24</v>
      </c>
      <c r="F55" t="s">
        <v>104</v>
      </c>
    </row>
    <row r="56" spans="3:6" x14ac:dyDescent="0.45">
      <c r="C56">
        <f t="shared" si="1"/>
        <v>52</v>
      </c>
      <c r="D56" t="s">
        <v>530</v>
      </c>
      <c r="E56" t="s">
        <v>24</v>
      </c>
      <c r="F56" t="s">
        <v>104</v>
      </c>
    </row>
    <row r="57" spans="3:6" x14ac:dyDescent="0.45">
      <c r="C57">
        <f t="shared" si="1"/>
        <v>53</v>
      </c>
      <c r="D57" t="s">
        <v>531</v>
      </c>
      <c r="E57" t="s">
        <v>24</v>
      </c>
      <c r="F57" t="s">
        <v>104</v>
      </c>
    </row>
    <row r="58" spans="3:6" x14ac:dyDescent="0.45">
      <c r="C58">
        <f t="shared" si="1"/>
        <v>54</v>
      </c>
      <c r="D58" t="s">
        <v>532</v>
      </c>
      <c r="E58" t="s">
        <v>24</v>
      </c>
      <c r="F58" t="s">
        <v>104</v>
      </c>
    </row>
    <row r="59" spans="3:6" x14ac:dyDescent="0.45">
      <c r="C59">
        <f t="shared" si="1"/>
        <v>55</v>
      </c>
      <c r="D59" t="s">
        <v>533</v>
      </c>
      <c r="E59" t="s">
        <v>24</v>
      </c>
      <c r="F59" t="s">
        <v>104</v>
      </c>
    </row>
    <row r="60" spans="3:6" x14ac:dyDescent="0.45">
      <c r="C60">
        <f t="shared" si="1"/>
        <v>56</v>
      </c>
      <c r="D60" t="s">
        <v>534</v>
      </c>
      <c r="E60" t="s">
        <v>24</v>
      </c>
      <c r="F60" t="s">
        <v>104</v>
      </c>
    </row>
    <row r="61" spans="3:6" x14ac:dyDescent="0.45">
      <c r="C61">
        <f t="shared" si="1"/>
        <v>57</v>
      </c>
      <c r="D61" t="s">
        <v>535</v>
      </c>
      <c r="E61" t="s">
        <v>24</v>
      </c>
      <c r="F61" t="s">
        <v>104</v>
      </c>
    </row>
    <row r="62" spans="3:6" x14ac:dyDescent="0.45">
      <c r="C62">
        <f t="shared" si="1"/>
        <v>58</v>
      </c>
      <c r="D62" t="s">
        <v>536</v>
      </c>
      <c r="E62" t="s">
        <v>24</v>
      </c>
      <c r="F62" t="s">
        <v>104</v>
      </c>
    </row>
    <row r="63" spans="3:6" x14ac:dyDescent="0.45">
      <c r="C63">
        <f t="shared" si="1"/>
        <v>59</v>
      </c>
      <c r="D63" t="s">
        <v>537</v>
      </c>
      <c r="E63" t="s">
        <v>24</v>
      </c>
      <c r="F63" t="s">
        <v>104</v>
      </c>
    </row>
    <row r="64" spans="3:6" x14ac:dyDescent="0.45">
      <c r="C64">
        <f t="shared" si="1"/>
        <v>60</v>
      </c>
      <c r="D64" t="s">
        <v>538</v>
      </c>
      <c r="E64" t="s">
        <v>24</v>
      </c>
      <c r="F64" t="s">
        <v>104</v>
      </c>
    </row>
    <row r="65" spans="3:6" x14ac:dyDescent="0.45">
      <c r="C65">
        <f t="shared" si="1"/>
        <v>61</v>
      </c>
      <c r="D65" t="s">
        <v>539</v>
      </c>
      <c r="E65" t="s">
        <v>24</v>
      </c>
      <c r="F65" t="s">
        <v>104</v>
      </c>
    </row>
    <row r="66" spans="3:6" x14ac:dyDescent="0.45">
      <c r="C66">
        <f t="shared" si="1"/>
        <v>62</v>
      </c>
      <c r="D66" t="s">
        <v>540</v>
      </c>
      <c r="E66" t="s">
        <v>24</v>
      </c>
      <c r="F66" t="s">
        <v>104</v>
      </c>
    </row>
    <row r="67" spans="3:6" x14ac:dyDescent="0.45">
      <c r="C67">
        <f t="shared" si="1"/>
        <v>63</v>
      </c>
      <c r="D67" t="s">
        <v>541</v>
      </c>
      <c r="E67" t="s">
        <v>6</v>
      </c>
      <c r="F67" t="s">
        <v>104</v>
      </c>
    </row>
    <row r="68" spans="3:6" x14ac:dyDescent="0.45">
      <c r="C68">
        <f t="shared" si="1"/>
        <v>64</v>
      </c>
      <c r="D68" t="s">
        <v>542</v>
      </c>
      <c r="E68" t="s">
        <v>6</v>
      </c>
      <c r="F68" t="s">
        <v>104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2D310-F7D3-4C8E-977C-AF96523489CB}">
  <dimension ref="D4:M14"/>
  <sheetViews>
    <sheetView topLeftCell="C2" workbookViewId="0">
      <selection activeCell="E17" sqref="E17"/>
    </sheetView>
  </sheetViews>
  <sheetFormatPr defaultRowHeight="14.25" x14ac:dyDescent="0.45"/>
  <cols>
    <col min="5" max="5" width="42.06640625" customWidth="1"/>
    <col min="6" max="6" width="11.46484375" customWidth="1"/>
    <col min="7" max="7" width="10.9296875" customWidth="1"/>
    <col min="8" max="8" width="14.796875" bestFit="1" customWidth="1"/>
  </cols>
  <sheetData>
    <row r="4" spans="4:13" x14ac:dyDescent="0.45">
      <c r="D4" s="1" t="s">
        <v>0</v>
      </c>
      <c r="E4" s="1" t="s">
        <v>1</v>
      </c>
      <c r="F4" s="1" t="s">
        <v>2</v>
      </c>
      <c r="G4" s="1" t="s">
        <v>3</v>
      </c>
      <c r="H4" s="1"/>
      <c r="I4" s="1" t="s">
        <v>752</v>
      </c>
      <c r="J4" s="1"/>
      <c r="K4" s="1"/>
      <c r="L4" s="1" t="s">
        <v>7</v>
      </c>
      <c r="M4" s="1" t="s">
        <v>104</v>
      </c>
    </row>
    <row r="5" spans="4:13" x14ac:dyDescent="0.45">
      <c r="D5">
        <v>1</v>
      </c>
      <c r="E5" t="s">
        <v>543</v>
      </c>
      <c r="F5" t="s">
        <v>24</v>
      </c>
      <c r="G5" t="s">
        <v>7</v>
      </c>
      <c r="I5" t="s">
        <v>24</v>
      </c>
      <c r="J5">
        <f>COUNTIF($F$5:$F$1000,"Malaysia")</f>
        <v>8</v>
      </c>
      <c r="K5" s="6">
        <f>(J5/$J$8)*100%</f>
        <v>0.8</v>
      </c>
      <c r="L5">
        <f>COUNTIF(G5:G1000,"Active")</f>
        <v>3</v>
      </c>
      <c r="M5">
        <f>COUNTIF(G5:G1000,"Inactive")</f>
        <v>7</v>
      </c>
    </row>
    <row r="6" spans="4:13" x14ac:dyDescent="0.45">
      <c r="D6">
        <f>D5+1</f>
        <v>2</v>
      </c>
      <c r="E6" t="s">
        <v>544</v>
      </c>
      <c r="F6" t="s">
        <v>24</v>
      </c>
      <c r="G6" t="s">
        <v>7</v>
      </c>
      <c r="I6" t="s">
        <v>546</v>
      </c>
      <c r="J6">
        <f>COUNTIF($F$5:$F$1000,"Egypt")</f>
        <v>1</v>
      </c>
      <c r="K6" s="6">
        <f t="shared" ref="K6:K7" si="0">(J6/$J$8)*100%</f>
        <v>0.1</v>
      </c>
    </row>
    <row r="7" spans="4:13" x14ac:dyDescent="0.45">
      <c r="D7">
        <f t="shared" ref="D7:D14" si="1">D6+1</f>
        <v>3</v>
      </c>
      <c r="E7" t="s">
        <v>545</v>
      </c>
      <c r="F7" t="s">
        <v>546</v>
      </c>
      <c r="G7" t="s">
        <v>104</v>
      </c>
      <c r="I7" t="s">
        <v>6</v>
      </c>
      <c r="J7">
        <f>COUNTIF($F$5:$F$1000,"Singapore")</f>
        <v>1</v>
      </c>
      <c r="K7" s="6">
        <f t="shared" si="0"/>
        <v>0.1</v>
      </c>
    </row>
    <row r="8" spans="4:13" x14ac:dyDescent="0.45">
      <c r="D8">
        <f t="shared" si="1"/>
        <v>4</v>
      </c>
      <c r="E8" t="s">
        <v>547</v>
      </c>
      <c r="F8" t="s">
        <v>24</v>
      </c>
      <c r="G8" t="s">
        <v>104</v>
      </c>
      <c r="J8">
        <f>SUM(J5:J7)</f>
        <v>10</v>
      </c>
      <c r="K8">
        <f>SUM(K5:K7)</f>
        <v>1</v>
      </c>
    </row>
    <row r="9" spans="4:13" x14ac:dyDescent="0.45">
      <c r="D9">
        <f t="shared" si="1"/>
        <v>5</v>
      </c>
      <c r="E9" t="s">
        <v>548</v>
      </c>
      <c r="F9" t="s">
        <v>24</v>
      </c>
      <c r="G9" t="s">
        <v>104</v>
      </c>
    </row>
    <row r="10" spans="4:13" x14ac:dyDescent="0.45">
      <c r="D10">
        <f t="shared" si="1"/>
        <v>6</v>
      </c>
      <c r="E10" t="s">
        <v>549</v>
      </c>
      <c r="F10" t="s">
        <v>24</v>
      </c>
      <c r="G10" t="s">
        <v>104</v>
      </c>
    </row>
    <row r="11" spans="4:13" x14ac:dyDescent="0.45">
      <c r="D11">
        <f t="shared" si="1"/>
        <v>7</v>
      </c>
      <c r="E11" t="s">
        <v>61</v>
      </c>
      <c r="F11" t="s">
        <v>24</v>
      </c>
      <c r="G11" t="s">
        <v>104</v>
      </c>
    </row>
    <row r="12" spans="4:13" x14ac:dyDescent="0.45">
      <c r="D12">
        <f t="shared" si="1"/>
        <v>8</v>
      </c>
      <c r="E12" t="s">
        <v>550</v>
      </c>
      <c r="F12" t="s">
        <v>24</v>
      </c>
      <c r="G12" t="s">
        <v>104</v>
      </c>
    </row>
    <row r="13" spans="4:13" x14ac:dyDescent="0.45">
      <c r="D13">
        <f t="shared" si="1"/>
        <v>9</v>
      </c>
      <c r="E13" t="s">
        <v>551</v>
      </c>
      <c r="F13" t="s">
        <v>24</v>
      </c>
      <c r="G13" t="s">
        <v>104</v>
      </c>
    </row>
    <row r="14" spans="4:13" x14ac:dyDescent="0.45">
      <c r="D14">
        <f t="shared" si="1"/>
        <v>10</v>
      </c>
      <c r="E14" t="s">
        <v>552</v>
      </c>
      <c r="F14" t="s">
        <v>6</v>
      </c>
      <c r="G14" t="s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62196-4B14-41AC-8755-ADDB74EB67B9}">
  <dimension ref="D3:O128"/>
  <sheetViews>
    <sheetView topLeftCell="A123" zoomScale="90" zoomScaleNormal="90" workbookViewId="0">
      <selection activeCell="F116" sqref="F116"/>
    </sheetView>
  </sheetViews>
  <sheetFormatPr defaultRowHeight="14.25" x14ac:dyDescent="0.45"/>
  <cols>
    <col min="5" max="5" width="58.19921875" bestFit="1" customWidth="1"/>
    <col min="6" max="6" width="11.06640625" customWidth="1"/>
    <col min="7" max="7" width="17.33203125" customWidth="1"/>
    <col min="8" max="8" width="15.796875" customWidth="1"/>
    <col min="9" max="9" width="12.46484375" bestFit="1" customWidth="1"/>
  </cols>
  <sheetData>
    <row r="3" spans="4:15" x14ac:dyDescent="0.45">
      <c r="D3" s="1" t="s">
        <v>0</v>
      </c>
      <c r="E3" s="1" t="s">
        <v>1</v>
      </c>
      <c r="F3" s="1" t="s">
        <v>2</v>
      </c>
      <c r="G3" s="1" t="s">
        <v>3</v>
      </c>
      <c r="H3" s="1"/>
      <c r="I3" s="1" t="s">
        <v>753</v>
      </c>
      <c r="J3" s="1"/>
      <c r="K3" s="1"/>
      <c r="L3" s="1"/>
      <c r="M3" s="1" t="s">
        <v>7</v>
      </c>
      <c r="N3" s="1" t="s">
        <v>104</v>
      </c>
    </row>
    <row r="4" spans="4:15" x14ac:dyDescent="0.45">
      <c r="D4">
        <v>1</v>
      </c>
      <c r="E4" t="s">
        <v>553</v>
      </c>
      <c r="F4" t="s">
        <v>103</v>
      </c>
      <c r="G4" t="s">
        <v>104</v>
      </c>
      <c r="I4" s="4" t="s">
        <v>703</v>
      </c>
      <c r="J4">
        <f>COUNTIF(F4:F1000,"Malaysia")</f>
        <v>42</v>
      </c>
      <c r="K4" s="7">
        <f>(J4/$J$14)*100%</f>
        <v>0.33600000000000002</v>
      </c>
      <c r="L4" s="7"/>
      <c r="M4">
        <f>COUNTIF($G$4:$G$1000,"Active")</f>
        <v>13</v>
      </c>
      <c r="N4">
        <f>COUNTIF($G$4:$G$1000,"Inactive")</f>
        <v>112</v>
      </c>
      <c r="O4">
        <f>M4+N4</f>
        <v>125</v>
      </c>
    </row>
    <row r="5" spans="4:15" x14ac:dyDescent="0.45">
      <c r="D5">
        <f>D4+1</f>
        <v>2</v>
      </c>
      <c r="E5" t="s">
        <v>554</v>
      </c>
      <c r="F5" t="s">
        <v>103</v>
      </c>
      <c r="G5" t="s">
        <v>104</v>
      </c>
      <c r="I5" s="4" t="s">
        <v>731</v>
      </c>
      <c r="J5">
        <f>COUNTIF($F$4:$F$1000,"India")</f>
        <v>26</v>
      </c>
      <c r="K5" s="7">
        <f t="shared" ref="K5:K13" si="0">(J5/$J$14)*100%</f>
        <v>0.20799999999999999</v>
      </c>
      <c r="L5" s="7"/>
    </row>
    <row r="6" spans="4:15" x14ac:dyDescent="0.45">
      <c r="D6">
        <f t="shared" ref="D6:D69" si="1">D5+1</f>
        <v>3</v>
      </c>
      <c r="E6" t="s">
        <v>555</v>
      </c>
      <c r="F6" t="s">
        <v>103</v>
      </c>
      <c r="G6" t="s">
        <v>104</v>
      </c>
      <c r="I6" s="4" t="s">
        <v>732</v>
      </c>
      <c r="J6">
        <f>COUNTIF($F$4:$F$1000,"Singapore")</f>
        <v>20</v>
      </c>
      <c r="K6" s="7">
        <f t="shared" si="0"/>
        <v>0.16</v>
      </c>
      <c r="L6" s="7"/>
    </row>
    <row r="7" spans="4:15" x14ac:dyDescent="0.45">
      <c r="D7">
        <f t="shared" si="1"/>
        <v>4</v>
      </c>
      <c r="E7" t="s">
        <v>556</v>
      </c>
      <c r="F7" t="s">
        <v>103</v>
      </c>
      <c r="G7" t="s">
        <v>104</v>
      </c>
      <c r="I7" s="4" t="s">
        <v>733</v>
      </c>
      <c r="J7">
        <f>COUNTIF($F$4:$F$1000,"Indonesia")</f>
        <v>15</v>
      </c>
      <c r="K7" s="7">
        <f t="shared" si="0"/>
        <v>0.12</v>
      </c>
      <c r="L7" s="7"/>
    </row>
    <row r="8" spans="4:15" x14ac:dyDescent="0.45">
      <c r="D8">
        <f t="shared" si="1"/>
        <v>5</v>
      </c>
      <c r="E8" t="s">
        <v>557</v>
      </c>
      <c r="F8" t="s">
        <v>577</v>
      </c>
      <c r="G8" t="s">
        <v>104</v>
      </c>
      <c r="I8" s="4" t="s">
        <v>734</v>
      </c>
      <c r="J8">
        <f>COUNTIF($F$4:$F$1000,"USA")</f>
        <v>4</v>
      </c>
      <c r="K8" s="7">
        <f t="shared" si="0"/>
        <v>3.2000000000000001E-2</v>
      </c>
      <c r="L8" s="7"/>
    </row>
    <row r="9" spans="4:15" x14ac:dyDescent="0.45">
      <c r="D9">
        <f t="shared" si="1"/>
        <v>6</v>
      </c>
      <c r="E9" t="s">
        <v>558</v>
      </c>
      <c r="F9" t="s">
        <v>577</v>
      </c>
      <c r="G9" t="s">
        <v>104</v>
      </c>
      <c r="I9" s="4" t="s">
        <v>735</v>
      </c>
      <c r="J9">
        <f>COUNTIF($F$4:$F$1000,"Africa")</f>
        <v>5</v>
      </c>
      <c r="K9" s="7">
        <f t="shared" si="0"/>
        <v>0.04</v>
      </c>
      <c r="L9" s="7"/>
    </row>
    <row r="10" spans="4:15" x14ac:dyDescent="0.45">
      <c r="D10">
        <f t="shared" si="1"/>
        <v>7</v>
      </c>
      <c r="E10" t="s">
        <v>559</v>
      </c>
      <c r="F10" t="s">
        <v>577</v>
      </c>
      <c r="G10" t="s">
        <v>104</v>
      </c>
      <c r="I10" s="4" t="s">
        <v>736</v>
      </c>
      <c r="J10">
        <f>COUNTIF($F$4:$F$1000,"Ghana")</f>
        <v>5</v>
      </c>
      <c r="K10" s="7">
        <f t="shared" si="0"/>
        <v>0.04</v>
      </c>
      <c r="L10" s="7"/>
    </row>
    <row r="11" spans="4:15" x14ac:dyDescent="0.45">
      <c r="D11">
        <f t="shared" si="1"/>
        <v>8</v>
      </c>
      <c r="E11" t="s">
        <v>560</v>
      </c>
      <c r="F11" t="s">
        <v>577</v>
      </c>
      <c r="G11" t="s">
        <v>104</v>
      </c>
      <c r="I11" s="4" t="s">
        <v>737</v>
      </c>
      <c r="J11">
        <f>COUNTIF($F$4:$F$1000,"Brunei")</f>
        <v>3</v>
      </c>
      <c r="K11" s="7">
        <f t="shared" si="0"/>
        <v>2.4E-2</v>
      </c>
      <c r="L11" s="7"/>
    </row>
    <row r="12" spans="4:15" x14ac:dyDescent="0.45">
      <c r="D12">
        <f t="shared" si="1"/>
        <v>9</v>
      </c>
      <c r="E12" t="s">
        <v>561</v>
      </c>
      <c r="F12" t="s">
        <v>577</v>
      </c>
      <c r="G12" t="s">
        <v>104</v>
      </c>
      <c r="I12" s="4" t="s">
        <v>738</v>
      </c>
      <c r="J12">
        <f>COUNTIF($F$4:$F$1000,"Australia")</f>
        <v>4</v>
      </c>
      <c r="K12" s="7">
        <f t="shared" si="0"/>
        <v>3.2000000000000001E-2</v>
      </c>
      <c r="L12" s="7"/>
    </row>
    <row r="13" spans="4:15" x14ac:dyDescent="0.45">
      <c r="D13">
        <f t="shared" si="1"/>
        <v>10</v>
      </c>
      <c r="E13" t="s">
        <v>562</v>
      </c>
      <c r="F13" t="s">
        <v>335</v>
      </c>
      <c r="G13" t="s">
        <v>104</v>
      </c>
      <c r="I13" s="4" t="s">
        <v>739</v>
      </c>
      <c r="J13">
        <f>COUNTIF($F$4:$F$1000,"Turkey")</f>
        <v>1</v>
      </c>
      <c r="K13" s="7">
        <f t="shared" si="0"/>
        <v>8.0000000000000002E-3</v>
      </c>
      <c r="L13" s="7"/>
    </row>
    <row r="14" spans="4:15" x14ac:dyDescent="0.45">
      <c r="D14">
        <f t="shared" si="1"/>
        <v>11</v>
      </c>
      <c r="E14" t="s">
        <v>563</v>
      </c>
      <c r="F14" t="s">
        <v>335</v>
      </c>
      <c r="G14" t="s">
        <v>104</v>
      </c>
      <c r="J14">
        <f>SUM(J4:J13)</f>
        <v>125</v>
      </c>
      <c r="K14" s="6">
        <f>SUM(K4:K13)</f>
        <v>1.0000000000000002</v>
      </c>
      <c r="L14" s="6"/>
    </row>
    <row r="15" spans="4:15" x14ac:dyDescent="0.45">
      <c r="D15">
        <f t="shared" si="1"/>
        <v>12</v>
      </c>
      <c r="E15" t="s">
        <v>564</v>
      </c>
      <c r="F15" t="s">
        <v>335</v>
      </c>
      <c r="G15" t="s">
        <v>104</v>
      </c>
    </row>
    <row r="16" spans="4:15" x14ac:dyDescent="0.45">
      <c r="D16">
        <f t="shared" si="1"/>
        <v>13</v>
      </c>
      <c r="E16" t="s">
        <v>565</v>
      </c>
      <c r="F16" t="s">
        <v>335</v>
      </c>
      <c r="G16" t="s">
        <v>104</v>
      </c>
    </row>
    <row r="17" spans="4:7" x14ac:dyDescent="0.45">
      <c r="D17">
        <f t="shared" si="1"/>
        <v>14</v>
      </c>
      <c r="E17" t="s">
        <v>566</v>
      </c>
      <c r="F17" t="s">
        <v>335</v>
      </c>
      <c r="G17" t="s">
        <v>104</v>
      </c>
    </row>
    <row r="18" spans="4:7" x14ac:dyDescent="0.45">
      <c r="D18">
        <f t="shared" si="1"/>
        <v>15</v>
      </c>
      <c r="E18" t="s">
        <v>567</v>
      </c>
      <c r="F18" t="s">
        <v>335</v>
      </c>
      <c r="G18" t="s">
        <v>104</v>
      </c>
    </row>
    <row r="19" spans="4:7" x14ac:dyDescent="0.45">
      <c r="D19">
        <f t="shared" si="1"/>
        <v>16</v>
      </c>
      <c r="E19" t="s">
        <v>568</v>
      </c>
      <c r="F19" t="s">
        <v>335</v>
      </c>
      <c r="G19" t="s">
        <v>104</v>
      </c>
    </row>
    <row r="20" spans="4:7" x14ac:dyDescent="0.45">
      <c r="D20">
        <f t="shared" si="1"/>
        <v>17</v>
      </c>
      <c r="E20" t="s">
        <v>569</v>
      </c>
      <c r="F20" t="s">
        <v>335</v>
      </c>
      <c r="G20" t="s">
        <v>104</v>
      </c>
    </row>
    <row r="21" spans="4:7" x14ac:dyDescent="0.45">
      <c r="D21">
        <f t="shared" si="1"/>
        <v>18</v>
      </c>
      <c r="E21" t="s">
        <v>570</v>
      </c>
      <c r="F21" t="s">
        <v>335</v>
      </c>
      <c r="G21" t="s">
        <v>104</v>
      </c>
    </row>
    <row r="22" spans="4:7" x14ac:dyDescent="0.45">
      <c r="D22">
        <f t="shared" si="1"/>
        <v>19</v>
      </c>
      <c r="E22" t="s">
        <v>571</v>
      </c>
      <c r="F22" t="s">
        <v>335</v>
      </c>
      <c r="G22" t="s">
        <v>104</v>
      </c>
    </row>
    <row r="23" spans="4:7" x14ac:dyDescent="0.45">
      <c r="D23">
        <f t="shared" si="1"/>
        <v>20</v>
      </c>
      <c r="E23" t="s">
        <v>572</v>
      </c>
      <c r="F23" t="s">
        <v>335</v>
      </c>
      <c r="G23" t="s">
        <v>104</v>
      </c>
    </row>
    <row r="24" spans="4:7" x14ac:dyDescent="0.45">
      <c r="D24">
        <f t="shared" si="1"/>
        <v>21</v>
      </c>
      <c r="E24" t="s">
        <v>573</v>
      </c>
      <c r="F24" t="s">
        <v>335</v>
      </c>
      <c r="G24" t="s">
        <v>104</v>
      </c>
    </row>
    <row r="25" spans="4:7" x14ac:dyDescent="0.45">
      <c r="D25">
        <f t="shared" si="1"/>
        <v>22</v>
      </c>
      <c r="E25" t="s">
        <v>574</v>
      </c>
      <c r="F25" t="s">
        <v>335</v>
      </c>
      <c r="G25" t="s">
        <v>104</v>
      </c>
    </row>
    <row r="26" spans="4:7" x14ac:dyDescent="0.45">
      <c r="D26">
        <f t="shared" si="1"/>
        <v>23</v>
      </c>
      <c r="E26" t="s">
        <v>575</v>
      </c>
      <c r="F26" t="s">
        <v>335</v>
      </c>
      <c r="G26" t="s">
        <v>104</v>
      </c>
    </row>
    <row r="27" spans="4:7" x14ac:dyDescent="0.45">
      <c r="D27">
        <f t="shared" si="1"/>
        <v>24</v>
      </c>
      <c r="E27" t="s">
        <v>576</v>
      </c>
      <c r="F27" t="s">
        <v>335</v>
      </c>
      <c r="G27" t="s">
        <v>104</v>
      </c>
    </row>
    <row r="28" spans="4:7" x14ac:dyDescent="0.45">
      <c r="D28">
        <f t="shared" si="1"/>
        <v>25</v>
      </c>
      <c r="E28" t="s">
        <v>578</v>
      </c>
      <c r="F28" t="s">
        <v>405</v>
      </c>
      <c r="G28" t="s">
        <v>104</v>
      </c>
    </row>
    <row r="29" spans="4:7" x14ac:dyDescent="0.45">
      <c r="D29">
        <f t="shared" si="1"/>
        <v>26</v>
      </c>
      <c r="E29" t="s">
        <v>579</v>
      </c>
      <c r="F29" t="s">
        <v>583</v>
      </c>
      <c r="G29" t="s">
        <v>104</v>
      </c>
    </row>
    <row r="30" spans="4:7" x14ac:dyDescent="0.45">
      <c r="D30">
        <f t="shared" si="1"/>
        <v>27</v>
      </c>
      <c r="E30" t="s">
        <v>580</v>
      </c>
      <c r="F30" t="s">
        <v>583</v>
      </c>
      <c r="G30" t="s">
        <v>104</v>
      </c>
    </row>
    <row r="31" spans="4:7" x14ac:dyDescent="0.45">
      <c r="D31">
        <f t="shared" si="1"/>
        <v>28</v>
      </c>
      <c r="E31" t="s">
        <v>581</v>
      </c>
      <c r="F31" t="s">
        <v>583</v>
      </c>
      <c r="G31" t="s">
        <v>104</v>
      </c>
    </row>
    <row r="32" spans="4:7" x14ac:dyDescent="0.45">
      <c r="D32">
        <f t="shared" si="1"/>
        <v>29</v>
      </c>
      <c r="E32" t="s">
        <v>582</v>
      </c>
      <c r="F32" t="s">
        <v>583</v>
      </c>
      <c r="G32" t="s">
        <v>104</v>
      </c>
    </row>
    <row r="33" spans="4:7" x14ac:dyDescent="0.45">
      <c r="D33">
        <f t="shared" si="1"/>
        <v>30</v>
      </c>
      <c r="E33" t="s">
        <v>585</v>
      </c>
      <c r="F33" t="s">
        <v>145</v>
      </c>
      <c r="G33" t="s">
        <v>104</v>
      </c>
    </row>
    <row r="34" spans="4:7" x14ac:dyDescent="0.45">
      <c r="D34">
        <f t="shared" si="1"/>
        <v>31</v>
      </c>
      <c r="E34" t="s">
        <v>586</v>
      </c>
      <c r="F34" t="s">
        <v>145</v>
      </c>
      <c r="G34" t="s">
        <v>104</v>
      </c>
    </row>
    <row r="35" spans="4:7" x14ac:dyDescent="0.45">
      <c r="D35">
        <f t="shared" si="1"/>
        <v>32</v>
      </c>
      <c r="E35" t="s">
        <v>587</v>
      </c>
      <c r="F35" t="s">
        <v>145</v>
      </c>
      <c r="G35" t="s">
        <v>104</v>
      </c>
    </row>
    <row r="36" spans="4:7" x14ac:dyDescent="0.45">
      <c r="D36">
        <f t="shared" si="1"/>
        <v>33</v>
      </c>
      <c r="E36" t="s">
        <v>588</v>
      </c>
      <c r="F36" t="s">
        <v>145</v>
      </c>
      <c r="G36" t="s">
        <v>104</v>
      </c>
    </row>
    <row r="37" spans="4:7" x14ac:dyDescent="0.45">
      <c r="D37">
        <f t="shared" si="1"/>
        <v>34</v>
      </c>
      <c r="E37" t="s">
        <v>589</v>
      </c>
      <c r="F37" t="s">
        <v>145</v>
      </c>
      <c r="G37" t="s">
        <v>104</v>
      </c>
    </row>
    <row r="38" spans="4:7" x14ac:dyDescent="0.45">
      <c r="D38">
        <f t="shared" si="1"/>
        <v>35</v>
      </c>
      <c r="E38" t="s">
        <v>590</v>
      </c>
      <c r="F38" t="s">
        <v>145</v>
      </c>
      <c r="G38" t="s">
        <v>104</v>
      </c>
    </row>
    <row r="39" spans="4:7" x14ac:dyDescent="0.45">
      <c r="D39">
        <f t="shared" si="1"/>
        <v>36</v>
      </c>
      <c r="E39" t="s">
        <v>591</v>
      </c>
      <c r="F39" t="s">
        <v>145</v>
      </c>
      <c r="G39" t="s">
        <v>104</v>
      </c>
    </row>
    <row r="40" spans="4:7" x14ac:dyDescent="0.45">
      <c r="D40">
        <f t="shared" si="1"/>
        <v>37</v>
      </c>
      <c r="E40" t="s">
        <v>592</v>
      </c>
      <c r="F40" t="s">
        <v>145</v>
      </c>
      <c r="G40" t="s">
        <v>104</v>
      </c>
    </row>
    <row r="41" spans="4:7" x14ac:dyDescent="0.45">
      <c r="D41">
        <f t="shared" si="1"/>
        <v>38</v>
      </c>
      <c r="E41" t="s">
        <v>593</v>
      </c>
      <c r="F41" t="s">
        <v>145</v>
      </c>
      <c r="G41" t="s">
        <v>104</v>
      </c>
    </row>
    <row r="42" spans="4:7" x14ac:dyDescent="0.45">
      <c r="D42">
        <f t="shared" si="1"/>
        <v>39</v>
      </c>
      <c r="E42" t="s">
        <v>594</v>
      </c>
      <c r="F42" t="s">
        <v>145</v>
      </c>
      <c r="G42" t="s">
        <v>104</v>
      </c>
    </row>
    <row r="43" spans="4:7" x14ac:dyDescent="0.45">
      <c r="D43">
        <f t="shared" si="1"/>
        <v>40</v>
      </c>
      <c r="E43" t="s">
        <v>595</v>
      </c>
      <c r="F43" t="s">
        <v>145</v>
      </c>
      <c r="G43" t="s">
        <v>104</v>
      </c>
    </row>
    <row r="44" spans="4:7" x14ac:dyDescent="0.45">
      <c r="D44">
        <f t="shared" si="1"/>
        <v>41</v>
      </c>
      <c r="E44" t="s">
        <v>596</v>
      </c>
      <c r="F44" t="s">
        <v>145</v>
      </c>
      <c r="G44" t="s">
        <v>104</v>
      </c>
    </row>
    <row r="45" spans="4:7" x14ac:dyDescent="0.45">
      <c r="D45">
        <f t="shared" si="1"/>
        <v>42</v>
      </c>
      <c r="E45" t="s">
        <v>597</v>
      </c>
      <c r="F45" t="s">
        <v>145</v>
      </c>
      <c r="G45" t="s">
        <v>104</v>
      </c>
    </row>
    <row r="46" spans="4:7" x14ac:dyDescent="0.45">
      <c r="D46">
        <f t="shared" si="1"/>
        <v>43</v>
      </c>
      <c r="E46" t="s">
        <v>598</v>
      </c>
      <c r="F46" t="s">
        <v>145</v>
      </c>
      <c r="G46" t="s">
        <v>104</v>
      </c>
    </row>
    <row r="47" spans="4:7" x14ac:dyDescent="0.45">
      <c r="D47">
        <f t="shared" si="1"/>
        <v>44</v>
      </c>
      <c r="E47" t="s">
        <v>599</v>
      </c>
      <c r="F47" t="s">
        <v>145</v>
      </c>
      <c r="G47" t="s">
        <v>104</v>
      </c>
    </row>
    <row r="48" spans="4:7" x14ac:dyDescent="0.45">
      <c r="D48">
        <f t="shared" si="1"/>
        <v>45</v>
      </c>
      <c r="E48" t="s">
        <v>600</v>
      </c>
      <c r="F48" t="s">
        <v>145</v>
      </c>
      <c r="G48" t="s">
        <v>104</v>
      </c>
    </row>
    <row r="49" spans="4:7" x14ac:dyDescent="0.45">
      <c r="D49">
        <f t="shared" si="1"/>
        <v>46</v>
      </c>
      <c r="E49" t="s">
        <v>601</v>
      </c>
      <c r="F49" t="s">
        <v>145</v>
      </c>
      <c r="G49" t="s">
        <v>104</v>
      </c>
    </row>
    <row r="50" spans="4:7" x14ac:dyDescent="0.45">
      <c r="D50">
        <f t="shared" si="1"/>
        <v>47</v>
      </c>
      <c r="E50" t="s">
        <v>602</v>
      </c>
      <c r="F50" t="s">
        <v>145</v>
      </c>
      <c r="G50" t="s">
        <v>104</v>
      </c>
    </row>
    <row r="51" spans="4:7" x14ac:dyDescent="0.45">
      <c r="D51">
        <f t="shared" si="1"/>
        <v>48</v>
      </c>
      <c r="E51" t="s">
        <v>603</v>
      </c>
      <c r="F51" t="s">
        <v>145</v>
      </c>
      <c r="G51" t="s">
        <v>104</v>
      </c>
    </row>
    <row r="52" spans="4:7" x14ac:dyDescent="0.45">
      <c r="D52">
        <f t="shared" si="1"/>
        <v>49</v>
      </c>
      <c r="E52" t="s">
        <v>604</v>
      </c>
      <c r="F52" t="s">
        <v>145</v>
      </c>
      <c r="G52" t="s">
        <v>104</v>
      </c>
    </row>
    <row r="53" spans="4:7" x14ac:dyDescent="0.45">
      <c r="D53">
        <f t="shared" si="1"/>
        <v>50</v>
      </c>
      <c r="E53" t="s">
        <v>605</v>
      </c>
      <c r="F53" t="s">
        <v>145</v>
      </c>
      <c r="G53" t="s">
        <v>104</v>
      </c>
    </row>
    <row r="54" spans="4:7" x14ac:dyDescent="0.45">
      <c r="D54">
        <f t="shared" si="1"/>
        <v>51</v>
      </c>
      <c r="E54" t="s">
        <v>606</v>
      </c>
      <c r="F54" t="s">
        <v>145</v>
      </c>
      <c r="G54" t="s">
        <v>104</v>
      </c>
    </row>
    <row r="55" spans="4:7" x14ac:dyDescent="0.45">
      <c r="D55">
        <f t="shared" si="1"/>
        <v>52</v>
      </c>
      <c r="E55" t="s">
        <v>607</v>
      </c>
      <c r="F55" t="s">
        <v>145</v>
      </c>
      <c r="G55" t="s">
        <v>104</v>
      </c>
    </row>
    <row r="56" spans="4:7" x14ac:dyDescent="0.45">
      <c r="D56">
        <f t="shared" si="1"/>
        <v>53</v>
      </c>
      <c r="E56" t="s">
        <v>608</v>
      </c>
      <c r="F56" t="s">
        <v>145</v>
      </c>
      <c r="G56" t="s">
        <v>104</v>
      </c>
    </row>
    <row r="57" spans="4:7" x14ac:dyDescent="0.45">
      <c r="D57">
        <f t="shared" si="1"/>
        <v>54</v>
      </c>
      <c r="E57" t="s">
        <v>609</v>
      </c>
      <c r="F57" t="s">
        <v>145</v>
      </c>
      <c r="G57" t="s">
        <v>104</v>
      </c>
    </row>
    <row r="58" spans="4:7" x14ac:dyDescent="0.45">
      <c r="D58">
        <f t="shared" si="1"/>
        <v>55</v>
      </c>
      <c r="E58" t="s">
        <v>610</v>
      </c>
      <c r="F58" t="s">
        <v>107</v>
      </c>
      <c r="G58" t="s">
        <v>104</v>
      </c>
    </row>
    <row r="59" spans="4:7" x14ac:dyDescent="0.45">
      <c r="D59">
        <f t="shared" si="1"/>
        <v>56</v>
      </c>
      <c r="E59" t="s">
        <v>611</v>
      </c>
      <c r="F59" t="s">
        <v>107</v>
      </c>
      <c r="G59" t="s">
        <v>104</v>
      </c>
    </row>
    <row r="60" spans="4:7" x14ac:dyDescent="0.45">
      <c r="D60">
        <f t="shared" si="1"/>
        <v>57</v>
      </c>
      <c r="E60" t="s">
        <v>612</v>
      </c>
      <c r="F60" t="s">
        <v>107</v>
      </c>
      <c r="G60" t="s">
        <v>104</v>
      </c>
    </row>
    <row r="61" spans="4:7" x14ac:dyDescent="0.45">
      <c r="D61">
        <f t="shared" si="1"/>
        <v>58</v>
      </c>
      <c r="E61" t="s">
        <v>613</v>
      </c>
      <c r="F61" t="s">
        <v>115</v>
      </c>
      <c r="G61" t="s">
        <v>104</v>
      </c>
    </row>
    <row r="62" spans="4:7" x14ac:dyDescent="0.45">
      <c r="D62">
        <f t="shared" si="1"/>
        <v>59</v>
      </c>
      <c r="E62" t="s">
        <v>614</v>
      </c>
      <c r="F62" t="s">
        <v>115</v>
      </c>
      <c r="G62" t="s">
        <v>104</v>
      </c>
    </row>
    <row r="63" spans="4:7" x14ac:dyDescent="0.45">
      <c r="D63">
        <f t="shared" si="1"/>
        <v>60</v>
      </c>
      <c r="E63" t="s">
        <v>615</v>
      </c>
      <c r="F63" t="s">
        <v>115</v>
      </c>
      <c r="G63" t="s">
        <v>104</v>
      </c>
    </row>
    <row r="64" spans="4:7" x14ac:dyDescent="0.45">
      <c r="D64">
        <f t="shared" si="1"/>
        <v>61</v>
      </c>
      <c r="E64" t="s">
        <v>616</v>
      </c>
      <c r="F64" t="s">
        <v>115</v>
      </c>
      <c r="G64" t="s">
        <v>104</v>
      </c>
    </row>
    <row r="65" spans="4:7" x14ac:dyDescent="0.45">
      <c r="D65">
        <f t="shared" si="1"/>
        <v>62</v>
      </c>
      <c r="E65" t="s">
        <v>617</v>
      </c>
      <c r="F65" t="s">
        <v>24</v>
      </c>
      <c r="G65" t="s">
        <v>104</v>
      </c>
    </row>
    <row r="66" spans="4:7" x14ac:dyDescent="0.45">
      <c r="D66">
        <f t="shared" si="1"/>
        <v>63</v>
      </c>
      <c r="E66" t="s">
        <v>618</v>
      </c>
      <c r="F66" t="s">
        <v>24</v>
      </c>
      <c r="G66" t="s">
        <v>104</v>
      </c>
    </row>
    <row r="67" spans="4:7" x14ac:dyDescent="0.45">
      <c r="D67">
        <f t="shared" si="1"/>
        <v>64</v>
      </c>
      <c r="E67" t="s">
        <v>447</v>
      </c>
      <c r="F67" t="s">
        <v>24</v>
      </c>
      <c r="G67" t="s">
        <v>104</v>
      </c>
    </row>
    <row r="68" spans="4:7" x14ac:dyDescent="0.45">
      <c r="D68">
        <f t="shared" si="1"/>
        <v>65</v>
      </c>
      <c r="E68" t="s">
        <v>437</v>
      </c>
      <c r="F68" t="s">
        <v>24</v>
      </c>
      <c r="G68" t="s">
        <v>104</v>
      </c>
    </row>
    <row r="69" spans="4:7" x14ac:dyDescent="0.45">
      <c r="D69">
        <f t="shared" si="1"/>
        <v>66</v>
      </c>
      <c r="E69" t="s">
        <v>619</v>
      </c>
      <c r="F69" t="s">
        <v>24</v>
      </c>
      <c r="G69" t="s">
        <v>104</v>
      </c>
    </row>
    <row r="70" spans="4:7" x14ac:dyDescent="0.45">
      <c r="D70">
        <f t="shared" ref="D70:D128" si="2">D69+1</f>
        <v>67</v>
      </c>
      <c r="E70" t="s">
        <v>620</v>
      </c>
      <c r="F70" t="s">
        <v>24</v>
      </c>
      <c r="G70" t="s">
        <v>104</v>
      </c>
    </row>
    <row r="71" spans="4:7" x14ac:dyDescent="0.45">
      <c r="D71">
        <f t="shared" si="2"/>
        <v>68</v>
      </c>
      <c r="E71" t="s">
        <v>621</v>
      </c>
      <c r="F71" t="s">
        <v>24</v>
      </c>
      <c r="G71" t="s">
        <v>104</v>
      </c>
    </row>
    <row r="72" spans="4:7" x14ac:dyDescent="0.45">
      <c r="D72">
        <f t="shared" si="2"/>
        <v>69</v>
      </c>
      <c r="E72" t="s">
        <v>622</v>
      </c>
      <c r="F72" t="s">
        <v>24</v>
      </c>
      <c r="G72" t="s">
        <v>104</v>
      </c>
    </row>
    <row r="73" spans="4:7" x14ac:dyDescent="0.45">
      <c r="D73">
        <f t="shared" si="2"/>
        <v>70</v>
      </c>
      <c r="E73" t="s">
        <v>623</v>
      </c>
      <c r="F73" t="s">
        <v>24</v>
      </c>
      <c r="G73" t="s">
        <v>104</v>
      </c>
    </row>
    <row r="74" spans="4:7" x14ac:dyDescent="0.45">
      <c r="D74">
        <f t="shared" si="2"/>
        <v>71</v>
      </c>
      <c r="E74" t="s">
        <v>624</v>
      </c>
      <c r="F74" t="s">
        <v>24</v>
      </c>
      <c r="G74" t="s">
        <v>104</v>
      </c>
    </row>
    <row r="75" spans="4:7" x14ac:dyDescent="0.45">
      <c r="D75">
        <f t="shared" si="2"/>
        <v>72</v>
      </c>
      <c r="E75" t="s">
        <v>625</v>
      </c>
      <c r="F75" t="s">
        <v>24</v>
      </c>
      <c r="G75" t="s">
        <v>104</v>
      </c>
    </row>
    <row r="76" spans="4:7" x14ac:dyDescent="0.45">
      <c r="D76">
        <f t="shared" si="2"/>
        <v>73</v>
      </c>
      <c r="E76" t="s">
        <v>522</v>
      </c>
      <c r="F76" t="s">
        <v>24</v>
      </c>
      <c r="G76" t="s">
        <v>104</v>
      </c>
    </row>
    <row r="77" spans="4:7" x14ac:dyDescent="0.45">
      <c r="D77">
        <f t="shared" si="2"/>
        <v>74</v>
      </c>
      <c r="E77" t="s">
        <v>626</v>
      </c>
      <c r="F77" t="s">
        <v>24</v>
      </c>
      <c r="G77" t="s">
        <v>104</v>
      </c>
    </row>
    <row r="78" spans="4:7" x14ac:dyDescent="0.45">
      <c r="D78">
        <f t="shared" si="2"/>
        <v>75</v>
      </c>
      <c r="E78" t="s">
        <v>627</v>
      </c>
      <c r="F78" t="s">
        <v>24</v>
      </c>
      <c r="G78" t="s">
        <v>104</v>
      </c>
    </row>
    <row r="79" spans="4:7" x14ac:dyDescent="0.45">
      <c r="D79">
        <f t="shared" si="2"/>
        <v>76</v>
      </c>
      <c r="E79" t="s">
        <v>628</v>
      </c>
      <c r="F79" t="s">
        <v>24</v>
      </c>
      <c r="G79" t="s">
        <v>104</v>
      </c>
    </row>
    <row r="80" spans="4:7" x14ac:dyDescent="0.45">
      <c r="D80">
        <f t="shared" si="2"/>
        <v>77</v>
      </c>
      <c r="E80" t="s">
        <v>629</v>
      </c>
      <c r="F80" t="s">
        <v>24</v>
      </c>
      <c r="G80" t="s">
        <v>104</v>
      </c>
    </row>
    <row r="81" spans="4:7" x14ac:dyDescent="0.45">
      <c r="D81">
        <f t="shared" si="2"/>
        <v>78</v>
      </c>
      <c r="E81" t="s">
        <v>630</v>
      </c>
      <c r="F81" t="s">
        <v>24</v>
      </c>
      <c r="G81" t="s">
        <v>104</v>
      </c>
    </row>
    <row r="82" spans="4:7" x14ac:dyDescent="0.45">
      <c r="D82">
        <f t="shared" si="2"/>
        <v>79</v>
      </c>
      <c r="E82" t="s">
        <v>631</v>
      </c>
      <c r="F82" t="s">
        <v>24</v>
      </c>
      <c r="G82" t="s">
        <v>104</v>
      </c>
    </row>
    <row r="83" spans="4:7" x14ac:dyDescent="0.45">
      <c r="D83">
        <f t="shared" si="2"/>
        <v>80</v>
      </c>
      <c r="E83" t="s">
        <v>632</v>
      </c>
      <c r="F83" t="s">
        <v>24</v>
      </c>
      <c r="G83" t="s">
        <v>104</v>
      </c>
    </row>
    <row r="84" spans="4:7" x14ac:dyDescent="0.45">
      <c r="D84">
        <f t="shared" si="2"/>
        <v>81</v>
      </c>
      <c r="E84" t="s">
        <v>633</v>
      </c>
      <c r="F84" t="s">
        <v>24</v>
      </c>
      <c r="G84" t="s">
        <v>104</v>
      </c>
    </row>
    <row r="85" spans="4:7" x14ac:dyDescent="0.45">
      <c r="D85">
        <f t="shared" si="2"/>
        <v>82</v>
      </c>
      <c r="E85" t="s">
        <v>634</v>
      </c>
      <c r="F85" t="s">
        <v>24</v>
      </c>
      <c r="G85" t="s">
        <v>104</v>
      </c>
    </row>
    <row r="86" spans="4:7" x14ac:dyDescent="0.45">
      <c r="D86">
        <f t="shared" si="2"/>
        <v>83</v>
      </c>
      <c r="E86" t="s">
        <v>635</v>
      </c>
      <c r="F86" t="s">
        <v>24</v>
      </c>
      <c r="G86" t="s">
        <v>104</v>
      </c>
    </row>
    <row r="87" spans="4:7" x14ac:dyDescent="0.45">
      <c r="D87">
        <f t="shared" si="2"/>
        <v>84</v>
      </c>
      <c r="E87" t="s">
        <v>636</v>
      </c>
      <c r="F87" t="s">
        <v>6</v>
      </c>
      <c r="G87" t="s">
        <v>7</v>
      </c>
    </row>
    <row r="88" spans="4:7" x14ac:dyDescent="0.45">
      <c r="D88">
        <f t="shared" si="2"/>
        <v>85</v>
      </c>
      <c r="E88" t="s">
        <v>637</v>
      </c>
      <c r="F88" t="s">
        <v>6</v>
      </c>
      <c r="G88" t="s">
        <v>104</v>
      </c>
    </row>
    <row r="89" spans="4:7" x14ac:dyDescent="0.45">
      <c r="D89">
        <f t="shared" si="2"/>
        <v>86</v>
      </c>
      <c r="E89" t="s">
        <v>638</v>
      </c>
      <c r="F89" t="s">
        <v>6</v>
      </c>
      <c r="G89" t="s">
        <v>104</v>
      </c>
    </row>
    <row r="90" spans="4:7" x14ac:dyDescent="0.45">
      <c r="D90">
        <f t="shared" si="2"/>
        <v>87</v>
      </c>
      <c r="E90" t="s">
        <v>639</v>
      </c>
      <c r="F90" t="s">
        <v>6</v>
      </c>
      <c r="G90" t="s">
        <v>104</v>
      </c>
    </row>
    <row r="91" spans="4:7" x14ac:dyDescent="0.45">
      <c r="D91">
        <f t="shared" si="2"/>
        <v>88</v>
      </c>
      <c r="E91" t="s">
        <v>640</v>
      </c>
      <c r="F91" t="s">
        <v>6</v>
      </c>
      <c r="G91" t="s">
        <v>104</v>
      </c>
    </row>
    <row r="92" spans="4:7" x14ac:dyDescent="0.45">
      <c r="D92">
        <f t="shared" si="2"/>
        <v>89</v>
      </c>
      <c r="E92" t="s">
        <v>641</v>
      </c>
      <c r="F92" t="s">
        <v>6</v>
      </c>
      <c r="G92" t="s">
        <v>104</v>
      </c>
    </row>
    <row r="93" spans="4:7" x14ac:dyDescent="0.45">
      <c r="D93">
        <f t="shared" si="2"/>
        <v>90</v>
      </c>
      <c r="E93" t="s">
        <v>434</v>
      </c>
      <c r="F93" t="s">
        <v>6</v>
      </c>
      <c r="G93" t="s">
        <v>104</v>
      </c>
    </row>
    <row r="94" spans="4:7" x14ac:dyDescent="0.45">
      <c r="D94">
        <f t="shared" si="2"/>
        <v>91</v>
      </c>
      <c r="E94" t="s">
        <v>642</v>
      </c>
      <c r="F94" t="s">
        <v>6</v>
      </c>
      <c r="G94" t="s">
        <v>104</v>
      </c>
    </row>
    <row r="95" spans="4:7" x14ac:dyDescent="0.45">
      <c r="D95">
        <f t="shared" si="2"/>
        <v>92</v>
      </c>
      <c r="E95" t="s">
        <v>643</v>
      </c>
      <c r="F95" t="s">
        <v>6</v>
      </c>
      <c r="G95" t="s">
        <v>104</v>
      </c>
    </row>
    <row r="96" spans="4:7" x14ac:dyDescent="0.45">
      <c r="D96">
        <f t="shared" si="2"/>
        <v>93</v>
      </c>
      <c r="E96" t="s">
        <v>644</v>
      </c>
      <c r="F96" t="s">
        <v>6</v>
      </c>
      <c r="G96" t="s">
        <v>104</v>
      </c>
    </row>
    <row r="97" spans="4:7" x14ac:dyDescent="0.45">
      <c r="D97">
        <f t="shared" si="2"/>
        <v>94</v>
      </c>
      <c r="E97" t="s">
        <v>645</v>
      </c>
      <c r="F97" t="s">
        <v>6</v>
      </c>
      <c r="G97" t="s">
        <v>104</v>
      </c>
    </row>
    <row r="98" spans="4:7" x14ac:dyDescent="0.45">
      <c r="D98">
        <f t="shared" si="2"/>
        <v>95</v>
      </c>
      <c r="E98" t="s">
        <v>646</v>
      </c>
      <c r="F98" t="s">
        <v>6</v>
      </c>
      <c r="G98" t="s">
        <v>104</v>
      </c>
    </row>
    <row r="99" spans="4:7" x14ac:dyDescent="0.45">
      <c r="D99">
        <f t="shared" si="2"/>
        <v>96</v>
      </c>
      <c r="E99" t="s">
        <v>647</v>
      </c>
      <c r="F99" t="s">
        <v>6</v>
      </c>
      <c r="G99" t="s">
        <v>104</v>
      </c>
    </row>
    <row r="100" spans="4:7" x14ac:dyDescent="0.45">
      <c r="D100">
        <f t="shared" si="2"/>
        <v>97</v>
      </c>
      <c r="E100" t="s">
        <v>648</v>
      </c>
      <c r="F100" t="s">
        <v>6</v>
      </c>
      <c r="G100" t="s">
        <v>104</v>
      </c>
    </row>
    <row r="101" spans="4:7" x14ac:dyDescent="0.45">
      <c r="D101">
        <f t="shared" si="2"/>
        <v>98</v>
      </c>
      <c r="E101" t="s">
        <v>649</v>
      </c>
      <c r="F101" t="s">
        <v>6</v>
      </c>
      <c r="G101" t="s">
        <v>104</v>
      </c>
    </row>
    <row r="102" spans="4:7" x14ac:dyDescent="0.45">
      <c r="D102">
        <f t="shared" si="2"/>
        <v>99</v>
      </c>
      <c r="E102" t="s">
        <v>650</v>
      </c>
      <c r="F102" t="s">
        <v>6</v>
      </c>
      <c r="G102" t="s">
        <v>104</v>
      </c>
    </row>
    <row r="103" spans="4:7" x14ac:dyDescent="0.45">
      <c r="D103">
        <f t="shared" si="2"/>
        <v>100</v>
      </c>
      <c r="E103" t="s">
        <v>651</v>
      </c>
      <c r="F103" t="s">
        <v>6</v>
      </c>
      <c r="G103" t="s">
        <v>104</v>
      </c>
    </row>
    <row r="104" spans="4:7" x14ac:dyDescent="0.45">
      <c r="D104">
        <f t="shared" si="2"/>
        <v>101</v>
      </c>
      <c r="E104" t="s">
        <v>652</v>
      </c>
      <c r="F104" t="s">
        <v>6</v>
      </c>
      <c r="G104" t="s">
        <v>104</v>
      </c>
    </row>
    <row r="105" spans="4:7" x14ac:dyDescent="0.45">
      <c r="D105">
        <f t="shared" si="2"/>
        <v>102</v>
      </c>
      <c r="E105" t="s">
        <v>653</v>
      </c>
      <c r="F105" t="s">
        <v>6</v>
      </c>
      <c r="G105" t="s">
        <v>104</v>
      </c>
    </row>
    <row r="106" spans="4:7" x14ac:dyDescent="0.45">
      <c r="D106">
        <f t="shared" si="2"/>
        <v>103</v>
      </c>
      <c r="E106" t="s">
        <v>654</v>
      </c>
      <c r="F106" t="s">
        <v>6</v>
      </c>
      <c r="G106" t="s">
        <v>104</v>
      </c>
    </row>
    <row r="107" spans="4:7" x14ac:dyDescent="0.45">
      <c r="D107">
        <f t="shared" si="2"/>
        <v>104</v>
      </c>
      <c r="E107" t="s">
        <v>362</v>
      </c>
      <c r="F107" t="s">
        <v>24</v>
      </c>
      <c r="G107" t="s">
        <v>104</v>
      </c>
    </row>
    <row r="108" spans="4:7" x14ac:dyDescent="0.45">
      <c r="D108">
        <f t="shared" si="2"/>
        <v>105</v>
      </c>
      <c r="E108" t="s">
        <v>360</v>
      </c>
      <c r="F108" t="s">
        <v>24</v>
      </c>
      <c r="G108" t="s">
        <v>7</v>
      </c>
    </row>
    <row r="109" spans="4:7" x14ac:dyDescent="0.45">
      <c r="D109">
        <f t="shared" si="2"/>
        <v>106</v>
      </c>
      <c r="E109" t="s">
        <v>481</v>
      </c>
      <c r="F109" t="s">
        <v>24</v>
      </c>
      <c r="G109" t="s">
        <v>7</v>
      </c>
    </row>
    <row r="110" spans="4:7" x14ac:dyDescent="0.45">
      <c r="D110">
        <f t="shared" si="2"/>
        <v>107</v>
      </c>
      <c r="E110" t="s">
        <v>655</v>
      </c>
      <c r="F110" t="s">
        <v>24</v>
      </c>
      <c r="G110" t="s">
        <v>7</v>
      </c>
    </row>
    <row r="111" spans="4:7" x14ac:dyDescent="0.45">
      <c r="D111">
        <f t="shared" si="2"/>
        <v>108</v>
      </c>
      <c r="E111" t="s">
        <v>359</v>
      </c>
      <c r="F111" t="s">
        <v>24</v>
      </c>
      <c r="G111" t="s">
        <v>7</v>
      </c>
    </row>
    <row r="112" spans="4:7" x14ac:dyDescent="0.45">
      <c r="D112">
        <f t="shared" si="2"/>
        <v>109</v>
      </c>
      <c r="E112" t="s">
        <v>364</v>
      </c>
      <c r="F112" t="s">
        <v>24</v>
      </c>
      <c r="G112" t="s">
        <v>104</v>
      </c>
    </row>
    <row r="113" spans="4:8" x14ac:dyDescent="0.45">
      <c r="D113">
        <f t="shared" si="2"/>
        <v>110</v>
      </c>
      <c r="E113" t="s">
        <v>361</v>
      </c>
      <c r="F113" t="s">
        <v>24</v>
      </c>
      <c r="G113" t="s">
        <v>104</v>
      </c>
    </row>
    <row r="114" spans="4:8" x14ac:dyDescent="0.45">
      <c r="D114">
        <f t="shared" si="2"/>
        <v>111</v>
      </c>
      <c r="E114" t="s">
        <v>656</v>
      </c>
      <c r="F114" t="s">
        <v>24</v>
      </c>
      <c r="G114" t="s">
        <v>104</v>
      </c>
    </row>
    <row r="115" spans="4:8" x14ac:dyDescent="0.45">
      <c r="D115">
        <f t="shared" si="2"/>
        <v>112</v>
      </c>
      <c r="E115" t="s">
        <v>657</v>
      </c>
      <c r="F115" t="s">
        <v>24</v>
      </c>
      <c r="G115" t="s">
        <v>7</v>
      </c>
    </row>
    <row r="116" spans="4:8" x14ac:dyDescent="0.45">
      <c r="D116">
        <f t="shared" si="2"/>
        <v>113</v>
      </c>
      <c r="E116" t="s">
        <v>658</v>
      </c>
      <c r="F116" t="s">
        <v>24</v>
      </c>
      <c r="G116" t="s">
        <v>7</v>
      </c>
    </row>
    <row r="117" spans="4:8" x14ac:dyDescent="0.45">
      <c r="D117">
        <f t="shared" si="2"/>
        <v>114</v>
      </c>
      <c r="E117" t="s">
        <v>659</v>
      </c>
      <c r="F117" t="s">
        <v>24</v>
      </c>
      <c r="G117" t="s">
        <v>7</v>
      </c>
    </row>
    <row r="118" spans="4:8" x14ac:dyDescent="0.45">
      <c r="D118">
        <f t="shared" si="2"/>
        <v>115</v>
      </c>
      <c r="E118" t="s">
        <v>660</v>
      </c>
      <c r="F118" t="s">
        <v>24</v>
      </c>
      <c r="G118" t="s">
        <v>7</v>
      </c>
    </row>
    <row r="119" spans="4:8" x14ac:dyDescent="0.45">
      <c r="D119">
        <f t="shared" si="2"/>
        <v>116</v>
      </c>
      <c r="E119" t="s">
        <v>661</v>
      </c>
      <c r="F119" t="s">
        <v>24</v>
      </c>
      <c r="G119" t="s">
        <v>7</v>
      </c>
    </row>
    <row r="120" spans="4:8" x14ac:dyDescent="0.45">
      <c r="D120">
        <f t="shared" si="2"/>
        <v>117</v>
      </c>
      <c r="E120" t="s">
        <v>662</v>
      </c>
      <c r="F120" t="s">
        <v>24</v>
      </c>
      <c r="G120" t="s">
        <v>104</v>
      </c>
    </row>
    <row r="121" spans="4:8" x14ac:dyDescent="0.45">
      <c r="D121">
        <f t="shared" si="2"/>
        <v>118</v>
      </c>
      <c r="E121" t="s">
        <v>663</v>
      </c>
      <c r="F121" t="s">
        <v>24</v>
      </c>
      <c r="G121" t="s">
        <v>7</v>
      </c>
    </row>
    <row r="122" spans="4:8" x14ac:dyDescent="0.45">
      <c r="D122">
        <f t="shared" si="2"/>
        <v>119</v>
      </c>
      <c r="E122" t="s">
        <v>664</v>
      </c>
      <c r="F122" t="s">
        <v>145</v>
      </c>
      <c r="G122" t="s">
        <v>104</v>
      </c>
    </row>
    <row r="123" spans="4:8" x14ac:dyDescent="0.45">
      <c r="D123">
        <f t="shared" si="2"/>
        <v>120</v>
      </c>
      <c r="E123" t="s">
        <v>665</v>
      </c>
      <c r="F123" t="s">
        <v>583</v>
      </c>
      <c r="G123" t="s">
        <v>7</v>
      </c>
    </row>
    <row r="124" spans="4:8" x14ac:dyDescent="0.45">
      <c r="D124">
        <f t="shared" si="2"/>
        <v>121</v>
      </c>
      <c r="E124" t="s">
        <v>666</v>
      </c>
      <c r="F124" t="s">
        <v>24</v>
      </c>
      <c r="G124" t="s">
        <v>7</v>
      </c>
      <c r="H124" t="s">
        <v>666</v>
      </c>
    </row>
    <row r="125" spans="4:8" x14ac:dyDescent="0.45">
      <c r="D125">
        <f t="shared" si="2"/>
        <v>122</v>
      </c>
      <c r="E125" t="s">
        <v>381</v>
      </c>
      <c r="F125" t="s">
        <v>24</v>
      </c>
      <c r="G125" t="s">
        <v>104</v>
      </c>
      <c r="H125" t="s">
        <v>666</v>
      </c>
    </row>
    <row r="126" spans="4:8" x14ac:dyDescent="0.45">
      <c r="D126">
        <f t="shared" si="2"/>
        <v>123</v>
      </c>
      <c r="E126" t="s">
        <v>382</v>
      </c>
      <c r="F126" t="s">
        <v>24</v>
      </c>
      <c r="G126" t="s">
        <v>104</v>
      </c>
      <c r="H126" t="s">
        <v>666</v>
      </c>
    </row>
    <row r="127" spans="4:8" x14ac:dyDescent="0.45">
      <c r="D127">
        <f t="shared" si="2"/>
        <v>124</v>
      </c>
      <c r="E127" t="s">
        <v>383</v>
      </c>
      <c r="F127" t="s">
        <v>24</v>
      </c>
      <c r="G127" t="s">
        <v>104</v>
      </c>
      <c r="H127" t="s">
        <v>666</v>
      </c>
    </row>
    <row r="128" spans="4:8" x14ac:dyDescent="0.45">
      <c r="D128">
        <f t="shared" si="2"/>
        <v>125</v>
      </c>
      <c r="E128" t="s">
        <v>385</v>
      </c>
      <c r="F128" t="s">
        <v>24</v>
      </c>
      <c r="G128" t="s">
        <v>104</v>
      </c>
      <c r="H128" t="s">
        <v>666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D3879-0B1C-4A0A-BB27-0BA06079C107}">
  <dimension ref="D3:N27"/>
  <sheetViews>
    <sheetView tabSelected="1" workbookViewId="0">
      <selection activeCell="AC17" sqref="AC17"/>
    </sheetView>
  </sheetViews>
  <sheetFormatPr defaultRowHeight="14.25" x14ac:dyDescent="0.45"/>
  <cols>
    <col min="4" max="4" width="10.19921875" customWidth="1"/>
    <col min="5" max="5" width="32.53125" bestFit="1" customWidth="1"/>
    <col min="6" max="6" width="12.06640625" customWidth="1"/>
    <col min="8" max="8" width="14.796875" bestFit="1" customWidth="1"/>
    <col min="9" max="9" width="12.19921875" bestFit="1" customWidth="1"/>
  </cols>
  <sheetData>
    <row r="3" spans="4:14" x14ac:dyDescent="0.45">
      <c r="L3" t="s">
        <v>7</v>
      </c>
      <c r="M3" t="s">
        <v>104</v>
      </c>
    </row>
    <row r="4" spans="4:14" x14ac:dyDescent="0.45">
      <c r="D4" s="1" t="s">
        <v>0</v>
      </c>
      <c r="E4" s="1" t="s">
        <v>1</v>
      </c>
      <c r="F4" s="1" t="s">
        <v>2</v>
      </c>
      <c r="G4" s="1" t="s">
        <v>3</v>
      </c>
      <c r="I4" s="1" t="s">
        <v>754</v>
      </c>
      <c r="L4">
        <f>COUNTIF(G5:G1000,"Active")</f>
        <v>2</v>
      </c>
      <c r="M4">
        <f>COUNTIF(G5:G1000,"Inactive")</f>
        <v>21</v>
      </c>
    </row>
    <row r="5" spans="4:14" x14ac:dyDescent="0.45">
      <c r="D5">
        <v>1</v>
      </c>
      <c r="E5" t="s">
        <v>667</v>
      </c>
      <c r="F5" t="s">
        <v>24</v>
      </c>
      <c r="G5" t="s">
        <v>7</v>
      </c>
      <c r="H5" s="1"/>
      <c r="I5" s="4" t="s">
        <v>703</v>
      </c>
      <c r="J5">
        <f>COUNTIF($F$5:$F$1000,"Malaysia")</f>
        <v>9</v>
      </c>
      <c r="K5" s="11">
        <f>(J5/$J$13)*100%</f>
        <v>0.39130434782608697</v>
      </c>
      <c r="L5" s="1"/>
    </row>
    <row r="6" spans="4:14" x14ac:dyDescent="0.45">
      <c r="D6">
        <f>D5+1</f>
        <v>2</v>
      </c>
      <c r="E6" t="s">
        <v>202</v>
      </c>
      <c r="F6" t="s">
        <v>24</v>
      </c>
      <c r="G6" t="s">
        <v>7</v>
      </c>
      <c r="I6" s="4" t="s">
        <v>731</v>
      </c>
      <c r="J6">
        <f>COUNTIF($F$5:$F$1000,"India")</f>
        <v>4</v>
      </c>
      <c r="K6" s="11">
        <f t="shared" ref="K6:K12" si="0">(J6/$J$13)*100%</f>
        <v>0.17391304347826086</v>
      </c>
    </row>
    <row r="7" spans="4:14" x14ac:dyDescent="0.45">
      <c r="D7">
        <f t="shared" ref="D7:D27" si="1">D6+1</f>
        <v>3</v>
      </c>
      <c r="E7" t="s">
        <v>668</v>
      </c>
      <c r="F7" t="s">
        <v>584</v>
      </c>
      <c r="G7" t="s">
        <v>104</v>
      </c>
      <c r="H7">
        <v>1</v>
      </c>
      <c r="I7" s="4" t="s">
        <v>732</v>
      </c>
      <c r="J7">
        <f>COUNTIF($F$5:$F$1000,"Singapore")</f>
        <v>2</v>
      </c>
      <c r="K7" s="11">
        <f t="shared" si="0"/>
        <v>8.6956521739130432E-2</v>
      </c>
    </row>
    <row r="8" spans="4:14" x14ac:dyDescent="0.45">
      <c r="D8">
        <f t="shared" si="1"/>
        <v>4</v>
      </c>
      <c r="E8" t="s">
        <v>669</v>
      </c>
      <c r="F8" t="s">
        <v>670</v>
      </c>
      <c r="G8" t="s">
        <v>104</v>
      </c>
      <c r="I8" s="4" t="s">
        <v>718</v>
      </c>
      <c r="J8">
        <f>COUNTIF($F$5:$F$1000,"USA")</f>
        <v>2</v>
      </c>
      <c r="K8" s="11">
        <f t="shared" si="0"/>
        <v>8.6956521739130432E-2</v>
      </c>
    </row>
    <row r="9" spans="4:14" x14ac:dyDescent="0.45">
      <c r="D9">
        <f t="shared" si="1"/>
        <v>5</v>
      </c>
      <c r="E9" t="s">
        <v>671</v>
      </c>
      <c r="F9" t="s">
        <v>672</v>
      </c>
      <c r="G9" t="s">
        <v>104</v>
      </c>
      <c r="I9" s="13" t="s">
        <v>740</v>
      </c>
      <c r="J9">
        <f>COUNTIF($F$5:$F$1000,"Nigeria")</f>
        <v>3</v>
      </c>
      <c r="K9" s="11">
        <f t="shared" si="0"/>
        <v>0.13043478260869565</v>
      </c>
      <c r="M9" t="s">
        <v>583</v>
      </c>
      <c r="N9">
        <f>J9+J10+J12</f>
        <v>5</v>
      </c>
    </row>
    <row r="10" spans="4:14" x14ac:dyDescent="0.45">
      <c r="D10">
        <f t="shared" si="1"/>
        <v>6</v>
      </c>
      <c r="E10" t="s">
        <v>673</v>
      </c>
      <c r="F10" t="s">
        <v>111</v>
      </c>
      <c r="G10" t="s">
        <v>104</v>
      </c>
      <c r="I10" s="13" t="s">
        <v>741</v>
      </c>
      <c r="J10">
        <f>COUNTIF($F$5:$F$1000,"Kenya")</f>
        <v>1</v>
      </c>
      <c r="K10" s="11">
        <f t="shared" si="0"/>
        <v>4.3478260869565216E-2</v>
      </c>
    </row>
    <row r="11" spans="4:14" x14ac:dyDescent="0.45">
      <c r="D11">
        <f t="shared" si="1"/>
        <v>7</v>
      </c>
      <c r="E11" t="s">
        <v>674</v>
      </c>
      <c r="F11" t="s">
        <v>111</v>
      </c>
      <c r="G11" t="s">
        <v>104</v>
      </c>
      <c r="I11" s="4" t="s">
        <v>742</v>
      </c>
      <c r="J11">
        <f>COUNTIF($F$5:$F$1000,"Vietnam")</f>
        <v>1</v>
      </c>
      <c r="K11" s="11">
        <f t="shared" si="0"/>
        <v>4.3478260869565216E-2</v>
      </c>
    </row>
    <row r="12" spans="4:14" x14ac:dyDescent="0.45">
      <c r="D12">
        <f t="shared" si="1"/>
        <v>8</v>
      </c>
      <c r="E12" t="s">
        <v>675</v>
      </c>
      <c r="F12" t="s">
        <v>111</v>
      </c>
      <c r="G12" t="s">
        <v>104</v>
      </c>
      <c r="I12" s="13" t="s">
        <v>743</v>
      </c>
      <c r="J12">
        <f>COUNTIF($F$5:$F$1000,"Lesotho")</f>
        <v>1</v>
      </c>
      <c r="K12" s="11">
        <f t="shared" si="0"/>
        <v>4.3478260869565216E-2</v>
      </c>
    </row>
    <row r="13" spans="4:14" x14ac:dyDescent="0.45">
      <c r="D13">
        <f t="shared" si="1"/>
        <v>9</v>
      </c>
      <c r="E13" t="s">
        <v>676</v>
      </c>
      <c r="F13" t="s">
        <v>103</v>
      </c>
      <c r="G13" t="s">
        <v>104</v>
      </c>
      <c r="J13">
        <f>SUM(J5:J12)</f>
        <v>23</v>
      </c>
      <c r="K13" s="6">
        <f>SUM(K5:K12)</f>
        <v>0.99999999999999989</v>
      </c>
    </row>
    <row r="14" spans="4:14" x14ac:dyDescent="0.45">
      <c r="D14">
        <f t="shared" si="1"/>
        <v>10</v>
      </c>
      <c r="E14" t="s">
        <v>677</v>
      </c>
      <c r="F14" t="s">
        <v>103</v>
      </c>
      <c r="G14" t="s">
        <v>104</v>
      </c>
    </row>
    <row r="15" spans="4:14" x14ac:dyDescent="0.45">
      <c r="D15">
        <f t="shared" si="1"/>
        <v>11</v>
      </c>
      <c r="E15" t="s">
        <v>678</v>
      </c>
      <c r="F15" t="s">
        <v>6</v>
      </c>
      <c r="G15" t="s">
        <v>104</v>
      </c>
    </row>
    <row r="16" spans="4:14" x14ac:dyDescent="0.45">
      <c r="D16">
        <f t="shared" si="1"/>
        <v>12</v>
      </c>
      <c r="E16" t="s">
        <v>679</v>
      </c>
      <c r="F16" t="s">
        <v>6</v>
      </c>
      <c r="G16" t="s">
        <v>104</v>
      </c>
    </row>
    <row r="17" spans="4:7" x14ac:dyDescent="0.45">
      <c r="D17">
        <f t="shared" si="1"/>
        <v>13</v>
      </c>
      <c r="E17" t="s">
        <v>680</v>
      </c>
      <c r="F17" t="s">
        <v>145</v>
      </c>
      <c r="G17" t="s">
        <v>104</v>
      </c>
    </row>
    <row r="18" spans="4:7" x14ac:dyDescent="0.45">
      <c r="D18">
        <f t="shared" si="1"/>
        <v>14</v>
      </c>
      <c r="E18" t="s">
        <v>681</v>
      </c>
      <c r="F18" t="s">
        <v>145</v>
      </c>
      <c r="G18" t="s">
        <v>104</v>
      </c>
    </row>
    <row r="19" spans="4:7" x14ac:dyDescent="0.45">
      <c r="D19">
        <f t="shared" si="1"/>
        <v>15</v>
      </c>
      <c r="E19" t="s">
        <v>682</v>
      </c>
      <c r="F19" t="s">
        <v>145</v>
      </c>
      <c r="G19" t="s">
        <v>104</v>
      </c>
    </row>
    <row r="20" spans="4:7" x14ac:dyDescent="0.45">
      <c r="D20">
        <f t="shared" si="1"/>
        <v>16</v>
      </c>
      <c r="E20" t="s">
        <v>683</v>
      </c>
      <c r="F20" t="s">
        <v>145</v>
      </c>
      <c r="G20" t="s">
        <v>104</v>
      </c>
    </row>
    <row r="21" spans="4:7" x14ac:dyDescent="0.45">
      <c r="D21">
        <f t="shared" si="1"/>
        <v>17</v>
      </c>
      <c r="E21" t="s">
        <v>684</v>
      </c>
      <c r="F21" t="s">
        <v>24</v>
      </c>
      <c r="G21" t="s">
        <v>104</v>
      </c>
    </row>
    <row r="22" spans="4:7" x14ac:dyDescent="0.45">
      <c r="D22">
        <f t="shared" si="1"/>
        <v>18</v>
      </c>
      <c r="E22" t="s">
        <v>685</v>
      </c>
      <c r="F22" t="s">
        <v>24</v>
      </c>
      <c r="G22" t="s">
        <v>104</v>
      </c>
    </row>
    <row r="23" spans="4:7" x14ac:dyDescent="0.45">
      <c r="D23">
        <f t="shared" si="1"/>
        <v>19</v>
      </c>
      <c r="E23" t="s">
        <v>686</v>
      </c>
      <c r="F23" t="s">
        <v>24</v>
      </c>
      <c r="G23" t="s">
        <v>104</v>
      </c>
    </row>
    <row r="24" spans="4:7" x14ac:dyDescent="0.45">
      <c r="D24">
        <f t="shared" si="1"/>
        <v>20</v>
      </c>
      <c r="E24" t="s">
        <v>687</v>
      </c>
      <c r="F24" t="s">
        <v>24</v>
      </c>
      <c r="G24" t="s">
        <v>104</v>
      </c>
    </row>
    <row r="25" spans="4:7" x14ac:dyDescent="0.45">
      <c r="D25">
        <f t="shared" si="1"/>
        <v>21</v>
      </c>
      <c r="E25" t="s">
        <v>688</v>
      </c>
      <c r="F25" t="s">
        <v>24</v>
      </c>
      <c r="G25" t="s">
        <v>104</v>
      </c>
    </row>
    <row r="26" spans="4:7" x14ac:dyDescent="0.45">
      <c r="D26">
        <f t="shared" si="1"/>
        <v>22</v>
      </c>
      <c r="E26" t="s">
        <v>689</v>
      </c>
      <c r="F26" t="s">
        <v>24</v>
      </c>
      <c r="G26" t="s">
        <v>104</v>
      </c>
    </row>
    <row r="27" spans="4:7" x14ac:dyDescent="0.45">
      <c r="D27">
        <f t="shared" si="1"/>
        <v>23</v>
      </c>
      <c r="E27" t="s">
        <v>690</v>
      </c>
      <c r="F27" t="s">
        <v>24</v>
      </c>
      <c r="G27" t="s">
        <v>104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85E5F-8C70-4228-BC09-86F0109987C3}">
  <dimension ref="D3:M34"/>
  <sheetViews>
    <sheetView topLeftCell="C20" workbookViewId="0">
      <selection activeCell="D13" sqref="D13:D34"/>
    </sheetView>
  </sheetViews>
  <sheetFormatPr defaultRowHeight="14.25" x14ac:dyDescent="0.45"/>
  <cols>
    <col min="5" max="5" width="46.9296875" bestFit="1" customWidth="1"/>
    <col min="6" max="6" width="12.19921875" customWidth="1"/>
    <col min="8" max="8" width="14.796875" bestFit="1" customWidth="1"/>
  </cols>
  <sheetData>
    <row r="3" spans="4:13" x14ac:dyDescent="0.45">
      <c r="K3" t="s">
        <v>7</v>
      </c>
      <c r="L3" t="s">
        <v>104</v>
      </c>
    </row>
    <row r="4" spans="4:13" x14ac:dyDescent="0.45">
      <c r="D4" s="1" t="s">
        <v>0</v>
      </c>
      <c r="E4" s="1" t="s">
        <v>1</v>
      </c>
      <c r="F4" s="1" t="s">
        <v>2</v>
      </c>
      <c r="G4" s="1" t="s">
        <v>3</v>
      </c>
      <c r="H4" s="1"/>
      <c r="I4" s="1" t="s">
        <v>24</v>
      </c>
      <c r="J4" s="1">
        <f>COUNTIF($F$5:$F$999,"Malaysia")</f>
        <v>7</v>
      </c>
      <c r="K4" s="1">
        <f>COUNTIF(G5:G999,"Active")</f>
        <v>4</v>
      </c>
      <c r="L4" s="1">
        <f>COUNTIF(G5:G999,"Inactive")</f>
        <v>5</v>
      </c>
      <c r="M4" s="1"/>
    </row>
    <row r="5" spans="4:13" x14ac:dyDescent="0.45">
      <c r="D5">
        <v>1</v>
      </c>
      <c r="E5" t="s">
        <v>691</v>
      </c>
      <c r="F5" t="s">
        <v>24</v>
      </c>
      <c r="G5" t="s">
        <v>104</v>
      </c>
      <c r="I5" s="1" t="s">
        <v>145</v>
      </c>
      <c r="J5" s="1">
        <f>COUNTIF($F$5:$F$999,"India")</f>
        <v>1</v>
      </c>
    </row>
    <row r="6" spans="4:13" x14ac:dyDescent="0.45">
      <c r="D6">
        <f>D5+1</f>
        <v>2</v>
      </c>
      <c r="E6" t="s">
        <v>692</v>
      </c>
      <c r="F6" t="s">
        <v>24</v>
      </c>
      <c r="G6" t="s">
        <v>7</v>
      </c>
      <c r="I6" t="s">
        <v>6</v>
      </c>
      <c r="J6" s="1">
        <f>COUNTIF($F$5:$F$999,"Singapore")</f>
        <v>1</v>
      </c>
    </row>
    <row r="7" spans="4:13" x14ac:dyDescent="0.45">
      <c r="D7">
        <f t="shared" ref="D7:D34" si="0">D6+1</f>
        <v>3</v>
      </c>
      <c r="E7" t="s">
        <v>693</v>
      </c>
      <c r="F7" t="s">
        <v>24</v>
      </c>
      <c r="G7" t="s">
        <v>104</v>
      </c>
      <c r="J7">
        <f>SUM(J4:J6)</f>
        <v>9</v>
      </c>
    </row>
    <row r="8" spans="4:13" x14ac:dyDescent="0.45">
      <c r="D8">
        <f t="shared" si="0"/>
        <v>4</v>
      </c>
      <c r="E8" t="s">
        <v>694</v>
      </c>
      <c r="F8" t="s">
        <v>24</v>
      </c>
      <c r="G8" t="s">
        <v>104</v>
      </c>
    </row>
    <row r="9" spans="4:13" x14ac:dyDescent="0.45">
      <c r="D9">
        <f t="shared" si="0"/>
        <v>5</v>
      </c>
      <c r="E9" t="s">
        <v>695</v>
      </c>
      <c r="F9" t="s">
        <v>24</v>
      </c>
      <c r="G9" t="s">
        <v>104</v>
      </c>
    </row>
    <row r="10" spans="4:13" x14ac:dyDescent="0.45">
      <c r="D10">
        <f t="shared" si="0"/>
        <v>6</v>
      </c>
      <c r="E10" s="2" t="s">
        <v>696</v>
      </c>
      <c r="F10" t="s">
        <v>145</v>
      </c>
      <c r="G10" t="s">
        <v>7</v>
      </c>
    </row>
    <row r="11" spans="4:13" x14ac:dyDescent="0.45">
      <c r="D11">
        <f t="shared" si="0"/>
        <v>7</v>
      </c>
      <c r="E11" t="s">
        <v>755</v>
      </c>
      <c r="F11" t="s">
        <v>6</v>
      </c>
      <c r="G11" t="s">
        <v>104</v>
      </c>
    </row>
    <row r="12" spans="4:13" x14ac:dyDescent="0.45">
      <c r="D12">
        <f t="shared" si="0"/>
        <v>8</v>
      </c>
      <c r="E12" t="s">
        <v>402</v>
      </c>
      <c r="F12" t="s">
        <v>24</v>
      </c>
      <c r="G12" t="s">
        <v>7</v>
      </c>
    </row>
    <row r="13" spans="4:13" x14ac:dyDescent="0.45">
      <c r="D13">
        <f t="shared" si="0"/>
        <v>9</v>
      </c>
      <c r="E13" t="s">
        <v>756</v>
      </c>
      <c r="F13" t="s">
        <v>24</v>
      </c>
      <c r="G13" t="s">
        <v>7</v>
      </c>
    </row>
    <row r="14" spans="4:13" x14ac:dyDescent="0.45">
      <c r="D14">
        <f t="shared" si="0"/>
        <v>10</v>
      </c>
      <c r="E14" s="14" t="s">
        <v>364</v>
      </c>
    </row>
    <row r="15" spans="4:13" x14ac:dyDescent="0.45">
      <c r="D15">
        <f t="shared" si="0"/>
        <v>11</v>
      </c>
      <c r="E15" s="14" t="s">
        <v>526</v>
      </c>
    </row>
    <row r="16" spans="4:13" x14ac:dyDescent="0.45">
      <c r="D16">
        <f t="shared" si="0"/>
        <v>12</v>
      </c>
      <c r="E16" s="14" t="s">
        <v>361</v>
      </c>
    </row>
    <row r="17" spans="4:5" x14ac:dyDescent="0.45">
      <c r="D17">
        <f t="shared" si="0"/>
        <v>13</v>
      </c>
      <c r="E17" s="14" t="s">
        <v>437</v>
      </c>
    </row>
    <row r="18" spans="4:5" x14ac:dyDescent="0.45">
      <c r="D18">
        <f t="shared" si="0"/>
        <v>14</v>
      </c>
      <c r="E18" s="14" t="s">
        <v>48</v>
      </c>
    </row>
    <row r="19" spans="4:5" x14ac:dyDescent="0.45">
      <c r="D19">
        <f t="shared" si="0"/>
        <v>15</v>
      </c>
      <c r="E19" s="14" t="s">
        <v>765</v>
      </c>
    </row>
    <row r="20" spans="4:5" x14ac:dyDescent="0.45">
      <c r="D20">
        <f t="shared" si="0"/>
        <v>16</v>
      </c>
      <c r="E20" s="14" t="s">
        <v>695</v>
      </c>
    </row>
    <row r="21" spans="4:5" x14ac:dyDescent="0.45">
      <c r="D21">
        <f t="shared" si="0"/>
        <v>17</v>
      </c>
      <c r="E21" s="14" t="s">
        <v>696</v>
      </c>
    </row>
    <row r="22" spans="4:5" x14ac:dyDescent="0.45">
      <c r="D22">
        <f t="shared" si="0"/>
        <v>18</v>
      </c>
      <c r="E22" s="14" t="s">
        <v>766</v>
      </c>
    </row>
    <row r="23" spans="4:5" x14ac:dyDescent="0.45">
      <c r="D23">
        <f t="shared" si="0"/>
        <v>19</v>
      </c>
      <c r="E23" s="14" t="s">
        <v>402</v>
      </c>
    </row>
    <row r="24" spans="4:5" x14ac:dyDescent="0.45">
      <c r="D24">
        <f t="shared" si="0"/>
        <v>20</v>
      </c>
      <c r="E24" s="14" t="s">
        <v>756</v>
      </c>
    </row>
    <row r="25" spans="4:5" x14ac:dyDescent="0.45">
      <c r="D25">
        <f t="shared" si="0"/>
        <v>21</v>
      </c>
      <c r="E25" s="14" t="s">
        <v>767</v>
      </c>
    </row>
    <row r="26" spans="4:5" x14ac:dyDescent="0.45">
      <c r="D26">
        <f t="shared" si="0"/>
        <v>22</v>
      </c>
      <c r="E26" s="14" t="s">
        <v>392</v>
      </c>
    </row>
    <row r="27" spans="4:5" x14ac:dyDescent="0.45">
      <c r="D27">
        <f t="shared" si="0"/>
        <v>23</v>
      </c>
      <c r="E27" s="14" t="s">
        <v>768</v>
      </c>
    </row>
    <row r="28" spans="4:5" x14ac:dyDescent="0.45">
      <c r="D28">
        <f t="shared" si="0"/>
        <v>24</v>
      </c>
      <c r="E28" s="14" t="s">
        <v>394</v>
      </c>
    </row>
    <row r="29" spans="4:5" x14ac:dyDescent="0.45">
      <c r="D29">
        <f t="shared" si="0"/>
        <v>25</v>
      </c>
      <c r="E29" s="14" t="s">
        <v>768</v>
      </c>
    </row>
    <row r="30" spans="4:5" x14ac:dyDescent="0.45">
      <c r="D30">
        <f t="shared" si="0"/>
        <v>26</v>
      </c>
      <c r="E30" s="14" t="s">
        <v>394</v>
      </c>
    </row>
    <row r="31" spans="4:5" x14ac:dyDescent="0.45">
      <c r="D31">
        <f t="shared" si="0"/>
        <v>27</v>
      </c>
      <c r="E31" s="14" t="s">
        <v>393</v>
      </c>
    </row>
    <row r="32" spans="4:5" x14ac:dyDescent="0.45">
      <c r="D32">
        <f t="shared" si="0"/>
        <v>28</v>
      </c>
      <c r="E32" s="14" t="s">
        <v>394</v>
      </c>
    </row>
    <row r="33" spans="4:5" x14ac:dyDescent="0.45">
      <c r="D33">
        <f t="shared" si="0"/>
        <v>29</v>
      </c>
      <c r="E33" s="14" t="s">
        <v>395</v>
      </c>
    </row>
    <row r="34" spans="4:5" x14ac:dyDescent="0.45">
      <c r="D34">
        <f t="shared" si="0"/>
        <v>30</v>
      </c>
      <c r="E34" s="14" t="s">
        <v>396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Sheet1</vt:lpstr>
      <vt:lpstr>Sheet9</vt:lpstr>
      <vt:lpstr>TAFGAI</vt:lpstr>
      <vt:lpstr>SOFINAA</vt:lpstr>
      <vt:lpstr>MEDGIVER</vt:lpstr>
      <vt:lpstr>STORQUE</vt:lpstr>
      <vt:lpstr>PAL</vt:lpstr>
      <vt:lpstr>CONTRACKAI</vt:lpstr>
      <vt:lpstr>NUURAI</vt:lpstr>
      <vt:lpstr>sheet</vt:lpstr>
      <vt:lpstr>IDO</vt:lpstr>
      <vt:lpstr>TAFGAI!Print_Area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addiennur hamizah abu bakar</dc:creator>
  <cp:lastModifiedBy>thaqiyuddin mizan</cp:lastModifiedBy>
  <cp:lastPrinted>2024-12-18T04:35:45Z</cp:lastPrinted>
  <dcterms:created xsi:type="dcterms:W3CDTF">2024-12-16T19:41:20Z</dcterms:created>
  <dcterms:modified xsi:type="dcterms:W3CDTF">2025-01-02T01:55:31Z</dcterms:modified>
</cp:coreProperties>
</file>