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Shared drives\Certification_Activities\Transportation Equity\Identifying Transportation Inequities in the Boston Region\Task 2—Conduct Analyses\"/>
    </mc:Choice>
  </mc:AlternateContent>
  <xr:revisionPtr revIDLastSave="0" documentId="13_ncr:1_{C444D0B7-3428-4FD5-A43E-037459D2C4AC}" xr6:coauthVersionLast="47" xr6:coauthVersionMax="47" xr10:uidLastSave="{00000000-0000-0000-0000-000000000000}"/>
  <bookViews>
    <workbookView xWindow="-28920" yWindow="-90" windowWidth="29040" windowHeight="15990" xr2:uid="{00000000-000D-0000-FFFF-FFFF00000000}"/>
  </bookViews>
  <sheets>
    <sheet name="MassGIS original" sheetId="1" r:id="rId1"/>
    <sheet name="Sheet 1-1" sheetId="2" r:id="rId2"/>
    <sheet name="Final List" sheetId="3" r:id="rId3"/>
    <sheet name="tufts" sheetId="4" r:id="rId4"/>
    <sheet name="Boston college" sheetId="5" r:id="rId5"/>
    <sheet name="Harvard" sheetId="6" r:id="rId6"/>
    <sheet name="Harvrd 2" sheetId="7" r:id="rId7"/>
    <sheet name="boston university" sheetId="8" r:id="rId8"/>
    <sheet name="BU-2" sheetId="9" r:id="rId9"/>
    <sheet name="Regis Colle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5" l="1"/>
  <c r="F314" i="9"/>
  <c r="E314" i="9"/>
  <c r="D314" i="9"/>
  <c r="C314" i="9"/>
  <c r="B314" i="9"/>
  <c r="F313" i="9"/>
  <c r="E313" i="9"/>
  <c r="D313" i="9"/>
  <c r="C313" i="9"/>
  <c r="B313" i="9"/>
  <c r="F312" i="9"/>
  <c r="F315" i="9" s="1"/>
  <c r="E9" i="8" s="1"/>
  <c r="E312" i="9"/>
  <c r="E315" i="9" s="1"/>
  <c r="D312" i="9"/>
  <c r="D315" i="9" s="1"/>
  <c r="D9" i="8" s="1"/>
  <c r="C312" i="9"/>
  <c r="C315" i="9" s="1"/>
  <c r="B312" i="9"/>
  <c r="B315" i="9" s="1"/>
  <c r="B316" i="9" s="1"/>
  <c r="B9" i="8" s="1"/>
  <c r="E15" i="8"/>
  <c r="E5" i="8" s="1"/>
  <c r="D15" i="8"/>
  <c r="C15" i="8"/>
  <c r="B15" i="8"/>
  <c r="G277" i="7"/>
  <c r="F277" i="7"/>
  <c r="E277" i="7"/>
  <c r="F276" i="7"/>
  <c r="E276" i="7"/>
  <c r="F275" i="7"/>
  <c r="E275" i="7"/>
  <c r="F274" i="7"/>
  <c r="E274" i="7"/>
  <c r="E271" i="7" s="1"/>
  <c r="G273" i="7"/>
  <c r="F273" i="7"/>
  <c r="F271" i="7" s="1"/>
  <c r="E273" i="7"/>
  <c r="D6" i="6" s="1"/>
  <c r="D273" i="7"/>
  <c r="F272" i="7"/>
  <c r="E272" i="7"/>
  <c r="D272" i="7"/>
  <c r="G271" i="7"/>
  <c r="D271" i="7"/>
  <c r="C4" i="6" s="1"/>
  <c r="C271" i="7"/>
  <c r="E11" i="6"/>
  <c r="D10" i="6"/>
  <c r="E10" i="6" s="1"/>
  <c r="C10" i="6"/>
  <c r="D9" i="6"/>
  <c r="E9" i="6" s="1"/>
  <c r="C9" i="6"/>
  <c r="D8" i="6"/>
  <c r="C8" i="6"/>
  <c r="E7" i="6"/>
  <c r="D7" i="6"/>
  <c r="C7" i="6"/>
  <c r="C6" i="6"/>
  <c r="E5" i="6"/>
  <c r="D5" i="6"/>
  <c r="C5" i="6"/>
  <c r="D15" i="5"/>
  <c r="C15" i="5"/>
  <c r="B15" i="5"/>
  <c r="I20" i="5" s="1"/>
  <c r="K20" i="5" s="1"/>
  <c r="D14" i="3" s="1"/>
  <c r="D13" i="5"/>
  <c r="C13" i="5"/>
  <c r="F13" i="5" s="1"/>
  <c r="F9" i="5"/>
  <c r="F5" i="5"/>
  <c r="G5" i="5" s="1"/>
  <c r="E5" i="5"/>
  <c r="E15" i="5" s="1"/>
  <c r="D5" i="5"/>
  <c r="C5" i="5"/>
  <c r="B5" i="5"/>
  <c r="K19" i="5" s="1"/>
  <c r="D13" i="3" s="1"/>
  <c r="AB13" i="4"/>
  <c r="D13" i="4"/>
  <c r="F13" i="4" s="1"/>
  <c r="C13" i="4"/>
  <c r="P9" i="4"/>
  <c r="O9" i="4"/>
  <c r="N9" i="4"/>
  <c r="M9" i="4"/>
  <c r="J9" i="4"/>
  <c r="K9" i="4" s="1"/>
  <c r="I9" i="4"/>
  <c r="H9" i="4"/>
  <c r="G9" i="4"/>
  <c r="AB9" i="4" s="1"/>
  <c r="F9" i="4"/>
  <c r="E9" i="4"/>
  <c r="D9" i="4"/>
  <c r="C9" i="4"/>
  <c r="B9" i="4"/>
  <c r="AB5" i="4"/>
  <c r="AB15" i="4" s="1"/>
  <c r="Z5" i="4"/>
  <c r="T5" i="4"/>
  <c r="U5" i="4" s="1"/>
  <c r="S5" i="4"/>
  <c r="R5" i="4"/>
  <c r="N5" i="4"/>
  <c r="M5" i="4"/>
  <c r="P5" i="4" s="1"/>
  <c r="K5" i="4"/>
  <c r="J5" i="4"/>
  <c r="I5" i="4"/>
  <c r="H5" i="4"/>
  <c r="E5" i="4"/>
  <c r="F5" i="4" s="1"/>
  <c r="D5" i="4"/>
  <c r="C5" i="4"/>
  <c r="D69" i="3"/>
  <c r="D68" i="3"/>
  <c r="AE23" i="4" l="1"/>
  <c r="AG23" i="4" s="1"/>
  <c r="E6" i="6"/>
  <c r="B317" i="9"/>
  <c r="C9" i="8"/>
  <c r="F9" i="8" s="1"/>
  <c r="B17" i="6"/>
  <c r="D17" i="6" s="1"/>
  <c r="D39" i="3" s="1"/>
  <c r="C12" i="6"/>
  <c r="B16" i="6"/>
  <c r="D16" i="6" s="1"/>
  <c r="D38" i="3" s="1"/>
  <c r="AC9" i="4"/>
  <c r="B5" i="8"/>
  <c r="I19" i="8" s="1"/>
  <c r="K19" i="8" s="1"/>
  <c r="D17" i="3" s="1"/>
  <c r="I20" i="8"/>
  <c r="K20" i="8" s="1"/>
  <c r="D18" i="3" s="1"/>
  <c r="D4" i="6"/>
  <c r="AC5" i="4"/>
  <c r="AA5" i="4"/>
  <c r="AE22" i="4"/>
  <c r="AG22" i="4" s="1"/>
  <c r="AC13" i="4"/>
  <c r="AA13" i="4"/>
  <c r="F15" i="5"/>
  <c r="J21" i="5" s="1"/>
  <c r="L21" i="5" s="1"/>
  <c r="G13" i="5"/>
  <c r="G15" i="5" s="1"/>
  <c r="B22" i="6"/>
  <c r="D22" i="6" s="1"/>
  <c r="D44" i="3" s="1"/>
  <c r="D5" i="8"/>
  <c r="AE21" i="4"/>
  <c r="AG21" i="4" s="1"/>
  <c r="I21" i="5"/>
  <c r="K21" i="5" s="1"/>
  <c r="D15" i="3" s="1"/>
  <c r="AA9" i="4"/>
  <c r="G9" i="5"/>
  <c r="E8" i="6"/>
  <c r="F15" i="8"/>
  <c r="G15" i="8" s="1"/>
  <c r="M21" i="5" l="1"/>
  <c r="F15" i="3"/>
  <c r="D12" i="6"/>
  <c r="C16" i="6"/>
  <c r="E16" i="6" s="1"/>
  <c r="E4" i="6"/>
  <c r="E12" i="6" s="1"/>
  <c r="D81" i="3"/>
  <c r="J20" i="5"/>
  <c r="L20" i="5" s="1"/>
  <c r="C5" i="8"/>
  <c r="F5" i="8" s="1"/>
  <c r="B20" i="6"/>
  <c r="D20" i="6" s="1"/>
  <c r="D42" i="3" s="1"/>
  <c r="B23" i="6"/>
  <c r="D23" i="6" s="1"/>
  <c r="B18" i="6"/>
  <c r="D18" i="6" s="1"/>
  <c r="D40" i="3" s="1"/>
  <c r="B21" i="6"/>
  <c r="D21" i="6" s="1"/>
  <c r="D43" i="3" s="1"/>
  <c r="B19" i="6"/>
  <c r="D19" i="6" s="1"/>
  <c r="D41" i="3" s="1"/>
  <c r="J19" i="5"/>
  <c r="L19" i="5" s="1"/>
  <c r="M19" i="5" s="1"/>
  <c r="F13" i="3" s="1"/>
  <c r="J20" i="8"/>
  <c r="L20" i="8" s="1"/>
  <c r="G9" i="8"/>
  <c r="D80" i="3"/>
  <c r="AA15" i="4"/>
  <c r="AC15" i="4"/>
  <c r="AF22" i="4" s="1"/>
  <c r="AH22" i="4" s="1"/>
  <c r="AF21" i="4"/>
  <c r="AH21" i="4" s="1"/>
  <c r="F81" i="3" s="1"/>
  <c r="F80" i="3" l="1"/>
  <c r="AI22" i="4"/>
  <c r="AF23" i="4"/>
  <c r="AH23" i="4" s="1"/>
  <c r="AI23" i="4" s="1"/>
  <c r="F82" i="3" s="1"/>
  <c r="AI21" i="4"/>
  <c r="G5" i="8"/>
  <c r="J19" i="8"/>
  <c r="L19" i="8" s="1"/>
  <c r="F38" i="3"/>
  <c r="F16" i="6"/>
  <c r="C23" i="6"/>
  <c r="E23" i="6" s="1"/>
  <c r="F23" i="6" s="1"/>
  <c r="C21" i="6"/>
  <c r="E21" i="6" s="1"/>
  <c r="C19" i="6"/>
  <c r="E19" i="6" s="1"/>
  <c r="C20" i="6"/>
  <c r="E20" i="6" s="1"/>
  <c r="F20" i="6" s="1"/>
  <c r="F42" i="3" s="1"/>
  <c r="C18" i="6"/>
  <c r="E18" i="6" s="1"/>
  <c r="C17" i="6"/>
  <c r="E17" i="6" s="1"/>
  <c r="C22" i="6"/>
  <c r="E22" i="6" s="1"/>
  <c r="M20" i="8"/>
  <c r="F18" i="3"/>
  <c r="F14" i="3"/>
  <c r="M20" i="5"/>
  <c r="F44" i="3" l="1"/>
  <c r="F22" i="6"/>
  <c r="F17" i="6"/>
  <c r="F39" i="3"/>
  <c r="F17" i="3"/>
  <c r="M19" i="8"/>
  <c r="F18" i="6"/>
  <c r="F40" i="3"/>
  <c r="F41" i="3"/>
  <c r="F19" i="6"/>
  <c r="F21" i="6"/>
  <c r="F43" i="3"/>
</calcChain>
</file>

<file path=xl/sharedStrings.xml><?xml version="1.0" encoding="utf-8"?>
<sst xmlns="http://schemas.openxmlformats.org/spreadsheetml/2006/main" count="8611" uniqueCount="1676">
  <si>
    <t>GISDATA.COLLEGES_PT</t>
  </si>
  <si>
    <t>FID</t>
  </si>
  <si>
    <t>college</t>
  </si>
  <si>
    <t>campus</t>
  </si>
  <si>
    <t>address</t>
  </si>
  <si>
    <t>city</t>
  </si>
  <si>
    <t>zipcode</t>
  </si>
  <si>
    <t>plus_four</t>
  </si>
  <si>
    <t>geog_town</t>
  </si>
  <si>
    <t>main_tel</t>
  </si>
  <si>
    <t>url</t>
  </si>
  <si>
    <t>nces_id</t>
  </si>
  <si>
    <t>type</t>
  </si>
  <si>
    <t>nces_type</t>
  </si>
  <si>
    <t>category</t>
  </si>
  <si>
    <t>degreeoffr</t>
  </si>
  <si>
    <t>awardsoffr</t>
  </si>
  <si>
    <t>largeprog</t>
  </si>
  <si>
    <t>campussett</t>
  </si>
  <si>
    <t>campushous</t>
  </si>
  <si>
    <t>l_src</t>
  </si>
  <si>
    <t>gdb_geomattr_data</t>
  </si>
  <si>
    <t>shape</t>
  </si>
  <si>
    <t>GISDATA.COLLEGES_PT.73</t>
  </si>
  <si>
    <t>Ali May Academy</t>
  </si>
  <si>
    <t>1459 Hancock Street</t>
  </si>
  <si>
    <t>Quincy</t>
  </si>
  <si>
    <t>QUINCY</t>
  </si>
  <si>
    <t>(617) 786-8900</t>
  </si>
  <si>
    <r>
      <rPr>
        <u/>
        <sz val="10"/>
        <color indexed="8"/>
        <rFont val="Helvetica Neue"/>
      </rPr>
      <t>http://alimayacademy.com/</t>
    </r>
  </si>
  <si>
    <t>PRI</t>
  </si>
  <si>
    <t>&lt; 2-year, Private for-profit</t>
  </si>
  <si>
    <t>Private Vocational School</t>
  </si>
  <si>
    <t>C</t>
  </si>
  <si>
    <t>Less than one year certificate;One but less than two years certificate</t>
  </si>
  <si>
    <t>Cosmetology</t>
  </si>
  <si>
    <t>Suburb: Large</t>
  </si>
  <si>
    <t>No</t>
  </si>
  <si>
    <r>
      <rPr>
        <u/>
        <sz val="10"/>
        <color indexed="8"/>
        <rFont val="Helvetica Neue"/>
      </rPr>
      <t>mass.gov</t>
    </r>
  </si>
  <si>
    <t>POINT (241061.20269999653 888797.4023000002)</t>
  </si>
  <si>
    <t>GISDATA.COLLEGES_PT.147</t>
  </si>
  <si>
    <t>American Academy of Personal Training</t>
  </si>
  <si>
    <t>Boston</t>
  </si>
  <si>
    <t>561 Boylston Street</t>
  </si>
  <si>
    <t>BOSTON</t>
  </si>
  <si>
    <t>(617) 267-2278</t>
  </si>
  <si>
    <r>
      <rPr>
        <u/>
        <sz val="10"/>
        <color indexed="8"/>
        <rFont val="Helvetica Neue"/>
      </rPr>
      <t>https://aapt.edu/</t>
    </r>
  </si>
  <si>
    <t>Private Occupational Program</t>
  </si>
  <si>
    <t>Less than one year certificate</t>
  </si>
  <si>
    <t>Physical Fitness Technician</t>
  </si>
  <si>
    <t>City: Large</t>
  </si>
  <si>
    <r>
      <rPr>
        <u/>
        <sz val="10"/>
        <color indexed="8"/>
        <rFont val="Helvetica Neue"/>
      </rPr>
      <t>nces.ed.gov</t>
    </r>
  </si>
  <si>
    <t>POINT (234914.03090000153 900104.1009000018)</t>
  </si>
  <si>
    <t>GISDATA.COLLEGES_PT.109</t>
  </si>
  <si>
    <t>Andover Newton Theological School</t>
  </si>
  <si>
    <t>210 Herrick Road</t>
  </si>
  <si>
    <t>Newton Centre</t>
  </si>
  <si>
    <t>NEWTON</t>
  </si>
  <si>
    <t>(617) 964-1100</t>
  </si>
  <si>
    <r>
      <rPr>
        <u/>
        <sz val="10"/>
        <color indexed="8"/>
        <rFont val="Helvetica Neue"/>
      </rPr>
      <t>http://www.ants.edu</t>
    </r>
  </si>
  <si>
    <t>4-year, Private not-for-profit</t>
  </si>
  <si>
    <t>Divinity School</t>
  </si>
  <si>
    <t>PBC, M, PMC, D</t>
  </si>
  <si>
    <t>Postbaccalaureate certificate;Master's degree;Post-master's certificate;Doctor's degree</t>
  </si>
  <si>
    <t>Theology</t>
  </si>
  <si>
    <t>City: Small</t>
  </si>
  <si>
    <t>POINT (225678.2541999966 897165.560899999)</t>
  </si>
  <si>
    <t>GISDATA.COLLEGES_PT.166</t>
  </si>
  <si>
    <t>Assabet After Dark</t>
  </si>
  <si>
    <t>215 Fitchburg Street</t>
  </si>
  <si>
    <t>Marlborough</t>
  </si>
  <si>
    <t>MARLBOROUGH</t>
  </si>
  <si>
    <t>(508) 263-9651</t>
  </si>
  <si>
    <r>
      <rPr>
        <u/>
        <sz val="10"/>
        <color indexed="8"/>
        <rFont val="Helvetica Neue"/>
      </rPr>
      <t>http://www.assabetafterdark.com/</t>
    </r>
  </si>
  <si>
    <t>PUB</t>
  </si>
  <si>
    <t>&lt; 2-year, Public</t>
  </si>
  <si>
    <t>Adult Education</t>
  </si>
  <si>
    <t>One but less than two years certificate</t>
  </si>
  <si>
    <t>Licensed Practical/Vocational Nurse Training</t>
  </si>
  <si>
    <t>POINT (194497.50159999728 901927.8443000019)</t>
  </si>
  <si>
    <t>GISDATA.COLLEGES_PT.100</t>
  </si>
  <si>
    <t>Babson College</t>
  </si>
  <si>
    <t>231 Forest Street, Babson Park</t>
  </si>
  <si>
    <t>Wellesley</t>
  </si>
  <si>
    <t>WELLESLEY</t>
  </si>
  <si>
    <t>(781) 235-1200</t>
  </si>
  <si>
    <r>
      <rPr>
        <u/>
        <sz val="10"/>
        <color indexed="8"/>
        <rFont val="Helvetica Neue"/>
      </rPr>
      <t>http://www.babson.edu</t>
    </r>
  </si>
  <si>
    <t>Business School</t>
  </si>
  <si>
    <t>B, M, PMC</t>
  </si>
  <si>
    <t>Bachelor's degree;Master's degree;Post-master's certificate</t>
  </si>
  <si>
    <t>Business</t>
  </si>
  <si>
    <t>Yes</t>
  </si>
  <si>
    <t>POINT (219279.52610000223 894189.506000001)</t>
  </si>
  <si>
    <t>GISDATA.COLLEGES_PT.151</t>
  </si>
  <si>
    <t>Bay State College</t>
  </si>
  <si>
    <t>122 Commonwealth Avenue</t>
  </si>
  <si>
    <t>(617) 236-8000</t>
  </si>
  <si>
    <r>
      <rPr>
        <u/>
        <sz val="10"/>
        <color indexed="8"/>
        <rFont val="Helvetica Neue"/>
      </rPr>
      <t>http://www.baystate.edu</t>
    </r>
  </si>
  <si>
    <t>4-year, Private for-profit</t>
  </si>
  <si>
    <t>Private College</t>
  </si>
  <si>
    <t>C, A, B</t>
  </si>
  <si>
    <t>Less than one year certificate;Associate's degree;Bachelor's degree</t>
  </si>
  <si>
    <t>POINT (234853.12420000136 900230.2608999982)</t>
  </si>
  <si>
    <t>GISDATA.COLLEGES_PT.54</t>
  </si>
  <si>
    <t>Bay State School of Technology</t>
  </si>
  <si>
    <t>225 Turnpike Street</t>
  </si>
  <si>
    <t>Canton</t>
  </si>
  <si>
    <t>CANTON</t>
  </si>
  <si>
    <t>(781) 828-3434</t>
  </si>
  <si>
    <r>
      <rPr>
        <u/>
        <sz val="10"/>
        <color indexed="8"/>
        <rFont val="Helvetica Neue"/>
      </rPr>
      <t>http://www.baystatetech.org/</t>
    </r>
  </si>
  <si>
    <t>Technical Institute</t>
  </si>
  <si>
    <t>Energy Management and Systems Technology/Technician</t>
  </si>
  <si>
    <t>POINT (231869.6724999994 881082.7566)</t>
  </si>
  <si>
    <t>GISDATA.COLLEGES_PT.139</t>
  </si>
  <si>
    <t>Benjamin Franklin Institute of Technology</t>
  </si>
  <si>
    <t>41 Berkeley Street</t>
  </si>
  <si>
    <t>(617) 423-4630</t>
  </si>
  <si>
    <r>
      <rPr>
        <u/>
        <sz val="10"/>
        <color indexed="8"/>
        <rFont val="Helvetica Neue"/>
      </rPr>
      <t>http://www.bfit.edu</t>
    </r>
  </si>
  <si>
    <t>4-year, primarily associate's, Private not-for-profit</t>
  </si>
  <si>
    <t>Technical College</t>
  </si>
  <si>
    <t>POINT (235420.34420000017 899588.3209000006)</t>
  </si>
  <si>
    <t>GISDATA.COLLEGES_PT.182</t>
  </si>
  <si>
    <t>Bentley University</t>
  </si>
  <si>
    <t>175 Forest Street</t>
  </si>
  <si>
    <t>Waltham</t>
  </si>
  <si>
    <t>WALTHAM</t>
  </si>
  <si>
    <t>(781) 891-2000</t>
  </si>
  <si>
    <r>
      <rPr>
        <u/>
        <sz val="10"/>
        <color indexed="8"/>
        <rFont val="Helvetica Neue"/>
      </rPr>
      <t>http://www.bentley.edu</t>
    </r>
  </si>
  <si>
    <t>C, A, B, PBC, M, PMC, D</t>
  </si>
  <si>
    <t>Less than one year certificate;Associate's degree;Bachelor's degree;Postbaccalaureate certificate;Master's degree;Post-master's certificate;Doctor's degree - research/scholarship</t>
  </si>
  <si>
    <t>POINT (223041.97720000148 904292.3636999987)</t>
  </si>
  <si>
    <t>GISDATA.COLLEGES_PT.141</t>
  </si>
  <si>
    <t>Berklee College of Music</t>
  </si>
  <si>
    <t>1140 Boylston Street</t>
  </si>
  <si>
    <t>(617) 266-1400</t>
  </si>
  <si>
    <r>
      <rPr>
        <u/>
        <sz val="10"/>
        <color indexed="8"/>
        <rFont val="Helvetica Neue"/>
      </rPr>
      <t>http://www.berklee.edu</t>
    </r>
  </si>
  <si>
    <t>Performing Arts College</t>
  </si>
  <si>
    <t>C, B, PBC, M, PMC</t>
  </si>
  <si>
    <t>Two but less than 4 years certificate;Bachelor's degree;Postbaccalaureate certificate;Master's degree;Post-master's certificate</t>
  </si>
  <si>
    <t>Music</t>
  </si>
  <si>
    <t>POINT (233833.89500000328 899644.6651000008)</t>
  </si>
  <si>
    <t>GISDATA.COLLEGES_PT.51</t>
  </si>
  <si>
    <t>Blackstone Valley Vocational Regional School Post-Secondary Nursing Program</t>
  </si>
  <si>
    <t>65 Pleasant Street</t>
  </si>
  <si>
    <t>Upton</t>
  </si>
  <si>
    <t>UPTON</t>
  </si>
  <si>
    <t>(508) 529-2403</t>
  </si>
  <si>
    <r>
      <rPr>
        <u/>
        <sz val="10"/>
        <color indexed="8"/>
        <rFont val="Helvetica Neue"/>
      </rPr>
      <t>https://www.valleytech.k12.ma.us/domain/196</t>
    </r>
  </si>
  <si>
    <t>Medical Program</t>
  </si>
  <si>
    <t>POINT (190377.8947999999 879167.5351000018)</t>
  </si>
  <si>
    <t>GISDATA.COLLEGES_PT.127</t>
  </si>
  <si>
    <t>Blessed John Xxiii National Seminary</t>
  </si>
  <si>
    <t>558 South Avenue</t>
  </si>
  <si>
    <t>Weston</t>
  </si>
  <si>
    <t>WESTON</t>
  </si>
  <si>
    <t>(781) 899-5500</t>
  </si>
  <si>
    <r>
      <rPr>
        <u/>
        <sz val="10"/>
        <color indexed="8"/>
        <rFont val="Helvetica Neue"/>
      </rPr>
      <t>http://www.psjs.edu</t>
    </r>
  </si>
  <si>
    <t>M</t>
  </si>
  <si>
    <t>Master's degree</t>
  </si>
  <si>
    <t>Catholic Seminary</t>
  </si>
  <si>
    <t>POINT (215576.02560000122 898808.1884999983)</t>
  </si>
  <si>
    <t>GISDATA.COLLEGES_PT.201</t>
  </si>
  <si>
    <t>Blessing Channels Nail Academy</t>
  </si>
  <si>
    <t>76 Winn Street, #1C</t>
  </si>
  <si>
    <t>Woburn</t>
  </si>
  <si>
    <t>WOBURN</t>
  </si>
  <si>
    <t>(781) 729-8868</t>
  </si>
  <si>
    <r>
      <rPr>
        <u/>
        <sz val="10"/>
        <color indexed="8"/>
        <rFont val="Helvetica Neue"/>
      </rPr>
      <t>https://www.bcnailschool.com/</t>
    </r>
  </si>
  <si>
    <t>POINT (228315.14450000226 914684.2151999995)</t>
  </si>
  <si>
    <t>GISDATA.COLLEGES_PT.57</t>
  </si>
  <si>
    <t>Blue Hills Regional Technical School Practical Nursing Program</t>
  </si>
  <si>
    <t>800 Randolph Street</t>
  </si>
  <si>
    <t>(781) 828-5800</t>
  </si>
  <si>
    <r>
      <rPr>
        <u/>
        <sz val="10"/>
        <color indexed="8"/>
        <rFont val="Helvetica Neue"/>
      </rPr>
      <t>https://www.bluehills.org/practical_nursing/overview</t>
    </r>
  </si>
  <si>
    <t>POINT (232702.46419999748 881375.0309000015)</t>
  </si>
  <si>
    <t>GISDATA.COLLEGES_PT.142</t>
  </si>
  <si>
    <t>Boston Architectural College</t>
  </si>
  <si>
    <t>320 Newbury Street</t>
  </si>
  <si>
    <t>(617) 262-5000</t>
  </si>
  <si>
    <r>
      <rPr>
        <u/>
        <sz val="10"/>
        <color indexed="8"/>
        <rFont val="Helvetica Neue"/>
      </rPr>
      <t>http://www.the-bac.edu</t>
    </r>
  </si>
  <si>
    <t>C, B, M</t>
  </si>
  <si>
    <t>Less than one year certificate;Bachelor's degree;Master's degree</t>
  </si>
  <si>
    <t>Architecture</t>
  </si>
  <si>
    <t>POINT (234129.40169999748 899858.9759000018)</t>
  </si>
  <si>
    <t>GISDATA.COLLEGES_PT.77</t>
  </si>
  <si>
    <t>Boston Baptist College</t>
  </si>
  <si>
    <t>950 Metropolitan Avenue</t>
  </si>
  <si>
    <t>(617) 364-3510</t>
  </si>
  <si>
    <r>
      <rPr>
        <u/>
        <sz val="10"/>
        <color indexed="8"/>
        <rFont val="Helvetica Neue"/>
      </rPr>
      <t>http://www.boston.edu</t>
    </r>
  </si>
  <si>
    <t>One but less than two years certificate;Associate's degree;Bachelor's degree</t>
  </si>
  <si>
    <t>Biblical Studies</t>
  </si>
  <si>
    <t>POINT (232176.52419999987 889334.6609000005)</t>
  </si>
  <si>
    <t>GISDATA.COLLEGES_PT.116</t>
  </si>
  <si>
    <t>Boston Career Institute</t>
  </si>
  <si>
    <t>Brookline</t>
  </si>
  <si>
    <t>320 Washington Street</t>
  </si>
  <si>
    <t>BROOKLINE</t>
  </si>
  <si>
    <t>(617) 383-6058</t>
  </si>
  <si>
    <r>
      <rPr>
        <u/>
        <sz val="10"/>
        <color indexed="8"/>
        <rFont val="Helvetica Neue"/>
      </rPr>
      <t>https://bostoncareer.org/</t>
    </r>
  </si>
  <si>
    <t>&lt; 2-year, Private not-for-profit</t>
  </si>
  <si>
    <t>Dental Services and Allied Professions, Other</t>
  </si>
  <si>
    <t>POINT (231305.2022999972 898145.1788000017)</t>
  </si>
  <si>
    <t>GISDATA.COLLEGES_PT.190</t>
  </si>
  <si>
    <t>Malden</t>
  </si>
  <si>
    <t>422 Main Street</t>
  </si>
  <si>
    <t>MALDEN</t>
  </si>
  <si>
    <t>(781) 333-3542</t>
  </si>
  <si>
    <t>POINT (235600.2277000025 908569.3082000017)</t>
  </si>
  <si>
    <t>GISDATA.COLLEGES_PT.117</t>
  </si>
  <si>
    <t>Boston College</t>
  </si>
  <si>
    <t>Main Campus</t>
  </si>
  <si>
    <t>140 Commonwealth Avenue</t>
  </si>
  <si>
    <t>Chestnut Hill</t>
  </si>
  <si>
    <t>(617) 552-8000</t>
  </si>
  <si>
    <r>
      <rPr>
        <u/>
        <sz val="10"/>
        <color indexed="8"/>
        <rFont val="Helvetica Neue"/>
      </rPr>
      <t>http://www.bc.edu</t>
    </r>
  </si>
  <si>
    <t>Research University</t>
  </si>
  <si>
    <t>C, B, PBC, M, PMC, D</t>
  </si>
  <si>
    <t>Less than one year certificate;Bachelor's degree;Postbaccalaureate certificate;Master's degree;Post-master's certificate;Doctor's degree - research/scholarship;Doctor's degree - professional practice</t>
  </si>
  <si>
    <t>POINT (227298.5843999982 898333.067400001)</t>
  </si>
  <si>
    <t>GISDATA.COLLEGES_PT.134</t>
  </si>
  <si>
    <t>Newton Campus</t>
  </si>
  <si>
    <t>885 Centre Street</t>
  </si>
  <si>
    <t>Newton</t>
  </si>
  <si>
    <r>
      <rPr>
        <u/>
        <sz val="10"/>
        <color indexed="8"/>
        <rFont val="Helvetica Neue"/>
      </rPr>
      <t>http://www.bc.edu/</t>
    </r>
  </si>
  <si>
    <t>POINT (225219.1997999996 899080.5240000002)</t>
  </si>
  <si>
    <t>GISDATA.COLLEGES_PT.137</t>
  </si>
  <si>
    <t>Brighton Campus</t>
  </si>
  <si>
    <t>129 Lake Street</t>
  </si>
  <si>
    <t>Brighton</t>
  </si>
  <si>
    <t>POINT (227802.35109999776 899328.6413000003)</t>
  </si>
  <si>
    <t>GISDATA.COLLEGES_PT.126</t>
  </si>
  <si>
    <t>Boston Graduate School of Psychoanalysis Inc</t>
  </si>
  <si>
    <t>1581 Beacon Street</t>
  </si>
  <si>
    <t>(617) 277-3915</t>
  </si>
  <si>
    <r>
      <rPr>
        <u/>
        <sz val="10"/>
        <color indexed="8"/>
        <rFont val="Helvetica Neue"/>
      </rPr>
      <t>http://www.bgsp.edu</t>
    </r>
  </si>
  <si>
    <t>Graduate Medical Program</t>
  </si>
  <si>
    <t>M, PMC, D</t>
  </si>
  <si>
    <t>Master's degree;Post-master's certificate;Doctor's degree - professional practice;Doctor's degree - other</t>
  </si>
  <si>
    <t>Psychoanalysis</t>
  </si>
  <si>
    <t>POINT (230235.26110000163 898807.5001000017)</t>
  </si>
  <si>
    <t>GISDATA.COLLEGES_PT.144</t>
  </si>
  <si>
    <t>Boston University</t>
  </si>
  <si>
    <t>Charles River Campus</t>
  </si>
  <si>
    <t>1 Silber Way</t>
  </si>
  <si>
    <t>(617) 353-2000</t>
  </si>
  <si>
    <r>
      <rPr>
        <u/>
        <sz val="10"/>
        <color indexed="8"/>
        <rFont val="Helvetica Neue"/>
      </rPr>
      <t>http://www.bu.edu</t>
    </r>
  </si>
  <si>
    <t>Less than one year certificate;One but less than two years certificate;Two but less than 4 years certificate;Bachelor's degree;Postbaccalaureate certificate;Master's degree;Post-master's certificate;Doctor's degree - research/scholarship;Doctor's degree - professional practice</t>
  </si>
  <si>
    <t>POINT (232983.73910000175 899977.2822999991)</t>
  </si>
  <si>
    <t>GISDATA.COLLEGES_PT.121</t>
  </si>
  <si>
    <t>Boston University School of Medicine</t>
  </si>
  <si>
    <t>Medical Campus</t>
  </si>
  <si>
    <t>72 E Concord Street</t>
  </si>
  <si>
    <t>(617) 638-5300</t>
  </si>
  <si>
    <r>
      <rPr>
        <u/>
        <sz val="10"/>
        <color indexed="8"/>
        <rFont val="Helvetica Neue"/>
      </rPr>
      <t>http://www.bumc.bu.edu/busm/</t>
    </r>
  </si>
  <si>
    <t>Medical School</t>
  </si>
  <si>
    <t>POINT (235234.03610000014 898512.8456999995)</t>
  </si>
  <si>
    <t>GISDATA.COLLEGES_PT.163</t>
  </si>
  <si>
    <t>Brandeis University</t>
  </si>
  <si>
    <t>415 South Street</t>
  </si>
  <si>
    <t>(781) 736-2000</t>
  </si>
  <si>
    <r>
      <rPr>
        <u/>
        <sz val="10"/>
        <color indexed="8"/>
        <rFont val="Helvetica Neue"/>
      </rPr>
      <t>http://www.brandeis.edu</t>
    </r>
  </si>
  <si>
    <t>B, M, PMC, D</t>
  </si>
  <si>
    <t>Bachelor's degree;Master's degree;Post-master's certificate;Doctor's degree - research/scholarship</t>
  </si>
  <si>
    <t>POINT (219763.94330000132 901723.6873000003)</t>
  </si>
  <si>
    <t>GISDATA.COLLEGES_PT.175</t>
  </si>
  <si>
    <t>Bunker Hill Community College</t>
  </si>
  <si>
    <t>250 New Rutherford Avenue</t>
  </si>
  <si>
    <t>(617) 228-2000</t>
  </si>
  <si>
    <r>
      <rPr>
        <u/>
        <sz val="10"/>
        <color indexed="8"/>
        <rFont val="Helvetica Neue"/>
      </rPr>
      <t>http://www.bhcc.mass.edu</t>
    </r>
  </si>
  <si>
    <t>2-year, Public</t>
  </si>
  <si>
    <t>Community College</t>
  </si>
  <si>
    <t>C, A</t>
  </si>
  <si>
    <t>Less than one year certificate;Associate's degree</t>
  </si>
  <si>
    <t>POINT (235401.55420000106 902916.0808999985)</t>
  </si>
  <si>
    <t>GISDATA.COLLEGES_PT.167</t>
  </si>
  <si>
    <t>Cambridge College</t>
  </si>
  <si>
    <t>1000 Massachusetts Avenue</t>
  </si>
  <si>
    <t>Cambridge</t>
  </si>
  <si>
    <t>CAMBRIDGE</t>
  </si>
  <si>
    <t>(800) 877-4723</t>
  </si>
  <si>
    <r>
      <rPr>
        <u/>
        <sz val="10"/>
        <color indexed="8"/>
        <rFont val="Helvetica Neue"/>
      </rPr>
      <t>http://www.cambridgecollege.edu</t>
    </r>
  </si>
  <si>
    <t>Less than one year certificate;One but less than two years certificate;Bachelor's degree;Postbaccalaureate certificate;Master's degree;Post-master's certificate;Doctor's degree - research/scholarship</t>
  </si>
  <si>
    <t>City: Midsize</t>
  </si>
  <si>
    <t>POINT (232043.87420000136 902111.6009000018)</t>
  </si>
  <si>
    <t>GISDATA.COLLEGES_PT.168</t>
  </si>
  <si>
    <t>Cambridge College School of Management and Education</t>
  </si>
  <si>
    <t>17 Monsignor O'Brien Highway</t>
  </si>
  <si>
    <t>(617) 873-0125</t>
  </si>
  <si>
    <r>
      <rPr>
        <u/>
        <sz val="10"/>
        <color indexed="8"/>
        <rFont val="Helvetica Neue"/>
      </rPr>
      <t>https://www.cambridgecollege.edu/school/school-education</t>
    </r>
  </si>
  <si>
    <t>Education</t>
  </si>
  <si>
    <t>POINT (235237.3321999982 902170.251600001)</t>
  </si>
  <si>
    <t>GISDATA.COLLEGES_PT.204</t>
  </si>
  <si>
    <t>Catherine Hinds Institute of Esthetics</t>
  </si>
  <si>
    <t>300 Wildwood Avenue</t>
  </si>
  <si>
    <t>(781) 935-3344</t>
  </si>
  <si>
    <r>
      <rPr>
        <u/>
        <sz val="10"/>
        <color indexed="8"/>
        <rFont val="Helvetica Neue"/>
      </rPr>
      <t>http://www.catherinehinds.edu</t>
    </r>
  </si>
  <si>
    <t>Master Aesthetician/Esthetician</t>
  </si>
  <si>
    <t>POINT (229828.6841999963 915922.3509000018)</t>
  </si>
  <si>
    <t>GISDATA.COLLEGES_PT.68</t>
  </si>
  <si>
    <t>Curry College</t>
  </si>
  <si>
    <t>1071 Blue Hill Avenue</t>
  </si>
  <si>
    <t>Milton</t>
  </si>
  <si>
    <t>MILTON</t>
  </si>
  <si>
    <t>(617) 333-2210</t>
  </si>
  <si>
    <r>
      <rPr>
        <u/>
        <sz val="10"/>
        <color indexed="8"/>
        <rFont val="Helvetica Neue"/>
      </rPr>
      <t>http://www.curry.edu</t>
    </r>
  </si>
  <si>
    <t>Liberal Arts College</t>
  </si>
  <si>
    <t>POINT (231797.90919999778 887890.9321000017)</t>
  </si>
  <si>
    <t>GISDATA.COLLEGES_PT.230</t>
  </si>
  <si>
    <t>David Nicholas International</t>
  </si>
  <si>
    <t>18 Park Street</t>
  </si>
  <si>
    <t>Andover</t>
  </si>
  <si>
    <t>ANDOVER</t>
  </si>
  <si>
    <t>(617) 242-0177</t>
  </si>
  <si>
    <r>
      <rPr>
        <u/>
        <sz val="10"/>
        <color indexed="8"/>
        <rFont val="Helvetica Neue"/>
      </rPr>
      <t>https://www.dnimakeup.com/</t>
    </r>
  </si>
  <si>
    <t>POINT (229546.02120000124 934065.0359000005)</t>
  </si>
  <si>
    <t>GISDATA.COLLEGES_PT.179</t>
  </si>
  <si>
    <t>East Boston Beauty Academy</t>
  </si>
  <si>
    <t>4 Neptune Road</t>
  </si>
  <si>
    <t>(617) 569-2590</t>
  </si>
  <si>
    <r>
      <rPr>
        <u/>
        <sz val="10"/>
        <color indexed="8"/>
        <rFont val="Helvetica Neue"/>
      </rPr>
      <t>https://www.facebook.com/eastbostonbeautyacademy</t>
    </r>
  </si>
  <si>
    <t>POINT (239081.25079999864 903416.7875999995)</t>
  </si>
  <si>
    <t>GISDATA.COLLEGES_PT.87</t>
  </si>
  <si>
    <t>Eastern Nazarene College</t>
  </si>
  <si>
    <t>23 East Elm Avenue</t>
  </si>
  <si>
    <t>(617) 745-3000</t>
  </si>
  <si>
    <r>
      <rPr>
        <u/>
        <sz val="10"/>
        <color indexed="8"/>
        <rFont val="Helvetica Neue"/>
      </rPr>
      <t>http://www.enc.edu</t>
    </r>
  </si>
  <si>
    <t>A, B, M</t>
  </si>
  <si>
    <t>Associate's degree;Bachelor's degree;Master's degree</t>
  </si>
  <si>
    <t>POINT (240339.41269999743 891306.8365000002)</t>
  </si>
  <si>
    <t>GISDATA.COLLEGES_PT.222</t>
  </si>
  <si>
    <t>Electrology Institute of New England, Inc</t>
  </si>
  <si>
    <t>1501 Main Sreett</t>
  </si>
  <si>
    <t>Tewksbury</t>
  </si>
  <si>
    <t>TEWKSBURY</t>
  </si>
  <si>
    <t>(800) 548-6339</t>
  </si>
  <si>
    <r>
      <rPr>
        <u/>
        <sz val="10"/>
        <color indexed="8"/>
        <rFont val="Helvetica Neue"/>
      </rPr>
      <t>http://electrologyinstitute.com/</t>
    </r>
  </si>
  <si>
    <t>Electrolysis/Electrology and Electrolysis Technician</t>
  </si>
  <si>
    <t>POINT (222910.98640000075 927471.9290999994)</t>
  </si>
  <si>
    <t>GISDATA.COLLEGES_PT.187</t>
  </si>
  <si>
    <t>Elizabeth Grady School of Esthetics and Massage Therapy</t>
  </si>
  <si>
    <t>222 Boston Avenue</t>
  </si>
  <si>
    <t>Medford</t>
  </si>
  <si>
    <t>MEDFORD</t>
  </si>
  <si>
    <t>(781) 391-9380</t>
  </si>
  <si>
    <r>
      <rPr>
        <u/>
        <sz val="10"/>
        <color indexed="8"/>
        <rFont val="Helvetica Neue"/>
      </rPr>
      <t>http://www.elizabethgrady.com</t>
    </r>
  </si>
  <si>
    <t>Aesthetician/Esthetician and Skin Care Specialist</t>
  </si>
  <si>
    <t>POINT (230768.8783000037 907208.7716000006)</t>
  </si>
  <si>
    <t>GISDATA.COLLEGES_PT.153</t>
  </si>
  <si>
    <t>Emerson College</t>
  </si>
  <si>
    <t>120 Boylston Street</t>
  </si>
  <si>
    <t>(617) 824-8500</t>
  </si>
  <si>
    <r>
      <rPr>
        <u/>
        <sz val="10"/>
        <color indexed="8"/>
        <rFont val="Helvetica Neue"/>
      </rPr>
      <t>http://www.emerson.edu</t>
    </r>
  </si>
  <si>
    <t>B, M</t>
  </si>
  <si>
    <t>Bachelor's degree;Master's degree</t>
  </si>
  <si>
    <t>Communications, Performing Arts</t>
  </si>
  <si>
    <t>POINT (235816.6841999963 900253.310899999)</t>
  </si>
  <si>
    <t>GISDATA.COLLEGES_PT.132</t>
  </si>
  <si>
    <t>Emmanuel College</t>
  </si>
  <si>
    <t>400 The Fenway</t>
  </si>
  <si>
    <t>(617) 735-9715</t>
  </si>
  <si>
    <r>
      <rPr>
        <u/>
        <sz val="10"/>
        <color indexed="8"/>
        <rFont val="Helvetica Neue"/>
      </rPr>
      <t>http://www.emmanuel.edu</t>
    </r>
  </si>
  <si>
    <t>B, PBC, M, PMC</t>
  </si>
  <si>
    <t>Bachelor's degree;Postbaccalaureate certificate;Master's degree;Post-master's certificate</t>
  </si>
  <si>
    <t>POINT (232762.04420000315 899036.2109000012)</t>
  </si>
  <si>
    <t>GISDATA.COLLEGES_PT.98</t>
  </si>
  <si>
    <t>Empire Beauty School</t>
  </si>
  <si>
    <t>Framingham</t>
  </si>
  <si>
    <t>624 Worcester Road</t>
  </si>
  <si>
    <t>FRAMINGHAM</t>
  </si>
  <si>
    <t>(508) 370-7447</t>
  </si>
  <si>
    <r>
      <rPr>
        <u/>
        <sz val="10"/>
        <color indexed="8"/>
        <rFont val="Helvetica Neue"/>
      </rPr>
      <t>http://www.empire.edu</t>
    </r>
  </si>
  <si>
    <t>Cosmetology/Cosmetologist, General</t>
  </si>
  <si>
    <t>POINT (206418.88419999927 894150.310899999)</t>
  </si>
  <si>
    <t>GISDATA.COLLEGES_PT.191</t>
  </si>
  <si>
    <t>347 Pleasant Street</t>
  </si>
  <si>
    <t>(781) 397-7400</t>
  </si>
  <si>
    <t>POINT (234840.51420000196 908633.8608999997)</t>
  </si>
  <si>
    <t>GISDATA.COLLEGES_PT.156</t>
  </si>
  <si>
    <t>30 West Street</t>
  </si>
  <si>
    <r>
      <rPr>
        <u/>
        <sz val="10"/>
        <color indexed="8"/>
        <rFont val="Helvetica Neue"/>
      </rPr>
      <t>https://www.empire.edu/cosmetology-schools/massachusetts/boston?v=local</t>
    </r>
  </si>
  <si>
    <t>POINT (236026.0552000031 900548.0258999988)</t>
  </si>
  <si>
    <t>GISDATA.COLLEGES_PT.214</t>
  </si>
  <si>
    <t>Endicott College</t>
  </si>
  <si>
    <t>376 Hale Street</t>
  </si>
  <si>
    <t>Beverly</t>
  </si>
  <si>
    <t>BEVERLY</t>
  </si>
  <si>
    <t>(978) 927-0585</t>
  </si>
  <si>
    <r>
      <rPr>
        <u/>
        <sz val="10"/>
        <color indexed="8"/>
        <rFont val="Helvetica Neue"/>
      </rPr>
      <t>http://www.endicott.edu</t>
    </r>
  </si>
  <si>
    <t>POINT (253929.4253000021 922741.5073999986)</t>
  </si>
  <si>
    <t>GISDATA.COLLEGES_PT.211</t>
  </si>
  <si>
    <t>Face Forward, Inc</t>
  </si>
  <si>
    <t>83 Pine Street, Unit B</t>
  </si>
  <si>
    <t>Peabody</t>
  </si>
  <si>
    <t>PEABODY</t>
  </si>
  <si>
    <t>(978) 535-5888</t>
  </si>
  <si>
    <r>
      <rPr>
        <u/>
        <sz val="10"/>
        <color indexed="8"/>
        <rFont val="Helvetica Neue"/>
      </rPr>
      <t>https://www.faceforwardinc.com/</t>
    </r>
  </si>
  <si>
    <t>POINT (240936.00580000132 921493.3484000005)</t>
  </si>
  <si>
    <t>GISDATA.COLLEGES_PT.55</t>
  </si>
  <si>
    <t>Fine Mortuary College</t>
  </si>
  <si>
    <t>150 Kerry Place</t>
  </si>
  <si>
    <t>Norwood</t>
  </si>
  <si>
    <t>NORWOOD</t>
  </si>
  <si>
    <t>(781) 461-9080</t>
  </si>
  <si>
    <r>
      <rPr>
        <u/>
        <sz val="10"/>
        <color indexed="8"/>
        <rFont val="Helvetica Neue"/>
      </rPr>
      <t>http://www.fmc.edu</t>
    </r>
  </si>
  <si>
    <t>2-year, Private for-profit</t>
  </si>
  <si>
    <t>A</t>
  </si>
  <si>
    <t>Associate's degree</t>
  </si>
  <si>
    <t>Mortuary Science</t>
  </si>
  <si>
    <t>POINT (225466.58049999923 881218.7765999995)</t>
  </si>
  <si>
    <t>GISDATA.COLLEGES_PT.157</t>
  </si>
  <si>
    <t>Fisher College</t>
  </si>
  <si>
    <t>118 Beacon Street</t>
  </si>
  <si>
    <t>(617) 236-8800</t>
  </si>
  <si>
    <r>
      <rPr>
        <u/>
        <sz val="10"/>
        <color indexed="8"/>
        <rFont val="Helvetica Neue"/>
      </rPr>
      <t>http://www.fisher.edu</t>
    </r>
  </si>
  <si>
    <t>C, A, B, M</t>
  </si>
  <si>
    <t>One but less than two years certificate;Associate's degree;Bachelor's degree;Master's degree</t>
  </si>
  <si>
    <t>POINT (235097.33420000225 900619.4109000005)</t>
  </si>
  <si>
    <t>GISDATA.COLLEGES_PT.186</t>
  </si>
  <si>
    <t>Flavia Leal Beauty Creator's Academy</t>
  </si>
  <si>
    <t>Everett</t>
  </si>
  <si>
    <t>20 Chelsea Street</t>
  </si>
  <si>
    <t>EVERETT</t>
  </si>
  <si>
    <t>(781) 995-4009</t>
  </si>
  <si>
    <r>
      <rPr>
        <u/>
        <sz val="10"/>
        <color indexed="8"/>
        <rFont val="Helvetica Neue"/>
      </rPr>
      <t>http://www.flavialealinstitute.com/</t>
    </r>
  </si>
  <si>
    <t>POINT (236668.8548000008 906346.1218999997)</t>
  </si>
  <si>
    <t>GISDATA.COLLEGES_PT.206</t>
  </si>
  <si>
    <t>Flavia Leal Institute of Aesthetics and Nail Academy</t>
  </si>
  <si>
    <t>600 West Cummings Park, Suite 1000</t>
  </si>
  <si>
    <t>(617) 389-9723</t>
  </si>
  <si>
    <t>POINT (230629.0121999979 916196.1301999986)</t>
  </si>
  <si>
    <t>GISDATA.COLLEGES_PT.99</t>
  </si>
  <si>
    <t>Framingham State University</t>
  </si>
  <si>
    <t>100 State Street</t>
  </si>
  <si>
    <t>(508) 620-1220</t>
  </si>
  <si>
    <r>
      <rPr>
        <u/>
        <sz val="10"/>
        <color indexed="8"/>
        <rFont val="Helvetica Neue"/>
      </rPr>
      <t>http://www.framingham.edu</t>
    </r>
  </si>
  <si>
    <t>4-year, Public</t>
  </si>
  <si>
    <t>State University</t>
  </si>
  <si>
    <t>B, PBC, M</t>
  </si>
  <si>
    <t>Bachelor's degree;Postbaccalaureate certificate;Master's degree</t>
  </si>
  <si>
    <t>POINT (205270.96169999987 894171.4970999993)</t>
  </si>
  <si>
    <t>GISDATA.COLLEGES_PT.95</t>
  </si>
  <si>
    <t>Franklin W. Olin College of Engineering</t>
  </si>
  <si>
    <t>1000 Olin Way</t>
  </si>
  <si>
    <t>Needham</t>
  </si>
  <si>
    <t>NEEDHAM</t>
  </si>
  <si>
    <t>(781) 292-2300</t>
  </si>
  <si>
    <r>
      <rPr>
        <u/>
        <sz val="10"/>
        <color indexed="8"/>
        <rFont val="Helvetica Neue"/>
      </rPr>
      <t>http://www.olin.edu</t>
    </r>
  </si>
  <si>
    <t>B</t>
  </si>
  <si>
    <t>Bachelor's degree</t>
  </si>
  <si>
    <t>Engineering</t>
  </si>
  <si>
    <t>POINT (219465.96920000017 893690.0183999985)</t>
  </si>
  <si>
    <t>GISDATA.COLLEGES_PT.220</t>
  </si>
  <si>
    <t>Gordon College</t>
  </si>
  <si>
    <t>255 Grapevine Road</t>
  </si>
  <si>
    <t>Wenham</t>
  </si>
  <si>
    <t>WENHAM</t>
  </si>
  <si>
    <t>(978) 927-2300</t>
  </si>
  <si>
    <r>
      <rPr>
        <u/>
        <sz val="10"/>
        <color indexed="8"/>
        <rFont val="Helvetica Neue"/>
      </rPr>
      <t>http://www.gordon.edu</t>
    </r>
  </si>
  <si>
    <t>POINT (255691.63000000268 926880.2978999987)</t>
  </si>
  <si>
    <t>GISDATA.COLLEGES_PT.111</t>
  </si>
  <si>
    <t>Gordon-Conwell Theological Seminary</t>
  </si>
  <si>
    <t>90 Warren Street</t>
  </si>
  <si>
    <t>Roxbury</t>
  </si>
  <si>
    <t>(617) 427-7293</t>
  </si>
  <si>
    <r>
      <rPr>
        <u/>
        <sz val="10"/>
        <color indexed="8"/>
        <rFont val="Helvetica Neue"/>
      </rPr>
      <t>http://www.gordonconwell.edu/</t>
    </r>
  </si>
  <si>
    <t>PBC, M, D</t>
  </si>
  <si>
    <t>Postbaccalaureate certificate;Master's degree;Doctor's degree</t>
  </si>
  <si>
    <t>Evangelical Seminary</t>
  </si>
  <si>
    <t>POINT (234391.7981000021 897545.9776000008)</t>
  </si>
  <si>
    <t>GISDATA.COLLEGES_PT.224</t>
  </si>
  <si>
    <t>South Hamilton</t>
  </si>
  <si>
    <t>130 Essex Street</t>
  </si>
  <si>
    <t>HAMILTON</t>
  </si>
  <si>
    <t>(978) 468-7111</t>
  </si>
  <si>
    <r>
      <rPr>
        <u/>
        <sz val="10"/>
        <color indexed="8"/>
        <rFont val="Helvetica Neue"/>
      </rPr>
      <t>http://www.gordonconwell.edu</t>
    </r>
  </si>
  <si>
    <t>POINT (253737.36420000345 929304.8922999986)</t>
  </si>
  <si>
    <t>GISDATA.COLLEGES_PT.200</t>
  </si>
  <si>
    <t>Gould Construction Institute</t>
  </si>
  <si>
    <t>100 Unicorn Park Drive, Suite 2</t>
  </si>
  <si>
    <t>(781) 270-9990</t>
  </si>
  <si>
    <r>
      <rPr>
        <u/>
        <sz val="10"/>
        <color indexed="8"/>
        <rFont val="Helvetica Neue"/>
      </rPr>
      <t>http://www.gwgci.org/</t>
    </r>
  </si>
  <si>
    <t>Journeyman, Master</t>
  </si>
  <si>
    <t>Construction</t>
  </si>
  <si>
    <t>POINT (231712.34839999676 914572.9419)</t>
  </si>
  <si>
    <t>GISDATA.COLLEGES_PT.227</t>
  </si>
  <si>
    <t>Greater Lowell Technical School Adult Education</t>
  </si>
  <si>
    <t>250 Pawtucket Boulevard</t>
  </si>
  <si>
    <t>Tyngsboro</t>
  </si>
  <si>
    <t>TYNGSBOROUGH</t>
  </si>
  <si>
    <t>(978) 441-4870</t>
  </si>
  <si>
    <r>
      <rPr>
        <u/>
        <sz val="10"/>
        <color indexed="8"/>
        <rFont val="Helvetica Neue"/>
      </rPr>
      <t>https://www.gltech.org/domain/71</t>
    </r>
  </si>
  <si>
    <t>Practical Nursing, Vocational Nursing and Nursing Assistants, Other</t>
  </si>
  <si>
    <t>POINT (209360.82090000063 933716.4563000016)</t>
  </si>
  <si>
    <t>GISDATA.COLLEGES_PT.207</t>
  </si>
  <si>
    <t>Hair's How</t>
  </si>
  <si>
    <t>99 Preston Street</t>
  </si>
  <si>
    <t>Wakefield</t>
  </si>
  <si>
    <t>WAKEFIELD</t>
  </si>
  <si>
    <t>(781) 224-4800</t>
  </si>
  <si>
    <r>
      <rPr>
        <u/>
        <sz val="10"/>
        <color indexed="8"/>
        <rFont val="Helvetica Neue"/>
      </rPr>
      <t>http://www.hairshowschool.com/welcome.html</t>
    </r>
  </si>
  <si>
    <t>Suburb: Small</t>
  </si>
  <si>
    <t>POINT (236141.93299999833 917089.8266000003)</t>
  </si>
  <si>
    <t>GISDATA.COLLEGES_PT.173</t>
  </si>
  <si>
    <t>Harvard College</t>
  </si>
  <si>
    <t>8 Garden Street/Radcliffe Yard</t>
  </si>
  <si>
    <t>(617) 495-1000</t>
  </si>
  <si>
    <r>
      <rPr>
        <u/>
        <sz val="10"/>
        <color indexed="8"/>
        <rFont val="Helvetica Neue"/>
      </rPr>
      <t>http://www.harvard.edu</t>
    </r>
  </si>
  <si>
    <t>A, B, PBC, M, PMC, D</t>
  </si>
  <si>
    <t>Associate's degree;Bachelor's degree;Postbaccalaureate certificate;Master's degree;Post-master's certificate;Doctor's degree - research/scholarship;Doctor's degree - professional practice</t>
  </si>
  <si>
    <t>IN-WEBSITE</t>
  </si>
  <si>
    <t>POINT (231210.5816999972 902878.373399999)</t>
  </si>
  <si>
    <t>GISDATA.COLLEGES_PT.118</t>
  </si>
  <si>
    <t>Harvard University</t>
  </si>
  <si>
    <t>School of Public Health</t>
  </si>
  <si>
    <t>677 Huntington Ave</t>
  </si>
  <si>
    <t>(617) 432-1031</t>
  </si>
  <si>
    <r>
      <rPr>
        <u/>
        <sz val="10"/>
        <color indexed="8"/>
        <rFont val="Helvetica Neue"/>
      </rPr>
      <t>http://www.hsph.harvard.edu/</t>
    </r>
  </si>
  <si>
    <t>POINT (232721.39940000325 898388.439100001)</t>
  </si>
  <si>
    <t>GISDATA.COLLEGES_PT.119</t>
  </si>
  <si>
    <t>25 Shattuck Street</t>
  </si>
  <si>
    <t>(617) 432-1000</t>
  </si>
  <si>
    <r>
      <rPr>
        <u/>
        <sz val="10"/>
        <color indexed="8"/>
        <rFont val="Helvetica Neue"/>
      </rPr>
      <t>http://www.hms.harvard.edu</t>
    </r>
  </si>
  <si>
    <t>POINT (232625.44420000166 898417.5108999982)</t>
  </si>
  <si>
    <t>GISDATA.COLLEGES_PT.170</t>
  </si>
  <si>
    <t>School of Government</t>
  </si>
  <si>
    <t>79 JFK Street</t>
  </si>
  <si>
    <t>(617) 495-1100</t>
  </si>
  <si>
    <r>
      <rPr>
        <u/>
        <sz val="10"/>
        <color indexed="8"/>
        <rFont val="Helvetica Neue"/>
      </rPr>
      <t>http://www.ksg.harvard.edu</t>
    </r>
  </si>
  <si>
    <t>POINT (231132.10170000046 902344.8982000016)</t>
  </si>
  <si>
    <t>GISDATA.COLLEGES_PT.174</t>
  </si>
  <si>
    <t>Graduate School of Design</t>
  </si>
  <si>
    <t>48 Quincy Street</t>
  </si>
  <si>
    <t>(617) 495-3880</t>
  </si>
  <si>
    <r>
      <rPr>
        <u/>
        <sz val="10"/>
        <color indexed="8"/>
        <rFont val="Helvetica Neue"/>
      </rPr>
      <t>http://www.gsd.harvard.edu</t>
    </r>
  </si>
  <si>
    <t>POINT (231794.30420000106 902886.7908999994)</t>
  </si>
  <si>
    <t>GISDATA.COLLEGES_PT.177</t>
  </si>
  <si>
    <t>Law School</t>
  </si>
  <si>
    <t>1585 Massachusetts Avenue</t>
  </si>
  <si>
    <t>(617) 496-8214</t>
  </si>
  <si>
    <r>
      <rPr>
        <u/>
        <sz val="10"/>
        <color indexed="8"/>
        <rFont val="Helvetica Neue"/>
      </rPr>
      <t>http://www.law.harvard.edu</t>
    </r>
  </si>
  <si>
    <t>POINT (231390.4152000025 903243.5984000005)</t>
  </si>
  <si>
    <t>GISDATA.COLLEGES_PT.164</t>
  </si>
  <si>
    <t>117 Western Ave/Soldiers Field</t>
  </si>
  <si>
    <t>(617) 495-6128</t>
  </si>
  <si>
    <r>
      <rPr>
        <u/>
        <sz val="10"/>
        <color indexed="8"/>
        <rFont val="Helvetica Neue"/>
      </rPr>
      <t>http://www.hbs.edu</t>
    </r>
  </si>
  <si>
    <t>POINT (231072.2547999993 901833.8924000002)</t>
  </si>
  <si>
    <t>GISDATA.COLLEGES_PT.180</t>
  </si>
  <si>
    <t>Harvard-Smithsonian</t>
  </si>
  <si>
    <t>Center for Astrophysics</t>
  </si>
  <si>
    <t>60 Garden Street</t>
  </si>
  <si>
    <t>(617) 495-7461</t>
  </si>
  <si>
    <r>
      <rPr>
        <u/>
        <sz val="10"/>
        <color indexed="8"/>
        <rFont val="Helvetica Neue"/>
      </rPr>
      <t>http://cfa-www.harvard.edu</t>
    </r>
  </si>
  <si>
    <t>POINT (230634.22420000285 903514.9008999988)</t>
  </si>
  <si>
    <t>GISDATA.COLLEGES_PT.110</t>
  </si>
  <si>
    <t>Hebrew College</t>
  </si>
  <si>
    <t>160 Herrick Road</t>
  </si>
  <si>
    <t>(617) 559-8600</t>
  </si>
  <si>
    <r>
      <rPr>
        <u/>
        <sz val="10"/>
        <color indexed="8"/>
        <rFont val="Helvetica Neue"/>
      </rPr>
      <t>http://www.hebrewcollege.edu</t>
    </r>
  </si>
  <si>
    <t>Jewish Studies</t>
  </si>
  <si>
    <t>POINT (225616.59080000222 897289.7325999998)</t>
  </si>
  <si>
    <t>GISDATA.COLLEGES_PT.105</t>
  </si>
  <si>
    <t>Hellenic College/Holy Cross</t>
  </si>
  <si>
    <t>50 Goddard Avenue</t>
  </si>
  <si>
    <t>(617) 731-3500</t>
  </si>
  <si>
    <r>
      <rPr>
        <u/>
        <sz val="10"/>
        <color indexed="8"/>
        <rFont val="Helvetica Neue"/>
      </rPr>
      <t>http://www.hchc.edu</t>
    </r>
  </si>
  <si>
    <t>Greek Orthodox Studies</t>
  </si>
  <si>
    <t>POINT (230562.7541999966 896349.3209000006)</t>
  </si>
  <si>
    <t>GISDATA.COLLEGES_PT.169</t>
  </si>
  <si>
    <t>Hult International Business School</t>
  </si>
  <si>
    <t>1 Education Street</t>
  </si>
  <si>
    <t>(617) 746-1990</t>
  </si>
  <si>
    <r>
      <rPr>
        <u/>
        <sz val="10"/>
        <color indexed="8"/>
        <rFont val="Helvetica Neue"/>
      </rPr>
      <t>http://www.hult.edu</t>
    </r>
  </si>
  <si>
    <t>POINT (235359.96840000153 902255.557599999)</t>
  </si>
  <si>
    <t>GISDATA.COLLEGES_PT.203</t>
  </si>
  <si>
    <t>International Dermal Institute</t>
  </si>
  <si>
    <t>131 Middlesex Turnpike</t>
  </si>
  <si>
    <t>Burlington</t>
  </si>
  <si>
    <t>BURLINGTON</t>
  </si>
  <si>
    <t>(781) 221-4880</t>
  </si>
  <si>
    <r>
      <rPr>
        <u/>
        <sz val="10"/>
        <color indexed="8"/>
        <rFont val="Helvetica Neue"/>
      </rPr>
      <t>http://dermalinstitute.com/us/</t>
    </r>
  </si>
  <si>
    <t>POINT (222876.1802000031 915335.1202000007)</t>
  </si>
  <si>
    <t>GISDATA.COLLEGES_PT.101</t>
  </si>
  <si>
    <t>Jupiter Beauty Academy</t>
  </si>
  <si>
    <t>15-17 Freeport Way</t>
  </si>
  <si>
    <t>(617) 288-1811</t>
  </si>
  <si>
    <r>
      <rPr>
        <u/>
        <sz val="10"/>
        <color indexed="8"/>
        <rFont val="Helvetica Neue"/>
      </rPr>
      <t>http://www.jupiterbeautyacademy.com/</t>
    </r>
  </si>
  <si>
    <t>Nail Technician/Specialist and Manicurist</t>
  </si>
  <si>
    <t>POINT (236561.23920000345 895186.4318000004)</t>
  </si>
  <si>
    <t>GISDATA.COLLEGES_PT.80</t>
  </si>
  <si>
    <t>Laboure College</t>
  </si>
  <si>
    <t>303 Adams Street</t>
  </si>
  <si>
    <t>(617) 202-3149</t>
  </si>
  <si>
    <r>
      <rPr>
        <u/>
        <sz val="10"/>
        <color indexed="8"/>
        <rFont val="Helvetica Neue"/>
      </rPr>
      <t>http://www.laboure.edu</t>
    </r>
  </si>
  <si>
    <t>POINT (236444.52970000356 890136.1103999987)</t>
  </si>
  <si>
    <t>GISDATA.COLLEGES_PT.136</t>
  </si>
  <si>
    <t>Lasell College</t>
  </si>
  <si>
    <t>1844 Commonwealth Avenue</t>
  </si>
  <si>
    <t>(617) 243-2000</t>
  </si>
  <si>
    <r>
      <rPr>
        <u/>
        <sz val="10"/>
        <color indexed="8"/>
        <rFont val="Helvetica Neue"/>
      </rPr>
      <t>http://www.lasell.edu</t>
    </r>
  </si>
  <si>
    <t>Business Program</t>
  </si>
  <si>
    <t>POINT (221288.90420000255 899204.0208999999)</t>
  </si>
  <si>
    <t>GISDATA.COLLEGES_PT.189</t>
  </si>
  <si>
    <t>Lawrence Memorial Hospital/Regis College School of Nursing</t>
  </si>
  <si>
    <t>170 Governors Avenue</t>
  </si>
  <si>
    <t>(781) 306-6600</t>
  </si>
  <si>
    <r>
      <rPr>
        <u/>
        <sz val="10"/>
        <color indexed="8"/>
        <rFont val="Helvetica Neue"/>
      </rPr>
      <t>http://www.lmregis.org</t>
    </r>
  </si>
  <si>
    <t>2-year, Private not-for-profit</t>
  </si>
  <si>
    <t>POINT (232004.06340000033 908484.3156999983)</t>
  </si>
  <si>
    <t>GISDATA.COLLEGES_PT.178</t>
  </si>
  <si>
    <t>Lesley University</t>
  </si>
  <si>
    <t>29 Everett Street</t>
  </si>
  <si>
    <t>(617) 868-9600</t>
  </si>
  <si>
    <r>
      <rPr>
        <u/>
        <sz val="10"/>
        <color indexed="8"/>
        <rFont val="Helvetica Neue"/>
      </rPr>
      <t>http://www.lesley.edu</t>
    </r>
  </si>
  <si>
    <t>Private University</t>
  </si>
  <si>
    <t>Associate's degree;Two but less than 4 years certificate;Bachelor's degree;Postbaccalaureate certificate;Master's degree;Post-master's certificate;Doctor's degree - research/scholarship</t>
  </si>
  <si>
    <t>Education Program</t>
  </si>
  <si>
    <t>POINT (231516.82869999856 903379.1295999996)</t>
  </si>
  <si>
    <t>GISDATA.COLLEGES_PT.184</t>
  </si>
  <si>
    <t>Lincoln Technical Institute</t>
  </si>
  <si>
    <t>5 Middlesex Avenue</t>
  </si>
  <si>
    <t>Somerville</t>
  </si>
  <si>
    <t>SOMERVILLE</t>
  </si>
  <si>
    <t>(617) 776-3500</t>
  </si>
  <si>
    <r>
      <rPr>
        <u/>
        <sz val="10"/>
        <color indexed="8"/>
        <rFont val="Helvetica Neue"/>
      </rPr>
      <t>https://www.lincolntech.edu/</t>
    </r>
  </si>
  <si>
    <t>Medical/Clinical Assistant</t>
  </si>
  <si>
    <t>POINT (234384.3941999972 904589.810899999)</t>
  </si>
  <si>
    <t>GISDATA.COLLEGES_PT.176</t>
  </si>
  <si>
    <t>Longy School of Music of Bard College</t>
  </si>
  <si>
    <t>27 Garden Street</t>
  </si>
  <si>
    <t>(617) 876-0956</t>
  </si>
  <si>
    <r>
      <rPr>
        <u/>
        <sz val="10"/>
        <color indexed="8"/>
        <rFont val="Helvetica Neue"/>
      </rPr>
      <t>http://www.longy.edu</t>
    </r>
  </si>
  <si>
    <t>C, PBC, M, PMC</t>
  </si>
  <si>
    <t>Two but less than 4 years certificate;Postbaccalaureate certificate;Master's degree;Post-master's certificate</t>
  </si>
  <si>
    <t>POINT (231013.5705000013 903182.1447999999)</t>
  </si>
  <si>
    <t>GISDATA.COLLEGES_PT.225</t>
  </si>
  <si>
    <t>Lowell Academy Hairstyling Institute</t>
  </si>
  <si>
    <t>136 Central Street</t>
  </si>
  <si>
    <t>Lowell</t>
  </si>
  <si>
    <t>LOWELL</t>
  </si>
  <si>
    <t>(978) 453-3235</t>
  </si>
  <si>
    <r>
      <rPr>
        <u/>
        <sz val="10"/>
        <color indexed="8"/>
        <rFont val="Helvetica Neue"/>
      </rPr>
      <t>http://www.lowellacademy.com</t>
    </r>
  </si>
  <si>
    <t>POINT (215733.09420000017 932577.1308999993)</t>
  </si>
  <si>
    <t>GISDATA.COLLEGES_PT.49</t>
  </si>
  <si>
    <t>Mafy's Nails Academy</t>
  </si>
  <si>
    <t>59 Plymouth Street</t>
  </si>
  <si>
    <t>Holbrook</t>
  </si>
  <si>
    <t>HOLBROOK</t>
  </si>
  <si>
    <t>(781)767-1111</t>
  </si>
  <si>
    <r>
      <rPr>
        <u/>
        <sz val="10"/>
        <color indexed="8"/>
        <rFont val="Helvetica Neue"/>
      </rPr>
      <t>http://mafysnailsacademy.com/</t>
    </r>
  </si>
  <si>
    <t>Town: Fringe</t>
  </si>
  <si>
    <t>POINT (240787.79559999704 878343.7498000003)</t>
  </si>
  <si>
    <t>GISDATA.COLLEGES_PT.70</t>
  </si>
  <si>
    <t>Mansfield Beauty Schools</t>
  </si>
  <si>
    <t>200 Parking Way</t>
  </si>
  <si>
    <t>(617) 479-1090</t>
  </si>
  <si>
    <r>
      <rPr>
        <u/>
        <sz val="10"/>
        <color indexed="8"/>
        <rFont val="Helvetica Neue"/>
      </rPr>
      <t>http://mansfieldbeautyschools.edu/</t>
    </r>
  </si>
  <si>
    <t>POINT (241002.94160000235 888387.3751000017)</t>
  </si>
  <si>
    <t>GISDATA.COLLEGES_PT.56</t>
  </si>
  <si>
    <t>Martin Electrical School</t>
  </si>
  <si>
    <t>130 Kerry Place</t>
  </si>
  <si>
    <t>(781) 769-2376</t>
  </si>
  <si>
    <r>
      <rPr>
        <u/>
        <sz val="10"/>
        <color indexed="8"/>
        <rFont val="Helvetica Neue"/>
      </rPr>
      <t>http://martinelectricalschool.org/</t>
    </r>
  </si>
  <si>
    <t>Journeyman, Master, Systems Technician, Systems Contractor</t>
  </si>
  <si>
    <t>Electrician</t>
  </si>
  <si>
    <t>POINT (225357.00559999794 881237.5669)</t>
  </si>
  <si>
    <t>GISDATA.COLLEGES_PT.69</t>
  </si>
  <si>
    <t>Massachusetts Bay Community College</t>
  </si>
  <si>
    <t>Ashland - Auto Tech Center</t>
  </si>
  <si>
    <t>250 Eliot Street</t>
  </si>
  <si>
    <t>Ashland</t>
  </si>
  <si>
    <t>ASHLAND</t>
  </si>
  <si>
    <t>(781) 239-3030</t>
  </si>
  <si>
    <r>
      <rPr>
        <u/>
        <sz val="10"/>
        <color indexed="8"/>
        <rFont val="Helvetica Neue"/>
      </rPr>
      <t>http://www.massbay.edu</t>
    </r>
  </si>
  <si>
    <t>Less than one year certificate;One but less than two years certificate;Associate's degree</t>
  </si>
  <si>
    <t>POINT (205279.27579999715 887961.6660000011)</t>
  </si>
  <si>
    <t>GISDATA.COLLEGES_PT.93</t>
  </si>
  <si>
    <t>19 Flagg Drive</t>
  </si>
  <si>
    <t>(508) 270-4000</t>
  </si>
  <si>
    <t>POINT (207086.86999999732 893523.5676999986)</t>
  </si>
  <si>
    <t>GISDATA.COLLEGES_PT.102</t>
  </si>
  <si>
    <t>Wellesley Hills</t>
  </si>
  <si>
    <t>50 Oakland Street</t>
  </si>
  <si>
    <t>(781) 239-3000</t>
  </si>
  <si>
    <t>POINT (219485.3941999972 895750.1009000018)</t>
  </si>
  <si>
    <t>GISDATA.COLLEGES_PT.123</t>
  </si>
  <si>
    <t>Massachusetts College of Art and Design</t>
  </si>
  <si>
    <t>621 Huntington Avenue</t>
  </si>
  <si>
    <t>(617) 879-7000</t>
  </si>
  <si>
    <r>
      <rPr>
        <u/>
        <sz val="10"/>
        <color indexed="8"/>
        <rFont val="Helvetica Neue"/>
      </rPr>
      <t>http://www.massart.edu</t>
    </r>
  </si>
  <si>
    <t>C, B, PBC, M</t>
  </si>
  <si>
    <t>Less than one year certificate;One but less than two years certificate;Bachelor's degree;Postbaccalaureate certificate;Master's degree</t>
  </si>
  <si>
    <t>Visual Art</t>
  </si>
  <si>
    <t>POINT (233065.72420000285 898554.9208999984)</t>
  </si>
  <si>
    <t>GISDATA.COLLEGES_PT.122</t>
  </si>
  <si>
    <t>Massachusetts College of Pharmacy and Health Science</t>
  </si>
  <si>
    <t>179 Longwood Avenue</t>
  </si>
  <si>
    <t>(617) 879-5964</t>
  </si>
  <si>
    <r>
      <rPr>
        <u/>
        <sz val="10"/>
        <color indexed="8"/>
        <rFont val="Helvetica Neue"/>
      </rPr>
      <t>http://www.mcphs.edu</t>
    </r>
  </si>
  <si>
    <t>Pharmacy/Health Science</t>
  </si>
  <si>
    <t>POINT (232871.65420000255 898542.2708999999)</t>
  </si>
  <si>
    <t>GISDATA.COLLEGES_PT.161</t>
  </si>
  <si>
    <t>Massachusetts General Hospital Dietetic Internship</t>
  </si>
  <si>
    <t>55 Fruit Street</t>
  </si>
  <si>
    <t>(617) 726-2589</t>
  </si>
  <si>
    <r>
      <rPr>
        <u/>
        <sz val="10"/>
        <color indexed="8"/>
        <rFont val="Helvetica Neue"/>
      </rPr>
      <t>http://www.massgeneral.org/dietetic/</t>
    </r>
  </si>
  <si>
    <t>PBC</t>
  </si>
  <si>
    <t>Postbaccalaureate certificate</t>
  </si>
  <si>
    <t>Dietetics/Dietitian</t>
  </si>
  <si>
    <t>POINT (235483.5041999966 901424.3509000018)</t>
  </si>
  <si>
    <t>GISDATA.COLLEGES_PT.160</t>
  </si>
  <si>
    <t>Massachusetts Institute of Technology</t>
  </si>
  <si>
    <t>77 Massachusetts Avenue</t>
  </si>
  <si>
    <t>(617) 253-1000</t>
  </si>
  <si>
    <r>
      <rPr>
        <u/>
        <sz val="10"/>
        <color indexed="8"/>
        <rFont val="Helvetica Neue"/>
      </rPr>
      <t>http://web.mit.edu</t>
    </r>
  </si>
  <si>
    <t>B, M, D</t>
  </si>
  <si>
    <t>Bachelor's degree;Master's degree;Doctor's degree - research/scholarship</t>
  </si>
  <si>
    <t>POINT (233614.18609999865 901103.5243000016)</t>
  </si>
  <si>
    <t>GISDATA.COLLEGES_PT.72</t>
  </si>
  <si>
    <t>Massachusetts School of Barbering</t>
  </si>
  <si>
    <t>58 Ross Way</t>
  </si>
  <si>
    <t>(617) 770-4444</t>
  </si>
  <si>
    <r>
      <rPr>
        <u/>
        <sz val="10"/>
        <color indexed="8"/>
        <rFont val="Helvetica Neue"/>
      </rPr>
      <t>http://www.massschoolofbarbering.com</t>
    </r>
  </si>
  <si>
    <t>Barbering/Barber</t>
  </si>
  <si>
    <t>POINT (241131.85610000044 888644.8592999987)</t>
  </si>
  <si>
    <t>GISDATA.COLLEGES_PT.233</t>
  </si>
  <si>
    <t>Massachusetts School of Law</t>
  </si>
  <si>
    <t>500 Federal St Woodland Park</t>
  </si>
  <si>
    <t>(978) 681-0800</t>
  </si>
  <si>
    <r>
      <rPr>
        <u/>
        <sz val="10"/>
        <color indexed="8"/>
        <rFont val="Helvetica Neue"/>
      </rPr>
      <t>http://www.mslaw.edu</t>
    </r>
  </si>
  <si>
    <t>D</t>
  </si>
  <si>
    <t>Doctor's degree - professional practice</t>
  </si>
  <si>
    <t>Law</t>
  </si>
  <si>
    <t>POINT (224618.85419999808 936877.9109000005)</t>
  </si>
  <si>
    <t>GISDATA.COLLEGES_PT.58</t>
  </si>
  <si>
    <t>Massasoit Community College</t>
  </si>
  <si>
    <t>900 Randolph Street</t>
  </si>
  <si>
    <t>(508) 588-9100</t>
  </si>
  <si>
    <r>
      <rPr>
        <u/>
        <sz val="10"/>
        <color indexed="8"/>
        <rFont val="Helvetica Neue"/>
      </rPr>
      <t>http://www.massasoit.mass.edu</t>
    </r>
  </si>
  <si>
    <t>POINT (232988.30049999803 881543.1009999998)</t>
  </si>
  <si>
    <t>GISDATA.COLLEGES_PT.231</t>
  </si>
  <si>
    <t>Merrimack College</t>
  </si>
  <si>
    <t>315 Turnpike Street</t>
  </si>
  <si>
    <t>North Andover</t>
  </si>
  <si>
    <t>NORTH ANDOVER</t>
  </si>
  <si>
    <t>(978) 837-5000</t>
  </si>
  <si>
    <r>
      <rPr>
        <u/>
        <sz val="10"/>
        <color indexed="8"/>
        <rFont val="Helvetica Neue"/>
      </rPr>
      <t>http://www.merrimack.edu</t>
    </r>
  </si>
  <si>
    <t>POINT (230796.08079999685 935420.1226999983)</t>
  </si>
  <si>
    <t>GISDATA.COLLEGES_PT.172</t>
  </si>
  <si>
    <t>MGH Institute of Health Professions</t>
  </si>
  <si>
    <t>36 1st Avenue</t>
  </si>
  <si>
    <t>(617) 726-3140</t>
  </si>
  <si>
    <r>
      <rPr>
        <u/>
        <sz val="10"/>
        <color indexed="8"/>
        <rFont val="Helvetica Neue"/>
      </rPr>
      <t>http://www.mghihp.edu</t>
    </r>
  </si>
  <si>
    <t>Bachelor's degree;Master's degree;Post-master's certificate;Doctor's degree - research/scholarship;Doctor's degree - professional practice</t>
  </si>
  <si>
    <t>POINT (236739.37420000136 902811.9109000005)</t>
  </si>
  <si>
    <t>GISDATA.COLLEGES_PT.226</t>
  </si>
  <si>
    <t>Middlesex Community College</t>
  </si>
  <si>
    <t>33 Kearney Square</t>
  </si>
  <si>
    <t>(978) 656-3200</t>
  </si>
  <si>
    <r>
      <rPr>
        <u/>
        <sz val="10"/>
        <color indexed="8"/>
        <rFont val="Helvetica Neue"/>
      </rPr>
      <t>https://www.middlesex.mass.edu/</t>
    </r>
  </si>
  <si>
    <t>POINT (215860.10090000182 932686.9626000002)</t>
  </si>
  <si>
    <t>GISDATA.COLLEGES_PT.210</t>
  </si>
  <si>
    <t>Bedford</t>
  </si>
  <si>
    <t>591 Springs Road</t>
  </si>
  <si>
    <t>BEDFORD</t>
  </si>
  <si>
    <t>(781) 280-3200</t>
  </si>
  <si>
    <r>
      <rPr>
        <u/>
        <sz val="10"/>
        <color indexed="8"/>
        <rFont val="Helvetica Neue"/>
      </rPr>
      <t>http://www.middlesex.ma.edu</t>
    </r>
  </si>
  <si>
    <t>POINT (218558.57769999653 919363.3949000016)</t>
  </si>
  <si>
    <t>GISDATA.COLLEGES_PT.205</t>
  </si>
  <si>
    <t>Millennium Training Institute</t>
  </si>
  <si>
    <t>600 West Cummings Park</t>
  </si>
  <si>
    <t>(888) 388-9981</t>
  </si>
  <si>
    <r>
      <rPr>
        <u/>
        <sz val="10"/>
        <color indexed="8"/>
        <rFont val="Helvetica Neue"/>
      </rPr>
      <t>https://www.millennium.edu/</t>
    </r>
  </si>
  <si>
    <t>Accounting Technology/Technician and Bookkeeping</t>
  </si>
  <si>
    <t>GISDATA.COLLEGES_PT.213</t>
  </si>
  <si>
    <t>Montserrat College of Art</t>
  </si>
  <si>
    <t>23 Essex Street</t>
  </si>
  <si>
    <t>(978) 922-8222</t>
  </si>
  <si>
    <r>
      <rPr>
        <u/>
        <sz val="10"/>
        <color indexed="8"/>
        <rFont val="Helvetica Neue"/>
      </rPr>
      <t>http://www.montserrat.edu</t>
    </r>
  </si>
  <si>
    <t>Visual Arts College</t>
  </si>
  <si>
    <t>Visual Arts</t>
  </si>
  <si>
    <t>POINT (251239.38340000063 922369.2991000004)</t>
  </si>
  <si>
    <t>GISDATA.COLLEGES_PT.194</t>
  </si>
  <si>
    <t>National Aviation Academy New England Campus</t>
  </si>
  <si>
    <t>150 Hanscom Drive</t>
  </si>
  <si>
    <t>LINCOLN</t>
  </si>
  <si>
    <t>(781) 274-8448</t>
  </si>
  <si>
    <r>
      <rPr>
        <u/>
        <sz val="10"/>
        <color indexed="8"/>
        <rFont val="Helvetica Neue"/>
      </rPr>
      <t>http://www.naa.edu</t>
    </r>
  </si>
  <si>
    <t>Two but less than 4 years certificate</t>
  </si>
  <si>
    <t>Airframe Mechanics and Aircraft Maintenance Technology/Technician</t>
  </si>
  <si>
    <t>POINT (217273.60419999808 912350.5709000006)</t>
  </si>
  <si>
    <t>GISDATA.COLLEGES_PT.155</t>
  </si>
  <si>
    <t>New England College of Business</t>
  </si>
  <si>
    <t>10 High Street</t>
  </si>
  <si>
    <t>(617) 951-2350</t>
  </si>
  <si>
    <r>
      <rPr>
        <u/>
        <sz val="10"/>
        <color indexed="8"/>
        <rFont val="Helvetica Neue"/>
      </rPr>
      <t>http://www.necb.edu</t>
    </r>
  </si>
  <si>
    <t>C, A, B, PBC, M</t>
  </si>
  <si>
    <t>Less than one year certificate;Associate's degree;Bachelor's degree;Postbaccalaureate certificate;Master's degree</t>
  </si>
  <si>
    <t>POINT (236528.44590000063 900452.9215999991)</t>
  </si>
  <si>
    <t>GISDATA.COLLEGES_PT.152</t>
  </si>
  <si>
    <t>New England College of Optometry</t>
  </si>
  <si>
    <t>424 Beacon Street</t>
  </si>
  <si>
    <t>(617) 266-2030</t>
  </si>
  <si>
    <r>
      <rPr>
        <u/>
        <sz val="10"/>
        <color indexed="8"/>
        <rFont val="Helvetica Neue"/>
      </rPr>
      <t>http://www.neco.edu</t>
    </r>
  </si>
  <si>
    <t>Master's degree;Post-master's certificate;Doctor's degree - professional practice</t>
  </si>
  <si>
    <t>Optometry</t>
  </si>
  <si>
    <t>POINT (234042.97089999914 900232.6666000001)</t>
  </si>
  <si>
    <t>GISDATA.COLLEGES_PT.131</t>
  </si>
  <si>
    <t>New England Conservatory of Music</t>
  </si>
  <si>
    <t>290 Huntington Avenue</t>
  </si>
  <si>
    <t>(617) 585-1100</t>
  </si>
  <si>
    <r>
      <rPr>
        <u/>
        <sz val="10"/>
        <color indexed="8"/>
        <rFont val="Helvetica Neue"/>
      </rPr>
      <t>http://www.newenglandconservatory.edu</t>
    </r>
  </si>
  <si>
    <t>C, B, PBC, M, D</t>
  </si>
  <si>
    <t>Two but less than 4 years certificate;Bachelor's degree;Postbaccalaureate certificate;Master's degree;Doctor's degree - research/scholarship</t>
  </si>
  <si>
    <t>POINT (234082.44420000166 899023.0709000006)</t>
  </si>
  <si>
    <t>GISDATA.COLLEGES_PT.193</t>
  </si>
  <si>
    <t>New England Hair Academy</t>
  </si>
  <si>
    <t>110 Florence Street</t>
  </si>
  <si>
    <t>(781) 324-6799</t>
  </si>
  <si>
    <r>
      <rPr>
        <u/>
        <sz val="10"/>
        <color indexed="8"/>
        <rFont val="Helvetica Neue"/>
      </rPr>
      <t>http://www.newenglandhairacademy.com</t>
    </r>
  </si>
  <si>
    <t>POINT (235516.80479999632 908806.2034999989)</t>
  </si>
  <si>
    <t>GISDATA.COLLEGES_PT.149</t>
  </si>
  <si>
    <t>New England Law Boston</t>
  </si>
  <si>
    <t>154 Stuart Street</t>
  </si>
  <si>
    <t>(617) 451-0010</t>
  </si>
  <si>
    <r>
      <rPr>
        <u/>
        <sz val="10"/>
        <color indexed="8"/>
        <rFont val="Helvetica Neue"/>
      </rPr>
      <t>http://www.nesl.edu</t>
    </r>
  </si>
  <si>
    <t>POINT (235724.59000000358 900127.8925999999)</t>
  </si>
  <si>
    <t>GISDATA.COLLEGES_PT.143</t>
  </si>
  <si>
    <t>New England School of Photography</t>
  </si>
  <si>
    <t>274 Moody Street</t>
  </si>
  <si>
    <t>(617) 437-1868</t>
  </si>
  <si>
    <r>
      <rPr>
        <u/>
        <sz val="10"/>
        <color indexed="8"/>
        <rFont val="Helvetica Neue"/>
      </rPr>
      <t>http://www.nesop.edu</t>
    </r>
  </si>
  <si>
    <t>Visual Arts School</t>
  </si>
  <si>
    <t>Photography</t>
  </si>
  <si>
    <t>POINT (221705.43090000004 902360.4321000017)</t>
  </si>
  <si>
    <t>GISDATA.COLLEGES_PT.115</t>
  </si>
  <si>
    <t>Newbury College</t>
  </si>
  <si>
    <t>129 Fisher Avenue</t>
  </si>
  <si>
    <t>(617) 730-7000</t>
  </si>
  <si>
    <r>
      <rPr>
        <u/>
        <sz val="10"/>
        <color indexed="8"/>
        <rFont val="Helvetica Neue"/>
      </rPr>
      <t>http://www.newbury.edu</t>
    </r>
  </si>
  <si>
    <t>POINT (229491.56419999897 897896.5909000002)</t>
  </si>
  <si>
    <t>GISDATA.COLLEGES_PT.162</t>
  </si>
  <si>
    <t>North Bennet Street School</t>
  </si>
  <si>
    <t>150 North Street</t>
  </si>
  <si>
    <t>(617) 227-0155</t>
  </si>
  <si>
    <r>
      <rPr>
        <u/>
        <sz val="10"/>
        <color indexed="8"/>
        <rFont val="Helvetica Neue"/>
      </rPr>
      <t>http://www.nbss.org</t>
    </r>
  </si>
  <si>
    <t>One but less than two years certificate;Two but less than 4 years certificate</t>
  </si>
  <si>
    <t>Furniture Design and Manufacturing</t>
  </si>
  <si>
    <t>POINT (236694.27639999986 901466.7380000018)</t>
  </si>
  <si>
    <t>GISDATA.COLLEGES_PT.195</t>
  </si>
  <si>
    <t>North Shore Community College</t>
  </si>
  <si>
    <t>Lynn Campus</t>
  </si>
  <si>
    <t>300 Broad Street</t>
  </si>
  <si>
    <t>Lynn</t>
  </si>
  <si>
    <t>LYNN</t>
  </si>
  <si>
    <t>(781) 593-6722</t>
  </si>
  <si>
    <r>
      <rPr>
        <u/>
        <sz val="10"/>
        <color indexed="8"/>
        <rFont val="Helvetica Neue"/>
      </rPr>
      <t>http://www.northshore.edu</t>
    </r>
  </si>
  <si>
    <t>POINT (245720.9530000016 912392.0302000009)</t>
  </si>
  <si>
    <t>GISDATA.COLLEGES_PT.216</t>
  </si>
  <si>
    <t>Middleton</t>
  </si>
  <si>
    <t>30 Log Bridge Road</t>
  </si>
  <si>
    <t>MIDDLETON</t>
  </si>
  <si>
    <t>(978) 762-4000</t>
  </si>
  <si>
    <r>
      <rPr>
        <u/>
        <sz val="10"/>
        <color indexed="8"/>
        <rFont val="Helvetica Neue"/>
      </rPr>
      <t>http://www.northshore.edu/</t>
    </r>
  </si>
  <si>
    <t>POINT (241457.19529999793 925423.6818999983)</t>
  </si>
  <si>
    <t>GISDATA.COLLEGES_PT.219</t>
  </si>
  <si>
    <t>Danvers</t>
  </si>
  <si>
    <t>1 Ferncroft Road</t>
  </si>
  <si>
    <t>DANVERS</t>
  </si>
  <si>
    <t>POINT (243607.61420000345 926747.2708999999)</t>
  </si>
  <si>
    <t>GISDATA.COLLEGES_PT.130</t>
  </si>
  <si>
    <t>Northeastern University</t>
  </si>
  <si>
    <t>360 Huntington Avenue</t>
  </si>
  <si>
    <t>(617) 373-2000</t>
  </si>
  <si>
    <r>
      <rPr>
        <u/>
        <sz val="10"/>
        <color indexed="8"/>
        <rFont val="Helvetica Neue"/>
      </rPr>
      <t>http://www.northeastern.edu</t>
    </r>
  </si>
  <si>
    <t>Bachelor's degree;Master's degree;Post-master's certificate;Doctor's degree - research/scholarship;Doctor's degree - professional practice;Doctor's degree - other</t>
  </si>
  <si>
    <t>POINT (233889.40420000255 898910.310899999)</t>
  </si>
  <si>
    <t>GISDATA.COLLEGES_PT.78</t>
  </si>
  <si>
    <t>Dedham Campus</t>
  </si>
  <si>
    <t>370 Common Street</t>
  </si>
  <si>
    <t>Dedham</t>
  </si>
  <si>
    <t>DEDHAM</t>
  </si>
  <si>
    <t>(781) 320-8000</t>
  </si>
  <si>
    <t>POINT (225130.72420000285 889674.2008999996)</t>
  </si>
  <si>
    <t>GISDATA.COLLEGES_PT.188</t>
  </si>
  <si>
    <t>Marine Science Center</t>
  </si>
  <si>
    <t>430 Nahant Road</t>
  </si>
  <si>
    <t>Nahant</t>
  </si>
  <si>
    <t>NAHANT</t>
  </si>
  <si>
    <t>(781) 581-7370</t>
  </si>
  <si>
    <t>POINT (248777.83449999988 907714.4897999987)</t>
  </si>
  <si>
    <t>GISDATA.COLLEGES_PT.198</t>
  </si>
  <si>
    <t>Burlington Campus</t>
  </si>
  <si>
    <t>145 South Bedford Street</t>
  </si>
  <si>
    <t>(781) 238-8400</t>
  </si>
  <si>
    <t>POINT (225433.9694999978 914295.8870999999)</t>
  </si>
  <si>
    <t>GISDATA.COLLEGES_PT.158</t>
  </si>
  <si>
    <t>Downtown Boston Campus</t>
  </si>
  <si>
    <t>89 Broad Street</t>
  </si>
  <si>
    <t>POINT (236814.33919999748 900861.2058999985)</t>
  </si>
  <si>
    <t>GISDATA.COLLEGES_PT.129</t>
  </si>
  <si>
    <t>Northeastern University Professional Advancement Network</t>
  </si>
  <si>
    <t>Professional Advancement</t>
  </si>
  <si>
    <r>
      <rPr>
        <u/>
        <sz val="10"/>
        <color indexed="8"/>
        <rFont val="Helvetica Neue"/>
      </rPr>
      <t>https://www.northeastern.edu/pan/</t>
    </r>
  </si>
  <si>
    <t>Less than one year certificate;Associate's degree;Bachelor's degree;Postbaccalaureate certificate;Master's degree;Post-master's certificate;Doctor's degree - professional practice;Doctor's degree - other</t>
  </si>
  <si>
    <t>POINT (233917.1574999988 898844.2566)</t>
  </si>
  <si>
    <t>GISDATA.COLLEGES_PT.165</t>
  </si>
  <si>
    <t>NV My Hair Academy</t>
  </si>
  <si>
    <t>296 Newton Street</t>
  </si>
  <si>
    <t>(617) 834-3333</t>
  </si>
  <si>
    <r>
      <rPr>
        <u/>
        <sz val="10"/>
        <color indexed="8"/>
        <rFont val="Helvetica Neue"/>
      </rPr>
      <t>http://nvmyhairsalon.com/academy/</t>
    </r>
  </si>
  <si>
    <t>POINT (222158.072800003 901877.6625999995)</t>
  </si>
  <si>
    <t>GISDATA.COLLEGES_PT.229</t>
  </si>
  <si>
    <t>Page School of Electrical Technology</t>
  </si>
  <si>
    <t>66 Westech Drive</t>
  </si>
  <si>
    <t>(978) 226-5206</t>
  </si>
  <si>
    <r>
      <rPr>
        <u/>
        <sz val="10"/>
        <color indexed="8"/>
        <rFont val="Helvetica Neue"/>
      </rPr>
      <t>https://pageschool.org</t>
    </r>
  </si>
  <si>
    <t>Journeyman</t>
  </si>
  <si>
    <t>POINT (206253.64140000194 933834.2998000011)</t>
  </si>
  <si>
    <t>GISDATA.COLLEGES_PT.60</t>
  </si>
  <si>
    <t>Peterson School</t>
  </si>
  <si>
    <t>Westwood</t>
  </si>
  <si>
    <t>350 University Avenue</t>
  </si>
  <si>
    <t>WESTWOOD</t>
  </si>
  <si>
    <t>(781) 320-3292</t>
  </si>
  <si>
    <r>
      <rPr>
        <u/>
        <sz val="10"/>
        <color indexed="8"/>
        <rFont val="Helvetica Neue"/>
      </rPr>
      <t>https://www.petersonschool.com/</t>
    </r>
  </si>
  <si>
    <t>Electric/Plumbing/Facilities</t>
  </si>
  <si>
    <t>POINT (228549.44829999655 883168.0993999988)</t>
  </si>
  <si>
    <t>GISDATA.COLLEGES_PT.199</t>
  </si>
  <si>
    <t>25 Montvale Road</t>
  </si>
  <si>
    <t>(781) 938-5656</t>
  </si>
  <si>
    <t>POINT (228725.35620000213 914341.3361999989)</t>
  </si>
  <si>
    <t>GISDATA.COLLEGES_PT.107</t>
  </si>
  <si>
    <t>Pine Manor College</t>
  </si>
  <si>
    <t>400 Heath Street</t>
  </si>
  <si>
    <t>(617) 731-7000</t>
  </si>
  <si>
    <r>
      <rPr>
        <u/>
        <sz val="10"/>
        <color indexed="8"/>
        <rFont val="Helvetica Neue"/>
      </rPr>
      <t>http://www.pmc.edu</t>
    </r>
  </si>
  <si>
    <t>POINT (228310.61980000138 896760.1048999988)</t>
  </si>
  <si>
    <t>GISDATA.COLLEGES_PT.53</t>
  </si>
  <si>
    <t>Porter And Chester Institute of Canton</t>
  </si>
  <si>
    <t>5 Campanelli Circle</t>
  </si>
  <si>
    <t>(781) 830-0350</t>
  </si>
  <si>
    <r>
      <rPr>
        <u/>
        <sz val="10"/>
        <color indexed="8"/>
        <rFont val="Helvetica Neue"/>
      </rPr>
      <t>https://www.porterchester.com/campus-locations/canton-ma/</t>
    </r>
  </si>
  <si>
    <t>POINT (235282.90869999677 879610.7135000005)</t>
  </si>
  <si>
    <t>GISDATA.COLLEGES_PT.75</t>
  </si>
  <si>
    <t>Quincy College</t>
  </si>
  <si>
    <t>1250 Hancock Street</t>
  </si>
  <si>
    <t>(800) 698-1700</t>
  </si>
  <si>
    <r>
      <rPr>
        <u/>
        <sz val="10"/>
        <color indexed="8"/>
        <rFont val="Helvetica Neue"/>
      </rPr>
      <t>http://www.quincycollege.edu</t>
    </r>
  </si>
  <si>
    <t>Municipally Affiliated College</t>
  </si>
  <si>
    <t>POINT (240971.75620000064 889230.8431999981)</t>
  </si>
  <si>
    <t>GISDATA.COLLEGES_PT.146</t>
  </si>
  <si>
    <t>Regis College</t>
  </si>
  <si>
    <t>235 Wellesley Street</t>
  </si>
  <si>
    <t>(781) 768-7000</t>
  </si>
  <si>
    <r>
      <rPr>
        <u/>
        <sz val="10"/>
        <color indexed="8"/>
        <rFont val="Helvetica Neue"/>
      </rPr>
      <t>http://www.regiscollege.edu</t>
    </r>
  </si>
  <si>
    <t>Associate's degree;Bachelor's degree;Postbaccalaureate certificate;Master's degree;Post-master's certificate;Doctor's degree - professional practice</t>
  </si>
  <si>
    <t>POINT (215608.72559999675 900100.7782000005)</t>
  </si>
  <si>
    <t>GISDATA.COLLEGES_PT.112</t>
  </si>
  <si>
    <t>Roxbury Community College</t>
  </si>
  <si>
    <t>1234 Columbus Avenue</t>
  </si>
  <si>
    <t>Roxbury Crossing</t>
  </si>
  <si>
    <t>(617) 427-0060</t>
  </si>
  <si>
    <r>
      <rPr>
        <u/>
        <sz val="10"/>
        <color indexed="8"/>
        <rFont val="Helvetica Neue"/>
      </rPr>
      <t>http://www.rcc.edu</t>
    </r>
  </si>
  <si>
    <t>POINT (233336.21769999713 897718.0920999981)</t>
  </si>
  <si>
    <t>GISDATA.COLLEGES_PT.208</t>
  </si>
  <si>
    <t>Salem State University</t>
  </si>
  <si>
    <t>352 Lafayette Street</t>
  </si>
  <si>
    <t>Salem</t>
  </si>
  <si>
    <t>SALEM</t>
  </si>
  <si>
    <t>(978) 542-6000</t>
  </si>
  <si>
    <r>
      <rPr>
        <u/>
        <sz val="10"/>
        <color indexed="8"/>
        <rFont val="Helvetica Neue"/>
      </rPr>
      <t>http://www.salemstate.edu</t>
    </r>
  </si>
  <si>
    <t>POINT (250107.2893999964 917187.0601000004)</t>
  </si>
  <si>
    <t>GISDATA.COLLEGES_PT.192</t>
  </si>
  <si>
    <t>Salter School</t>
  </si>
  <si>
    <t>2 Florence Street</t>
  </si>
  <si>
    <t>(781) 324-5454</t>
  </si>
  <si>
    <r>
      <rPr>
        <u/>
        <sz val="10"/>
        <color indexed="8"/>
        <rFont val="Helvetica Neue"/>
      </rPr>
      <t>http://www.salterschool.com</t>
    </r>
  </si>
  <si>
    <t>POINT (235091.03329999745 908673.7609999999)</t>
  </si>
  <si>
    <t>GISDATA.COLLEGES_PT.125</t>
  </si>
  <si>
    <t>School of the Museum of Fine Arts</t>
  </si>
  <si>
    <t>230 The Fenway</t>
  </si>
  <si>
    <t>(617) 267-6100</t>
  </si>
  <si>
    <r>
      <rPr>
        <u/>
        <sz val="10"/>
        <color indexed="8"/>
        <rFont val="Helvetica Neue"/>
      </rPr>
      <t>http://www.smfa.edu</t>
    </r>
  </si>
  <si>
    <t>POINT (233243.4680000022 898754.3955000006)</t>
  </si>
  <si>
    <t>GISDATA.COLLEGES_PT.212</t>
  </si>
  <si>
    <t>Shawsheen Valley Regional Vocational Technical School Adult Education</t>
  </si>
  <si>
    <t>100 Cook Street</t>
  </si>
  <si>
    <t>Billerica</t>
  </si>
  <si>
    <t>BILLERICA</t>
  </si>
  <si>
    <t>(978) 667-2111</t>
  </si>
  <si>
    <r>
      <rPr>
        <u/>
        <sz val="10"/>
        <color indexed="8"/>
        <rFont val="Helvetica Neue"/>
      </rPr>
      <t>https://www.shawsheeninstitute.org/Public/Course/Browse</t>
    </r>
  </si>
  <si>
    <t>POINT (223159.27419999987 921938.9908999987)</t>
  </si>
  <si>
    <t>GISDATA.COLLEGES_PT.128</t>
  </si>
  <si>
    <t>Simmons College</t>
  </si>
  <si>
    <t>300 The Fenway</t>
  </si>
  <si>
    <t>(617) 521-2000</t>
  </si>
  <si>
    <r>
      <rPr>
        <u/>
        <sz val="10"/>
        <color indexed="8"/>
        <rFont val="Helvetica Neue"/>
      </rPr>
      <t>http://www.simmons.edu</t>
    </r>
  </si>
  <si>
    <t>Women's Liberal Arts College, Coed Graduate School</t>
  </si>
  <si>
    <t>B, PBC, M, PMC, D</t>
  </si>
  <si>
    <t>Bachelor's degree;Postbaccalaureate certificate;Master's degree;Post-master's certificate;Doctor's degree - research/scholarship;Doctor's degree - professional practice</t>
  </si>
  <si>
    <t>POINT (232974.44420000166 898837.6409000009)</t>
  </si>
  <si>
    <t>GISDATA.COLLEGES_PT.133</t>
  </si>
  <si>
    <t>Residence Campus</t>
  </si>
  <si>
    <t>321 Brookline Avenue</t>
  </si>
  <si>
    <t>POINT (232492.8425000012 899048.8651)</t>
  </si>
  <si>
    <t>GISDATA.COLLEGES_PT.92</t>
  </si>
  <si>
    <t>Spa Tech Institute</t>
  </si>
  <si>
    <t>Westboro</t>
  </si>
  <si>
    <t>227 Turnpike Road</t>
  </si>
  <si>
    <t>WESTBOROUGH</t>
  </si>
  <si>
    <t>(508) 836-8864</t>
  </si>
  <si>
    <r>
      <rPr>
        <u/>
        <sz val="10"/>
        <color indexed="8"/>
        <rFont val="Helvetica Neue"/>
      </rPr>
      <t>https://www.spatech.edu/</t>
    </r>
  </si>
  <si>
    <t>POINT (188804.9302000031 892859.0901999995)</t>
  </si>
  <si>
    <t>GISDATA.COLLEGES_PT.181</t>
  </si>
  <si>
    <t>Springfield College School of Professional and Continuing Studies</t>
  </si>
  <si>
    <t>529 Main Street, Suite 1M4</t>
  </si>
  <si>
    <t>(866) 272-9056</t>
  </si>
  <si>
    <r>
      <rPr>
        <u/>
        <sz val="10"/>
        <color indexed="8"/>
        <rFont val="Helvetica Neue"/>
      </rPr>
      <t>https://springfield.edu/school-of-professional-and-continuing-studies</t>
    </r>
  </si>
  <si>
    <t>Human Services</t>
  </si>
  <si>
    <t>POINT (235292.0753000006 903899.3773000017)</t>
  </si>
  <si>
    <t>GISDATA.COLLEGES_PT.138</t>
  </si>
  <si>
    <t>St. John's Seminary College</t>
  </si>
  <si>
    <t>127 Lake Street</t>
  </si>
  <si>
    <t>(617) 254-2610</t>
  </si>
  <si>
    <r>
      <rPr>
        <u/>
        <sz val="10"/>
        <color indexed="8"/>
        <rFont val="Helvetica Neue"/>
      </rPr>
      <t>http://www.sjs.edu</t>
    </r>
  </si>
  <si>
    <t>POINT (227795.59420000017 899370.2765999995)</t>
  </si>
  <si>
    <t>GISDATA.COLLEGES_PT.159</t>
  </si>
  <si>
    <t>Suffolk University</t>
  </si>
  <si>
    <t>8 Ashburton Place</t>
  </si>
  <si>
    <t>(617) 573-8000</t>
  </si>
  <si>
    <r>
      <rPr>
        <u/>
        <sz val="10"/>
        <color indexed="8"/>
        <rFont val="Helvetica Neue"/>
      </rPr>
      <t>http://www.suffolk.edu</t>
    </r>
  </si>
  <si>
    <t>Less than one year certificate;One but less than two years certificate;Associate's degree;Two but less than 4 years certificate;Bachelor's degree;Postbaccalaureate certificate;Master's degree;Post-master's certificate;Doctor's degree - research/scholarship;Doctor's degree - professional practice</t>
  </si>
  <si>
    <t>POINT (236091.0150000006 901028.7509000003)</t>
  </si>
  <si>
    <t>GISDATA.COLLEGES_PT.140</t>
  </si>
  <si>
    <t>The Boston Conservatory at Berklee</t>
  </si>
  <si>
    <t>8 The Fenway</t>
  </si>
  <si>
    <t>(617) 536-6340</t>
  </si>
  <si>
    <r>
      <rPr>
        <u/>
        <sz val="10"/>
        <color indexed="8"/>
        <rFont val="Helvetica Neue"/>
      </rPr>
      <t>https://bostonconservatory.berklee.edu/</t>
    </r>
  </si>
  <si>
    <t>POINT (233782.39919999987 899603.1838000007)</t>
  </si>
  <si>
    <t>GISDATA.COLLEGES_PT.62</t>
  </si>
  <si>
    <t>Toni &amp; Guy Hairdressing Academy</t>
  </si>
  <si>
    <t>Braintree</t>
  </si>
  <si>
    <t>727A Granite Street</t>
  </si>
  <si>
    <t>BRAINTREE</t>
  </si>
  <si>
    <t>(781) 428-3099</t>
  </si>
  <si>
    <r>
      <rPr>
        <u/>
        <sz val="10"/>
        <color indexed="8"/>
        <rFont val="Helvetica Neue"/>
      </rPr>
      <t>https://braintree.toniguy.edu/</t>
    </r>
  </si>
  <si>
    <t>Suburb: Midsize</t>
  </si>
  <si>
    <t>POINT (239308.94200000167 884212.6999000013)</t>
  </si>
  <si>
    <t>GISDATA.COLLEGES_PT.71</t>
  </si>
  <si>
    <t>Tufts University</t>
  </si>
  <si>
    <t>School of Veterinary Medicine</t>
  </si>
  <si>
    <t>200 Westboro Road</t>
  </si>
  <si>
    <t>North Grafton</t>
  </si>
  <si>
    <t>GRAFTON</t>
  </si>
  <si>
    <t>(508) 839-7920</t>
  </si>
  <si>
    <r>
      <rPr>
        <u/>
        <sz val="10"/>
        <color indexed="8"/>
        <rFont val="Helvetica Neue"/>
      </rPr>
      <t>http://vet.tufts.edu/</t>
    </r>
  </si>
  <si>
    <t>Two but less than 4 years certificate;Bachelor's degree;Postbaccalaureate certificate;Master's degree;Post-master's certificate;Doctor's degree - research/scholarship;Doctor's degree - professional practice</t>
  </si>
  <si>
    <t>POINT (185391.45419999957 888431.8409000002)</t>
  </si>
  <si>
    <t>GISDATA.COLLEGES_PT.185</t>
  </si>
  <si>
    <t>Medford/Somerville Campus</t>
  </si>
  <si>
    <t>419 Boston Avenue</t>
  </si>
  <si>
    <t>(617) 628-5000</t>
  </si>
  <si>
    <r>
      <rPr>
        <u/>
        <sz val="10"/>
        <color indexed="8"/>
        <rFont val="Helvetica Neue"/>
      </rPr>
      <t>http://www.tufts.edu</t>
    </r>
  </si>
  <si>
    <t>POINT (231416.40190000087 906514.0727000013)</t>
  </si>
  <si>
    <t>GISDATA.COLLEGES_PT.145</t>
  </si>
  <si>
    <t>Boston Campus</t>
  </si>
  <si>
    <t>145 Harrison Avenue</t>
  </si>
  <si>
    <t>(617) 636-7000</t>
  </si>
  <si>
    <r>
      <rPr>
        <u/>
        <sz val="10"/>
        <color indexed="8"/>
        <rFont val="Helvetica Neue"/>
      </rPr>
      <t>http://medicine.tufts.edu/</t>
    </r>
  </si>
  <si>
    <t>POINT (236057.13159999996 900054.5247999988)</t>
  </si>
  <si>
    <t>GISDATA.COLLEGES_PT.63</t>
  </si>
  <si>
    <t>Universal Technical Institute of Massachusetts Inc</t>
  </si>
  <si>
    <t>1 Upland Road</t>
  </si>
  <si>
    <t>(781) 948-2000</t>
  </si>
  <si>
    <r>
      <rPr>
        <u/>
        <sz val="10"/>
        <color indexed="8"/>
        <rFont val="Helvetica Neue"/>
      </rPr>
      <t>https://www.uti.edu/</t>
    </r>
  </si>
  <si>
    <t>Automobile/Automotive Mechanics Technology/Technician</t>
  </si>
  <si>
    <t>POINT (224577.5450000018 884401.435899999)</t>
  </si>
  <si>
    <t>GISDATA.COLLEGES_PT.104</t>
  </si>
  <si>
    <t>University of Massachusetts Boston</t>
  </si>
  <si>
    <t>100 Morrissey Boulevard</t>
  </si>
  <si>
    <t>(617) 287-5000</t>
  </si>
  <si>
    <r>
      <rPr>
        <u/>
        <sz val="10"/>
        <color indexed="8"/>
        <rFont val="Helvetica Neue"/>
      </rPr>
      <t>http://www.umb.edu</t>
    </r>
  </si>
  <si>
    <t>University of Massachusetts</t>
  </si>
  <si>
    <t>POINT (237942.8449999988 896082.8660000004)</t>
  </si>
  <si>
    <t>GISDATA.COLLEGES_PT.228</t>
  </si>
  <si>
    <t>University of Massachusetts Lowell</t>
  </si>
  <si>
    <t>1 University Avenue</t>
  </si>
  <si>
    <t>(978) 934-4000</t>
  </si>
  <si>
    <r>
      <rPr>
        <u/>
        <sz val="10"/>
        <color indexed="8"/>
        <rFont val="Helvetica Neue"/>
      </rPr>
      <t>http://www.uml.edu</t>
    </r>
  </si>
  <si>
    <t>Less than one year certificate;Associate's degree;Bachelor's degree;Postbaccalaureate certificate;Master's degree;Post-master's certificate;Doctor's degree - research/scholarship;Doctor's degree - professional practice</t>
  </si>
  <si>
    <t>POINT (214353.92840000242 933813.5373000018)</t>
  </si>
  <si>
    <t>GISDATA.COLLEGES_PT.66</t>
  </si>
  <si>
    <t>University of Phoenix-Boston</t>
  </si>
  <si>
    <t>19 Granite Street</t>
  </si>
  <si>
    <t>(866) 867-3678</t>
  </si>
  <si>
    <r>
      <rPr>
        <u/>
        <sz val="10"/>
        <color indexed="8"/>
        <rFont val="Helvetica Neue"/>
      </rPr>
      <t>http://www.phoenix.edu</t>
    </r>
  </si>
  <si>
    <t>POINT (238575.27470000088 886440.424899999)</t>
  </si>
  <si>
    <t>GISDATA.COLLEGES_PT.154</t>
  </si>
  <si>
    <t>Urban College of Boston</t>
  </si>
  <si>
    <t>178 Tremont Street</t>
  </si>
  <si>
    <t>(617) 292-4723</t>
  </si>
  <si>
    <r>
      <rPr>
        <u/>
        <sz val="10"/>
        <color indexed="8"/>
        <rFont val="Helvetica Neue"/>
      </rPr>
      <t>http://www.urbancollege.edu</t>
    </r>
  </si>
  <si>
    <t>One but less than two years certificate;Associate's degree</t>
  </si>
  <si>
    <t>POINT (235905.78419999778 900358.2309000008)</t>
  </si>
  <si>
    <t>GISDATA.COLLEGES_PT.94</t>
  </si>
  <si>
    <t>Wellesley College</t>
  </si>
  <si>
    <t>106 Central Street</t>
  </si>
  <si>
    <t>(781) 283-1000</t>
  </si>
  <si>
    <r>
      <rPr>
        <u/>
        <sz val="10"/>
        <color indexed="8"/>
        <rFont val="Helvetica Neue"/>
      </rPr>
      <t>http://www.wellesley.edu</t>
    </r>
  </si>
  <si>
    <t>Women's Liberal Arts College</t>
  </si>
  <si>
    <t>POINT (216014.99419999868 893687.3509000018)</t>
  </si>
  <si>
    <t>GISDATA.COLLEGES_PT.124</t>
  </si>
  <si>
    <t>Wentworth Institute of Technology</t>
  </si>
  <si>
    <t>550 Huntington Avenue</t>
  </si>
  <si>
    <t>(617) 442-9010</t>
  </si>
  <si>
    <r>
      <rPr>
        <u/>
        <sz val="10"/>
        <color indexed="8"/>
        <rFont val="Helvetica Neue"/>
      </rPr>
      <t>http://www.wit.edu</t>
    </r>
  </si>
  <si>
    <t>Less than one year certificate;Associate's degree;Bachelor's degree;Master's degree</t>
  </si>
  <si>
    <t>POINT (233355.3941999972 898564.7109999992)</t>
  </si>
  <si>
    <t>GISDATA.COLLEGES_PT.135</t>
  </si>
  <si>
    <t>Wheelock College</t>
  </si>
  <si>
    <t>200 The Riverway</t>
  </si>
  <si>
    <t>(617) 734-5200</t>
  </si>
  <si>
    <r>
      <rPr>
        <u/>
        <sz val="10"/>
        <color indexed="8"/>
        <rFont val="Helvetica Neue"/>
      </rPr>
      <t>http://www.wheelock.edu</t>
    </r>
  </si>
  <si>
    <t>A, B, PBC, M</t>
  </si>
  <si>
    <t>Associate's degree;Bachelor's degree;Postbaccalaureate certificate;Master's degree</t>
  </si>
  <si>
    <t>POINT (232484.56419999897 899142.5009000003)</t>
  </si>
  <si>
    <t>GISDATA.COLLEGES_PT.97</t>
  </si>
  <si>
    <t>William James College</t>
  </si>
  <si>
    <t>1 Wells Avenue</t>
  </si>
  <si>
    <t>(617) 327-6777</t>
  </si>
  <si>
    <r>
      <rPr>
        <u/>
        <sz val="10"/>
        <color indexed="8"/>
        <rFont val="Helvetica Neue"/>
      </rPr>
      <t>http://www.williamjames.edu/</t>
    </r>
  </si>
  <si>
    <t>B, PBC, M, D</t>
  </si>
  <si>
    <t>Bachelor's degree;Postbaccalaureate certificate;Master's degree;Doctor's degree - professional practice</t>
  </si>
  <si>
    <t>Psychology</t>
  </si>
  <si>
    <t>POINT (224467.71019999683 893883.5861999989)</t>
  </si>
  <si>
    <t>GISDATA.COLLEGES_PT.202</t>
  </si>
  <si>
    <t>Woburn Electrical School</t>
  </si>
  <si>
    <t>14 Orange Street</t>
  </si>
  <si>
    <t>(781) 223-1924</t>
  </si>
  <si>
    <r>
      <rPr>
        <u/>
        <sz val="10"/>
        <color indexed="8"/>
        <rFont val="Helvetica Neue"/>
      </rPr>
      <t>http://woburnelectricalschool.com/</t>
    </r>
  </si>
  <si>
    <t>POINT (230826.56279999763 914876.6473999992)</t>
  </si>
  <si>
    <t>Enrollment?</t>
  </si>
  <si>
    <t>Y</t>
  </si>
  <si>
    <t>Newton Campus (includes undergrads)</t>
  </si>
  <si>
    <t xml:space="preserve">Brighton Campus (does not include undergrads) </t>
  </si>
  <si>
    <t>Charles River Campus (does not include undergrads)</t>
  </si>
  <si>
    <t>N (included in Cambridge College)</t>
  </si>
  <si>
    <t>Cambridge (graduates only)</t>
  </si>
  <si>
    <t>N/A (part of Harvard)</t>
  </si>
  <si>
    <t>School of Public Health (graduates only)</t>
  </si>
  <si>
    <t>Medical School (graduates only)</t>
  </si>
  <si>
    <t>School of Government (graduates only)</t>
  </si>
  <si>
    <t>Graduate School of Design (graduates only)</t>
  </si>
  <si>
    <t>Law School (graduates only)</t>
  </si>
  <si>
    <t>Business School (graduates only)</t>
  </si>
  <si>
    <t>Lawrence Memorial Hospital/Regis College School of Nursing (COMBINE ENROLLMENT NUMBERS WITH REGIS COLLEGE)</t>
  </si>
  <si>
    <t>N/A (part of MassBay)</t>
  </si>
  <si>
    <t>North Shore Community College (SPLIT ENROLLMENT BETWEEN LYNN AND DANVERS CAMPUS)</t>
  </si>
  <si>
    <t>N/A (part of Northeastern)</t>
  </si>
  <si>
    <t>N/A (part of Tufs)</t>
  </si>
  <si>
    <t>N/A (part of Simmons)</t>
  </si>
  <si>
    <t>N/A (part of Berklee)</t>
  </si>
  <si>
    <t>N/A (part of BU)</t>
  </si>
  <si>
    <t>Undergrad Enrollment?</t>
  </si>
  <si>
    <t>Total Undergrad Enrollment (2019)</t>
  </si>
  <si>
    <t>Grad Enrollment?</t>
  </si>
  <si>
    <t>Total Grad Enrollment</t>
  </si>
  <si>
    <t>N</t>
  </si>
  <si>
    <t>Pope John Xxiii National Seminary</t>
  </si>
  <si>
    <t>Boston Baptist College (enrollment data from College Scorecard)</t>
  </si>
  <si>
    <t xml:space="preserve">Charles River Campus </t>
  </si>
  <si>
    <t>Lasell University</t>
  </si>
  <si>
    <t>Pine Manor College (merged in 2020 with BC)</t>
  </si>
  <si>
    <r>
      <rPr>
        <strike/>
        <u/>
        <sz val="10"/>
        <color indexed="8"/>
        <rFont val="Helvetica Neue"/>
      </rPr>
      <t>http://www.pmc.edu</t>
    </r>
  </si>
  <si>
    <r>
      <rPr>
        <strike/>
        <u/>
        <sz val="10"/>
        <color indexed="8"/>
        <rFont val="Helvetica Neue"/>
      </rPr>
      <t>nces.ed.gov</t>
    </r>
  </si>
  <si>
    <t>Simmons University</t>
  </si>
  <si>
    <t>Table 1</t>
  </si>
  <si>
    <t>OVERALL TOTAL</t>
  </si>
  <si>
    <t>UNDERGRAD TOTAL</t>
  </si>
  <si>
    <t>GRAD TOTAL</t>
  </si>
  <si>
    <t>Boston campus</t>
  </si>
  <si>
    <t>School of dental medicine</t>
  </si>
  <si>
    <t>School of medicine</t>
  </si>
  <si>
    <t>Graduate school of biomedical sciences</t>
  </si>
  <si>
    <t>School of nutrition science and policy</t>
  </si>
  <si>
    <t>School of the museum of fine arts</t>
  </si>
  <si>
    <t>UNDERGRAD</t>
  </si>
  <si>
    <t>Master</t>
  </si>
  <si>
    <t>Doctor</t>
  </si>
  <si>
    <t>Postgrad Cert.</t>
  </si>
  <si>
    <t>TOTAL GRAD</t>
  </si>
  <si>
    <t>Awards conferred 2018-2019</t>
  </si>
  <si>
    <t>Medford/Somerville campus</t>
  </si>
  <si>
    <t>School of arts and sciences</t>
  </si>
  <si>
    <t xml:space="preserve">School of engineering </t>
  </si>
  <si>
    <t>school of law and diplomacy</t>
  </si>
  <si>
    <t>Grafton Campus</t>
  </si>
  <si>
    <t>School of veterinary medicine</t>
  </si>
  <si>
    <t>Table 2</t>
  </si>
  <si>
    <t>Share of University-wide Undergrad Completions</t>
  </si>
  <si>
    <t>Share of University-wide Graduate Completions</t>
  </si>
  <si>
    <t>Weighted Undergrad Enrollment</t>
  </si>
  <si>
    <t>Weighted Graduate Enrollment</t>
  </si>
  <si>
    <t>Total Weighted Enrollment</t>
  </si>
  <si>
    <t>Total undergrad enrollment</t>
  </si>
  <si>
    <t>Total graduate enrollment</t>
  </si>
  <si>
    <t>All Schools</t>
  </si>
  <si>
    <t>TOTAL DEGREES AWARDED</t>
  </si>
  <si>
    <t>School of Theology and Ministry Programs</t>
  </si>
  <si>
    <t>Total Awards conferred</t>
  </si>
  <si>
    <t>Awards Conferred</t>
  </si>
  <si>
    <t>TOTAL DEGREES</t>
  </si>
  <si>
    <t>TOTAL COMPLETTIONS</t>
  </si>
  <si>
    <t>Associate</t>
  </si>
  <si>
    <t>Bachelor</t>
  </si>
  <si>
    <t>PGC</t>
  </si>
  <si>
    <t>Architecture and Related Services</t>
  </si>
  <si>
    <t>Architectural and Building Sciences/Technology</t>
  </si>
  <si>
    <t>-</t>
  </si>
  <si>
    <t>Grad School of Arts and Sciences</t>
  </si>
  <si>
    <t>Architectural History and Criticism, General</t>
  </si>
  <si>
    <t>City/Urban, Community and Regional Planning</t>
  </si>
  <si>
    <t>Landscape Architecture</t>
  </si>
  <si>
    <t>Category total</t>
  </si>
  <si>
    <t>Area, Ethnic, Cultural, Gender and Group Studies</t>
  </si>
  <si>
    <t>Grad School of Arts and Sciences Harvard College</t>
  </si>
  <si>
    <t>African-American/Black Studies</t>
  </si>
  <si>
    <t>American/United States Studies/Civilization</t>
  </si>
  <si>
    <t> Harvard College</t>
  </si>
  <si>
    <t>Caribbean Studies</t>
  </si>
  <si>
    <t>East Asian Studies</t>
  </si>
  <si>
    <t>Ethnic, Cultural Minority, Gender, and Group Studies, Other</t>
  </si>
  <si>
    <t>Folklore Studies</t>
  </si>
  <si>
    <t>Gay/Lesbian Studies</t>
  </si>
  <si>
    <t>German Studies</t>
  </si>
  <si>
    <t>Near and Middle Eastern Studies</t>
  </si>
  <si>
    <t>Russian Studies</t>
  </si>
  <si>
    <t>Russian, Central European, East European and Eurasian Studies</t>
  </si>
  <si>
    <t>South Asian Studies</t>
  </si>
  <si>
    <t>Ural-Altaic and Central Asian Studies</t>
  </si>
  <si>
    <t>Women's Studies</t>
  </si>
  <si>
    <t>Biological And Biomedical Sciences</t>
  </si>
  <si>
    <t>Biochemistry</t>
  </si>
  <si>
    <t>Bioinformatics</t>
  </si>
  <si>
    <t>Biological and Biomedical Sciences, Other</t>
  </si>
  <si>
    <t>Biology/Biological Sciences, General</t>
  </si>
  <si>
    <t>Biomedical Sciences, General</t>
  </si>
  <si>
    <t>Biophysics</t>
  </si>
  <si>
    <t>Biostatistics</t>
  </si>
  <si>
    <t>Biotechnology</t>
  </si>
  <si>
    <t>Cell Biology and Anatomy</t>
  </si>
  <si>
    <t>Cell/Cellular and Molecular Biology</t>
  </si>
  <si>
    <t>Cell/Cellular Biology and Histology</t>
  </si>
  <si>
    <t>Computational Biology</t>
  </si>
  <si>
    <t>Developmental Biology and Embryology</t>
  </si>
  <si>
    <t>Epidemiology</t>
  </si>
  <si>
    <t>Evolutionary Biology</t>
  </si>
  <si>
    <t>Genetics, General</t>
  </si>
  <si>
    <t>Genome Sciences/Genomics</t>
  </si>
  <si>
    <t>Immunology</t>
  </si>
  <si>
    <t>Medical Microbiology and Bacteriology</t>
  </si>
  <si>
    <t>Microbiological Sciences and Immunology, Other</t>
  </si>
  <si>
    <t>Microbiology and Immunology</t>
  </si>
  <si>
    <t>Medical School Harvard College</t>
  </si>
  <si>
    <t>Neurobiology and Anatomy</t>
  </si>
  <si>
    <t>Neuroscience</t>
  </si>
  <si>
    <t>Pathology/Experimental Pathology</t>
  </si>
  <si>
    <t>Systematic Biology/Biological Systematics</t>
  </si>
  <si>
    <t>Virology</t>
  </si>
  <si>
    <t>Business, Management, Marketing, and Related Support Services</t>
  </si>
  <si>
    <t>Business Administration and Management, General</t>
  </si>
  <si>
    <t>Business/Commerce, General</t>
  </si>
  <si>
    <t>Business/Managerial Economics</t>
  </si>
  <si>
    <t>Finance, General</t>
  </si>
  <si>
    <t>Organizational Behavior Studies</t>
  </si>
  <si>
    <t>Project Management</t>
  </si>
  <si>
    <t>Real Estate</t>
  </si>
  <si>
    <t>Research and Development Management</t>
  </si>
  <si>
    <t>Communication, Journalism, and Related Programs</t>
  </si>
  <si>
    <t>Journalism</t>
  </si>
  <si>
    <t>Computer and Information Sciences and Support Services</t>
  </si>
  <si>
    <t>School of Engineering</t>
  </si>
  <si>
    <t>Computer and Information Sciences, General</t>
  </si>
  <si>
    <t>School of Engineering Harvard College</t>
  </si>
  <si>
    <t>Computer Science</t>
  </si>
  <si>
    <t>Information Science/Studies</t>
  </si>
  <si>
    <t>Graduate School of Education</t>
  </si>
  <si>
    <t>Counselor Education/School Counseling and Guidance Services</t>
  </si>
  <si>
    <t>Curriculum and Instruction</t>
  </si>
  <si>
    <t>Education, General</t>
  </si>
  <si>
    <t>Education, Other</t>
  </si>
  <si>
    <t>Educational Evaluation and Research</t>
  </si>
  <si>
    <t>Educational Leadership and Administration, General</t>
  </si>
  <si>
    <t>Educational/Instructional Technology</t>
  </si>
  <si>
    <t>Higher Education/Higher Education Administration</t>
  </si>
  <si>
    <t>International and Comparative Education</t>
  </si>
  <si>
    <t>Mathematics Teacher Education</t>
  </si>
  <si>
    <t>Multicultural Education</t>
  </si>
  <si>
    <t>Reading Teacher Education</t>
  </si>
  <si>
    <t>Secondary School Administration/Principalship</t>
  </si>
  <si>
    <t>Teacher Education and Professional Development, Specific Levels and Methods, Other</t>
  </si>
  <si>
    <t>Teacher Education and Professional Development, Specific Subject Areas, Other</t>
  </si>
  <si>
    <t>Urban Education and Leadership</t>
  </si>
  <si>
    <t>Bioengineering and Biomedical Engineering</t>
  </si>
  <si>
    <t>Computer Engineering, General</t>
  </si>
  <si>
    <t>Computer Software Engineering</t>
  </si>
  <si>
    <t>Electrical and Electronics Engineering</t>
  </si>
  <si>
    <t>Engineering Physics/Applied Physics</t>
  </si>
  <si>
    <t>Engineering Science</t>
  </si>
  <si>
    <t>Mechanical Engineering</t>
  </si>
  <si>
    <t>Engineering Technology and Engineering-Related Fields</t>
  </si>
  <si>
    <t>Engineering Design</t>
  </si>
  <si>
    <t>English Language and Literature/Letters</t>
  </si>
  <si>
    <t>Creative Writing</t>
  </si>
  <si>
    <t>English Language and Literature, General</t>
  </si>
  <si>
    <t>Family and Consumer Sciences/Human Sciences</t>
  </si>
  <si>
    <t>Human Nutrition</t>
  </si>
  <si>
    <t>Foreign Languages, Literatures, and Linguistics</t>
  </si>
  <si>
    <t>African Languages, Literatures, and Linguistics</t>
  </si>
  <si>
    <t>Grad School of Arts and Sciences </t>
  </si>
  <si>
    <t>Ancient/Classical Greek Language and Literature</t>
  </si>
  <si>
    <t>Arabic Language and Literature</t>
  </si>
  <si>
    <t>Bosnian, Serbian, and Croatian Languages and Literatures</t>
  </si>
  <si>
    <t>Celtic Languages, Literatures, and Linguistics</t>
  </si>
  <si>
    <t>Chinese Language and Literature</t>
  </si>
  <si>
    <t>Classics and Classical Languages, Literatures, and Linguistics, General</t>
  </si>
  <si>
    <t>Classics and Classical Languages, Literatures, and Linguistics, Other</t>
  </si>
  <si>
    <t>Comparative Literature</t>
  </si>
  <si>
    <t>Foreign Languages and Literatures, General</t>
  </si>
  <si>
    <t>French Language and Literature</t>
  </si>
  <si>
    <t>German Language and Literature</t>
  </si>
  <si>
    <t>Germanic Languages, Literatures, and Linguistics, Other</t>
  </si>
  <si>
    <t>Hebrew Language and Literature</t>
  </si>
  <si>
    <t>Hindi Language and Literature</t>
  </si>
  <si>
    <t>Indonesian/Malay Languages and Literatures</t>
  </si>
  <si>
    <t>Italian Language and Literature</t>
  </si>
  <si>
    <t>Japanese Language and Literature</t>
  </si>
  <si>
    <t>Korean Language and Literature</t>
  </si>
  <si>
    <t>Latin Language and Literature</t>
  </si>
  <si>
    <t>Linguistics</t>
  </si>
  <si>
    <t>Middle/Near Eastern and Semitic Languages, Literatures, and Linguistics, General</t>
  </si>
  <si>
    <t>Modern Greek Language and Literature</t>
  </si>
  <si>
    <t>Polish Language and Literature</t>
  </si>
  <si>
    <t>Portuguese Language and Literature</t>
  </si>
  <si>
    <t>Romance Languages, Literatures, and Linguistics, General</t>
  </si>
  <si>
    <t>Russian Language and Literature</t>
  </si>
  <si>
    <t>Sanskrit and Classical Indian Languages, Literatures, and Linguistics</t>
  </si>
  <si>
    <t>Scandinavian Languages, Literatures, and Linguistics</t>
  </si>
  <si>
    <t>Slavic Languages, Literatures, and Linguistics, General</t>
  </si>
  <si>
    <t>Spanish Language and Literature</t>
  </si>
  <si>
    <t>Swedish Language and Literature</t>
  </si>
  <si>
    <t>Turkish Language and Literature</t>
  </si>
  <si>
    <t>Health Professions and Related Programs</t>
  </si>
  <si>
    <t>Advanced General Dentistry</t>
  </si>
  <si>
    <t>Advanced/Graduate Dentistry and Oral Sciences, Other</t>
  </si>
  <si>
    <t>Behavioral Aspects of Health</t>
  </si>
  <si>
    <t>Bioethics/Medical Ethics</t>
  </si>
  <si>
    <t>Dental Clinical Sciences, General</t>
  </si>
  <si>
    <t>Dental Public Health and Education</t>
  </si>
  <si>
    <t>Dentistry</t>
  </si>
  <si>
    <t>Endodontics/Endodontology</t>
  </si>
  <si>
    <t>Environmental Health</t>
  </si>
  <si>
    <t>Health Services Administration</t>
  </si>
  <si>
    <t>Health/Health Care Administration/Management</t>
  </si>
  <si>
    <t>International Public Health/International Health</t>
  </si>
  <si>
    <t>Medical Informatics</t>
  </si>
  <si>
    <t>Medical Scientist</t>
  </si>
  <si>
    <t>Medicine</t>
  </si>
  <si>
    <t>Oral Biology and Oral and Maxillofacial Pathology</t>
  </si>
  <si>
    <t>Oral/Maxillofacial Surgery</t>
  </si>
  <si>
    <t>Orthodontics/Orthodontology</t>
  </si>
  <si>
    <t>Pediatric Dentistry/Pedodontics</t>
  </si>
  <si>
    <t>Periodontics/Periodontology</t>
  </si>
  <si>
    <t>Pre-Medicine/Pre-Medical Studies</t>
  </si>
  <si>
    <t>Prosthodontics/Prosthodontology</t>
  </si>
  <si>
    <t>Public Health Education and Promotion</t>
  </si>
  <si>
    <t>Public Health, General</t>
  </si>
  <si>
    <t>Public Health, Other</t>
  </si>
  <si>
    <t>History</t>
  </si>
  <si>
    <t>American History (United States)</t>
  </si>
  <si>
    <t>Asian History</t>
  </si>
  <si>
    <t>European History</t>
  </si>
  <si>
    <t>History and Philosophy of Science and Technology</t>
  </si>
  <si>
    <t>History, General</t>
  </si>
  <si>
    <t>History, Other</t>
  </si>
  <si>
    <t>Legal Professions and Studies</t>
  </si>
  <si>
    <t>Advanced Legal Research/Studies, General</t>
  </si>
  <si>
    <t>Legal Studies, General</t>
  </si>
  <si>
    <t>Liberal Arts and Sciences, General Studies and Humanities</t>
  </si>
  <si>
    <t>Humanities/Humanistic Studies</t>
  </si>
  <si>
    <t>Liberal Arts and Sciences, General Studies and Humanities, Other</t>
  </si>
  <si>
    <t>Liberal Arts and Sciences/Liberal Studies</t>
  </si>
  <si>
    <t>Mathematics and Statistics</t>
  </si>
  <si>
    <t>Applied Mathematics, General</t>
  </si>
  <si>
    <t>Computational Mathematics</t>
  </si>
  <si>
    <t>Mathematics, General</t>
  </si>
  <si>
    <t>Statistics, General</t>
  </si>
  <si>
    <t>Multi/Interdisciplinary Studies</t>
  </si>
  <si>
    <t>Ancient Studies/Civilization</t>
  </si>
  <si>
    <t>Behavioral Sciences</t>
  </si>
  <si>
    <t>Classical, Ancient Mediterranean and Near Eastern Studies and Archaeology</t>
  </si>
  <si>
    <t>Historic Preservation and Conservation, Other</t>
  </si>
  <si>
    <t>Medieval and Renaissance Studies</t>
  </si>
  <si>
    <t>Extension</t>
  </si>
  <si>
    <t>Museology/Museum Studies</t>
  </si>
  <si>
    <t>Natural Sciences</t>
  </si>
  <si>
    <t>Sustainability Studies</t>
  </si>
  <si>
    <t>Natural Resources and Conservation</t>
  </si>
  <si>
    <t>Environmental Studies</t>
  </si>
  <si>
    <t>Philosophy and Religious Studies</t>
  </si>
  <si>
    <t>Islamic Studies</t>
  </si>
  <si>
    <t>Philosophy</t>
  </si>
  <si>
    <t>Religion/Religious Studies</t>
  </si>
  <si>
    <t>Physical Sciences</t>
  </si>
  <si>
    <t>Astronomy</t>
  </si>
  <si>
    <t>Astronomy and Astrophysics, Other</t>
  </si>
  <si>
    <t>Astrophysics</t>
  </si>
  <si>
    <t>Atomic/Molecular Physics</t>
  </si>
  <si>
    <t>Chemical Physics</t>
  </si>
  <si>
    <t>Chemistry, General</t>
  </si>
  <si>
    <t>Chemistry, Other</t>
  </si>
  <si>
    <t>Geological and Earth Sciences/Geosciences, Other</t>
  </si>
  <si>
    <t>Geology/Earth Science, General</t>
  </si>
  <si>
    <t>Physics, General</t>
  </si>
  <si>
    <t>Planetary Astronomy and Science</t>
  </si>
  <si>
    <t>Clinical Psychology</t>
  </si>
  <si>
    <t>Cognitive Psychology and Psycholinguistics</t>
  </si>
  <si>
    <t>Educational Psychology</t>
  </si>
  <si>
    <t>Experimental Psychology</t>
  </si>
  <si>
    <t>Psychology, General</t>
  </si>
  <si>
    <t>Social Psychology</t>
  </si>
  <si>
    <t>Public Administration and Social Service Professions</t>
  </si>
  <si>
    <t>Education Policy Analysis</t>
  </si>
  <si>
    <t>Health Policy Analysis</t>
  </si>
  <si>
    <t>Public Administration</t>
  </si>
  <si>
    <t>Public Policy Analysis, General</t>
  </si>
  <si>
    <t>Public Policy Analysis, Other</t>
  </si>
  <si>
    <t>Social Sciences</t>
  </si>
  <si>
    <t>Anthropology</t>
  </si>
  <si>
    <t>Anthropology, Other</t>
  </si>
  <si>
    <t>Archeology</t>
  </si>
  <si>
    <t>Econometrics and Quantitative Economics</t>
  </si>
  <si>
    <t>Economics, General</t>
  </si>
  <si>
    <t>International Relations and Affairs</t>
  </si>
  <si>
    <t>Physical and Biological Anthropology</t>
  </si>
  <si>
    <t>Political Science and Government, General</t>
  </si>
  <si>
    <t>Social Sciences, General</t>
  </si>
  <si>
    <t>Sociology</t>
  </si>
  <si>
    <t>Theology and Religious Vocations</t>
  </si>
  <si>
    <t>Divinity/Ministry</t>
  </si>
  <si>
    <t>Theology and Religious Vocations, Other</t>
  </si>
  <si>
    <t>Theology/Theological Studies</t>
  </si>
  <si>
    <t>Visual and Performing Arts</t>
  </si>
  <si>
    <t>Art History, Criticism and Conservation</t>
  </si>
  <si>
    <t>Design and Applied Arts, Other</t>
  </si>
  <si>
    <t>Digital Arts</t>
  </si>
  <si>
    <t>Drama and Dramatics/Theatre Arts, General</t>
  </si>
  <si>
    <t>Film/Cinema/Video Studies</t>
  </si>
  <si>
    <t>Fine/Studio Arts, General</t>
  </si>
  <si>
    <t>Music Performance, General</t>
  </si>
  <si>
    <t>Music, General</t>
  </si>
  <si>
    <t>Visual and Performing Arts, General</t>
  </si>
  <si>
    <t>Grand total</t>
  </si>
  <si>
    <t>Harvard College (all all other schools not listed below)</t>
  </si>
  <si>
    <t>Total Undergrad Enrollment</t>
  </si>
  <si>
    <t xml:space="preserve">Total Graduate Enrollment </t>
  </si>
  <si>
    <t>PROGRAM</t>
  </si>
  <si>
    <t>BACHELOR</t>
  </si>
  <si>
    <t>MASTER</t>
  </si>
  <si>
    <t>DOCTOR</t>
  </si>
  <si>
    <r>
      <rPr>
        <b/>
        <u/>
        <sz val="11"/>
        <color indexed="16"/>
        <rFont val="Arial"/>
      </rPr>
      <t>UNDERGRADUATE</t>
    </r>
    <r>
      <rPr>
        <b/>
        <sz val="11"/>
        <color indexed="16"/>
        <rFont val="Arial"/>
      </rPr>
      <t xml:space="preserve">
</t>
    </r>
    <r>
      <rPr>
        <b/>
        <u/>
        <sz val="11"/>
        <color indexed="16"/>
        <rFont val="Arial"/>
      </rPr>
      <t>CERTIFICATE</t>
    </r>
  </si>
  <si>
    <r>
      <rPr>
        <b/>
        <u/>
        <sz val="11"/>
        <color indexed="16"/>
        <rFont val="Arial"/>
      </rPr>
      <t>POSTGRADUATE</t>
    </r>
    <r>
      <rPr>
        <b/>
        <sz val="11"/>
        <color indexed="16"/>
        <rFont val="Arial"/>
      </rPr>
      <t xml:space="preserve">
</t>
    </r>
    <r>
      <rPr>
        <b/>
        <u/>
        <sz val="11"/>
        <color indexed="16"/>
        <rFont val="Arial"/>
      </rPr>
      <t>CERTIFICATE</t>
    </r>
  </si>
  <si>
    <t>School of Dentistry</t>
  </si>
  <si>
    <t>Area Studies, Other</t>
  </si>
  <si>
    <t>Asian Studies/Civilization</t>
  </si>
  <si>
    <t>European Studies/Civilization</t>
  </si>
  <si>
    <t>Italian Studies</t>
  </si>
  <si>
    <t>Latin American Studies</t>
  </si>
  <si>
    <t>Regional Studies (U.S., Canadian, Foreign)</t>
  </si>
  <si>
    <t>Anatomy</t>
  </si>
  <si>
    <t>x</t>
  </si>
  <si>
    <t>Biochemistry and Molecular Biology</t>
  </si>
  <si>
    <t>x (PhD only)</t>
  </si>
  <si>
    <t>Cell/Cellular Biology and Anatomical Sciences, Other</t>
  </si>
  <si>
    <t>Conservation Biology</t>
  </si>
  <si>
    <t>Environmental Biology</t>
  </si>
  <si>
    <t>Marine Biology and Biological Oceanography</t>
  </si>
  <si>
    <t>X</t>
  </si>
  <si>
    <t>Microbiology, General</t>
  </si>
  <si>
    <t>Molecular Biology</t>
  </si>
  <si>
    <t>Molecular Medicine</t>
  </si>
  <si>
    <t>Pharmacology</t>
  </si>
  <si>
    <t>Pharmacology and Toxicology, Other</t>
  </si>
  <si>
    <t>Physiology, General</t>
  </si>
  <si>
    <t>X (Masters and PhD only)</t>
  </si>
  <si>
    <t>Actuarial Science</t>
  </si>
  <si>
    <t>Banking and Financial Support Services</t>
  </si>
  <si>
    <r>
      <rPr>
        <sz val="11"/>
        <color indexed="13"/>
        <rFont val="Arial"/>
      </rPr>
      <t>9</t>
    </r>
    <r>
      <rPr>
        <vertAlign val="superscript"/>
        <sz val="9"/>
        <color indexed="13"/>
        <rFont val="Arial"/>
      </rPr>
      <t>d</t>
    </r>
  </si>
  <si>
    <r>
      <rPr>
        <sz val="11"/>
        <color indexed="13"/>
        <rFont val="Arial"/>
      </rPr>
      <t>402</t>
    </r>
    <r>
      <rPr>
        <vertAlign val="superscript"/>
        <sz val="9"/>
        <color indexed="13"/>
        <rFont val="Arial"/>
      </rPr>
      <t>d</t>
    </r>
  </si>
  <si>
    <t>Business Administration, Management and Operations, Other</t>
  </si>
  <si>
    <r>
      <rPr>
        <sz val="11"/>
        <color indexed="13"/>
        <rFont val="Arial"/>
      </rPr>
      <t>56</t>
    </r>
    <r>
      <rPr>
        <vertAlign val="superscript"/>
        <sz val="9"/>
        <color indexed="13"/>
        <rFont val="Arial"/>
      </rPr>
      <t>d</t>
    </r>
  </si>
  <si>
    <t>Business Statistics</t>
  </si>
  <si>
    <r>
      <rPr>
        <sz val="11"/>
        <color indexed="13"/>
        <rFont val="Arial"/>
      </rPr>
      <t>6</t>
    </r>
    <r>
      <rPr>
        <vertAlign val="superscript"/>
        <sz val="9"/>
        <color indexed="13"/>
        <rFont val="Arial"/>
      </rPr>
      <t>d</t>
    </r>
  </si>
  <si>
    <t>Business, Management, Marketing, and Related Support Services, Other</t>
  </si>
  <si>
    <r>
      <rPr>
        <sz val="11"/>
        <color indexed="13"/>
        <rFont val="Arial"/>
      </rPr>
      <t>64</t>
    </r>
    <r>
      <rPr>
        <vertAlign val="superscript"/>
        <sz val="9"/>
        <color indexed="13"/>
        <rFont val="Arial"/>
      </rPr>
      <t>d</t>
    </r>
  </si>
  <si>
    <t>Entrepreneurial and Small Business Operations, Other</t>
  </si>
  <si>
    <t>Finance and Financial Management Services, Other</t>
  </si>
  <si>
    <r>
      <rPr>
        <sz val="11"/>
        <color indexed="13"/>
        <rFont val="Arial"/>
      </rPr>
      <t>143</t>
    </r>
    <r>
      <rPr>
        <vertAlign val="superscript"/>
        <sz val="9"/>
        <color indexed="13"/>
        <rFont val="Arial"/>
      </rPr>
      <t>d</t>
    </r>
  </si>
  <si>
    <t>Hospitality Administration/Management, General</t>
  </si>
  <si>
    <t>Hospitality Administration/Management, Other</t>
  </si>
  <si>
    <t>Human Resources Management/Personnel Administration, General</t>
  </si>
  <si>
    <r>
      <rPr>
        <sz val="11"/>
        <color indexed="13"/>
        <rFont val="Arial"/>
      </rPr>
      <t>1</t>
    </r>
    <r>
      <rPr>
        <vertAlign val="superscript"/>
        <sz val="9"/>
        <color indexed="13"/>
        <rFont val="Arial"/>
      </rPr>
      <t>d</t>
    </r>
  </si>
  <si>
    <t>Insurance</t>
  </si>
  <si>
    <r>
      <rPr>
        <sz val="11"/>
        <color indexed="13"/>
        <rFont val="Arial"/>
      </rPr>
      <t>29</t>
    </r>
    <r>
      <rPr>
        <vertAlign val="superscript"/>
        <sz val="9"/>
        <color indexed="13"/>
        <rFont val="Arial"/>
      </rPr>
      <t>d</t>
    </r>
  </si>
  <si>
    <t>International Marketing</t>
  </si>
  <si>
    <r>
      <rPr>
        <sz val="11"/>
        <color indexed="13"/>
        <rFont val="Arial"/>
      </rPr>
      <t>75</t>
    </r>
    <r>
      <rPr>
        <vertAlign val="superscript"/>
        <sz val="9"/>
        <color indexed="13"/>
        <rFont val="Arial"/>
      </rPr>
      <t>d</t>
    </r>
  </si>
  <si>
    <t>Logistics, Materials, and Supply Chain Management</t>
  </si>
  <si>
    <r>
      <rPr>
        <sz val="11"/>
        <color indexed="13"/>
        <rFont val="Arial"/>
      </rPr>
      <t>2</t>
    </r>
    <r>
      <rPr>
        <vertAlign val="superscript"/>
        <sz val="9"/>
        <color indexed="13"/>
        <rFont val="Arial"/>
      </rPr>
      <t>d</t>
    </r>
  </si>
  <si>
    <t>Management Science</t>
  </si>
  <si>
    <t>Management Sciences and Quantitative Methods, Other</t>
  </si>
  <si>
    <r>
      <rPr>
        <sz val="11"/>
        <color indexed="13"/>
        <rFont val="Arial"/>
      </rPr>
      <t>90</t>
    </r>
    <r>
      <rPr>
        <vertAlign val="superscript"/>
        <sz val="9"/>
        <color indexed="13"/>
        <rFont val="Arial"/>
      </rPr>
      <t>d</t>
    </r>
  </si>
  <si>
    <t>Marketing, Other</t>
  </si>
  <si>
    <t>Non-Profit/Public/Organizational Management</t>
  </si>
  <si>
    <r>
      <rPr>
        <b/>
        <sz val="11"/>
        <color indexed="13"/>
        <rFont val="Arial"/>
      </rPr>
      <t>1,014</t>
    </r>
    <r>
      <rPr>
        <b/>
        <vertAlign val="superscript"/>
        <sz val="9"/>
        <color indexed="13"/>
        <rFont val="Arial"/>
      </rPr>
      <t>d</t>
    </r>
  </si>
  <si>
    <t>Advertising</t>
  </si>
  <si>
    <t>Communication, General</t>
  </si>
  <si>
    <t>Digital Communication and Media/Multimedia</t>
  </si>
  <si>
    <t>Health Communication</t>
  </si>
  <si>
    <r>
      <rPr>
        <sz val="11"/>
        <color indexed="13"/>
        <rFont val="Arial"/>
      </rPr>
      <t>26</t>
    </r>
    <r>
      <rPr>
        <vertAlign val="superscript"/>
        <sz val="9"/>
        <color indexed="13"/>
        <rFont val="Arial"/>
      </rPr>
      <t>d</t>
    </r>
  </si>
  <si>
    <t>Journalism, Other</t>
  </si>
  <si>
    <t>Public Relations/Image Management</t>
  </si>
  <si>
    <t>Radio and Television</t>
  </si>
  <si>
    <r>
      <rPr>
        <b/>
        <sz val="11"/>
        <color indexed="13"/>
        <rFont val="Arial"/>
      </rPr>
      <t>265</t>
    </r>
    <r>
      <rPr>
        <b/>
        <vertAlign val="superscript"/>
        <sz val="9"/>
        <color indexed="13"/>
        <rFont val="Arial"/>
      </rPr>
      <t>d</t>
    </r>
  </si>
  <si>
    <t>Computer and Information Sciences and Support Services, Other</t>
  </si>
  <si>
    <t>Computer and Information Sciences, Other</t>
  </si>
  <si>
    <t>Computer and Information Systems Security/Information Assurance</t>
  </si>
  <si>
    <r>
      <rPr>
        <sz val="11"/>
        <color indexed="13"/>
        <rFont val="Arial"/>
      </rPr>
      <t>197</t>
    </r>
    <r>
      <rPr>
        <vertAlign val="superscript"/>
        <sz val="9"/>
        <color indexed="13"/>
        <rFont val="Arial"/>
      </rPr>
      <t>d</t>
    </r>
  </si>
  <si>
    <r>
      <rPr>
        <sz val="11"/>
        <color indexed="13"/>
        <rFont val="Arial"/>
      </rPr>
      <t>139</t>
    </r>
    <r>
      <rPr>
        <vertAlign val="superscript"/>
        <sz val="9"/>
        <color indexed="13"/>
        <rFont val="Arial"/>
      </rPr>
      <t>d</t>
    </r>
  </si>
  <si>
    <t>Computer Software and Media Applications, Other</t>
  </si>
  <si>
    <r>
      <rPr>
        <sz val="11"/>
        <color indexed="13"/>
        <rFont val="Arial"/>
      </rPr>
      <t>73</t>
    </r>
    <r>
      <rPr>
        <vertAlign val="superscript"/>
        <sz val="9"/>
        <color indexed="13"/>
        <rFont val="Arial"/>
      </rPr>
      <t>d</t>
    </r>
  </si>
  <si>
    <t>Computer Systems Networking and Telecommunications</t>
  </si>
  <si>
    <t>Computer/Information Technology Services Administration and Management, Other</t>
  </si>
  <si>
    <t>Data Modeling/Warehousing and Database Administration</t>
  </si>
  <si>
    <r>
      <rPr>
        <sz val="11"/>
        <color indexed="13"/>
        <rFont val="Arial"/>
      </rPr>
      <t>370</t>
    </r>
    <r>
      <rPr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</si>
  <si>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197</t>
    </r>
    <r>
      <rPr>
        <b/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</si>
  <si>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601</t>
    </r>
    <r>
      <rPr>
        <b/>
        <vertAlign val="superscript"/>
        <sz val="9"/>
        <color indexed="13"/>
        <rFont val="Arial"/>
      </rPr>
      <t>d</t>
    </r>
  </si>
  <si>
    <t>Art Teacher Education</t>
  </si>
  <si>
    <r>
      <rPr>
        <sz val="11"/>
        <color indexed="13"/>
        <rFont val="Arial"/>
      </rPr>
      <t>59</t>
    </r>
    <r>
      <rPr>
        <vertAlign val="superscript"/>
        <sz val="9"/>
        <color indexed="13"/>
        <rFont val="Arial"/>
      </rPr>
      <t>d</t>
    </r>
  </si>
  <si>
    <t>Bilingual and Multilingual Education</t>
  </si>
  <si>
    <r>
      <rPr>
        <sz val="11"/>
        <color indexed="13"/>
        <rFont val="Arial"/>
      </rPr>
      <t>98</t>
    </r>
    <r>
      <rPr>
        <vertAlign val="superscript"/>
        <sz val="9"/>
        <color indexed="13"/>
        <rFont val="Arial"/>
      </rPr>
      <t>d</t>
    </r>
  </si>
  <si>
    <t>Drama and Dance Teacher Education</t>
  </si>
  <si>
    <t>Early Childhood Education and Teaching</t>
  </si>
  <si>
    <r>
      <rPr>
        <sz val="11"/>
        <color indexed="13"/>
        <rFont val="Arial"/>
      </rPr>
      <t>18</t>
    </r>
    <r>
      <rPr>
        <vertAlign val="superscript"/>
        <sz val="9"/>
        <color indexed="13"/>
        <rFont val="Arial"/>
      </rPr>
      <t>d</t>
    </r>
  </si>
  <si>
    <t>Education/Teaching of Individuals with Hearing Impairments Including Deafness</t>
  </si>
  <si>
    <t>Educational Assessment, Evaluation, and Research, Other</t>
  </si>
  <si>
    <r>
      <rPr>
        <sz val="11"/>
        <color indexed="13"/>
        <rFont val="Arial"/>
      </rPr>
      <t>74</t>
    </r>
    <r>
      <rPr>
        <vertAlign val="superscript"/>
        <sz val="9"/>
        <color indexed="13"/>
        <rFont val="Arial"/>
      </rPr>
      <t>d</t>
    </r>
  </si>
  <si>
    <t>Elementary Education and Teaching</t>
  </si>
  <si>
    <t>English/Language Arts Teacher Education</t>
  </si>
  <si>
    <t>Foreign Language Teacher Education</t>
  </si>
  <si>
    <t>Health Teacher Education</t>
  </si>
  <si>
    <t>Kindergarten/Preschool Education and Teaching</t>
  </si>
  <si>
    <t>Music Teacher Education</t>
  </si>
  <si>
    <r>
      <rPr>
        <sz val="11"/>
        <color indexed="13"/>
        <rFont val="Arial"/>
      </rPr>
      <t>92</t>
    </r>
    <r>
      <rPr>
        <vertAlign val="superscript"/>
        <sz val="9"/>
        <color indexed="13"/>
        <rFont val="Arial"/>
      </rPr>
      <t>d</t>
    </r>
  </si>
  <si>
    <r>
      <rPr>
        <sz val="11"/>
        <color indexed="13"/>
        <rFont val="Arial"/>
      </rPr>
      <t>16</t>
    </r>
    <r>
      <rPr>
        <vertAlign val="superscript"/>
        <sz val="9"/>
        <color indexed="13"/>
        <rFont val="Arial"/>
      </rPr>
      <t>d</t>
    </r>
  </si>
  <si>
    <t>Physical Education Teaching and Coaching</t>
  </si>
  <si>
    <t>Science Teacher Education/General Science Teacher Education</t>
  </si>
  <si>
    <t>Social Studies Teacher Education</t>
  </si>
  <si>
    <t>Special Education and Teaching, General</t>
  </si>
  <si>
    <t>Student Counseling and Personnel Services, Other</t>
  </si>
  <si>
    <t>Teaching English as a Second or Foreign Language/ESL Language Instructor</t>
  </si>
  <si>
    <t>Teaching English or French as a Second or Foreign Language, Other</t>
  </si>
  <si>
    <r>
      <rPr>
        <b/>
        <sz val="11"/>
        <color indexed="13"/>
        <rFont val="Arial"/>
      </rPr>
      <t>579</t>
    </r>
    <r>
      <rPr>
        <b/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</si>
  <si>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26</t>
    </r>
    <r>
      <rPr>
        <b/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</si>
  <si>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11</t>
    </r>
    <r>
      <rPr>
        <b/>
        <vertAlign val="superscript"/>
        <sz val="9"/>
        <color indexed="13"/>
        <rFont val="Arial"/>
      </rPr>
      <t>d</t>
    </r>
  </si>
  <si>
    <t>Computer Engineering, Other</t>
  </si>
  <si>
    <t>Engineering, General</t>
  </si>
  <si>
    <t>Engineering, Other</t>
  </si>
  <si>
    <t>Manufacturing Engineering</t>
  </si>
  <si>
    <t>Materials Engineering</t>
  </si>
  <si>
    <t>Systems Engineering</t>
  </si>
  <si>
    <t>Computer Engineering Technologies/Technicians, Other</t>
  </si>
  <si>
    <t>English Language and Literature/Letters, Other</t>
  </si>
  <si>
    <t>Rhetoric and Composition/Writing Studies, Other</t>
  </si>
  <si>
    <t>Child Care and Support Services Management</t>
  </si>
  <si>
    <t>Child Development</t>
  </si>
  <si>
    <t>East Asian Languages, Literatures, and Linguistics, Other</t>
  </si>
  <si>
    <t>Hispanic and Latin American Languages, Literatures, and Linguistics, General</t>
  </si>
  <si>
    <t>Linguistic, Comparative, and Related Language Studies and Services, Other</t>
  </si>
  <si>
    <t>Romance Languages, Literatures, and Linguistics, Other</t>
  </si>
  <si>
    <t>Athletic Training/Trainer</t>
  </si>
  <si>
    <t>Audiology/Audiologist and Speech-Language Pathology/Pathologist</t>
  </si>
  <si>
    <t>Clinical/Medical Laboratory Science and Allied Professions, Other</t>
  </si>
  <si>
    <t>Clinical/Medical Laboratory Technician</t>
  </si>
  <si>
    <t>Genetic Counseling/Counselor</t>
  </si>
  <si>
    <t>Health Professions and Related Clinical Sciences, Other</t>
  </si>
  <si>
    <t>Health Services/Allied Health/Health Sciences, General</t>
  </si>
  <si>
    <t>Health/Medical Preparatory Programs, Other</t>
  </si>
  <si>
    <t>Maternal and Child Health</t>
  </si>
  <si>
    <t>Medical Illustration and Informatics, Other</t>
  </si>
  <si>
    <t>Mental and Social Health Services and Allied Professions, Other</t>
  </si>
  <si>
    <t>Occupational Therapy/Therapist</t>
  </si>
  <si>
    <r>
      <rPr>
        <sz val="11"/>
        <color indexed="13"/>
        <rFont val="Arial"/>
      </rPr>
      <t>31</t>
    </r>
    <r>
      <rPr>
        <vertAlign val="superscript"/>
        <sz val="9"/>
        <color indexed="13"/>
        <rFont val="Arial"/>
      </rPr>
      <t>d</t>
    </r>
  </si>
  <si>
    <t>Physical Therapy/Therapist</t>
  </si>
  <si>
    <r>
      <rPr>
        <sz val="11"/>
        <color indexed="13"/>
        <rFont val="Arial"/>
      </rPr>
      <t>60</t>
    </r>
    <r>
      <rPr>
        <vertAlign val="superscript"/>
        <sz val="9"/>
        <color indexed="13"/>
        <rFont val="Arial"/>
      </rPr>
      <t>d</t>
    </r>
  </si>
  <si>
    <t>Radiologic Technology/Science - Radiographer</t>
  </si>
  <si>
    <t>Rehabilitation and Therapeutic Professions, Other</t>
  </si>
  <si>
    <t>Rehabilitation Science</t>
  </si>
  <si>
    <r>
      <rPr>
        <b/>
        <sz val="11"/>
        <color indexed="13"/>
        <rFont val="Arial"/>
      </rPr>
      <t>326</t>
    </r>
    <r>
      <rPr>
        <b/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</si>
  <si>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502</t>
    </r>
    <r>
      <rPr>
        <b/>
        <vertAlign val="superscript"/>
        <sz val="9"/>
        <color indexed="13"/>
        <rFont val="Arial"/>
      </rPr>
      <t>d</t>
    </r>
  </si>
  <si>
    <t>Homeland Security, Law Enforcement, Firefighting and Related Protective Services</t>
  </si>
  <si>
    <t>Corrections and Criminal Justice, Other</t>
  </si>
  <si>
    <t>Criminal Justice/Law Enforcement Administration</t>
  </si>
  <si>
    <t>Criminal Justice/Safety Studies</t>
  </si>
  <si>
    <r>
      <rPr>
        <sz val="11"/>
        <color indexed="13"/>
        <rFont val="Arial"/>
      </rPr>
      <t>121</t>
    </r>
    <r>
      <rPr>
        <vertAlign val="superscript"/>
        <sz val="9"/>
        <color indexed="13"/>
        <rFont val="Arial"/>
      </rPr>
      <t>d</t>
    </r>
  </si>
  <si>
    <t>Forensic Science and Technology</t>
  </si>
  <si>
    <r>
      <rPr>
        <b/>
        <sz val="11"/>
        <color indexed="13"/>
        <rFont val="Arial"/>
      </rPr>
      <t>176</t>
    </r>
    <r>
      <rPr>
        <b/>
        <vertAlign val="superscript"/>
        <sz val="9"/>
        <color indexed="13"/>
        <rFont val="Arial"/>
      </rPr>
      <t>d</t>
    </r>
  </si>
  <si>
    <t>Banking, Corporate, Finance, and Securities Law</t>
  </si>
  <si>
    <t>International Business, Trade, and Tax Law</t>
  </si>
  <si>
    <r>
      <rPr>
        <sz val="11"/>
        <color indexed="13"/>
        <rFont val="Arial"/>
      </rPr>
      <t>15</t>
    </r>
    <r>
      <rPr>
        <vertAlign val="superscript"/>
        <sz val="9"/>
        <color indexed="13"/>
        <rFont val="Arial"/>
      </rPr>
      <t>d</t>
    </r>
  </si>
  <si>
    <t>Legal Professions and Studies, Other</t>
  </si>
  <si>
    <t>Legal Research and Advanced Professional Studies, Other</t>
  </si>
  <si>
    <t>Programs for Foreign Lawyers</t>
  </si>
  <si>
    <t>Tax Law/Taxation</t>
  </si>
  <si>
    <r>
      <rPr>
        <sz val="11"/>
        <color indexed="13"/>
        <rFont val="Arial"/>
      </rPr>
      <t>67</t>
    </r>
    <r>
      <rPr>
        <vertAlign val="superscript"/>
        <sz val="9"/>
        <color indexed="13"/>
        <rFont val="Arial"/>
      </rPr>
      <t>d</t>
    </r>
  </si>
  <si>
    <r>
      <rPr>
        <b/>
        <sz val="11"/>
        <color indexed="13"/>
        <rFont val="Arial"/>
      </rPr>
      <t>286</t>
    </r>
    <r>
      <rPr>
        <b/>
        <vertAlign val="superscript"/>
        <sz val="9"/>
        <color indexed="13"/>
        <rFont val="Arial"/>
      </rPr>
      <t>d</t>
    </r>
  </si>
  <si>
    <t>Financial Mathematics</t>
  </si>
  <si>
    <t>Mathematics and Statistics, Other</t>
  </si>
  <si>
    <t>Historic Preservation and Conservation</t>
  </si>
  <si>
    <t>Multi-/Interdisciplinary Studies, Other</t>
  </si>
  <si>
    <t>Nutrition Sciences</t>
  </si>
  <si>
    <t>Systems Science and Theory</t>
  </si>
  <si>
    <r>
      <rPr>
        <b/>
        <sz val="11"/>
        <color indexed="13"/>
        <rFont val="Arial"/>
      </rPr>
      <t>83</t>
    </r>
    <r>
      <rPr>
        <b/>
        <vertAlign val="superscript"/>
        <sz val="9"/>
        <color indexed="13"/>
        <rFont val="Arial"/>
      </rPr>
      <t>d</t>
    </r>
  </si>
  <si>
    <t>Environmental Science</t>
  </si>
  <si>
    <r>
      <rPr>
        <b/>
        <sz val="11"/>
        <color indexed="13"/>
        <rFont val="Arial"/>
      </rPr>
      <t>15</t>
    </r>
    <r>
      <rPr>
        <b/>
        <vertAlign val="superscript"/>
        <sz val="9"/>
        <color indexed="13"/>
        <rFont val="Arial"/>
      </rPr>
      <t>d</t>
    </r>
  </si>
  <si>
    <t>Personal and Culinary Services</t>
  </si>
  <si>
    <t>Culinary Arts and Related Services, Other</t>
  </si>
  <si>
    <t>Geophysics and Seismology</t>
  </si>
  <si>
    <t>Applied Psychology</t>
  </si>
  <si>
    <t>Counseling Psychology</t>
  </si>
  <si>
    <t>Public Administration and Social Service Professions, Other</t>
  </si>
  <si>
    <t>Social Work</t>
  </si>
  <si>
    <t>Social Work, Other</t>
  </si>
  <si>
    <t>Youth Services/Administration</t>
  </si>
  <si>
    <r>
      <rPr>
        <b/>
        <sz val="11"/>
        <color indexed="13"/>
        <rFont val="Arial"/>
      </rPr>
      <t>347</t>
    </r>
    <r>
      <rPr>
        <b/>
        <vertAlign val="superscript"/>
        <sz val="9"/>
        <color indexed="13"/>
        <rFont val="Arial"/>
      </rPr>
      <t>d</t>
    </r>
  </si>
  <si>
    <t>Development Economics and International Development</t>
  </si>
  <si>
    <t>Economics, Other</t>
  </si>
  <si>
    <t>Geography</t>
  </si>
  <si>
    <t>International Relations and National Security Studies, Other</t>
  </si>
  <si>
    <t>Social Sciences, Other</t>
  </si>
  <si>
    <t>Urban Studies/Affairs</t>
  </si>
  <si>
    <t>Bible/Biblical Studies</t>
  </si>
  <si>
    <r>
      <rPr>
        <sz val="11"/>
        <color indexed="13"/>
        <rFont val="Arial"/>
      </rPr>
      <t>7</t>
    </r>
    <r>
      <rPr>
        <vertAlign val="superscript"/>
        <sz val="9"/>
        <color indexed="13"/>
        <rFont val="Arial"/>
      </rPr>
      <t>d</t>
    </r>
  </si>
  <si>
    <t>Religious/Sacred Music</t>
  </si>
  <si>
    <r>
      <rPr>
        <b/>
        <sz val="11"/>
        <color indexed="13"/>
        <rFont val="Arial"/>
      </rPr>
      <t>22</t>
    </r>
    <r>
      <rPr>
        <b/>
        <vertAlign val="superscript"/>
        <sz val="9"/>
        <color indexed="13"/>
        <rFont val="Arial"/>
      </rPr>
      <t>d</t>
    </r>
  </si>
  <si>
    <t>Acting</t>
  </si>
  <si>
    <t>Cinematography and Film/Video Production</t>
  </si>
  <si>
    <t>Conducting</t>
  </si>
  <si>
    <t>Directing and Theatrical Production</t>
  </si>
  <si>
    <t>Fine and Studio Arts Management</t>
  </si>
  <si>
    <t>Graphic Design</t>
  </si>
  <si>
    <t>Keyboard Instruments</t>
  </si>
  <si>
    <t>Music Theory and Composition</t>
  </si>
  <si>
    <t>Music, Other</t>
  </si>
  <si>
    <t>Musicology and Ethnomusicology</t>
  </si>
  <si>
    <t>Painting</t>
  </si>
  <si>
    <t>Playwriting and Screenwriting</t>
  </si>
  <si>
    <t>Printmaking</t>
  </si>
  <si>
    <t>Sculpture</t>
  </si>
  <si>
    <t>Technical Theatre/Theatre Design and Technology</t>
  </si>
  <si>
    <t>Theatre/Theatre Arts Management</t>
  </si>
  <si>
    <t>Visual and Performing Arts, Other</t>
  </si>
  <si>
    <t>Total Medical Campus</t>
  </si>
  <si>
    <t xml:space="preserve">  Total Undergrad</t>
  </si>
  <si>
    <t xml:space="preserve">  Total Graduate</t>
  </si>
  <si>
    <t>Lawrence Memorial Hospital School of Nursing</t>
  </si>
  <si>
    <t>UNDERGRADUATE (ASSOCIATES)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</si>
</sst>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trike/>
      <sz val="10"/>
      <color indexed="8"/>
      <name val="Helvetica Neue"/>
    </font>
    <font>
      <strike/>
      <sz val="10"/>
      <color indexed="8"/>
      <name val="Helvetica Neue"/>
    </font>
    <font>
      <strike/>
      <u/>
      <sz val="10"/>
      <color indexed="8"/>
      <name val="Helvetica Neue"/>
    </font>
    <font>
      <b/>
      <u/>
      <sz val="10"/>
      <color indexed="8"/>
      <name val="Helvetica Neue"/>
    </font>
    <font>
      <b/>
      <sz val="11"/>
      <color indexed="13"/>
      <name val="Arial"/>
    </font>
    <font>
      <sz val="11"/>
      <color indexed="13"/>
      <name val="Arial"/>
    </font>
    <font>
      <b/>
      <sz val="11"/>
      <color indexed="16"/>
      <name val="Arial"/>
    </font>
    <font>
      <b/>
      <u/>
      <sz val="11"/>
      <color indexed="16"/>
      <name val="Arial"/>
    </font>
    <font>
      <vertAlign val="superscript"/>
      <sz val="9"/>
      <color indexed="13"/>
      <name val="Arial"/>
    </font>
    <font>
      <b/>
      <vertAlign val="superscript"/>
      <sz val="9"/>
      <color indexed="1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0" xfId="0" applyNumberFormat="1" applyFont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49" fontId="2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/>
    </xf>
    <xf numFmtId="1" fontId="0" fillId="0" borderId="5" xfId="0" applyNumberFormat="1" applyFont="1" applyBorder="1" applyAlignment="1">
      <alignment vertical="top"/>
    </xf>
    <xf numFmtId="49" fontId="4" fillId="3" borderId="6" xfId="0" applyNumberFormat="1" applyFont="1" applyFill="1" applyBorder="1" applyAlignment="1">
      <alignment vertical="top"/>
    </xf>
    <xf numFmtId="49" fontId="5" fillId="0" borderId="7" xfId="0" applyNumberFormat="1" applyFont="1" applyBorder="1" applyAlignment="1">
      <alignment vertical="top"/>
    </xf>
    <xf numFmtId="49" fontId="5" fillId="0" borderId="5" xfId="0" applyNumberFormat="1" applyFont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49" fontId="3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49" fontId="2" fillId="3" borderId="6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164" fontId="2" fillId="0" borderId="5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wrapText="1"/>
    </xf>
    <xf numFmtId="0" fontId="3" fillId="0" borderId="5" xfId="0" applyFont="1" applyBorder="1" applyAlignment="1">
      <alignment vertical="top" wrapText="1"/>
    </xf>
    <xf numFmtId="1" fontId="2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9" fontId="0" fillId="0" borderId="5" xfId="0" applyNumberFormat="1" applyFont="1" applyBorder="1" applyAlignment="1">
      <alignment vertical="top" wrapText="1"/>
    </xf>
    <xf numFmtId="1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9" fillId="0" borderId="7" xfId="0" applyNumberFormat="1" applyFont="1" applyBorder="1" applyAlignment="1">
      <alignment horizontal="left" vertical="center" wrapText="1" readingOrder="1"/>
    </xf>
    <xf numFmtId="49" fontId="9" fillId="0" borderId="5" xfId="0" applyNumberFormat="1" applyFont="1" applyBorder="1" applyAlignment="1">
      <alignment horizontal="left" vertical="center" wrapText="1" readingOrder="1"/>
    </xf>
    <xf numFmtId="0" fontId="9" fillId="0" borderId="5" xfId="0" applyNumberFormat="1" applyFont="1" applyBorder="1" applyAlignment="1">
      <alignment vertical="center" wrapText="1" readingOrder="1"/>
    </xf>
    <xf numFmtId="49" fontId="8" fillId="0" borderId="7" xfId="0" applyNumberFormat="1" applyFont="1" applyBorder="1" applyAlignment="1">
      <alignment horizontal="left" vertical="center" wrapText="1" readingOrder="1"/>
    </xf>
    <xf numFmtId="49" fontId="8" fillId="0" borderId="5" xfId="0" applyNumberFormat="1" applyFont="1" applyBorder="1" applyAlignment="1">
      <alignment horizontal="left" vertical="center" wrapText="1" readingOrder="1"/>
    </xf>
    <xf numFmtId="0" fontId="8" fillId="0" borderId="5" xfId="0" applyNumberFormat="1" applyFont="1" applyBorder="1" applyAlignment="1">
      <alignment vertical="center" wrapText="1" readingOrder="1"/>
    </xf>
    <xf numFmtId="49" fontId="8" fillId="4" borderId="7" xfId="0" applyNumberFormat="1" applyFont="1" applyFill="1" applyBorder="1" applyAlignment="1">
      <alignment horizontal="left" vertical="center" wrapText="1" readingOrder="1"/>
    </xf>
    <xf numFmtId="3" fontId="9" fillId="0" borderId="5" xfId="0" applyNumberFormat="1" applyFont="1" applyBorder="1" applyAlignment="1">
      <alignment vertical="center" wrapText="1" readingOrder="1"/>
    </xf>
    <xf numFmtId="3" fontId="8" fillId="0" borderId="5" xfId="0" applyNumberFormat="1" applyFont="1" applyBorder="1" applyAlignment="1">
      <alignment vertical="center" wrapText="1" readingOrder="1"/>
    </xf>
    <xf numFmtId="49" fontId="2" fillId="5" borderId="6" xfId="0" applyNumberFormat="1" applyFont="1" applyFill="1" applyBorder="1" applyAlignment="1">
      <alignment vertical="top" wrapText="1"/>
    </xf>
    <xf numFmtId="49" fontId="9" fillId="5" borderId="7" xfId="0" applyNumberFormat="1" applyFont="1" applyFill="1" applyBorder="1" applyAlignment="1">
      <alignment horizontal="left" vertical="center" wrapText="1" readingOrder="1"/>
    </xf>
    <xf numFmtId="49" fontId="9" fillId="5" borderId="5" xfId="0" applyNumberFormat="1" applyFont="1" applyFill="1" applyBorder="1" applyAlignment="1">
      <alignment horizontal="left" vertical="center" wrapText="1" readingOrder="1"/>
    </xf>
    <xf numFmtId="0" fontId="9" fillId="5" borderId="5" xfId="0" applyNumberFormat="1" applyFont="1" applyFill="1" applyBorder="1" applyAlignment="1">
      <alignment vertical="center" wrapText="1" readingOrder="1"/>
    </xf>
    <xf numFmtId="0" fontId="8" fillId="4" borderId="5" xfId="0" applyNumberFormat="1" applyFont="1" applyFill="1" applyBorder="1" applyAlignment="1">
      <alignment vertical="center" wrapText="1" readingOrder="1"/>
    </xf>
    <xf numFmtId="3" fontId="8" fillId="4" borderId="5" xfId="0" applyNumberFormat="1" applyFont="1" applyFill="1" applyBorder="1" applyAlignment="1">
      <alignment vertical="center" wrapText="1" readingOrder="1"/>
    </xf>
    <xf numFmtId="0" fontId="8" fillId="4" borderId="7" xfId="0" applyFont="1" applyFill="1" applyBorder="1" applyAlignment="1">
      <alignment horizontal="left" vertical="center" wrapText="1" readingOrder="1"/>
    </xf>
    <xf numFmtId="0" fontId="8" fillId="4" borderId="5" xfId="0" applyFont="1" applyFill="1" applyBorder="1" applyAlignment="1">
      <alignment vertical="center" wrapText="1" readingOrder="1"/>
    </xf>
    <xf numFmtId="0" fontId="0" fillId="0" borderId="0" xfId="0" applyNumberFormat="1" applyFont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3" fontId="2" fillId="0" borderId="5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0" fillId="0" borderId="1" xfId="0" applyNumberFormat="1" applyFont="1" applyBorder="1" applyAlignment="1">
      <alignment horizontal="left" vertical="center" wrapText="1" readingOrder="1"/>
    </xf>
    <xf numFmtId="49" fontId="11" fillId="0" borderId="1" xfId="0" applyNumberFormat="1" applyFont="1" applyBorder="1" applyAlignment="1">
      <alignment horizontal="right" vertical="center" wrapText="1" readingOrder="1"/>
    </xf>
    <xf numFmtId="49" fontId="8" fillId="4" borderId="3" xfId="0" applyNumberFormat="1" applyFont="1" applyFill="1" applyBorder="1" applyAlignment="1">
      <alignment horizontal="left" vertical="center" wrapText="1" readingOrder="1"/>
    </xf>
    <xf numFmtId="49" fontId="9" fillId="0" borderId="6" xfId="0" applyNumberFormat="1" applyFont="1" applyBorder="1" applyAlignment="1">
      <alignment horizontal="left" vertical="center" wrapText="1" readingOrder="1"/>
    </xf>
    <xf numFmtId="0" fontId="9" fillId="0" borderId="7" xfId="0" applyNumberFormat="1" applyFont="1" applyBorder="1" applyAlignment="1">
      <alignment vertical="center" wrapText="1" readingOrder="1"/>
    </xf>
    <xf numFmtId="0" fontId="9" fillId="0" borderId="5" xfId="0" applyFont="1" applyBorder="1" applyAlignment="1">
      <alignment horizontal="left" vertical="center" wrapText="1" readingOrder="1"/>
    </xf>
    <xf numFmtId="49" fontId="8" fillId="0" borderId="6" xfId="0" applyNumberFormat="1" applyFont="1" applyBorder="1" applyAlignment="1">
      <alignment horizontal="left" vertical="center" wrapText="1" readingOrder="1"/>
    </xf>
    <xf numFmtId="0" fontId="8" fillId="0" borderId="7" xfId="0" applyNumberFormat="1" applyFont="1" applyBorder="1" applyAlignment="1">
      <alignment vertical="center" wrapText="1" readingOrder="1"/>
    </xf>
    <xf numFmtId="0" fontId="8" fillId="0" borderId="5" xfId="0" applyFont="1" applyBorder="1" applyAlignment="1">
      <alignment horizontal="left" vertical="center" wrapText="1" readingOrder="1"/>
    </xf>
    <xf numFmtId="49" fontId="8" fillId="4" borderId="6" xfId="0" applyNumberFormat="1" applyFont="1" applyFill="1" applyBorder="1" applyAlignment="1">
      <alignment horizontal="left" vertical="center" wrapText="1" readingOrder="1"/>
    </xf>
    <xf numFmtId="49" fontId="9" fillId="0" borderId="8" xfId="0" applyNumberFormat="1" applyFont="1" applyBorder="1" applyAlignment="1">
      <alignment horizontal="left" vertical="center" wrapText="1" readingOrder="1"/>
    </xf>
    <xf numFmtId="49" fontId="9" fillId="0" borderId="9" xfId="0" applyNumberFormat="1" applyFont="1" applyBorder="1" applyAlignment="1">
      <alignment horizontal="left" vertical="center" wrapText="1" readingOrder="1"/>
    </xf>
    <xf numFmtId="49" fontId="9" fillId="0" borderId="10" xfId="0" applyNumberFormat="1" applyFont="1" applyBorder="1" applyAlignment="1">
      <alignment horizontal="left" vertical="center" wrapText="1" readingOrder="1"/>
    </xf>
    <xf numFmtId="0" fontId="9" fillId="0" borderId="11" xfId="0" applyFont="1" applyBorder="1" applyAlignment="1">
      <alignment horizontal="left" vertical="center" wrapText="1" readingOrder="1"/>
    </xf>
    <xf numFmtId="0" fontId="8" fillId="0" borderId="12" xfId="0" applyFont="1" applyBorder="1" applyAlignment="1">
      <alignment horizontal="left" vertical="center" wrapText="1" readingOrder="1"/>
    </xf>
    <xf numFmtId="0" fontId="9" fillId="0" borderId="5" xfId="0" applyFont="1" applyBorder="1" applyAlignment="1">
      <alignment vertical="center" wrapText="1" readingOrder="1"/>
    </xf>
    <xf numFmtId="49" fontId="9" fillId="0" borderId="5" xfId="0" applyNumberFormat="1" applyFont="1" applyBorder="1" applyAlignment="1">
      <alignment vertical="center" wrapText="1" readingOrder="1"/>
    </xf>
    <xf numFmtId="0" fontId="9" fillId="0" borderId="7" xfId="0" applyNumberFormat="1" applyFont="1" applyBorder="1" applyAlignment="1">
      <alignment horizontal="left" vertical="center" wrapText="1" readingOrder="1"/>
    </xf>
    <xf numFmtId="0" fontId="8" fillId="0" borderId="5" xfId="0" applyFont="1" applyBorder="1" applyAlignment="1">
      <alignment vertical="center" wrapText="1" readingOrder="1"/>
    </xf>
    <xf numFmtId="0" fontId="9" fillId="0" borderId="5" xfId="0" applyNumberFormat="1" applyFont="1" applyBorder="1" applyAlignment="1">
      <alignment horizontal="left" vertical="center" wrapText="1" readingOrder="1"/>
    </xf>
    <xf numFmtId="3" fontId="8" fillId="4" borderId="7" xfId="0" applyNumberFormat="1" applyFont="1" applyFill="1" applyBorder="1" applyAlignment="1">
      <alignment vertical="center" wrapText="1" readingOrder="1"/>
    </xf>
    <xf numFmtId="0" fontId="8" fillId="4" borderId="6" xfId="0" applyFont="1" applyFill="1" applyBorder="1" applyAlignment="1">
      <alignment horizontal="left" vertical="center" wrapText="1" readingOrder="1"/>
    </xf>
    <xf numFmtId="0" fontId="8" fillId="4" borderId="7" xfId="0" applyFont="1" applyFill="1" applyBorder="1" applyAlignment="1">
      <alignment vertical="center" wrapText="1" readingOrder="1"/>
    </xf>
    <xf numFmtId="0" fontId="8" fillId="4" borderId="7" xfId="0" applyNumberFormat="1" applyFont="1" applyFill="1" applyBorder="1" applyAlignment="1">
      <alignment vertical="center" wrapText="1" readingOrder="1"/>
    </xf>
    <xf numFmtId="0" fontId="0" fillId="0" borderId="0" xfId="0" applyNumberFormat="1" applyFont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4" xfId="0" applyNumberFormat="1" applyFont="1" applyBorder="1" applyAlignment="1">
      <alignment horizontal="center" wrapText="1"/>
    </xf>
    <xf numFmtId="0" fontId="0" fillId="0" borderId="2" xfId="0" applyFont="1" applyBorder="1" applyAlignment="1">
      <alignment vertical="top" wrapText="1"/>
    </xf>
    <xf numFmtId="49" fontId="0" fillId="0" borderId="7" xfId="0" applyNumberFormat="1" applyFont="1" applyBorder="1" applyAlignment="1">
      <alignment horizontal="center" wrapText="1"/>
    </xf>
    <xf numFmtId="0" fontId="0" fillId="0" borderId="5" xfId="0" applyFont="1" applyBorder="1" applyAlignment="1">
      <alignment vertical="top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5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horizontal="center" vertical="top" wrapText="1"/>
    </xf>
    <xf numFmtId="49" fontId="0" fillId="0" borderId="7" xfId="0" applyNumberFormat="1" applyFont="1" applyBorder="1" applyAlignment="1">
      <alignment horizontal="center" vertical="top" wrapText="1"/>
    </xf>
    <xf numFmtId="49" fontId="8" fillId="4" borderId="7" xfId="0" applyNumberFormat="1" applyFont="1" applyFill="1" applyBorder="1" applyAlignment="1">
      <alignment horizontal="left" vertical="center" wrapText="1" readingOrder="1"/>
    </xf>
    <xf numFmtId="49" fontId="8" fillId="4" borderId="4" xfId="0" applyNumberFormat="1" applyFont="1" applyFill="1" applyBorder="1" applyAlignment="1">
      <alignment horizontal="left" vertical="center" wrapText="1" readingOrder="1"/>
    </xf>
    <xf numFmtId="0" fontId="0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  <rgbColor rgb="FFE3EDF7"/>
      <rgbColor rgb="FFFFF056"/>
      <rgbColor rgb="FF0000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nces.ed.gov/" TargetMode="External"/><Relationship Id="rId21" Type="http://schemas.openxmlformats.org/officeDocument/2006/relationships/hyperlink" Target="https://www.valleytech.k12.ma.us/domain/196" TargetMode="External"/><Relationship Id="rId63" Type="http://schemas.openxmlformats.org/officeDocument/2006/relationships/hyperlink" Target="https://www.facebook.com/eastbostonbeautyacademy" TargetMode="External"/><Relationship Id="rId159" Type="http://schemas.openxmlformats.org/officeDocument/2006/relationships/hyperlink" Target="http://nces.ed.gov/" TargetMode="External"/><Relationship Id="rId170" Type="http://schemas.openxmlformats.org/officeDocument/2006/relationships/hyperlink" Target="http://www.mghihp.edu/" TargetMode="External"/><Relationship Id="rId226" Type="http://schemas.openxmlformats.org/officeDocument/2006/relationships/hyperlink" Target="https://www.porterchester.com/campus-locations/canton-ma/" TargetMode="External"/><Relationship Id="rId268" Type="http://schemas.openxmlformats.org/officeDocument/2006/relationships/hyperlink" Target="http://www.uml.edu/" TargetMode="External"/><Relationship Id="rId32" Type="http://schemas.openxmlformats.org/officeDocument/2006/relationships/hyperlink" Target="http://nces.ed.gov/" TargetMode="External"/><Relationship Id="rId74" Type="http://schemas.openxmlformats.org/officeDocument/2006/relationships/hyperlink" Target="http://nces.ed.gov/" TargetMode="External"/><Relationship Id="rId128" Type="http://schemas.openxmlformats.org/officeDocument/2006/relationships/hyperlink" Target="http://www.laboure.edu/" TargetMode="External"/><Relationship Id="rId5" Type="http://schemas.openxmlformats.org/officeDocument/2006/relationships/hyperlink" Target="http://www.ants.edu/" TargetMode="External"/><Relationship Id="rId181" Type="http://schemas.openxmlformats.org/officeDocument/2006/relationships/hyperlink" Target="http://nces.ed.gov/" TargetMode="External"/><Relationship Id="rId237" Type="http://schemas.openxmlformats.org/officeDocument/2006/relationships/hyperlink" Target="http://nces.ed.gov/" TargetMode="External"/><Relationship Id="rId279" Type="http://schemas.openxmlformats.org/officeDocument/2006/relationships/hyperlink" Target="http://nces.ed.gov/" TargetMode="External"/><Relationship Id="rId22" Type="http://schemas.openxmlformats.org/officeDocument/2006/relationships/hyperlink" Target="http://nces.ed.gov/" TargetMode="External"/><Relationship Id="rId43" Type="http://schemas.openxmlformats.org/officeDocument/2006/relationships/hyperlink" Target="http://www.bgsp.edu/" TargetMode="External"/><Relationship Id="rId64" Type="http://schemas.openxmlformats.org/officeDocument/2006/relationships/hyperlink" Target="http://mass.gov/" TargetMode="External"/><Relationship Id="rId118" Type="http://schemas.openxmlformats.org/officeDocument/2006/relationships/hyperlink" Target="http://www.hebrewcollege.edu/" TargetMode="External"/><Relationship Id="rId139" Type="http://schemas.openxmlformats.org/officeDocument/2006/relationships/hyperlink" Target="http://nces.ed.gov/" TargetMode="External"/><Relationship Id="rId85" Type="http://schemas.openxmlformats.org/officeDocument/2006/relationships/hyperlink" Target="http://www.fmc.edu/" TargetMode="External"/><Relationship Id="rId150" Type="http://schemas.openxmlformats.org/officeDocument/2006/relationships/hyperlink" Target="http://www.massbay.edu/" TargetMode="External"/><Relationship Id="rId171" Type="http://schemas.openxmlformats.org/officeDocument/2006/relationships/hyperlink" Target="http://nces.ed.gov/" TargetMode="External"/><Relationship Id="rId192" Type="http://schemas.openxmlformats.org/officeDocument/2006/relationships/hyperlink" Target="http://www.nesop.edu/" TargetMode="External"/><Relationship Id="rId206" Type="http://schemas.openxmlformats.org/officeDocument/2006/relationships/hyperlink" Target="http://www.northeastern.edu/" TargetMode="External"/><Relationship Id="rId227" Type="http://schemas.openxmlformats.org/officeDocument/2006/relationships/hyperlink" Target="http://nces.ed.gov/" TargetMode="External"/><Relationship Id="rId248" Type="http://schemas.openxmlformats.org/officeDocument/2006/relationships/hyperlink" Target="https://springfield.edu/school-of-professional-and-continuing-studies" TargetMode="External"/><Relationship Id="rId269" Type="http://schemas.openxmlformats.org/officeDocument/2006/relationships/hyperlink" Target="http://nces.ed.gov/" TargetMode="External"/><Relationship Id="rId12" Type="http://schemas.openxmlformats.org/officeDocument/2006/relationships/hyperlink" Target="http://nces.ed.gov/" TargetMode="External"/><Relationship Id="rId33" Type="http://schemas.openxmlformats.org/officeDocument/2006/relationships/hyperlink" Target="https://bostoncareer.org/" TargetMode="External"/><Relationship Id="rId108" Type="http://schemas.openxmlformats.org/officeDocument/2006/relationships/hyperlink" Target="http://mass.gov/" TargetMode="External"/><Relationship Id="rId129" Type="http://schemas.openxmlformats.org/officeDocument/2006/relationships/hyperlink" Target="http://nces.ed.gov/" TargetMode="External"/><Relationship Id="rId280" Type="http://schemas.openxmlformats.org/officeDocument/2006/relationships/hyperlink" Target="http://www.williamjames.edu/" TargetMode="External"/><Relationship Id="rId54" Type="http://schemas.openxmlformats.org/officeDocument/2006/relationships/hyperlink" Target="http://nces.ed.gov/" TargetMode="External"/><Relationship Id="rId75" Type="http://schemas.openxmlformats.org/officeDocument/2006/relationships/hyperlink" Target="http://www.empire.edu/" TargetMode="External"/><Relationship Id="rId96" Type="http://schemas.openxmlformats.org/officeDocument/2006/relationships/hyperlink" Target="http://nces.ed.gov/" TargetMode="External"/><Relationship Id="rId140" Type="http://schemas.openxmlformats.org/officeDocument/2006/relationships/hyperlink" Target="http://www.lowellacademy.com/" TargetMode="External"/><Relationship Id="rId161" Type="http://schemas.openxmlformats.org/officeDocument/2006/relationships/hyperlink" Target="http://nces.ed.gov/" TargetMode="External"/><Relationship Id="rId182" Type="http://schemas.openxmlformats.org/officeDocument/2006/relationships/hyperlink" Target="http://www.necb.edu/" TargetMode="External"/><Relationship Id="rId217" Type="http://schemas.openxmlformats.org/officeDocument/2006/relationships/hyperlink" Target="http://mass.gov/" TargetMode="External"/><Relationship Id="rId6" Type="http://schemas.openxmlformats.org/officeDocument/2006/relationships/hyperlink" Target="http://nces.ed.gov/" TargetMode="External"/><Relationship Id="rId238" Type="http://schemas.openxmlformats.org/officeDocument/2006/relationships/hyperlink" Target="http://www.smfa.edu/" TargetMode="External"/><Relationship Id="rId259" Type="http://schemas.openxmlformats.org/officeDocument/2006/relationships/hyperlink" Target="http://nces.ed.gov/" TargetMode="External"/><Relationship Id="rId23" Type="http://schemas.openxmlformats.org/officeDocument/2006/relationships/hyperlink" Target="http://www.psjs.edu/" TargetMode="External"/><Relationship Id="rId119" Type="http://schemas.openxmlformats.org/officeDocument/2006/relationships/hyperlink" Target="http://nces.ed.gov/" TargetMode="External"/><Relationship Id="rId270" Type="http://schemas.openxmlformats.org/officeDocument/2006/relationships/hyperlink" Target="http://www.phoenix.edu/" TargetMode="External"/><Relationship Id="rId44" Type="http://schemas.openxmlformats.org/officeDocument/2006/relationships/hyperlink" Target="http://nces.ed.gov/" TargetMode="External"/><Relationship Id="rId65" Type="http://schemas.openxmlformats.org/officeDocument/2006/relationships/hyperlink" Target="http://www.enc.edu/" TargetMode="External"/><Relationship Id="rId86" Type="http://schemas.openxmlformats.org/officeDocument/2006/relationships/hyperlink" Target="http://nces.ed.gov/" TargetMode="External"/><Relationship Id="rId130" Type="http://schemas.openxmlformats.org/officeDocument/2006/relationships/hyperlink" Target="http://www.lasell.edu/" TargetMode="External"/><Relationship Id="rId151" Type="http://schemas.openxmlformats.org/officeDocument/2006/relationships/hyperlink" Target="http://nces.ed.gov/" TargetMode="External"/><Relationship Id="rId172" Type="http://schemas.openxmlformats.org/officeDocument/2006/relationships/hyperlink" Target="https://www.middlesex.mass.edu/" TargetMode="External"/><Relationship Id="rId193" Type="http://schemas.openxmlformats.org/officeDocument/2006/relationships/hyperlink" Target="http://nces.ed.gov/" TargetMode="External"/><Relationship Id="rId207" Type="http://schemas.openxmlformats.org/officeDocument/2006/relationships/hyperlink" Target="http://nces.ed.gov/" TargetMode="External"/><Relationship Id="rId228" Type="http://schemas.openxmlformats.org/officeDocument/2006/relationships/hyperlink" Target="http://www.quincycollege.edu/" TargetMode="External"/><Relationship Id="rId249" Type="http://schemas.openxmlformats.org/officeDocument/2006/relationships/hyperlink" Target="http://nces.ed.gov/" TargetMode="External"/><Relationship Id="rId13" Type="http://schemas.openxmlformats.org/officeDocument/2006/relationships/hyperlink" Target="http://www.baystatetech.org/" TargetMode="External"/><Relationship Id="rId109" Type="http://schemas.openxmlformats.org/officeDocument/2006/relationships/hyperlink" Target="http://www.harvard.edu/" TargetMode="External"/><Relationship Id="rId260" Type="http://schemas.openxmlformats.org/officeDocument/2006/relationships/hyperlink" Target="http://www.tufts.edu/" TargetMode="External"/><Relationship Id="rId281" Type="http://schemas.openxmlformats.org/officeDocument/2006/relationships/hyperlink" Target="http://nces.ed.gov/" TargetMode="External"/><Relationship Id="rId34" Type="http://schemas.openxmlformats.org/officeDocument/2006/relationships/hyperlink" Target="http://nces.ed.gov/" TargetMode="External"/><Relationship Id="rId55" Type="http://schemas.openxmlformats.org/officeDocument/2006/relationships/hyperlink" Target="https://www.cambridgecollege.edu/school/school-education" TargetMode="External"/><Relationship Id="rId76" Type="http://schemas.openxmlformats.org/officeDocument/2006/relationships/hyperlink" Target="http://nces.ed.gov/" TargetMode="External"/><Relationship Id="rId97" Type="http://schemas.openxmlformats.org/officeDocument/2006/relationships/hyperlink" Target="http://www.gordon.edu/" TargetMode="External"/><Relationship Id="rId120" Type="http://schemas.openxmlformats.org/officeDocument/2006/relationships/hyperlink" Target="http://www.hchc.edu/" TargetMode="External"/><Relationship Id="rId141" Type="http://schemas.openxmlformats.org/officeDocument/2006/relationships/hyperlink" Target="http://nces.ed.gov/" TargetMode="External"/><Relationship Id="rId7" Type="http://schemas.openxmlformats.org/officeDocument/2006/relationships/hyperlink" Target="http://www.assabetafterdark.com/" TargetMode="External"/><Relationship Id="rId162" Type="http://schemas.openxmlformats.org/officeDocument/2006/relationships/hyperlink" Target="http://www.massschoolofbarbering.com/" TargetMode="External"/><Relationship Id="rId183" Type="http://schemas.openxmlformats.org/officeDocument/2006/relationships/hyperlink" Target="http://nces.ed.gov/" TargetMode="External"/><Relationship Id="rId218" Type="http://schemas.openxmlformats.org/officeDocument/2006/relationships/hyperlink" Target="https://pageschool.org/" TargetMode="External"/><Relationship Id="rId239" Type="http://schemas.openxmlformats.org/officeDocument/2006/relationships/hyperlink" Target="http://nces.ed.gov/" TargetMode="External"/><Relationship Id="rId250" Type="http://schemas.openxmlformats.org/officeDocument/2006/relationships/hyperlink" Target="http://www.sjs.edu/" TargetMode="External"/><Relationship Id="rId271" Type="http://schemas.openxmlformats.org/officeDocument/2006/relationships/hyperlink" Target="http://nces.ed.gov/" TargetMode="External"/><Relationship Id="rId24" Type="http://schemas.openxmlformats.org/officeDocument/2006/relationships/hyperlink" Target="http://nces.ed.gov/" TargetMode="External"/><Relationship Id="rId45" Type="http://schemas.openxmlformats.org/officeDocument/2006/relationships/hyperlink" Target="http://www.bu.edu/" TargetMode="External"/><Relationship Id="rId66" Type="http://schemas.openxmlformats.org/officeDocument/2006/relationships/hyperlink" Target="http://nces.ed.gov/" TargetMode="External"/><Relationship Id="rId87" Type="http://schemas.openxmlformats.org/officeDocument/2006/relationships/hyperlink" Target="http://www.fisher.edu/" TargetMode="External"/><Relationship Id="rId110" Type="http://schemas.openxmlformats.org/officeDocument/2006/relationships/hyperlink" Target="http://www.hsph.harvard.edu/" TargetMode="External"/><Relationship Id="rId131" Type="http://schemas.openxmlformats.org/officeDocument/2006/relationships/hyperlink" Target="http://nces.ed.gov/" TargetMode="External"/><Relationship Id="rId152" Type="http://schemas.openxmlformats.org/officeDocument/2006/relationships/hyperlink" Target="http://www.massbay.edu/" TargetMode="External"/><Relationship Id="rId173" Type="http://schemas.openxmlformats.org/officeDocument/2006/relationships/hyperlink" Target="http://nces.ed.gov/" TargetMode="External"/><Relationship Id="rId194" Type="http://schemas.openxmlformats.org/officeDocument/2006/relationships/hyperlink" Target="http://www.newbury.edu/" TargetMode="External"/><Relationship Id="rId208" Type="http://schemas.openxmlformats.org/officeDocument/2006/relationships/hyperlink" Target="http://www.northeastern.edu/" TargetMode="External"/><Relationship Id="rId229" Type="http://schemas.openxmlformats.org/officeDocument/2006/relationships/hyperlink" Target="http://nces.ed.gov/" TargetMode="External"/><Relationship Id="rId240" Type="http://schemas.openxmlformats.org/officeDocument/2006/relationships/hyperlink" Target="https://www.shawsheeninstitute.org/Public/Course/Browse" TargetMode="External"/><Relationship Id="rId261" Type="http://schemas.openxmlformats.org/officeDocument/2006/relationships/hyperlink" Target="http://nces.ed.gov/" TargetMode="External"/><Relationship Id="rId14" Type="http://schemas.openxmlformats.org/officeDocument/2006/relationships/hyperlink" Target="http://nces.ed.gov/" TargetMode="External"/><Relationship Id="rId35" Type="http://schemas.openxmlformats.org/officeDocument/2006/relationships/hyperlink" Target="https://bostoncareer.org/" TargetMode="External"/><Relationship Id="rId56" Type="http://schemas.openxmlformats.org/officeDocument/2006/relationships/hyperlink" Target="http://nces.ed.gov/" TargetMode="External"/><Relationship Id="rId77" Type="http://schemas.openxmlformats.org/officeDocument/2006/relationships/hyperlink" Target="http://www.empire.edu/" TargetMode="External"/><Relationship Id="rId100" Type="http://schemas.openxmlformats.org/officeDocument/2006/relationships/hyperlink" Target="http://nces.ed.gov/" TargetMode="External"/><Relationship Id="rId282" Type="http://schemas.openxmlformats.org/officeDocument/2006/relationships/hyperlink" Target="http://woburnelectricalschool.com/" TargetMode="External"/><Relationship Id="rId8" Type="http://schemas.openxmlformats.org/officeDocument/2006/relationships/hyperlink" Target="http://nces.ed.gov/" TargetMode="External"/><Relationship Id="rId98" Type="http://schemas.openxmlformats.org/officeDocument/2006/relationships/hyperlink" Target="http://nces.ed.gov/" TargetMode="External"/><Relationship Id="rId121" Type="http://schemas.openxmlformats.org/officeDocument/2006/relationships/hyperlink" Target="http://nces.ed.gov/" TargetMode="External"/><Relationship Id="rId142" Type="http://schemas.openxmlformats.org/officeDocument/2006/relationships/hyperlink" Target="http://mafysnailsacademy.com/" TargetMode="External"/><Relationship Id="rId163" Type="http://schemas.openxmlformats.org/officeDocument/2006/relationships/hyperlink" Target="http://nces.ed.gov/" TargetMode="External"/><Relationship Id="rId184" Type="http://schemas.openxmlformats.org/officeDocument/2006/relationships/hyperlink" Target="http://www.neco.edu/" TargetMode="External"/><Relationship Id="rId219" Type="http://schemas.openxmlformats.org/officeDocument/2006/relationships/hyperlink" Target="http://mass.gov/" TargetMode="External"/><Relationship Id="rId230" Type="http://schemas.openxmlformats.org/officeDocument/2006/relationships/hyperlink" Target="http://www.regiscollege.edu/" TargetMode="External"/><Relationship Id="rId251" Type="http://schemas.openxmlformats.org/officeDocument/2006/relationships/hyperlink" Target="http://nces.ed.gov/" TargetMode="External"/><Relationship Id="rId25" Type="http://schemas.openxmlformats.org/officeDocument/2006/relationships/hyperlink" Target="https://www.bcnailschool.com/" TargetMode="External"/><Relationship Id="rId46" Type="http://schemas.openxmlformats.org/officeDocument/2006/relationships/hyperlink" Target="http://nces.ed.gov/" TargetMode="External"/><Relationship Id="rId67" Type="http://schemas.openxmlformats.org/officeDocument/2006/relationships/hyperlink" Target="http://electrologyinstitute.com/" TargetMode="External"/><Relationship Id="rId272" Type="http://schemas.openxmlformats.org/officeDocument/2006/relationships/hyperlink" Target="http://www.urbancollege.edu/" TargetMode="External"/><Relationship Id="rId88" Type="http://schemas.openxmlformats.org/officeDocument/2006/relationships/hyperlink" Target="http://nces.ed.gov/" TargetMode="External"/><Relationship Id="rId111" Type="http://schemas.openxmlformats.org/officeDocument/2006/relationships/hyperlink" Target="http://www.hms.harvard.edu/" TargetMode="External"/><Relationship Id="rId132" Type="http://schemas.openxmlformats.org/officeDocument/2006/relationships/hyperlink" Target="http://www.lmregis.org/" TargetMode="External"/><Relationship Id="rId153" Type="http://schemas.openxmlformats.org/officeDocument/2006/relationships/hyperlink" Target="http://nces.ed.gov/" TargetMode="External"/><Relationship Id="rId174" Type="http://schemas.openxmlformats.org/officeDocument/2006/relationships/hyperlink" Target="http://www.middlesex.ma.edu/" TargetMode="External"/><Relationship Id="rId195" Type="http://schemas.openxmlformats.org/officeDocument/2006/relationships/hyperlink" Target="http://nces.ed.gov/" TargetMode="External"/><Relationship Id="rId209" Type="http://schemas.openxmlformats.org/officeDocument/2006/relationships/hyperlink" Target="http://nces.ed.gov/" TargetMode="External"/><Relationship Id="rId220" Type="http://schemas.openxmlformats.org/officeDocument/2006/relationships/hyperlink" Target="https://www.petersonschool.com/" TargetMode="External"/><Relationship Id="rId241" Type="http://schemas.openxmlformats.org/officeDocument/2006/relationships/hyperlink" Target="http://nces.ed.gov/" TargetMode="External"/><Relationship Id="rId15" Type="http://schemas.openxmlformats.org/officeDocument/2006/relationships/hyperlink" Target="http://www.bfit.edu/" TargetMode="External"/><Relationship Id="rId36" Type="http://schemas.openxmlformats.org/officeDocument/2006/relationships/hyperlink" Target="http://nces.ed.gov/" TargetMode="External"/><Relationship Id="rId57" Type="http://schemas.openxmlformats.org/officeDocument/2006/relationships/hyperlink" Target="http://www.catherinehinds.edu/" TargetMode="External"/><Relationship Id="rId262" Type="http://schemas.openxmlformats.org/officeDocument/2006/relationships/hyperlink" Target="http://medicine.tufts.edu/" TargetMode="External"/><Relationship Id="rId283" Type="http://schemas.openxmlformats.org/officeDocument/2006/relationships/hyperlink" Target="http://mass.gov/" TargetMode="External"/><Relationship Id="rId78" Type="http://schemas.openxmlformats.org/officeDocument/2006/relationships/hyperlink" Target="http://nces.ed.gov/" TargetMode="External"/><Relationship Id="rId99" Type="http://schemas.openxmlformats.org/officeDocument/2006/relationships/hyperlink" Target="http://www.gordonconwell.edu/" TargetMode="External"/><Relationship Id="rId101" Type="http://schemas.openxmlformats.org/officeDocument/2006/relationships/hyperlink" Target="http://www.gordonconwell.edu/" TargetMode="External"/><Relationship Id="rId122" Type="http://schemas.openxmlformats.org/officeDocument/2006/relationships/hyperlink" Target="http://www.hult.edu/" TargetMode="External"/><Relationship Id="rId143" Type="http://schemas.openxmlformats.org/officeDocument/2006/relationships/hyperlink" Target="http://mass.gov/" TargetMode="External"/><Relationship Id="rId164" Type="http://schemas.openxmlformats.org/officeDocument/2006/relationships/hyperlink" Target="http://www.mslaw.edu/" TargetMode="External"/><Relationship Id="rId185" Type="http://schemas.openxmlformats.org/officeDocument/2006/relationships/hyperlink" Target="http://nces.ed.gov/" TargetMode="External"/><Relationship Id="rId9" Type="http://schemas.openxmlformats.org/officeDocument/2006/relationships/hyperlink" Target="http://www.babson.edu/" TargetMode="External"/><Relationship Id="rId210" Type="http://schemas.openxmlformats.org/officeDocument/2006/relationships/hyperlink" Target="http://www.northeastern.edu/" TargetMode="External"/><Relationship Id="rId26" Type="http://schemas.openxmlformats.org/officeDocument/2006/relationships/hyperlink" Target="http://mass.gov/" TargetMode="External"/><Relationship Id="rId231" Type="http://schemas.openxmlformats.org/officeDocument/2006/relationships/hyperlink" Target="http://nces.ed.gov/" TargetMode="External"/><Relationship Id="rId252" Type="http://schemas.openxmlformats.org/officeDocument/2006/relationships/hyperlink" Target="http://www.suffolk.edu/" TargetMode="External"/><Relationship Id="rId273" Type="http://schemas.openxmlformats.org/officeDocument/2006/relationships/hyperlink" Target="http://nces.ed.gov/" TargetMode="External"/><Relationship Id="rId47" Type="http://schemas.openxmlformats.org/officeDocument/2006/relationships/hyperlink" Target="http://www.bumc.bu.edu/busm/" TargetMode="External"/><Relationship Id="rId68" Type="http://schemas.openxmlformats.org/officeDocument/2006/relationships/hyperlink" Target="http://nces.ed.gov/" TargetMode="External"/><Relationship Id="rId89" Type="http://schemas.openxmlformats.org/officeDocument/2006/relationships/hyperlink" Target="http://www.flavialealinstitute.com/" TargetMode="External"/><Relationship Id="rId112" Type="http://schemas.openxmlformats.org/officeDocument/2006/relationships/hyperlink" Target="http://www.ksg.harvard.edu/" TargetMode="External"/><Relationship Id="rId133" Type="http://schemas.openxmlformats.org/officeDocument/2006/relationships/hyperlink" Target="http://nces.ed.gov/" TargetMode="External"/><Relationship Id="rId154" Type="http://schemas.openxmlformats.org/officeDocument/2006/relationships/hyperlink" Target="http://www.massart.edu/" TargetMode="External"/><Relationship Id="rId175" Type="http://schemas.openxmlformats.org/officeDocument/2006/relationships/hyperlink" Target="http://nces.ed.gov/" TargetMode="External"/><Relationship Id="rId196" Type="http://schemas.openxmlformats.org/officeDocument/2006/relationships/hyperlink" Target="http://www.nbss.org/" TargetMode="External"/><Relationship Id="rId200" Type="http://schemas.openxmlformats.org/officeDocument/2006/relationships/hyperlink" Target="http://www.northshore.edu/" TargetMode="External"/><Relationship Id="rId16" Type="http://schemas.openxmlformats.org/officeDocument/2006/relationships/hyperlink" Target="http://nces.ed.gov/" TargetMode="External"/><Relationship Id="rId221" Type="http://schemas.openxmlformats.org/officeDocument/2006/relationships/hyperlink" Target="http://mass.gov/" TargetMode="External"/><Relationship Id="rId242" Type="http://schemas.openxmlformats.org/officeDocument/2006/relationships/hyperlink" Target="http://www.simmons.edu/" TargetMode="External"/><Relationship Id="rId263" Type="http://schemas.openxmlformats.org/officeDocument/2006/relationships/hyperlink" Target="http://nces.ed.gov/" TargetMode="External"/><Relationship Id="rId37" Type="http://schemas.openxmlformats.org/officeDocument/2006/relationships/hyperlink" Target="http://www.bc.edu/" TargetMode="External"/><Relationship Id="rId58" Type="http://schemas.openxmlformats.org/officeDocument/2006/relationships/hyperlink" Target="http://nces.ed.gov/" TargetMode="External"/><Relationship Id="rId79" Type="http://schemas.openxmlformats.org/officeDocument/2006/relationships/hyperlink" Target="https://www.empire.edu/cosmetology-schools/massachusetts/boston?v=local" TargetMode="External"/><Relationship Id="rId102" Type="http://schemas.openxmlformats.org/officeDocument/2006/relationships/hyperlink" Target="http://nces.ed.gov/" TargetMode="External"/><Relationship Id="rId123" Type="http://schemas.openxmlformats.org/officeDocument/2006/relationships/hyperlink" Target="http://nces.ed.gov/" TargetMode="External"/><Relationship Id="rId144" Type="http://schemas.openxmlformats.org/officeDocument/2006/relationships/hyperlink" Target="http://mansfieldbeautyschools.edu/" TargetMode="External"/><Relationship Id="rId90" Type="http://schemas.openxmlformats.org/officeDocument/2006/relationships/hyperlink" Target="http://mass.gov/" TargetMode="External"/><Relationship Id="rId165" Type="http://schemas.openxmlformats.org/officeDocument/2006/relationships/hyperlink" Target="http://nces.ed.gov/" TargetMode="External"/><Relationship Id="rId186" Type="http://schemas.openxmlformats.org/officeDocument/2006/relationships/hyperlink" Target="http://www.newenglandconservatory.edu/" TargetMode="External"/><Relationship Id="rId211" Type="http://schemas.openxmlformats.org/officeDocument/2006/relationships/hyperlink" Target="http://nces.ed.gov/" TargetMode="External"/><Relationship Id="rId232" Type="http://schemas.openxmlformats.org/officeDocument/2006/relationships/hyperlink" Target="http://www.rcc.edu/" TargetMode="External"/><Relationship Id="rId253" Type="http://schemas.openxmlformats.org/officeDocument/2006/relationships/hyperlink" Target="http://nces.ed.gov/" TargetMode="External"/><Relationship Id="rId274" Type="http://schemas.openxmlformats.org/officeDocument/2006/relationships/hyperlink" Target="http://www.wellesley.edu/" TargetMode="External"/><Relationship Id="rId27" Type="http://schemas.openxmlformats.org/officeDocument/2006/relationships/hyperlink" Target="https://www.bluehills.org/practical_nursing/overview" TargetMode="External"/><Relationship Id="rId48" Type="http://schemas.openxmlformats.org/officeDocument/2006/relationships/hyperlink" Target="http://nces.ed.gov/" TargetMode="External"/><Relationship Id="rId69" Type="http://schemas.openxmlformats.org/officeDocument/2006/relationships/hyperlink" Target="http://www.elizabethgrady.com/" TargetMode="External"/><Relationship Id="rId113" Type="http://schemas.openxmlformats.org/officeDocument/2006/relationships/hyperlink" Target="http://www.gsd.harvard.edu/" TargetMode="External"/><Relationship Id="rId134" Type="http://schemas.openxmlformats.org/officeDocument/2006/relationships/hyperlink" Target="http://www.lesley.edu/" TargetMode="External"/><Relationship Id="rId80" Type="http://schemas.openxmlformats.org/officeDocument/2006/relationships/hyperlink" Target="http://nces.ed.gov/" TargetMode="External"/><Relationship Id="rId155" Type="http://schemas.openxmlformats.org/officeDocument/2006/relationships/hyperlink" Target="http://nces.ed.gov/" TargetMode="External"/><Relationship Id="rId176" Type="http://schemas.openxmlformats.org/officeDocument/2006/relationships/hyperlink" Target="https://www.millennium.edu/" TargetMode="External"/><Relationship Id="rId197" Type="http://schemas.openxmlformats.org/officeDocument/2006/relationships/hyperlink" Target="http://nces.ed.gov/" TargetMode="External"/><Relationship Id="rId201" Type="http://schemas.openxmlformats.org/officeDocument/2006/relationships/hyperlink" Target="http://nces.ed.gov/" TargetMode="External"/><Relationship Id="rId222" Type="http://schemas.openxmlformats.org/officeDocument/2006/relationships/hyperlink" Target="https://www.petersonschool.com/" TargetMode="External"/><Relationship Id="rId243" Type="http://schemas.openxmlformats.org/officeDocument/2006/relationships/hyperlink" Target="http://nces.ed.gov/" TargetMode="External"/><Relationship Id="rId264" Type="http://schemas.openxmlformats.org/officeDocument/2006/relationships/hyperlink" Target="https://www.uti.edu/" TargetMode="External"/><Relationship Id="rId17" Type="http://schemas.openxmlformats.org/officeDocument/2006/relationships/hyperlink" Target="http://www.bentley.edu/" TargetMode="External"/><Relationship Id="rId38" Type="http://schemas.openxmlformats.org/officeDocument/2006/relationships/hyperlink" Target="http://nces.ed.gov/" TargetMode="External"/><Relationship Id="rId59" Type="http://schemas.openxmlformats.org/officeDocument/2006/relationships/hyperlink" Target="http://www.curry.edu/" TargetMode="External"/><Relationship Id="rId103" Type="http://schemas.openxmlformats.org/officeDocument/2006/relationships/hyperlink" Target="http://www.gwgci.org/" TargetMode="External"/><Relationship Id="rId124" Type="http://schemas.openxmlformats.org/officeDocument/2006/relationships/hyperlink" Target="http://dermalinstitute.com/us/" TargetMode="External"/><Relationship Id="rId70" Type="http://schemas.openxmlformats.org/officeDocument/2006/relationships/hyperlink" Target="http://nces.ed.gov/" TargetMode="External"/><Relationship Id="rId91" Type="http://schemas.openxmlformats.org/officeDocument/2006/relationships/hyperlink" Target="http://www.flavialealinstitute.com/" TargetMode="External"/><Relationship Id="rId145" Type="http://schemas.openxmlformats.org/officeDocument/2006/relationships/hyperlink" Target="http://nces.ed.gov/" TargetMode="External"/><Relationship Id="rId166" Type="http://schemas.openxmlformats.org/officeDocument/2006/relationships/hyperlink" Target="http://www.massasoit.mass.edu/" TargetMode="External"/><Relationship Id="rId187" Type="http://schemas.openxmlformats.org/officeDocument/2006/relationships/hyperlink" Target="http://nces.ed.gov/" TargetMode="External"/><Relationship Id="rId1" Type="http://schemas.openxmlformats.org/officeDocument/2006/relationships/hyperlink" Target="http://alimayacademy.com/" TargetMode="External"/><Relationship Id="rId212" Type="http://schemas.openxmlformats.org/officeDocument/2006/relationships/hyperlink" Target="http://www.northeastern.edu/" TargetMode="External"/><Relationship Id="rId233" Type="http://schemas.openxmlformats.org/officeDocument/2006/relationships/hyperlink" Target="http://nces.ed.gov/" TargetMode="External"/><Relationship Id="rId254" Type="http://schemas.openxmlformats.org/officeDocument/2006/relationships/hyperlink" Target="https://bostonconservatory.berklee.edu/" TargetMode="External"/><Relationship Id="rId28" Type="http://schemas.openxmlformats.org/officeDocument/2006/relationships/hyperlink" Target="http://nces.ed.gov/" TargetMode="External"/><Relationship Id="rId49" Type="http://schemas.openxmlformats.org/officeDocument/2006/relationships/hyperlink" Target="http://www.brandeis.edu/" TargetMode="External"/><Relationship Id="rId114" Type="http://schemas.openxmlformats.org/officeDocument/2006/relationships/hyperlink" Target="http://www.law.harvard.edu/" TargetMode="External"/><Relationship Id="rId275" Type="http://schemas.openxmlformats.org/officeDocument/2006/relationships/hyperlink" Target="http://nces.ed.gov/" TargetMode="External"/><Relationship Id="rId60" Type="http://schemas.openxmlformats.org/officeDocument/2006/relationships/hyperlink" Target="http://nces.ed.gov/" TargetMode="External"/><Relationship Id="rId81" Type="http://schemas.openxmlformats.org/officeDocument/2006/relationships/hyperlink" Target="http://www.endicott.edu/" TargetMode="External"/><Relationship Id="rId135" Type="http://schemas.openxmlformats.org/officeDocument/2006/relationships/hyperlink" Target="http://nces.ed.gov/" TargetMode="External"/><Relationship Id="rId156" Type="http://schemas.openxmlformats.org/officeDocument/2006/relationships/hyperlink" Target="http://www.mcphs.edu/" TargetMode="External"/><Relationship Id="rId177" Type="http://schemas.openxmlformats.org/officeDocument/2006/relationships/hyperlink" Target="http://nces.ed.gov/" TargetMode="External"/><Relationship Id="rId198" Type="http://schemas.openxmlformats.org/officeDocument/2006/relationships/hyperlink" Target="http://www.northshore.edu/" TargetMode="External"/><Relationship Id="rId202" Type="http://schemas.openxmlformats.org/officeDocument/2006/relationships/hyperlink" Target="http://www.northshore.edu/" TargetMode="External"/><Relationship Id="rId223" Type="http://schemas.openxmlformats.org/officeDocument/2006/relationships/hyperlink" Target="http://mass.gov/" TargetMode="External"/><Relationship Id="rId244" Type="http://schemas.openxmlformats.org/officeDocument/2006/relationships/hyperlink" Target="http://www.simmons.edu/" TargetMode="External"/><Relationship Id="rId18" Type="http://schemas.openxmlformats.org/officeDocument/2006/relationships/hyperlink" Target="http://nces.ed.gov/" TargetMode="External"/><Relationship Id="rId39" Type="http://schemas.openxmlformats.org/officeDocument/2006/relationships/hyperlink" Target="http://www.bc.edu/" TargetMode="External"/><Relationship Id="rId265" Type="http://schemas.openxmlformats.org/officeDocument/2006/relationships/hyperlink" Target="http://nces.ed.gov/" TargetMode="External"/><Relationship Id="rId50" Type="http://schemas.openxmlformats.org/officeDocument/2006/relationships/hyperlink" Target="http://nces.ed.gov/" TargetMode="External"/><Relationship Id="rId104" Type="http://schemas.openxmlformats.org/officeDocument/2006/relationships/hyperlink" Target="http://mass.gov/" TargetMode="External"/><Relationship Id="rId125" Type="http://schemas.openxmlformats.org/officeDocument/2006/relationships/hyperlink" Target="http://mass.gov/" TargetMode="External"/><Relationship Id="rId146" Type="http://schemas.openxmlformats.org/officeDocument/2006/relationships/hyperlink" Target="http://martinelectricalschool.org/" TargetMode="External"/><Relationship Id="rId167" Type="http://schemas.openxmlformats.org/officeDocument/2006/relationships/hyperlink" Target="http://nces.ed.gov/" TargetMode="External"/><Relationship Id="rId188" Type="http://schemas.openxmlformats.org/officeDocument/2006/relationships/hyperlink" Target="http://www.newenglandhairacademy.com/" TargetMode="External"/><Relationship Id="rId71" Type="http://schemas.openxmlformats.org/officeDocument/2006/relationships/hyperlink" Target="http://www.emerson.edu/" TargetMode="External"/><Relationship Id="rId92" Type="http://schemas.openxmlformats.org/officeDocument/2006/relationships/hyperlink" Target="http://mass.gov/" TargetMode="External"/><Relationship Id="rId213" Type="http://schemas.openxmlformats.org/officeDocument/2006/relationships/hyperlink" Target="http://nces.ed.gov/" TargetMode="External"/><Relationship Id="rId234" Type="http://schemas.openxmlformats.org/officeDocument/2006/relationships/hyperlink" Target="http://www.salemstate.edu/" TargetMode="External"/><Relationship Id="rId2" Type="http://schemas.openxmlformats.org/officeDocument/2006/relationships/hyperlink" Target="http://mass.gov/" TargetMode="External"/><Relationship Id="rId29" Type="http://schemas.openxmlformats.org/officeDocument/2006/relationships/hyperlink" Target="http://www.the-bac.edu/" TargetMode="External"/><Relationship Id="rId255" Type="http://schemas.openxmlformats.org/officeDocument/2006/relationships/hyperlink" Target="http://nces.ed.gov/" TargetMode="External"/><Relationship Id="rId276" Type="http://schemas.openxmlformats.org/officeDocument/2006/relationships/hyperlink" Target="http://www.wit.edu/" TargetMode="External"/><Relationship Id="rId40" Type="http://schemas.openxmlformats.org/officeDocument/2006/relationships/hyperlink" Target="http://nces.ed.gov/" TargetMode="External"/><Relationship Id="rId115" Type="http://schemas.openxmlformats.org/officeDocument/2006/relationships/hyperlink" Target="http://www.hbs.edu/" TargetMode="External"/><Relationship Id="rId136" Type="http://schemas.openxmlformats.org/officeDocument/2006/relationships/hyperlink" Target="https://www.lincolntech.edu/" TargetMode="External"/><Relationship Id="rId157" Type="http://schemas.openxmlformats.org/officeDocument/2006/relationships/hyperlink" Target="http://nces.ed.gov/" TargetMode="External"/><Relationship Id="rId178" Type="http://schemas.openxmlformats.org/officeDocument/2006/relationships/hyperlink" Target="http://www.montserrat.edu/" TargetMode="External"/><Relationship Id="rId61" Type="http://schemas.openxmlformats.org/officeDocument/2006/relationships/hyperlink" Target="https://www.dnimakeup.com/" TargetMode="External"/><Relationship Id="rId82" Type="http://schemas.openxmlformats.org/officeDocument/2006/relationships/hyperlink" Target="http://nces.ed.gov/" TargetMode="External"/><Relationship Id="rId199" Type="http://schemas.openxmlformats.org/officeDocument/2006/relationships/hyperlink" Target="http://nces.ed.gov/" TargetMode="External"/><Relationship Id="rId203" Type="http://schemas.openxmlformats.org/officeDocument/2006/relationships/hyperlink" Target="http://nces.ed.gov/" TargetMode="External"/><Relationship Id="rId19" Type="http://schemas.openxmlformats.org/officeDocument/2006/relationships/hyperlink" Target="http://www.berklee.edu/" TargetMode="External"/><Relationship Id="rId224" Type="http://schemas.openxmlformats.org/officeDocument/2006/relationships/hyperlink" Target="http://www.pmc.edu/" TargetMode="External"/><Relationship Id="rId245" Type="http://schemas.openxmlformats.org/officeDocument/2006/relationships/hyperlink" Target="http://nces.ed.gov/" TargetMode="External"/><Relationship Id="rId266" Type="http://schemas.openxmlformats.org/officeDocument/2006/relationships/hyperlink" Target="http://www.umb.edu/" TargetMode="External"/><Relationship Id="rId30" Type="http://schemas.openxmlformats.org/officeDocument/2006/relationships/hyperlink" Target="http://nces.ed.gov/" TargetMode="External"/><Relationship Id="rId105" Type="http://schemas.openxmlformats.org/officeDocument/2006/relationships/hyperlink" Target="https://www.gltech.org/domain/71" TargetMode="External"/><Relationship Id="rId126" Type="http://schemas.openxmlformats.org/officeDocument/2006/relationships/hyperlink" Target="http://www.jupiterbeautyacademy.com/" TargetMode="External"/><Relationship Id="rId147" Type="http://schemas.openxmlformats.org/officeDocument/2006/relationships/hyperlink" Target="http://mass.gov/" TargetMode="External"/><Relationship Id="rId168" Type="http://schemas.openxmlformats.org/officeDocument/2006/relationships/hyperlink" Target="http://www.merrimack.edu/" TargetMode="External"/><Relationship Id="rId51" Type="http://schemas.openxmlformats.org/officeDocument/2006/relationships/hyperlink" Target="http://www.bhcc.mass.edu/" TargetMode="External"/><Relationship Id="rId72" Type="http://schemas.openxmlformats.org/officeDocument/2006/relationships/hyperlink" Target="http://nces.ed.gov/" TargetMode="External"/><Relationship Id="rId93" Type="http://schemas.openxmlformats.org/officeDocument/2006/relationships/hyperlink" Target="http://www.framingham.edu/" TargetMode="External"/><Relationship Id="rId189" Type="http://schemas.openxmlformats.org/officeDocument/2006/relationships/hyperlink" Target="http://nces.ed.gov/" TargetMode="External"/><Relationship Id="rId3" Type="http://schemas.openxmlformats.org/officeDocument/2006/relationships/hyperlink" Target="https://aapt.edu/" TargetMode="External"/><Relationship Id="rId214" Type="http://schemas.openxmlformats.org/officeDocument/2006/relationships/hyperlink" Target="https://www.northeastern.edu/pan/" TargetMode="External"/><Relationship Id="rId235" Type="http://schemas.openxmlformats.org/officeDocument/2006/relationships/hyperlink" Target="http://nces.ed.gov/" TargetMode="External"/><Relationship Id="rId256" Type="http://schemas.openxmlformats.org/officeDocument/2006/relationships/hyperlink" Target="https://braintree.toniguy.edu/" TargetMode="External"/><Relationship Id="rId277" Type="http://schemas.openxmlformats.org/officeDocument/2006/relationships/hyperlink" Target="http://nces.ed.gov/" TargetMode="External"/><Relationship Id="rId116" Type="http://schemas.openxmlformats.org/officeDocument/2006/relationships/hyperlink" Target="http://cfa-www.harvard.edu/" TargetMode="External"/><Relationship Id="rId137" Type="http://schemas.openxmlformats.org/officeDocument/2006/relationships/hyperlink" Target="http://nces.ed.gov/" TargetMode="External"/><Relationship Id="rId158" Type="http://schemas.openxmlformats.org/officeDocument/2006/relationships/hyperlink" Target="http://www.massgeneral.org/dietetic/" TargetMode="External"/><Relationship Id="rId20" Type="http://schemas.openxmlformats.org/officeDocument/2006/relationships/hyperlink" Target="http://nces.ed.gov/" TargetMode="External"/><Relationship Id="rId41" Type="http://schemas.openxmlformats.org/officeDocument/2006/relationships/hyperlink" Target="http://www.bc.edu/" TargetMode="External"/><Relationship Id="rId62" Type="http://schemas.openxmlformats.org/officeDocument/2006/relationships/hyperlink" Target="http://mass.gov/" TargetMode="External"/><Relationship Id="rId83" Type="http://schemas.openxmlformats.org/officeDocument/2006/relationships/hyperlink" Target="https://www.faceforwardinc.com/" TargetMode="External"/><Relationship Id="rId179" Type="http://schemas.openxmlformats.org/officeDocument/2006/relationships/hyperlink" Target="http://nces.ed.gov/" TargetMode="External"/><Relationship Id="rId190" Type="http://schemas.openxmlformats.org/officeDocument/2006/relationships/hyperlink" Target="http://www.nesl.edu/" TargetMode="External"/><Relationship Id="rId204" Type="http://schemas.openxmlformats.org/officeDocument/2006/relationships/hyperlink" Target="http://www.northeastern.edu/" TargetMode="External"/><Relationship Id="rId225" Type="http://schemas.openxmlformats.org/officeDocument/2006/relationships/hyperlink" Target="http://nces.ed.gov/" TargetMode="External"/><Relationship Id="rId246" Type="http://schemas.openxmlformats.org/officeDocument/2006/relationships/hyperlink" Target="https://www.spatech.edu/" TargetMode="External"/><Relationship Id="rId267" Type="http://schemas.openxmlformats.org/officeDocument/2006/relationships/hyperlink" Target="http://nces.ed.gov/" TargetMode="External"/><Relationship Id="rId106" Type="http://schemas.openxmlformats.org/officeDocument/2006/relationships/hyperlink" Target="http://nces.ed.gov/" TargetMode="External"/><Relationship Id="rId127" Type="http://schemas.openxmlformats.org/officeDocument/2006/relationships/hyperlink" Target="http://nces.ed.gov/" TargetMode="External"/><Relationship Id="rId10" Type="http://schemas.openxmlformats.org/officeDocument/2006/relationships/hyperlink" Target="http://nces.ed.gov/" TargetMode="External"/><Relationship Id="rId31" Type="http://schemas.openxmlformats.org/officeDocument/2006/relationships/hyperlink" Target="http://www.boston.edu/" TargetMode="External"/><Relationship Id="rId52" Type="http://schemas.openxmlformats.org/officeDocument/2006/relationships/hyperlink" Target="http://nces.ed.gov/" TargetMode="External"/><Relationship Id="rId73" Type="http://schemas.openxmlformats.org/officeDocument/2006/relationships/hyperlink" Target="http://www.emmanuel.edu/" TargetMode="External"/><Relationship Id="rId94" Type="http://schemas.openxmlformats.org/officeDocument/2006/relationships/hyperlink" Target="http://nces.ed.gov/" TargetMode="External"/><Relationship Id="rId148" Type="http://schemas.openxmlformats.org/officeDocument/2006/relationships/hyperlink" Target="http://www.massbay.edu/" TargetMode="External"/><Relationship Id="rId169" Type="http://schemas.openxmlformats.org/officeDocument/2006/relationships/hyperlink" Target="http://nces.ed.gov/" TargetMode="External"/><Relationship Id="rId4" Type="http://schemas.openxmlformats.org/officeDocument/2006/relationships/hyperlink" Target="http://nces.ed.gov/" TargetMode="External"/><Relationship Id="rId180" Type="http://schemas.openxmlformats.org/officeDocument/2006/relationships/hyperlink" Target="http://www.naa.edu/" TargetMode="External"/><Relationship Id="rId215" Type="http://schemas.openxmlformats.org/officeDocument/2006/relationships/hyperlink" Target="http://nces.ed.gov/" TargetMode="External"/><Relationship Id="rId236" Type="http://schemas.openxmlformats.org/officeDocument/2006/relationships/hyperlink" Target="http://www.salterschool.com/" TargetMode="External"/><Relationship Id="rId257" Type="http://schemas.openxmlformats.org/officeDocument/2006/relationships/hyperlink" Target="http://mass.gov/" TargetMode="External"/><Relationship Id="rId278" Type="http://schemas.openxmlformats.org/officeDocument/2006/relationships/hyperlink" Target="http://www.wheelock.edu/" TargetMode="External"/><Relationship Id="rId42" Type="http://schemas.openxmlformats.org/officeDocument/2006/relationships/hyperlink" Target="http://nces.ed.gov/" TargetMode="External"/><Relationship Id="rId84" Type="http://schemas.openxmlformats.org/officeDocument/2006/relationships/hyperlink" Target="http://mass.gov/" TargetMode="External"/><Relationship Id="rId138" Type="http://schemas.openxmlformats.org/officeDocument/2006/relationships/hyperlink" Target="http://www.longy.edu/" TargetMode="External"/><Relationship Id="rId191" Type="http://schemas.openxmlformats.org/officeDocument/2006/relationships/hyperlink" Target="http://nces.ed.gov/" TargetMode="External"/><Relationship Id="rId205" Type="http://schemas.openxmlformats.org/officeDocument/2006/relationships/hyperlink" Target="http://nces.ed.gov/" TargetMode="External"/><Relationship Id="rId247" Type="http://schemas.openxmlformats.org/officeDocument/2006/relationships/hyperlink" Target="http://nces.ed.gov/" TargetMode="External"/><Relationship Id="rId107" Type="http://schemas.openxmlformats.org/officeDocument/2006/relationships/hyperlink" Target="http://www.hairshowschool.com/welcome.html" TargetMode="External"/><Relationship Id="rId11" Type="http://schemas.openxmlformats.org/officeDocument/2006/relationships/hyperlink" Target="http://www.baystate.edu/" TargetMode="External"/><Relationship Id="rId53" Type="http://schemas.openxmlformats.org/officeDocument/2006/relationships/hyperlink" Target="http://www.cambridgecollege.edu/" TargetMode="External"/><Relationship Id="rId149" Type="http://schemas.openxmlformats.org/officeDocument/2006/relationships/hyperlink" Target="http://nces.ed.gov/" TargetMode="External"/><Relationship Id="rId95" Type="http://schemas.openxmlformats.org/officeDocument/2006/relationships/hyperlink" Target="http://www.olin.edu/" TargetMode="External"/><Relationship Id="rId160" Type="http://schemas.openxmlformats.org/officeDocument/2006/relationships/hyperlink" Target="http://web.mit.edu/" TargetMode="External"/><Relationship Id="rId216" Type="http://schemas.openxmlformats.org/officeDocument/2006/relationships/hyperlink" Target="http://nvmyhairsalon.com/academy/" TargetMode="External"/><Relationship Id="rId258" Type="http://schemas.openxmlformats.org/officeDocument/2006/relationships/hyperlink" Target="http://vet.tufts.ed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nces.ed.gov/" TargetMode="External"/><Relationship Id="rId21" Type="http://schemas.openxmlformats.org/officeDocument/2006/relationships/hyperlink" Target="http://www.bc.edu/" TargetMode="External"/><Relationship Id="rId42" Type="http://schemas.openxmlformats.org/officeDocument/2006/relationships/hyperlink" Target="http://nces.ed.gov/" TargetMode="External"/><Relationship Id="rId63" Type="http://schemas.openxmlformats.org/officeDocument/2006/relationships/hyperlink" Target="http://www.framingham.edu/" TargetMode="External"/><Relationship Id="rId84" Type="http://schemas.openxmlformats.org/officeDocument/2006/relationships/hyperlink" Target="http://www.hult.edu/" TargetMode="External"/><Relationship Id="rId138" Type="http://schemas.openxmlformats.org/officeDocument/2006/relationships/hyperlink" Target="http://www.northeastern.edu/" TargetMode="External"/><Relationship Id="rId159" Type="http://schemas.openxmlformats.org/officeDocument/2006/relationships/hyperlink" Target="http://nces.ed.gov/" TargetMode="External"/><Relationship Id="rId170" Type="http://schemas.openxmlformats.org/officeDocument/2006/relationships/hyperlink" Target="http://www.suffolk.edu/" TargetMode="External"/><Relationship Id="rId107" Type="http://schemas.openxmlformats.org/officeDocument/2006/relationships/hyperlink" Target="http://nces.ed.gov/" TargetMode="External"/><Relationship Id="rId11" Type="http://schemas.openxmlformats.org/officeDocument/2006/relationships/hyperlink" Target="https://www.valleytech.k12.ma.us/domain/196" TargetMode="External"/><Relationship Id="rId32" Type="http://schemas.openxmlformats.org/officeDocument/2006/relationships/hyperlink" Target="http://nces.ed.gov/" TargetMode="External"/><Relationship Id="rId53" Type="http://schemas.openxmlformats.org/officeDocument/2006/relationships/hyperlink" Target="http://www.empire.edu/" TargetMode="External"/><Relationship Id="rId74" Type="http://schemas.openxmlformats.org/officeDocument/2006/relationships/hyperlink" Target="http://www.ksg.harvard.edu/" TargetMode="External"/><Relationship Id="rId128" Type="http://schemas.openxmlformats.org/officeDocument/2006/relationships/hyperlink" Target="http://www.nbss.org/" TargetMode="External"/><Relationship Id="rId149" Type="http://schemas.openxmlformats.org/officeDocument/2006/relationships/hyperlink" Target="http://nces.ed.gov/" TargetMode="External"/><Relationship Id="rId5" Type="http://schemas.openxmlformats.org/officeDocument/2006/relationships/hyperlink" Target="http://www.bfit.edu/" TargetMode="External"/><Relationship Id="rId95" Type="http://schemas.openxmlformats.org/officeDocument/2006/relationships/hyperlink" Target="http://nces.ed.gov/" TargetMode="External"/><Relationship Id="rId160" Type="http://schemas.openxmlformats.org/officeDocument/2006/relationships/hyperlink" Target="http://www.simmons.edu/" TargetMode="External"/><Relationship Id="rId181" Type="http://schemas.openxmlformats.org/officeDocument/2006/relationships/hyperlink" Target="http://nces.ed.gov/" TargetMode="External"/><Relationship Id="rId22" Type="http://schemas.openxmlformats.org/officeDocument/2006/relationships/hyperlink" Target="http://nces.ed.gov/" TargetMode="External"/><Relationship Id="rId43" Type="http://schemas.openxmlformats.org/officeDocument/2006/relationships/hyperlink" Target="http://www.curry.edu/" TargetMode="External"/><Relationship Id="rId64" Type="http://schemas.openxmlformats.org/officeDocument/2006/relationships/hyperlink" Target="http://nces.ed.gov/" TargetMode="External"/><Relationship Id="rId118" Type="http://schemas.openxmlformats.org/officeDocument/2006/relationships/hyperlink" Target="https://www.millennium.edu/" TargetMode="External"/><Relationship Id="rId139" Type="http://schemas.openxmlformats.org/officeDocument/2006/relationships/hyperlink" Target="http://nces.ed.gov/" TargetMode="External"/><Relationship Id="rId85" Type="http://schemas.openxmlformats.org/officeDocument/2006/relationships/hyperlink" Target="http://nces.ed.gov/" TargetMode="External"/><Relationship Id="rId150" Type="http://schemas.openxmlformats.org/officeDocument/2006/relationships/hyperlink" Target="http://www.quincycollege.edu/" TargetMode="External"/><Relationship Id="rId171" Type="http://schemas.openxmlformats.org/officeDocument/2006/relationships/hyperlink" Target="http://nces.ed.gov/" TargetMode="External"/><Relationship Id="rId12" Type="http://schemas.openxmlformats.org/officeDocument/2006/relationships/hyperlink" Target="http://nces.ed.gov/" TargetMode="External"/><Relationship Id="rId33" Type="http://schemas.openxmlformats.org/officeDocument/2006/relationships/hyperlink" Target="http://www.brandeis.edu/" TargetMode="External"/><Relationship Id="rId108" Type="http://schemas.openxmlformats.org/officeDocument/2006/relationships/hyperlink" Target="http://www.mcphs.edu/" TargetMode="External"/><Relationship Id="rId129" Type="http://schemas.openxmlformats.org/officeDocument/2006/relationships/hyperlink" Target="http://nces.ed.gov/" TargetMode="External"/><Relationship Id="rId54" Type="http://schemas.openxmlformats.org/officeDocument/2006/relationships/hyperlink" Target="http://nces.ed.gov/" TargetMode="External"/><Relationship Id="rId75" Type="http://schemas.openxmlformats.org/officeDocument/2006/relationships/hyperlink" Target="http://www.gsd.harvard.edu/" TargetMode="External"/><Relationship Id="rId96" Type="http://schemas.openxmlformats.org/officeDocument/2006/relationships/hyperlink" Target="https://www.lincolntech.edu/" TargetMode="External"/><Relationship Id="rId140" Type="http://schemas.openxmlformats.org/officeDocument/2006/relationships/hyperlink" Target="http://www.northeastern.edu/" TargetMode="External"/><Relationship Id="rId161" Type="http://schemas.openxmlformats.org/officeDocument/2006/relationships/hyperlink" Target="http://nces.ed.gov/" TargetMode="External"/><Relationship Id="rId182" Type="http://schemas.openxmlformats.org/officeDocument/2006/relationships/hyperlink" Target="http://www.wellesley.edu/" TargetMode="External"/><Relationship Id="rId6" Type="http://schemas.openxmlformats.org/officeDocument/2006/relationships/hyperlink" Target="http://nces.ed.gov/" TargetMode="External"/><Relationship Id="rId23" Type="http://schemas.openxmlformats.org/officeDocument/2006/relationships/hyperlink" Target="http://www.bc.edu/" TargetMode="External"/><Relationship Id="rId119" Type="http://schemas.openxmlformats.org/officeDocument/2006/relationships/hyperlink" Target="http://nces.ed.gov/" TargetMode="External"/><Relationship Id="rId44" Type="http://schemas.openxmlformats.org/officeDocument/2006/relationships/hyperlink" Target="http://nces.ed.gov/" TargetMode="External"/><Relationship Id="rId65" Type="http://schemas.openxmlformats.org/officeDocument/2006/relationships/hyperlink" Target="http://www.olin.edu/" TargetMode="External"/><Relationship Id="rId86" Type="http://schemas.openxmlformats.org/officeDocument/2006/relationships/hyperlink" Target="http://www.jupiterbeautyacademy.com/" TargetMode="External"/><Relationship Id="rId130" Type="http://schemas.openxmlformats.org/officeDocument/2006/relationships/hyperlink" Target="http://www.northshore.edu/" TargetMode="External"/><Relationship Id="rId151" Type="http://schemas.openxmlformats.org/officeDocument/2006/relationships/hyperlink" Target="http://nces.ed.gov/" TargetMode="External"/><Relationship Id="rId172" Type="http://schemas.openxmlformats.org/officeDocument/2006/relationships/hyperlink" Target="https://bostonconservatory.berklee.edu/" TargetMode="External"/><Relationship Id="rId13" Type="http://schemas.openxmlformats.org/officeDocument/2006/relationships/hyperlink" Target="http://www.psjs.edu/" TargetMode="External"/><Relationship Id="rId18" Type="http://schemas.openxmlformats.org/officeDocument/2006/relationships/hyperlink" Target="http://nces.ed.gov/" TargetMode="External"/><Relationship Id="rId39" Type="http://schemas.openxmlformats.org/officeDocument/2006/relationships/hyperlink" Target="https://www.cambridgecollege.edu/school/school-education" TargetMode="External"/><Relationship Id="rId109" Type="http://schemas.openxmlformats.org/officeDocument/2006/relationships/hyperlink" Target="http://nces.ed.gov/" TargetMode="External"/><Relationship Id="rId34" Type="http://schemas.openxmlformats.org/officeDocument/2006/relationships/hyperlink" Target="http://nces.ed.gov/" TargetMode="External"/><Relationship Id="rId50" Type="http://schemas.openxmlformats.org/officeDocument/2006/relationships/hyperlink" Target="http://nces.ed.gov/" TargetMode="External"/><Relationship Id="rId55" Type="http://schemas.openxmlformats.org/officeDocument/2006/relationships/hyperlink" Target="https://www.empire.edu/cosmetology-schools/massachusetts/boston?v=local" TargetMode="External"/><Relationship Id="rId76" Type="http://schemas.openxmlformats.org/officeDocument/2006/relationships/hyperlink" Target="http://www.law.harvard.edu/" TargetMode="External"/><Relationship Id="rId97" Type="http://schemas.openxmlformats.org/officeDocument/2006/relationships/hyperlink" Target="http://nces.ed.gov/" TargetMode="External"/><Relationship Id="rId104" Type="http://schemas.openxmlformats.org/officeDocument/2006/relationships/hyperlink" Target="http://www.massbay.edu/" TargetMode="External"/><Relationship Id="rId120" Type="http://schemas.openxmlformats.org/officeDocument/2006/relationships/hyperlink" Target="http://www.montserrat.edu/" TargetMode="External"/><Relationship Id="rId125" Type="http://schemas.openxmlformats.org/officeDocument/2006/relationships/hyperlink" Target="http://nces.ed.gov/" TargetMode="External"/><Relationship Id="rId141" Type="http://schemas.openxmlformats.org/officeDocument/2006/relationships/hyperlink" Target="http://nces.ed.gov/" TargetMode="External"/><Relationship Id="rId146" Type="http://schemas.openxmlformats.org/officeDocument/2006/relationships/hyperlink" Target="https://www.petersonschool.com/" TargetMode="External"/><Relationship Id="rId167" Type="http://schemas.openxmlformats.org/officeDocument/2006/relationships/hyperlink" Target="http://nces.ed.gov/" TargetMode="External"/><Relationship Id="rId188" Type="http://schemas.openxmlformats.org/officeDocument/2006/relationships/hyperlink" Target="http://www.williamjames.edu/" TargetMode="External"/><Relationship Id="rId7" Type="http://schemas.openxmlformats.org/officeDocument/2006/relationships/hyperlink" Target="http://www.bentley.edu/" TargetMode="External"/><Relationship Id="rId71" Type="http://schemas.openxmlformats.org/officeDocument/2006/relationships/hyperlink" Target="http://www.harvard.edu/" TargetMode="External"/><Relationship Id="rId92" Type="http://schemas.openxmlformats.org/officeDocument/2006/relationships/hyperlink" Target="http://www.lmregis.org/" TargetMode="External"/><Relationship Id="rId162" Type="http://schemas.openxmlformats.org/officeDocument/2006/relationships/hyperlink" Target="http://www.simmons.edu/" TargetMode="External"/><Relationship Id="rId183" Type="http://schemas.openxmlformats.org/officeDocument/2006/relationships/hyperlink" Target="http://nces.ed.gov/" TargetMode="External"/><Relationship Id="rId2" Type="http://schemas.openxmlformats.org/officeDocument/2006/relationships/hyperlink" Target="http://nces.ed.gov/" TargetMode="External"/><Relationship Id="rId29" Type="http://schemas.openxmlformats.org/officeDocument/2006/relationships/hyperlink" Target="http://www.bu.edu/" TargetMode="External"/><Relationship Id="rId24" Type="http://schemas.openxmlformats.org/officeDocument/2006/relationships/hyperlink" Target="http://nces.ed.gov/" TargetMode="External"/><Relationship Id="rId40" Type="http://schemas.openxmlformats.org/officeDocument/2006/relationships/hyperlink" Target="http://nces.ed.gov/" TargetMode="External"/><Relationship Id="rId45" Type="http://schemas.openxmlformats.org/officeDocument/2006/relationships/hyperlink" Target="http://www.enc.edu/" TargetMode="External"/><Relationship Id="rId66" Type="http://schemas.openxmlformats.org/officeDocument/2006/relationships/hyperlink" Target="http://nces.ed.gov/" TargetMode="External"/><Relationship Id="rId87" Type="http://schemas.openxmlformats.org/officeDocument/2006/relationships/hyperlink" Target="http://nces.ed.gov/" TargetMode="External"/><Relationship Id="rId110" Type="http://schemas.openxmlformats.org/officeDocument/2006/relationships/hyperlink" Target="http://web.mit.edu/" TargetMode="External"/><Relationship Id="rId115" Type="http://schemas.openxmlformats.org/officeDocument/2006/relationships/hyperlink" Target="http://nces.ed.gov/" TargetMode="External"/><Relationship Id="rId131" Type="http://schemas.openxmlformats.org/officeDocument/2006/relationships/hyperlink" Target="http://nces.ed.gov/" TargetMode="External"/><Relationship Id="rId136" Type="http://schemas.openxmlformats.org/officeDocument/2006/relationships/hyperlink" Target="http://www.northeastern.edu/" TargetMode="External"/><Relationship Id="rId157" Type="http://schemas.openxmlformats.org/officeDocument/2006/relationships/hyperlink" Target="http://nces.ed.gov/" TargetMode="External"/><Relationship Id="rId178" Type="http://schemas.openxmlformats.org/officeDocument/2006/relationships/hyperlink" Target="http://www.umb.edu/" TargetMode="External"/><Relationship Id="rId61" Type="http://schemas.openxmlformats.org/officeDocument/2006/relationships/hyperlink" Target="http://www.fisher.edu/" TargetMode="External"/><Relationship Id="rId82" Type="http://schemas.openxmlformats.org/officeDocument/2006/relationships/hyperlink" Target="http://www.hchc.edu/" TargetMode="External"/><Relationship Id="rId152" Type="http://schemas.openxmlformats.org/officeDocument/2006/relationships/hyperlink" Target="http://www.regiscollege.edu/" TargetMode="External"/><Relationship Id="rId173" Type="http://schemas.openxmlformats.org/officeDocument/2006/relationships/hyperlink" Target="http://nces.ed.gov/" TargetMode="External"/><Relationship Id="rId19" Type="http://schemas.openxmlformats.org/officeDocument/2006/relationships/hyperlink" Target="http://www.boston.edu/" TargetMode="External"/><Relationship Id="rId14" Type="http://schemas.openxmlformats.org/officeDocument/2006/relationships/hyperlink" Target="http://nces.ed.gov/" TargetMode="External"/><Relationship Id="rId30" Type="http://schemas.openxmlformats.org/officeDocument/2006/relationships/hyperlink" Target="http://nces.ed.gov/" TargetMode="External"/><Relationship Id="rId35" Type="http://schemas.openxmlformats.org/officeDocument/2006/relationships/hyperlink" Target="http://www.bhcc.mass.edu/" TargetMode="External"/><Relationship Id="rId56" Type="http://schemas.openxmlformats.org/officeDocument/2006/relationships/hyperlink" Target="http://nces.ed.gov/" TargetMode="External"/><Relationship Id="rId77" Type="http://schemas.openxmlformats.org/officeDocument/2006/relationships/hyperlink" Target="http://www.hbs.edu/" TargetMode="External"/><Relationship Id="rId100" Type="http://schemas.openxmlformats.org/officeDocument/2006/relationships/hyperlink" Target="http://www.massbay.edu/" TargetMode="External"/><Relationship Id="rId105" Type="http://schemas.openxmlformats.org/officeDocument/2006/relationships/hyperlink" Target="http://nces.ed.gov/" TargetMode="External"/><Relationship Id="rId126" Type="http://schemas.openxmlformats.org/officeDocument/2006/relationships/hyperlink" Target="http://www.newenglandhairacademy.com/" TargetMode="External"/><Relationship Id="rId147" Type="http://schemas.openxmlformats.org/officeDocument/2006/relationships/hyperlink" Target="http://mass.gov/" TargetMode="External"/><Relationship Id="rId168" Type="http://schemas.openxmlformats.org/officeDocument/2006/relationships/hyperlink" Target="http://www.sjs.edu/" TargetMode="External"/><Relationship Id="rId8" Type="http://schemas.openxmlformats.org/officeDocument/2006/relationships/hyperlink" Target="http://nces.ed.gov/" TargetMode="External"/><Relationship Id="rId51" Type="http://schemas.openxmlformats.org/officeDocument/2006/relationships/hyperlink" Target="http://www.emmanuel.edu/" TargetMode="External"/><Relationship Id="rId72" Type="http://schemas.openxmlformats.org/officeDocument/2006/relationships/hyperlink" Target="http://www.hsph.harvard.edu/" TargetMode="External"/><Relationship Id="rId93" Type="http://schemas.openxmlformats.org/officeDocument/2006/relationships/hyperlink" Target="http://nces.ed.gov/" TargetMode="External"/><Relationship Id="rId98" Type="http://schemas.openxmlformats.org/officeDocument/2006/relationships/hyperlink" Target="http://www.longy.edu/" TargetMode="External"/><Relationship Id="rId121" Type="http://schemas.openxmlformats.org/officeDocument/2006/relationships/hyperlink" Target="http://nces.ed.gov/" TargetMode="External"/><Relationship Id="rId142" Type="http://schemas.openxmlformats.org/officeDocument/2006/relationships/hyperlink" Target="http://www.northeastern.edu/" TargetMode="External"/><Relationship Id="rId163" Type="http://schemas.openxmlformats.org/officeDocument/2006/relationships/hyperlink" Target="http://nces.ed.gov/" TargetMode="External"/><Relationship Id="rId184" Type="http://schemas.openxmlformats.org/officeDocument/2006/relationships/hyperlink" Target="http://www.wit.edu/" TargetMode="External"/><Relationship Id="rId189" Type="http://schemas.openxmlformats.org/officeDocument/2006/relationships/hyperlink" Target="http://nces.ed.gov/" TargetMode="External"/><Relationship Id="rId3" Type="http://schemas.openxmlformats.org/officeDocument/2006/relationships/hyperlink" Target="http://www.baystate.edu/" TargetMode="External"/><Relationship Id="rId25" Type="http://schemas.openxmlformats.org/officeDocument/2006/relationships/hyperlink" Target="http://www.bc.edu/" TargetMode="External"/><Relationship Id="rId46" Type="http://schemas.openxmlformats.org/officeDocument/2006/relationships/hyperlink" Target="http://nces.ed.gov/" TargetMode="External"/><Relationship Id="rId67" Type="http://schemas.openxmlformats.org/officeDocument/2006/relationships/hyperlink" Target="http://www.gordon.edu/" TargetMode="External"/><Relationship Id="rId116" Type="http://schemas.openxmlformats.org/officeDocument/2006/relationships/hyperlink" Target="http://www.mghihp.edu/" TargetMode="External"/><Relationship Id="rId137" Type="http://schemas.openxmlformats.org/officeDocument/2006/relationships/hyperlink" Target="http://nces.ed.gov/" TargetMode="External"/><Relationship Id="rId158" Type="http://schemas.openxmlformats.org/officeDocument/2006/relationships/hyperlink" Target="http://www.smfa.edu/" TargetMode="External"/><Relationship Id="rId20" Type="http://schemas.openxmlformats.org/officeDocument/2006/relationships/hyperlink" Target="http://nces.ed.gov/" TargetMode="External"/><Relationship Id="rId41" Type="http://schemas.openxmlformats.org/officeDocument/2006/relationships/hyperlink" Target="http://www.catherinehinds.edu/" TargetMode="External"/><Relationship Id="rId62" Type="http://schemas.openxmlformats.org/officeDocument/2006/relationships/hyperlink" Target="http://nces.ed.gov/" TargetMode="External"/><Relationship Id="rId83" Type="http://schemas.openxmlformats.org/officeDocument/2006/relationships/hyperlink" Target="http://nces.ed.gov/" TargetMode="External"/><Relationship Id="rId88" Type="http://schemas.openxmlformats.org/officeDocument/2006/relationships/hyperlink" Target="http://www.laboure.edu/" TargetMode="External"/><Relationship Id="rId111" Type="http://schemas.openxmlformats.org/officeDocument/2006/relationships/hyperlink" Target="http://nces.ed.gov/" TargetMode="External"/><Relationship Id="rId132" Type="http://schemas.openxmlformats.org/officeDocument/2006/relationships/hyperlink" Target="http://www.northshore.edu/" TargetMode="External"/><Relationship Id="rId153" Type="http://schemas.openxmlformats.org/officeDocument/2006/relationships/hyperlink" Target="http://nces.ed.gov/" TargetMode="External"/><Relationship Id="rId174" Type="http://schemas.openxmlformats.org/officeDocument/2006/relationships/hyperlink" Target="http://www.tufts.edu/" TargetMode="External"/><Relationship Id="rId179" Type="http://schemas.openxmlformats.org/officeDocument/2006/relationships/hyperlink" Target="http://nces.ed.gov/" TargetMode="External"/><Relationship Id="rId15" Type="http://schemas.openxmlformats.org/officeDocument/2006/relationships/hyperlink" Target="https://www.bluehills.org/practical_nursing/overview" TargetMode="External"/><Relationship Id="rId36" Type="http://schemas.openxmlformats.org/officeDocument/2006/relationships/hyperlink" Target="http://nces.ed.gov/" TargetMode="External"/><Relationship Id="rId57" Type="http://schemas.openxmlformats.org/officeDocument/2006/relationships/hyperlink" Target="http://www.endicott.edu/" TargetMode="External"/><Relationship Id="rId106" Type="http://schemas.openxmlformats.org/officeDocument/2006/relationships/hyperlink" Target="http://www.massart.edu/" TargetMode="External"/><Relationship Id="rId127" Type="http://schemas.openxmlformats.org/officeDocument/2006/relationships/hyperlink" Target="http://nces.ed.gov/" TargetMode="External"/><Relationship Id="rId10" Type="http://schemas.openxmlformats.org/officeDocument/2006/relationships/hyperlink" Target="http://nces.ed.gov/" TargetMode="External"/><Relationship Id="rId31" Type="http://schemas.openxmlformats.org/officeDocument/2006/relationships/hyperlink" Target="http://www.bumc.bu.edu/busm/" TargetMode="External"/><Relationship Id="rId52" Type="http://schemas.openxmlformats.org/officeDocument/2006/relationships/hyperlink" Target="http://nces.ed.gov/" TargetMode="External"/><Relationship Id="rId73" Type="http://schemas.openxmlformats.org/officeDocument/2006/relationships/hyperlink" Target="http://www.hms.harvard.edu/" TargetMode="External"/><Relationship Id="rId78" Type="http://schemas.openxmlformats.org/officeDocument/2006/relationships/hyperlink" Target="http://cfa-www.harvard.edu/" TargetMode="External"/><Relationship Id="rId94" Type="http://schemas.openxmlformats.org/officeDocument/2006/relationships/hyperlink" Target="http://www.lesley.edu/" TargetMode="External"/><Relationship Id="rId99" Type="http://schemas.openxmlformats.org/officeDocument/2006/relationships/hyperlink" Target="http://nces.ed.gov/" TargetMode="External"/><Relationship Id="rId101" Type="http://schemas.openxmlformats.org/officeDocument/2006/relationships/hyperlink" Target="http://nces.ed.gov/" TargetMode="External"/><Relationship Id="rId122" Type="http://schemas.openxmlformats.org/officeDocument/2006/relationships/hyperlink" Target="http://www.naa.edu/" TargetMode="External"/><Relationship Id="rId143" Type="http://schemas.openxmlformats.org/officeDocument/2006/relationships/hyperlink" Target="http://nces.ed.gov/" TargetMode="External"/><Relationship Id="rId148" Type="http://schemas.openxmlformats.org/officeDocument/2006/relationships/hyperlink" Target="http://www.pmc.edu/" TargetMode="External"/><Relationship Id="rId164" Type="http://schemas.openxmlformats.org/officeDocument/2006/relationships/hyperlink" Target="https://www.spatech.edu/" TargetMode="External"/><Relationship Id="rId169" Type="http://schemas.openxmlformats.org/officeDocument/2006/relationships/hyperlink" Target="http://nces.ed.gov/" TargetMode="External"/><Relationship Id="rId185" Type="http://schemas.openxmlformats.org/officeDocument/2006/relationships/hyperlink" Target="http://nces.ed.gov/" TargetMode="External"/><Relationship Id="rId4" Type="http://schemas.openxmlformats.org/officeDocument/2006/relationships/hyperlink" Target="http://nces.ed.gov/" TargetMode="External"/><Relationship Id="rId9" Type="http://schemas.openxmlformats.org/officeDocument/2006/relationships/hyperlink" Target="http://www.berklee.edu/" TargetMode="External"/><Relationship Id="rId180" Type="http://schemas.openxmlformats.org/officeDocument/2006/relationships/hyperlink" Target="http://www.urbancollege.edu/" TargetMode="External"/><Relationship Id="rId26" Type="http://schemas.openxmlformats.org/officeDocument/2006/relationships/hyperlink" Target="http://nces.ed.gov/" TargetMode="External"/><Relationship Id="rId47" Type="http://schemas.openxmlformats.org/officeDocument/2006/relationships/hyperlink" Target="http://www.elizabethgrady.com/" TargetMode="External"/><Relationship Id="rId68" Type="http://schemas.openxmlformats.org/officeDocument/2006/relationships/hyperlink" Target="http://nces.ed.gov/" TargetMode="External"/><Relationship Id="rId89" Type="http://schemas.openxmlformats.org/officeDocument/2006/relationships/hyperlink" Target="http://nces.ed.gov/" TargetMode="External"/><Relationship Id="rId112" Type="http://schemas.openxmlformats.org/officeDocument/2006/relationships/hyperlink" Target="http://www.massschoolofbarbering.com/" TargetMode="External"/><Relationship Id="rId133" Type="http://schemas.openxmlformats.org/officeDocument/2006/relationships/hyperlink" Target="http://nces.ed.gov/" TargetMode="External"/><Relationship Id="rId154" Type="http://schemas.openxmlformats.org/officeDocument/2006/relationships/hyperlink" Target="http://www.rcc.edu/" TargetMode="External"/><Relationship Id="rId175" Type="http://schemas.openxmlformats.org/officeDocument/2006/relationships/hyperlink" Target="http://nces.ed.gov/" TargetMode="External"/><Relationship Id="rId16" Type="http://schemas.openxmlformats.org/officeDocument/2006/relationships/hyperlink" Target="http://nces.ed.gov/" TargetMode="External"/><Relationship Id="rId37" Type="http://schemas.openxmlformats.org/officeDocument/2006/relationships/hyperlink" Target="http://www.cambridgecollege.edu/" TargetMode="External"/><Relationship Id="rId58" Type="http://schemas.openxmlformats.org/officeDocument/2006/relationships/hyperlink" Target="http://nces.ed.gov/" TargetMode="External"/><Relationship Id="rId79" Type="http://schemas.openxmlformats.org/officeDocument/2006/relationships/hyperlink" Target="http://nces.ed.gov/" TargetMode="External"/><Relationship Id="rId102" Type="http://schemas.openxmlformats.org/officeDocument/2006/relationships/hyperlink" Target="http://www.massbay.edu/" TargetMode="External"/><Relationship Id="rId123" Type="http://schemas.openxmlformats.org/officeDocument/2006/relationships/hyperlink" Target="http://nces.ed.gov/" TargetMode="External"/><Relationship Id="rId144" Type="http://schemas.openxmlformats.org/officeDocument/2006/relationships/hyperlink" Target="https://www.northeastern.edu/pan/" TargetMode="External"/><Relationship Id="rId90" Type="http://schemas.openxmlformats.org/officeDocument/2006/relationships/hyperlink" Target="http://www.lasell.edu/" TargetMode="External"/><Relationship Id="rId165" Type="http://schemas.openxmlformats.org/officeDocument/2006/relationships/hyperlink" Target="http://nces.ed.gov/" TargetMode="External"/><Relationship Id="rId186" Type="http://schemas.openxmlformats.org/officeDocument/2006/relationships/hyperlink" Target="http://www.wheelock.edu/" TargetMode="External"/><Relationship Id="rId27" Type="http://schemas.openxmlformats.org/officeDocument/2006/relationships/hyperlink" Target="http://www.bgsp.edu/" TargetMode="External"/><Relationship Id="rId48" Type="http://schemas.openxmlformats.org/officeDocument/2006/relationships/hyperlink" Target="http://nces.ed.gov/" TargetMode="External"/><Relationship Id="rId69" Type="http://schemas.openxmlformats.org/officeDocument/2006/relationships/hyperlink" Target="http://www.gordonconwell.edu/" TargetMode="External"/><Relationship Id="rId113" Type="http://schemas.openxmlformats.org/officeDocument/2006/relationships/hyperlink" Target="http://nces.ed.gov/" TargetMode="External"/><Relationship Id="rId134" Type="http://schemas.openxmlformats.org/officeDocument/2006/relationships/hyperlink" Target="http://www.northeastern.edu/" TargetMode="External"/><Relationship Id="rId80" Type="http://schemas.openxmlformats.org/officeDocument/2006/relationships/hyperlink" Target="http://www.hebrewcollege.edu/" TargetMode="External"/><Relationship Id="rId155" Type="http://schemas.openxmlformats.org/officeDocument/2006/relationships/hyperlink" Target="http://nces.ed.gov/" TargetMode="External"/><Relationship Id="rId176" Type="http://schemas.openxmlformats.org/officeDocument/2006/relationships/hyperlink" Target="http://medicine.tufts.edu/" TargetMode="External"/><Relationship Id="rId17" Type="http://schemas.openxmlformats.org/officeDocument/2006/relationships/hyperlink" Target="http://www.the-bac.edu/" TargetMode="External"/><Relationship Id="rId38" Type="http://schemas.openxmlformats.org/officeDocument/2006/relationships/hyperlink" Target="http://nces.ed.gov/" TargetMode="External"/><Relationship Id="rId59" Type="http://schemas.openxmlformats.org/officeDocument/2006/relationships/hyperlink" Target="http://www.fmc.edu/" TargetMode="External"/><Relationship Id="rId103" Type="http://schemas.openxmlformats.org/officeDocument/2006/relationships/hyperlink" Target="http://nces.ed.gov/" TargetMode="External"/><Relationship Id="rId124" Type="http://schemas.openxmlformats.org/officeDocument/2006/relationships/hyperlink" Target="http://www.newenglandconservatory.edu/" TargetMode="External"/><Relationship Id="rId70" Type="http://schemas.openxmlformats.org/officeDocument/2006/relationships/hyperlink" Target="http://nces.ed.gov/" TargetMode="External"/><Relationship Id="rId91" Type="http://schemas.openxmlformats.org/officeDocument/2006/relationships/hyperlink" Target="http://nces.ed.gov/" TargetMode="External"/><Relationship Id="rId145" Type="http://schemas.openxmlformats.org/officeDocument/2006/relationships/hyperlink" Target="http://nces.ed.gov/" TargetMode="External"/><Relationship Id="rId166" Type="http://schemas.openxmlformats.org/officeDocument/2006/relationships/hyperlink" Target="https://springfield.edu/school-of-professional-and-continuing-studies" TargetMode="External"/><Relationship Id="rId187" Type="http://schemas.openxmlformats.org/officeDocument/2006/relationships/hyperlink" Target="http://nces.ed.gov/" TargetMode="External"/><Relationship Id="rId1" Type="http://schemas.openxmlformats.org/officeDocument/2006/relationships/hyperlink" Target="http://www.babson.edu/" TargetMode="External"/><Relationship Id="rId28" Type="http://schemas.openxmlformats.org/officeDocument/2006/relationships/hyperlink" Target="http://nces.ed.gov/" TargetMode="External"/><Relationship Id="rId49" Type="http://schemas.openxmlformats.org/officeDocument/2006/relationships/hyperlink" Target="http://www.emerson.edu/" TargetMode="External"/><Relationship Id="rId114" Type="http://schemas.openxmlformats.org/officeDocument/2006/relationships/hyperlink" Target="http://www.massasoit.mass.edu/" TargetMode="External"/><Relationship Id="rId60" Type="http://schemas.openxmlformats.org/officeDocument/2006/relationships/hyperlink" Target="http://nces.ed.gov/" TargetMode="External"/><Relationship Id="rId81" Type="http://schemas.openxmlformats.org/officeDocument/2006/relationships/hyperlink" Target="http://nces.ed.gov/" TargetMode="External"/><Relationship Id="rId135" Type="http://schemas.openxmlformats.org/officeDocument/2006/relationships/hyperlink" Target="http://nces.ed.gov/" TargetMode="External"/><Relationship Id="rId156" Type="http://schemas.openxmlformats.org/officeDocument/2006/relationships/hyperlink" Target="http://www.salemstate.edu/" TargetMode="External"/><Relationship Id="rId177" Type="http://schemas.openxmlformats.org/officeDocument/2006/relationships/hyperlink" Target="http://nces.ed.gov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nces.ed.gov/" TargetMode="External"/><Relationship Id="rId21" Type="http://schemas.openxmlformats.org/officeDocument/2006/relationships/hyperlink" Target="http://www.bc.edu/" TargetMode="External"/><Relationship Id="rId42" Type="http://schemas.openxmlformats.org/officeDocument/2006/relationships/hyperlink" Target="http://nces.ed.gov/" TargetMode="External"/><Relationship Id="rId63" Type="http://schemas.openxmlformats.org/officeDocument/2006/relationships/hyperlink" Target="http://www.olin.edu/" TargetMode="External"/><Relationship Id="rId84" Type="http://schemas.openxmlformats.org/officeDocument/2006/relationships/hyperlink" Target="http://www.laboure.edu/" TargetMode="External"/><Relationship Id="rId138" Type="http://schemas.openxmlformats.org/officeDocument/2006/relationships/hyperlink" Target="http://www.simmons.edu/" TargetMode="External"/><Relationship Id="rId159" Type="http://schemas.openxmlformats.org/officeDocument/2006/relationships/hyperlink" Target="http://nces.ed.gov/" TargetMode="External"/><Relationship Id="rId107" Type="http://schemas.openxmlformats.org/officeDocument/2006/relationships/hyperlink" Target="http://nces.ed.gov/" TargetMode="External"/><Relationship Id="rId11" Type="http://schemas.openxmlformats.org/officeDocument/2006/relationships/hyperlink" Target="https://www.valleytech.k12.ma.us/domain/196" TargetMode="External"/><Relationship Id="rId32" Type="http://schemas.openxmlformats.org/officeDocument/2006/relationships/hyperlink" Target="http://nces.ed.gov/" TargetMode="External"/><Relationship Id="rId53" Type="http://schemas.openxmlformats.org/officeDocument/2006/relationships/hyperlink" Target="https://www.empire.edu/cosmetology-schools/massachusetts/boston?v=local" TargetMode="External"/><Relationship Id="rId74" Type="http://schemas.openxmlformats.org/officeDocument/2006/relationships/hyperlink" Target="http://www.law.harvard.edu/" TargetMode="External"/><Relationship Id="rId128" Type="http://schemas.openxmlformats.org/officeDocument/2006/relationships/hyperlink" Target="http://www.pmc.edu/" TargetMode="External"/><Relationship Id="rId149" Type="http://schemas.openxmlformats.org/officeDocument/2006/relationships/hyperlink" Target="http://nces.ed.gov/" TargetMode="External"/><Relationship Id="rId5" Type="http://schemas.openxmlformats.org/officeDocument/2006/relationships/hyperlink" Target="http://www.bfit.edu/" TargetMode="External"/><Relationship Id="rId95" Type="http://schemas.openxmlformats.org/officeDocument/2006/relationships/hyperlink" Target="http://nces.ed.gov/" TargetMode="External"/><Relationship Id="rId160" Type="http://schemas.openxmlformats.org/officeDocument/2006/relationships/hyperlink" Target="http://www.williamjames.edu/" TargetMode="External"/><Relationship Id="rId22" Type="http://schemas.openxmlformats.org/officeDocument/2006/relationships/hyperlink" Target="http://nces.ed.gov/" TargetMode="External"/><Relationship Id="rId43" Type="http://schemas.openxmlformats.org/officeDocument/2006/relationships/hyperlink" Target="http://www.enc.edu/" TargetMode="External"/><Relationship Id="rId64" Type="http://schemas.openxmlformats.org/officeDocument/2006/relationships/hyperlink" Target="http://nces.ed.gov/" TargetMode="External"/><Relationship Id="rId118" Type="http://schemas.openxmlformats.org/officeDocument/2006/relationships/hyperlink" Target="http://www.newenglandhairacademy.com/" TargetMode="External"/><Relationship Id="rId139" Type="http://schemas.openxmlformats.org/officeDocument/2006/relationships/hyperlink" Target="http://nces.ed.gov/" TargetMode="External"/><Relationship Id="rId85" Type="http://schemas.openxmlformats.org/officeDocument/2006/relationships/hyperlink" Target="http://nces.ed.gov/" TargetMode="External"/><Relationship Id="rId150" Type="http://schemas.openxmlformats.org/officeDocument/2006/relationships/hyperlink" Target="http://vet.tufts.edu/" TargetMode="External"/><Relationship Id="rId12" Type="http://schemas.openxmlformats.org/officeDocument/2006/relationships/hyperlink" Target="http://nces.ed.gov/" TargetMode="External"/><Relationship Id="rId17" Type="http://schemas.openxmlformats.org/officeDocument/2006/relationships/hyperlink" Target="http://www.the-bac.edu/" TargetMode="External"/><Relationship Id="rId33" Type="http://schemas.openxmlformats.org/officeDocument/2006/relationships/hyperlink" Target="http://www.brandeis.edu/" TargetMode="External"/><Relationship Id="rId38" Type="http://schemas.openxmlformats.org/officeDocument/2006/relationships/hyperlink" Target="http://nces.ed.gov/" TargetMode="External"/><Relationship Id="rId59" Type="http://schemas.openxmlformats.org/officeDocument/2006/relationships/hyperlink" Target="http://www.fisher.edu/" TargetMode="External"/><Relationship Id="rId103" Type="http://schemas.openxmlformats.org/officeDocument/2006/relationships/hyperlink" Target="http://nces.ed.gov/" TargetMode="External"/><Relationship Id="rId108" Type="http://schemas.openxmlformats.org/officeDocument/2006/relationships/hyperlink" Target="http://www.mghihp.edu/" TargetMode="External"/><Relationship Id="rId124" Type="http://schemas.openxmlformats.org/officeDocument/2006/relationships/hyperlink" Target="http://www.northshore.edu/" TargetMode="External"/><Relationship Id="rId129" Type="http://schemas.openxmlformats.org/officeDocument/2006/relationships/hyperlink" Target="http://nces.ed.gov/" TargetMode="External"/><Relationship Id="rId54" Type="http://schemas.openxmlformats.org/officeDocument/2006/relationships/hyperlink" Target="http://nces.ed.gov/" TargetMode="External"/><Relationship Id="rId70" Type="http://schemas.openxmlformats.org/officeDocument/2006/relationships/hyperlink" Target="http://www.hsph.harvard.edu/" TargetMode="External"/><Relationship Id="rId75" Type="http://schemas.openxmlformats.org/officeDocument/2006/relationships/hyperlink" Target="http://www.hbs.edu/" TargetMode="External"/><Relationship Id="rId91" Type="http://schemas.openxmlformats.org/officeDocument/2006/relationships/hyperlink" Target="http://nces.ed.gov/" TargetMode="External"/><Relationship Id="rId96" Type="http://schemas.openxmlformats.org/officeDocument/2006/relationships/hyperlink" Target="http://www.massbay.edu/" TargetMode="External"/><Relationship Id="rId140" Type="http://schemas.openxmlformats.org/officeDocument/2006/relationships/hyperlink" Target="https://www.spatech.edu/" TargetMode="External"/><Relationship Id="rId145" Type="http://schemas.openxmlformats.org/officeDocument/2006/relationships/hyperlink" Target="http://nces.ed.gov/" TargetMode="External"/><Relationship Id="rId161" Type="http://schemas.openxmlformats.org/officeDocument/2006/relationships/hyperlink" Target="http://nces.ed.gov/" TargetMode="External"/><Relationship Id="rId1" Type="http://schemas.openxmlformats.org/officeDocument/2006/relationships/hyperlink" Target="http://www.babson.edu/" TargetMode="External"/><Relationship Id="rId6" Type="http://schemas.openxmlformats.org/officeDocument/2006/relationships/hyperlink" Target="http://nces.ed.gov/" TargetMode="External"/><Relationship Id="rId23" Type="http://schemas.openxmlformats.org/officeDocument/2006/relationships/hyperlink" Target="http://www.bc.edu/" TargetMode="External"/><Relationship Id="rId28" Type="http://schemas.openxmlformats.org/officeDocument/2006/relationships/hyperlink" Target="http://nces.ed.gov/" TargetMode="External"/><Relationship Id="rId49" Type="http://schemas.openxmlformats.org/officeDocument/2006/relationships/hyperlink" Target="http://www.emmanuel.edu/" TargetMode="External"/><Relationship Id="rId114" Type="http://schemas.openxmlformats.org/officeDocument/2006/relationships/hyperlink" Target="http://www.naa.edu/" TargetMode="External"/><Relationship Id="rId119" Type="http://schemas.openxmlformats.org/officeDocument/2006/relationships/hyperlink" Target="http://nces.ed.gov/" TargetMode="External"/><Relationship Id="rId44" Type="http://schemas.openxmlformats.org/officeDocument/2006/relationships/hyperlink" Target="http://nces.ed.gov/" TargetMode="External"/><Relationship Id="rId60" Type="http://schemas.openxmlformats.org/officeDocument/2006/relationships/hyperlink" Target="http://nces.ed.gov/" TargetMode="External"/><Relationship Id="rId65" Type="http://schemas.openxmlformats.org/officeDocument/2006/relationships/hyperlink" Target="http://www.gordon.edu/" TargetMode="External"/><Relationship Id="rId81" Type="http://schemas.openxmlformats.org/officeDocument/2006/relationships/hyperlink" Target="http://nces.ed.gov/" TargetMode="External"/><Relationship Id="rId86" Type="http://schemas.openxmlformats.org/officeDocument/2006/relationships/hyperlink" Target="http://www.lasell.edu/" TargetMode="External"/><Relationship Id="rId130" Type="http://schemas.openxmlformats.org/officeDocument/2006/relationships/hyperlink" Target="http://www.quincycollege.edu/" TargetMode="External"/><Relationship Id="rId135" Type="http://schemas.openxmlformats.org/officeDocument/2006/relationships/hyperlink" Target="http://nces.ed.gov/" TargetMode="External"/><Relationship Id="rId151" Type="http://schemas.openxmlformats.org/officeDocument/2006/relationships/hyperlink" Target="http://nces.ed.gov/" TargetMode="External"/><Relationship Id="rId156" Type="http://schemas.openxmlformats.org/officeDocument/2006/relationships/hyperlink" Target="http://www.wellesley.edu/" TargetMode="External"/><Relationship Id="rId13" Type="http://schemas.openxmlformats.org/officeDocument/2006/relationships/hyperlink" Target="http://www.psjs.edu/" TargetMode="External"/><Relationship Id="rId18" Type="http://schemas.openxmlformats.org/officeDocument/2006/relationships/hyperlink" Target="http://nces.ed.gov/" TargetMode="External"/><Relationship Id="rId39" Type="http://schemas.openxmlformats.org/officeDocument/2006/relationships/hyperlink" Target="http://www.catherinehinds.edu/" TargetMode="External"/><Relationship Id="rId109" Type="http://schemas.openxmlformats.org/officeDocument/2006/relationships/hyperlink" Target="http://nces.ed.gov/" TargetMode="External"/><Relationship Id="rId34" Type="http://schemas.openxmlformats.org/officeDocument/2006/relationships/hyperlink" Target="http://nces.ed.gov/" TargetMode="External"/><Relationship Id="rId50" Type="http://schemas.openxmlformats.org/officeDocument/2006/relationships/hyperlink" Target="http://nces.ed.gov/" TargetMode="External"/><Relationship Id="rId55" Type="http://schemas.openxmlformats.org/officeDocument/2006/relationships/hyperlink" Target="http://www.endicott.edu/" TargetMode="External"/><Relationship Id="rId76" Type="http://schemas.openxmlformats.org/officeDocument/2006/relationships/hyperlink" Target="http://www.hebrewcollege.edu/" TargetMode="External"/><Relationship Id="rId97" Type="http://schemas.openxmlformats.org/officeDocument/2006/relationships/hyperlink" Target="http://nces.ed.gov/" TargetMode="External"/><Relationship Id="rId104" Type="http://schemas.openxmlformats.org/officeDocument/2006/relationships/hyperlink" Target="http://www.massschoolofbarbering.com/" TargetMode="External"/><Relationship Id="rId120" Type="http://schemas.openxmlformats.org/officeDocument/2006/relationships/hyperlink" Target="http://www.nbss.org/" TargetMode="External"/><Relationship Id="rId125" Type="http://schemas.openxmlformats.org/officeDocument/2006/relationships/hyperlink" Target="http://nces.ed.gov/" TargetMode="External"/><Relationship Id="rId141" Type="http://schemas.openxmlformats.org/officeDocument/2006/relationships/hyperlink" Target="http://nces.ed.gov/" TargetMode="External"/><Relationship Id="rId146" Type="http://schemas.openxmlformats.org/officeDocument/2006/relationships/hyperlink" Target="http://www.tufts.edu/" TargetMode="External"/><Relationship Id="rId7" Type="http://schemas.openxmlformats.org/officeDocument/2006/relationships/hyperlink" Target="http://www.bentley.edu/" TargetMode="External"/><Relationship Id="rId71" Type="http://schemas.openxmlformats.org/officeDocument/2006/relationships/hyperlink" Target="http://www.hms.harvard.edu/" TargetMode="External"/><Relationship Id="rId92" Type="http://schemas.openxmlformats.org/officeDocument/2006/relationships/hyperlink" Target="https://www.lincolntech.edu/" TargetMode="External"/><Relationship Id="rId2" Type="http://schemas.openxmlformats.org/officeDocument/2006/relationships/hyperlink" Target="http://nces.ed.gov/" TargetMode="External"/><Relationship Id="rId29" Type="http://schemas.openxmlformats.org/officeDocument/2006/relationships/hyperlink" Target="http://www.bu.edu/" TargetMode="External"/><Relationship Id="rId24" Type="http://schemas.openxmlformats.org/officeDocument/2006/relationships/hyperlink" Target="http://nces.ed.gov/" TargetMode="External"/><Relationship Id="rId40" Type="http://schemas.openxmlformats.org/officeDocument/2006/relationships/hyperlink" Target="http://nces.ed.gov/" TargetMode="External"/><Relationship Id="rId45" Type="http://schemas.openxmlformats.org/officeDocument/2006/relationships/hyperlink" Target="http://www.elizabethgrady.com/" TargetMode="External"/><Relationship Id="rId66" Type="http://schemas.openxmlformats.org/officeDocument/2006/relationships/hyperlink" Target="http://nces.ed.gov/" TargetMode="External"/><Relationship Id="rId87" Type="http://schemas.openxmlformats.org/officeDocument/2006/relationships/hyperlink" Target="http://nces.ed.gov/" TargetMode="External"/><Relationship Id="rId110" Type="http://schemas.openxmlformats.org/officeDocument/2006/relationships/hyperlink" Target="https://www.millennium.edu/" TargetMode="External"/><Relationship Id="rId115" Type="http://schemas.openxmlformats.org/officeDocument/2006/relationships/hyperlink" Target="http://nces.ed.gov/" TargetMode="External"/><Relationship Id="rId131" Type="http://schemas.openxmlformats.org/officeDocument/2006/relationships/hyperlink" Target="http://nces.ed.gov/" TargetMode="External"/><Relationship Id="rId136" Type="http://schemas.openxmlformats.org/officeDocument/2006/relationships/hyperlink" Target="http://www.salemstate.edu/" TargetMode="External"/><Relationship Id="rId157" Type="http://schemas.openxmlformats.org/officeDocument/2006/relationships/hyperlink" Target="http://nces.ed.gov/" TargetMode="External"/><Relationship Id="rId61" Type="http://schemas.openxmlformats.org/officeDocument/2006/relationships/hyperlink" Target="http://www.framingham.edu/" TargetMode="External"/><Relationship Id="rId82" Type="http://schemas.openxmlformats.org/officeDocument/2006/relationships/hyperlink" Target="http://www.jupiterbeautyacademy.com/" TargetMode="External"/><Relationship Id="rId152" Type="http://schemas.openxmlformats.org/officeDocument/2006/relationships/hyperlink" Target="http://www.umb.edu/" TargetMode="External"/><Relationship Id="rId19" Type="http://schemas.openxmlformats.org/officeDocument/2006/relationships/hyperlink" Target="http://www.boston.edu/" TargetMode="External"/><Relationship Id="rId14" Type="http://schemas.openxmlformats.org/officeDocument/2006/relationships/hyperlink" Target="http://nces.ed.gov/" TargetMode="External"/><Relationship Id="rId30" Type="http://schemas.openxmlformats.org/officeDocument/2006/relationships/hyperlink" Target="http://nces.ed.gov/" TargetMode="External"/><Relationship Id="rId35" Type="http://schemas.openxmlformats.org/officeDocument/2006/relationships/hyperlink" Target="http://www.bhcc.mass.edu/" TargetMode="External"/><Relationship Id="rId56" Type="http://schemas.openxmlformats.org/officeDocument/2006/relationships/hyperlink" Target="http://nces.ed.gov/" TargetMode="External"/><Relationship Id="rId77" Type="http://schemas.openxmlformats.org/officeDocument/2006/relationships/hyperlink" Target="http://nces.ed.gov/" TargetMode="External"/><Relationship Id="rId100" Type="http://schemas.openxmlformats.org/officeDocument/2006/relationships/hyperlink" Target="http://www.mcphs.edu/" TargetMode="External"/><Relationship Id="rId105" Type="http://schemas.openxmlformats.org/officeDocument/2006/relationships/hyperlink" Target="http://nces.ed.gov/" TargetMode="External"/><Relationship Id="rId126" Type="http://schemas.openxmlformats.org/officeDocument/2006/relationships/hyperlink" Target="http://www.northeastern.edu/" TargetMode="External"/><Relationship Id="rId147" Type="http://schemas.openxmlformats.org/officeDocument/2006/relationships/hyperlink" Target="http://nces.ed.gov/" TargetMode="External"/><Relationship Id="rId8" Type="http://schemas.openxmlformats.org/officeDocument/2006/relationships/hyperlink" Target="http://nces.ed.gov/" TargetMode="External"/><Relationship Id="rId51" Type="http://schemas.openxmlformats.org/officeDocument/2006/relationships/hyperlink" Target="http://www.empire.edu/" TargetMode="External"/><Relationship Id="rId72" Type="http://schemas.openxmlformats.org/officeDocument/2006/relationships/hyperlink" Target="http://www.ksg.harvard.edu/" TargetMode="External"/><Relationship Id="rId93" Type="http://schemas.openxmlformats.org/officeDocument/2006/relationships/hyperlink" Target="http://nces.ed.gov/" TargetMode="External"/><Relationship Id="rId98" Type="http://schemas.openxmlformats.org/officeDocument/2006/relationships/hyperlink" Target="http://www.massart.edu/" TargetMode="External"/><Relationship Id="rId121" Type="http://schemas.openxmlformats.org/officeDocument/2006/relationships/hyperlink" Target="http://nces.ed.gov/" TargetMode="External"/><Relationship Id="rId142" Type="http://schemas.openxmlformats.org/officeDocument/2006/relationships/hyperlink" Target="http://www.sjs.edu/" TargetMode="External"/><Relationship Id="rId3" Type="http://schemas.openxmlformats.org/officeDocument/2006/relationships/hyperlink" Target="http://www.baystate.edu/" TargetMode="External"/><Relationship Id="rId25" Type="http://schemas.openxmlformats.org/officeDocument/2006/relationships/hyperlink" Target="http://www.bc.edu/" TargetMode="External"/><Relationship Id="rId46" Type="http://schemas.openxmlformats.org/officeDocument/2006/relationships/hyperlink" Target="http://nces.ed.gov/" TargetMode="External"/><Relationship Id="rId67" Type="http://schemas.openxmlformats.org/officeDocument/2006/relationships/hyperlink" Target="http://www.gordonconwell.edu/" TargetMode="External"/><Relationship Id="rId116" Type="http://schemas.openxmlformats.org/officeDocument/2006/relationships/hyperlink" Target="http://www.newenglandconservatory.edu/" TargetMode="External"/><Relationship Id="rId137" Type="http://schemas.openxmlformats.org/officeDocument/2006/relationships/hyperlink" Target="http://nces.ed.gov/" TargetMode="External"/><Relationship Id="rId158" Type="http://schemas.openxmlformats.org/officeDocument/2006/relationships/hyperlink" Target="http://www.wit.edu/" TargetMode="External"/><Relationship Id="rId20" Type="http://schemas.openxmlformats.org/officeDocument/2006/relationships/hyperlink" Target="http://nces.ed.gov/" TargetMode="External"/><Relationship Id="rId41" Type="http://schemas.openxmlformats.org/officeDocument/2006/relationships/hyperlink" Target="http://www.curry.edu/" TargetMode="External"/><Relationship Id="rId62" Type="http://schemas.openxmlformats.org/officeDocument/2006/relationships/hyperlink" Target="http://nces.ed.gov/" TargetMode="External"/><Relationship Id="rId83" Type="http://schemas.openxmlformats.org/officeDocument/2006/relationships/hyperlink" Target="http://nces.ed.gov/" TargetMode="External"/><Relationship Id="rId88" Type="http://schemas.openxmlformats.org/officeDocument/2006/relationships/hyperlink" Target="http://www.lmregis.org/" TargetMode="External"/><Relationship Id="rId111" Type="http://schemas.openxmlformats.org/officeDocument/2006/relationships/hyperlink" Target="http://nces.ed.gov/" TargetMode="External"/><Relationship Id="rId132" Type="http://schemas.openxmlformats.org/officeDocument/2006/relationships/hyperlink" Target="http://www.regiscollege.edu/" TargetMode="External"/><Relationship Id="rId153" Type="http://schemas.openxmlformats.org/officeDocument/2006/relationships/hyperlink" Target="http://nces.ed.gov/" TargetMode="External"/><Relationship Id="rId15" Type="http://schemas.openxmlformats.org/officeDocument/2006/relationships/hyperlink" Target="https://www.bluehills.org/practical_nursing/overview" TargetMode="External"/><Relationship Id="rId36" Type="http://schemas.openxmlformats.org/officeDocument/2006/relationships/hyperlink" Target="http://nces.ed.gov/" TargetMode="External"/><Relationship Id="rId57" Type="http://schemas.openxmlformats.org/officeDocument/2006/relationships/hyperlink" Target="http://www.fmc.edu/" TargetMode="External"/><Relationship Id="rId106" Type="http://schemas.openxmlformats.org/officeDocument/2006/relationships/hyperlink" Target="http://www.massasoit.mass.edu/" TargetMode="External"/><Relationship Id="rId127" Type="http://schemas.openxmlformats.org/officeDocument/2006/relationships/hyperlink" Target="http://nces.ed.gov/" TargetMode="External"/><Relationship Id="rId10" Type="http://schemas.openxmlformats.org/officeDocument/2006/relationships/hyperlink" Target="http://nces.ed.gov/" TargetMode="External"/><Relationship Id="rId31" Type="http://schemas.openxmlformats.org/officeDocument/2006/relationships/hyperlink" Target="http://www.bumc.bu.edu/busm/" TargetMode="External"/><Relationship Id="rId52" Type="http://schemas.openxmlformats.org/officeDocument/2006/relationships/hyperlink" Target="http://nces.ed.gov/" TargetMode="External"/><Relationship Id="rId73" Type="http://schemas.openxmlformats.org/officeDocument/2006/relationships/hyperlink" Target="http://www.gsd.harvard.edu/" TargetMode="External"/><Relationship Id="rId78" Type="http://schemas.openxmlformats.org/officeDocument/2006/relationships/hyperlink" Target="http://www.hchc.edu/" TargetMode="External"/><Relationship Id="rId94" Type="http://schemas.openxmlformats.org/officeDocument/2006/relationships/hyperlink" Target="http://www.longy.edu/" TargetMode="External"/><Relationship Id="rId99" Type="http://schemas.openxmlformats.org/officeDocument/2006/relationships/hyperlink" Target="http://nces.ed.gov/" TargetMode="External"/><Relationship Id="rId101" Type="http://schemas.openxmlformats.org/officeDocument/2006/relationships/hyperlink" Target="http://nces.ed.gov/" TargetMode="External"/><Relationship Id="rId122" Type="http://schemas.openxmlformats.org/officeDocument/2006/relationships/hyperlink" Target="http://www.northshore.edu/" TargetMode="External"/><Relationship Id="rId143" Type="http://schemas.openxmlformats.org/officeDocument/2006/relationships/hyperlink" Target="http://nces.ed.gov/" TargetMode="External"/><Relationship Id="rId148" Type="http://schemas.openxmlformats.org/officeDocument/2006/relationships/hyperlink" Target="http://medicine.tufts.edu/" TargetMode="External"/><Relationship Id="rId4" Type="http://schemas.openxmlformats.org/officeDocument/2006/relationships/hyperlink" Target="http://nces.ed.gov/" TargetMode="External"/><Relationship Id="rId9" Type="http://schemas.openxmlformats.org/officeDocument/2006/relationships/hyperlink" Target="http://www.berklee.edu/" TargetMode="External"/><Relationship Id="rId26" Type="http://schemas.openxmlformats.org/officeDocument/2006/relationships/hyperlink" Target="http://nces.ed.gov/" TargetMode="External"/><Relationship Id="rId47" Type="http://schemas.openxmlformats.org/officeDocument/2006/relationships/hyperlink" Target="http://www.emerson.edu/" TargetMode="External"/><Relationship Id="rId68" Type="http://schemas.openxmlformats.org/officeDocument/2006/relationships/hyperlink" Target="http://nces.ed.gov/" TargetMode="External"/><Relationship Id="rId89" Type="http://schemas.openxmlformats.org/officeDocument/2006/relationships/hyperlink" Target="http://nces.ed.gov/" TargetMode="External"/><Relationship Id="rId112" Type="http://schemas.openxmlformats.org/officeDocument/2006/relationships/hyperlink" Target="http://www.montserrat.edu/" TargetMode="External"/><Relationship Id="rId133" Type="http://schemas.openxmlformats.org/officeDocument/2006/relationships/hyperlink" Target="http://nces.ed.gov/" TargetMode="External"/><Relationship Id="rId154" Type="http://schemas.openxmlformats.org/officeDocument/2006/relationships/hyperlink" Target="http://www.urbancollege.edu/" TargetMode="External"/><Relationship Id="rId16" Type="http://schemas.openxmlformats.org/officeDocument/2006/relationships/hyperlink" Target="http://nces.ed.gov/" TargetMode="External"/><Relationship Id="rId37" Type="http://schemas.openxmlformats.org/officeDocument/2006/relationships/hyperlink" Target="http://www.cambridgecollege.edu/" TargetMode="External"/><Relationship Id="rId58" Type="http://schemas.openxmlformats.org/officeDocument/2006/relationships/hyperlink" Target="http://nces.ed.gov/" TargetMode="External"/><Relationship Id="rId79" Type="http://schemas.openxmlformats.org/officeDocument/2006/relationships/hyperlink" Target="http://nces.ed.gov/" TargetMode="External"/><Relationship Id="rId102" Type="http://schemas.openxmlformats.org/officeDocument/2006/relationships/hyperlink" Target="http://web.mit.edu/" TargetMode="External"/><Relationship Id="rId123" Type="http://schemas.openxmlformats.org/officeDocument/2006/relationships/hyperlink" Target="http://nces.ed.gov/" TargetMode="External"/><Relationship Id="rId144" Type="http://schemas.openxmlformats.org/officeDocument/2006/relationships/hyperlink" Target="http://www.suffolk.edu/" TargetMode="External"/><Relationship Id="rId90" Type="http://schemas.openxmlformats.org/officeDocument/2006/relationships/hyperlink" Target="http://www.lesley.edu/" TargetMode="External"/><Relationship Id="rId27" Type="http://schemas.openxmlformats.org/officeDocument/2006/relationships/hyperlink" Target="http://www.bgsp.edu/" TargetMode="External"/><Relationship Id="rId48" Type="http://schemas.openxmlformats.org/officeDocument/2006/relationships/hyperlink" Target="http://nces.ed.gov/" TargetMode="External"/><Relationship Id="rId69" Type="http://schemas.openxmlformats.org/officeDocument/2006/relationships/hyperlink" Target="http://www.harvard.edu/" TargetMode="External"/><Relationship Id="rId113" Type="http://schemas.openxmlformats.org/officeDocument/2006/relationships/hyperlink" Target="http://nces.ed.gov/" TargetMode="External"/><Relationship Id="rId134" Type="http://schemas.openxmlformats.org/officeDocument/2006/relationships/hyperlink" Target="http://www.rcc.edu/" TargetMode="External"/><Relationship Id="rId80" Type="http://schemas.openxmlformats.org/officeDocument/2006/relationships/hyperlink" Target="http://www.hult.edu/" TargetMode="External"/><Relationship Id="rId155" Type="http://schemas.openxmlformats.org/officeDocument/2006/relationships/hyperlink" Target="http://nces.ed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7"/>
  <sheetViews>
    <sheetView showGridLines="0" tabSelected="1" topLeftCell="A124" workbookViewId="0">
      <selection activeCell="F57" sqref="F57:F63"/>
    </sheetView>
  </sheetViews>
  <sheetFormatPr defaultColWidth="8.36328125" defaultRowHeight="20" customHeight="1"/>
  <cols>
    <col min="1" max="2" width="24" style="1" customWidth="1"/>
    <col min="3" max="3" width="61" style="1" customWidth="1"/>
    <col min="4" max="4" width="23.6328125" style="1" customWidth="1"/>
    <col min="5" max="5" width="24.81640625" style="1" customWidth="1"/>
    <col min="6" max="6" width="14.81640625" style="1" customWidth="1"/>
    <col min="7" max="7" width="7.6328125" style="1" customWidth="1"/>
    <col min="8" max="8" width="8.81640625" style="1" customWidth="1"/>
    <col min="9" max="9" width="14.453125" style="1" customWidth="1"/>
    <col min="10" max="10" width="12.6328125" style="1" customWidth="1"/>
    <col min="11" max="11" width="53" style="1" customWidth="1"/>
    <col min="12" max="12" width="8.81640625" style="1" customWidth="1"/>
    <col min="13" max="13" width="4.81640625" style="1" customWidth="1"/>
    <col min="14" max="14" width="38.1796875" style="1" customWidth="1"/>
    <col min="15" max="15" width="41.453125" style="1" customWidth="1"/>
    <col min="16" max="16" width="20.1796875" style="1" customWidth="1"/>
    <col min="17" max="17" width="166.6328125" style="1" customWidth="1"/>
    <col min="18" max="18" width="45" style="1" customWidth="1"/>
    <col min="19" max="19" width="13.453125" style="1" customWidth="1"/>
    <col min="20" max="20" width="11.6328125" style="1" customWidth="1"/>
    <col min="21" max="21" width="11" style="1" customWidth="1"/>
    <col min="22" max="22" width="17" style="1" customWidth="1"/>
    <col min="23" max="23" width="39.6328125" style="1" customWidth="1"/>
    <col min="24" max="24" width="8.36328125" style="1" customWidth="1"/>
    <col min="25" max="16384" width="8.36328125" style="1"/>
  </cols>
  <sheetData>
    <row r="1" spans="1:23" ht="27.7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3" ht="20.25" customHeight="1">
      <c r="A2" s="2" t="s">
        <v>1</v>
      </c>
      <c r="B2" s="3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</row>
    <row r="3" spans="1:23" ht="20.25" customHeight="1">
      <c r="A3" s="4" t="s">
        <v>23</v>
      </c>
      <c r="B3" s="5"/>
      <c r="C3" s="6" t="s">
        <v>24</v>
      </c>
      <c r="D3" s="7"/>
      <c r="E3" s="8" t="s">
        <v>25</v>
      </c>
      <c r="F3" s="8" t="s">
        <v>26</v>
      </c>
      <c r="G3" s="9">
        <v>2169</v>
      </c>
      <c r="H3" s="7"/>
      <c r="I3" s="8" t="s">
        <v>27</v>
      </c>
      <c r="J3" s="8" t="s">
        <v>28</v>
      </c>
      <c r="K3" s="8" t="s">
        <v>29</v>
      </c>
      <c r="L3" s="7"/>
      <c r="M3" s="8" t="s">
        <v>30</v>
      </c>
      <c r="N3" s="8" t="s">
        <v>31</v>
      </c>
      <c r="O3" s="8" t="s">
        <v>32</v>
      </c>
      <c r="P3" s="8" t="s">
        <v>33</v>
      </c>
      <c r="Q3" s="8" t="s">
        <v>34</v>
      </c>
      <c r="R3" s="8" t="s">
        <v>35</v>
      </c>
      <c r="S3" s="8" t="s">
        <v>36</v>
      </c>
      <c r="T3" s="8" t="s">
        <v>37</v>
      </c>
      <c r="U3" s="8" t="s">
        <v>38</v>
      </c>
      <c r="V3" s="7"/>
      <c r="W3" s="8" t="s">
        <v>39</v>
      </c>
    </row>
    <row r="4" spans="1:23" ht="20" customHeight="1">
      <c r="A4" s="10" t="s">
        <v>40</v>
      </c>
      <c r="B4" s="11"/>
      <c r="C4" s="12" t="s">
        <v>41</v>
      </c>
      <c r="D4" s="13" t="s">
        <v>42</v>
      </c>
      <c r="E4" s="13" t="s">
        <v>43</v>
      </c>
      <c r="F4" s="13" t="s">
        <v>42</v>
      </c>
      <c r="G4" s="14">
        <v>2116</v>
      </c>
      <c r="H4" s="14">
        <v>3631</v>
      </c>
      <c r="I4" s="13" t="s">
        <v>44</v>
      </c>
      <c r="J4" s="13" t="s">
        <v>45</v>
      </c>
      <c r="K4" s="13" t="s">
        <v>46</v>
      </c>
      <c r="L4" s="14">
        <v>487144</v>
      </c>
      <c r="M4" s="13" t="s">
        <v>30</v>
      </c>
      <c r="N4" s="13" t="s">
        <v>31</v>
      </c>
      <c r="O4" s="13" t="s">
        <v>47</v>
      </c>
      <c r="P4" s="13" t="s">
        <v>33</v>
      </c>
      <c r="Q4" s="13" t="s">
        <v>48</v>
      </c>
      <c r="R4" s="13" t="s">
        <v>49</v>
      </c>
      <c r="S4" s="13" t="s">
        <v>50</v>
      </c>
      <c r="T4" s="13" t="s">
        <v>37</v>
      </c>
      <c r="U4" s="13" t="s">
        <v>51</v>
      </c>
      <c r="V4" s="15"/>
      <c r="W4" s="13" t="s">
        <v>52</v>
      </c>
    </row>
    <row r="5" spans="1:23" ht="20" customHeight="1">
      <c r="A5" s="10" t="s">
        <v>53</v>
      </c>
      <c r="B5" s="11"/>
      <c r="C5" s="12" t="s">
        <v>54</v>
      </c>
      <c r="D5" s="15"/>
      <c r="E5" s="13" t="s">
        <v>55</v>
      </c>
      <c r="F5" s="13" t="s">
        <v>56</v>
      </c>
      <c r="G5" s="14">
        <v>2459</v>
      </c>
      <c r="H5" s="15"/>
      <c r="I5" s="13" t="s">
        <v>57</v>
      </c>
      <c r="J5" s="13" t="s">
        <v>58</v>
      </c>
      <c r="K5" s="13" t="s">
        <v>59</v>
      </c>
      <c r="L5" s="14">
        <v>164474</v>
      </c>
      <c r="M5" s="13" t="s">
        <v>30</v>
      </c>
      <c r="N5" s="13" t="s">
        <v>60</v>
      </c>
      <c r="O5" s="13" t="s">
        <v>61</v>
      </c>
      <c r="P5" s="13" t="s">
        <v>62</v>
      </c>
      <c r="Q5" s="13" t="s">
        <v>63</v>
      </c>
      <c r="R5" s="13" t="s">
        <v>64</v>
      </c>
      <c r="S5" s="13" t="s">
        <v>65</v>
      </c>
      <c r="T5" s="13" t="s">
        <v>37</v>
      </c>
      <c r="U5" s="13" t="s">
        <v>51</v>
      </c>
      <c r="V5" s="15"/>
      <c r="W5" s="13" t="s">
        <v>66</v>
      </c>
    </row>
    <row r="6" spans="1:23" ht="20" customHeight="1">
      <c r="A6" s="10" t="s">
        <v>67</v>
      </c>
      <c r="B6" s="11"/>
      <c r="C6" s="12" t="s">
        <v>68</v>
      </c>
      <c r="D6" s="15"/>
      <c r="E6" s="13" t="s">
        <v>69</v>
      </c>
      <c r="F6" s="13" t="s">
        <v>70</v>
      </c>
      <c r="G6" s="14">
        <v>1752</v>
      </c>
      <c r="H6" s="15"/>
      <c r="I6" s="13" t="s">
        <v>71</v>
      </c>
      <c r="J6" s="13" t="s">
        <v>72</v>
      </c>
      <c r="K6" s="13" t="s">
        <v>73</v>
      </c>
      <c r="L6" s="14">
        <v>164535</v>
      </c>
      <c r="M6" s="13" t="s">
        <v>74</v>
      </c>
      <c r="N6" s="13" t="s">
        <v>75</v>
      </c>
      <c r="O6" s="13" t="s">
        <v>76</v>
      </c>
      <c r="P6" s="13" t="s">
        <v>33</v>
      </c>
      <c r="Q6" s="13" t="s">
        <v>77</v>
      </c>
      <c r="R6" s="13" t="s">
        <v>78</v>
      </c>
      <c r="S6" s="13" t="s">
        <v>36</v>
      </c>
      <c r="T6" s="13" t="s">
        <v>37</v>
      </c>
      <c r="U6" s="13" t="s">
        <v>51</v>
      </c>
      <c r="V6" s="15"/>
      <c r="W6" s="13" t="s">
        <v>79</v>
      </c>
    </row>
    <row r="7" spans="1:23" ht="20" customHeight="1">
      <c r="A7" s="10" t="s">
        <v>80</v>
      </c>
      <c r="B7" s="11"/>
      <c r="C7" s="12" t="s">
        <v>81</v>
      </c>
      <c r="D7" s="15"/>
      <c r="E7" s="13" t="s">
        <v>82</v>
      </c>
      <c r="F7" s="13" t="s">
        <v>83</v>
      </c>
      <c r="G7" s="14">
        <v>2457</v>
      </c>
      <c r="H7" s="14">
        <v>310</v>
      </c>
      <c r="I7" s="13" t="s">
        <v>84</v>
      </c>
      <c r="J7" s="13" t="s">
        <v>85</v>
      </c>
      <c r="K7" s="13" t="s">
        <v>86</v>
      </c>
      <c r="L7" s="14">
        <v>164580</v>
      </c>
      <c r="M7" s="13" t="s">
        <v>30</v>
      </c>
      <c r="N7" s="13" t="s">
        <v>60</v>
      </c>
      <c r="O7" s="13" t="s">
        <v>87</v>
      </c>
      <c r="P7" s="13" t="s">
        <v>88</v>
      </c>
      <c r="Q7" s="13" t="s">
        <v>89</v>
      </c>
      <c r="R7" s="13" t="s">
        <v>90</v>
      </c>
      <c r="S7" s="13" t="s">
        <v>36</v>
      </c>
      <c r="T7" s="13" t="s">
        <v>91</v>
      </c>
      <c r="U7" s="13" t="s">
        <v>51</v>
      </c>
      <c r="V7" s="15"/>
      <c r="W7" s="13" t="s">
        <v>92</v>
      </c>
    </row>
    <row r="8" spans="1:23" ht="20" customHeight="1">
      <c r="A8" s="10" t="s">
        <v>93</v>
      </c>
      <c r="B8" s="11"/>
      <c r="C8" s="12" t="s">
        <v>94</v>
      </c>
      <c r="D8" s="15"/>
      <c r="E8" s="13" t="s">
        <v>95</v>
      </c>
      <c r="F8" s="13" t="s">
        <v>42</v>
      </c>
      <c r="G8" s="14">
        <v>2116</v>
      </c>
      <c r="H8" s="15"/>
      <c r="I8" s="13" t="s">
        <v>44</v>
      </c>
      <c r="J8" s="13" t="s">
        <v>96</v>
      </c>
      <c r="K8" s="13" t="s">
        <v>97</v>
      </c>
      <c r="L8" s="14">
        <v>164641</v>
      </c>
      <c r="M8" s="13" t="s">
        <v>30</v>
      </c>
      <c r="N8" s="13" t="s">
        <v>98</v>
      </c>
      <c r="O8" s="13" t="s">
        <v>99</v>
      </c>
      <c r="P8" s="13" t="s">
        <v>100</v>
      </c>
      <c r="Q8" s="13" t="s">
        <v>101</v>
      </c>
      <c r="R8" s="15"/>
      <c r="S8" s="13" t="s">
        <v>50</v>
      </c>
      <c r="T8" s="13" t="s">
        <v>91</v>
      </c>
      <c r="U8" s="13" t="s">
        <v>51</v>
      </c>
      <c r="V8" s="15"/>
      <c r="W8" s="13" t="s">
        <v>102</v>
      </c>
    </row>
    <row r="9" spans="1:23" ht="20" customHeight="1">
      <c r="A9" s="10" t="s">
        <v>103</v>
      </c>
      <c r="B9" s="11"/>
      <c r="C9" s="12" t="s">
        <v>104</v>
      </c>
      <c r="D9" s="15"/>
      <c r="E9" s="13" t="s">
        <v>105</v>
      </c>
      <c r="F9" s="13" t="s">
        <v>106</v>
      </c>
      <c r="G9" s="14">
        <v>2021</v>
      </c>
      <c r="H9" s="15"/>
      <c r="I9" s="13" t="s">
        <v>107</v>
      </c>
      <c r="J9" s="13" t="s">
        <v>108</v>
      </c>
      <c r="K9" s="13" t="s">
        <v>109</v>
      </c>
      <c r="L9" s="14">
        <v>164678</v>
      </c>
      <c r="M9" s="13" t="s">
        <v>30</v>
      </c>
      <c r="N9" s="13" t="s">
        <v>31</v>
      </c>
      <c r="O9" s="13" t="s">
        <v>110</v>
      </c>
      <c r="P9" s="13" t="s">
        <v>33</v>
      </c>
      <c r="Q9" s="13" t="s">
        <v>34</v>
      </c>
      <c r="R9" s="13" t="s">
        <v>111</v>
      </c>
      <c r="S9" s="13" t="s">
        <v>36</v>
      </c>
      <c r="T9" s="13" t="s">
        <v>37</v>
      </c>
      <c r="U9" s="13" t="s">
        <v>51</v>
      </c>
      <c r="V9" s="15"/>
      <c r="W9" s="13" t="s">
        <v>112</v>
      </c>
    </row>
    <row r="10" spans="1:23" ht="20" customHeight="1">
      <c r="A10" s="10" t="s">
        <v>113</v>
      </c>
      <c r="B10" s="11"/>
      <c r="C10" s="12" t="s">
        <v>114</v>
      </c>
      <c r="D10" s="15"/>
      <c r="E10" s="13" t="s">
        <v>115</v>
      </c>
      <c r="F10" s="13" t="s">
        <v>42</v>
      </c>
      <c r="G10" s="14">
        <v>2116</v>
      </c>
      <c r="H10" s="15"/>
      <c r="I10" s="13" t="s">
        <v>44</v>
      </c>
      <c r="J10" s="13" t="s">
        <v>116</v>
      </c>
      <c r="K10" s="13" t="s">
        <v>117</v>
      </c>
      <c r="L10" s="14">
        <v>165884</v>
      </c>
      <c r="M10" s="13" t="s">
        <v>30</v>
      </c>
      <c r="N10" s="13" t="s">
        <v>118</v>
      </c>
      <c r="O10" s="13" t="s">
        <v>119</v>
      </c>
      <c r="P10" s="13" t="s">
        <v>100</v>
      </c>
      <c r="Q10" s="13" t="s">
        <v>101</v>
      </c>
      <c r="R10" s="15"/>
      <c r="S10" s="13" t="s">
        <v>50</v>
      </c>
      <c r="T10" s="13" t="s">
        <v>91</v>
      </c>
      <c r="U10" s="13" t="s">
        <v>51</v>
      </c>
      <c r="V10" s="15"/>
      <c r="W10" s="13" t="s">
        <v>120</v>
      </c>
    </row>
    <row r="11" spans="1:23" ht="20" customHeight="1">
      <c r="A11" s="10" t="s">
        <v>121</v>
      </c>
      <c r="B11" s="11"/>
      <c r="C11" s="12" t="s">
        <v>122</v>
      </c>
      <c r="D11" s="15"/>
      <c r="E11" s="13" t="s">
        <v>123</v>
      </c>
      <c r="F11" s="13" t="s">
        <v>124</v>
      </c>
      <c r="G11" s="14">
        <v>2452</v>
      </c>
      <c r="H11" s="14">
        <v>4705</v>
      </c>
      <c r="I11" s="13" t="s">
        <v>125</v>
      </c>
      <c r="J11" s="13" t="s">
        <v>126</v>
      </c>
      <c r="K11" s="13" t="s">
        <v>127</v>
      </c>
      <c r="L11" s="14">
        <v>164739</v>
      </c>
      <c r="M11" s="13" t="s">
        <v>30</v>
      </c>
      <c r="N11" s="13" t="s">
        <v>60</v>
      </c>
      <c r="O11" s="13" t="s">
        <v>87</v>
      </c>
      <c r="P11" s="13" t="s">
        <v>128</v>
      </c>
      <c r="Q11" s="13" t="s">
        <v>129</v>
      </c>
      <c r="R11" s="13" t="s">
        <v>90</v>
      </c>
      <c r="S11" s="13" t="s">
        <v>65</v>
      </c>
      <c r="T11" s="13" t="s">
        <v>91</v>
      </c>
      <c r="U11" s="13" t="s">
        <v>51</v>
      </c>
      <c r="V11" s="15"/>
      <c r="W11" s="13" t="s">
        <v>130</v>
      </c>
    </row>
    <row r="12" spans="1:23" ht="20" customHeight="1">
      <c r="A12" s="10" t="s">
        <v>131</v>
      </c>
      <c r="B12" s="11"/>
      <c r="C12" s="12" t="s">
        <v>132</v>
      </c>
      <c r="D12" s="15"/>
      <c r="E12" s="13" t="s">
        <v>133</v>
      </c>
      <c r="F12" s="13" t="s">
        <v>42</v>
      </c>
      <c r="G12" s="14">
        <v>2215</v>
      </c>
      <c r="H12" s="15"/>
      <c r="I12" s="13" t="s">
        <v>44</v>
      </c>
      <c r="J12" s="13" t="s">
        <v>134</v>
      </c>
      <c r="K12" s="13" t="s">
        <v>135</v>
      </c>
      <c r="L12" s="14">
        <v>164748</v>
      </c>
      <c r="M12" s="13" t="s">
        <v>30</v>
      </c>
      <c r="N12" s="13" t="s">
        <v>60</v>
      </c>
      <c r="O12" s="13" t="s">
        <v>136</v>
      </c>
      <c r="P12" s="13" t="s">
        <v>137</v>
      </c>
      <c r="Q12" s="13" t="s">
        <v>138</v>
      </c>
      <c r="R12" s="13" t="s">
        <v>139</v>
      </c>
      <c r="S12" s="13" t="s">
        <v>50</v>
      </c>
      <c r="T12" s="13" t="s">
        <v>91</v>
      </c>
      <c r="U12" s="13" t="s">
        <v>51</v>
      </c>
      <c r="V12" s="15"/>
      <c r="W12" s="13" t="s">
        <v>140</v>
      </c>
    </row>
    <row r="13" spans="1:23" ht="20" customHeight="1">
      <c r="A13" s="10" t="s">
        <v>141</v>
      </c>
      <c r="B13" s="11"/>
      <c r="C13" s="12" t="s">
        <v>142</v>
      </c>
      <c r="D13" s="15"/>
      <c r="E13" s="13" t="s">
        <v>143</v>
      </c>
      <c r="F13" s="13" t="s">
        <v>144</v>
      </c>
      <c r="G13" s="14">
        <v>1568</v>
      </c>
      <c r="H13" s="15"/>
      <c r="I13" s="13" t="s">
        <v>145</v>
      </c>
      <c r="J13" s="13" t="s">
        <v>146</v>
      </c>
      <c r="K13" s="13" t="s">
        <v>147</v>
      </c>
      <c r="L13" s="14">
        <v>457615</v>
      </c>
      <c r="M13" s="13" t="s">
        <v>74</v>
      </c>
      <c r="N13" s="13" t="s">
        <v>75</v>
      </c>
      <c r="O13" s="13" t="s">
        <v>148</v>
      </c>
      <c r="P13" s="13" t="s">
        <v>33</v>
      </c>
      <c r="Q13" s="13" t="s">
        <v>77</v>
      </c>
      <c r="R13" s="13" t="s">
        <v>78</v>
      </c>
      <c r="S13" s="13" t="s">
        <v>36</v>
      </c>
      <c r="T13" s="13" t="s">
        <v>37</v>
      </c>
      <c r="U13" s="13" t="s">
        <v>51</v>
      </c>
      <c r="V13" s="15"/>
      <c r="W13" s="13" t="s">
        <v>149</v>
      </c>
    </row>
    <row r="14" spans="1:23" ht="20" customHeight="1">
      <c r="A14" s="10" t="s">
        <v>150</v>
      </c>
      <c r="B14" s="11"/>
      <c r="C14" s="12" t="s">
        <v>151</v>
      </c>
      <c r="D14" s="15"/>
      <c r="E14" s="13" t="s">
        <v>152</v>
      </c>
      <c r="F14" s="13" t="s">
        <v>153</v>
      </c>
      <c r="G14" s="14">
        <v>2493</v>
      </c>
      <c r="H14" s="15"/>
      <c r="I14" s="13" t="s">
        <v>154</v>
      </c>
      <c r="J14" s="13" t="s">
        <v>155</v>
      </c>
      <c r="K14" s="13" t="s">
        <v>156</v>
      </c>
      <c r="L14" s="14">
        <v>167464</v>
      </c>
      <c r="M14" s="13" t="s">
        <v>30</v>
      </c>
      <c r="N14" s="13" t="s">
        <v>60</v>
      </c>
      <c r="O14" s="13" t="s">
        <v>61</v>
      </c>
      <c r="P14" s="13" t="s">
        <v>157</v>
      </c>
      <c r="Q14" s="13" t="s">
        <v>158</v>
      </c>
      <c r="R14" s="13" t="s">
        <v>159</v>
      </c>
      <c r="S14" s="13" t="s">
        <v>36</v>
      </c>
      <c r="T14" s="13" t="s">
        <v>91</v>
      </c>
      <c r="U14" s="13" t="s">
        <v>51</v>
      </c>
      <c r="V14" s="15"/>
      <c r="W14" s="13" t="s">
        <v>160</v>
      </c>
    </row>
    <row r="15" spans="1:23" ht="20" customHeight="1">
      <c r="A15" s="10" t="s">
        <v>161</v>
      </c>
      <c r="B15" s="11"/>
      <c r="C15" s="12" t="s">
        <v>162</v>
      </c>
      <c r="D15" s="15"/>
      <c r="E15" s="13" t="s">
        <v>163</v>
      </c>
      <c r="F15" s="13" t="s">
        <v>164</v>
      </c>
      <c r="G15" s="14">
        <v>1801</v>
      </c>
      <c r="H15" s="15"/>
      <c r="I15" s="13" t="s">
        <v>165</v>
      </c>
      <c r="J15" s="13" t="s">
        <v>166</v>
      </c>
      <c r="K15" s="13" t="s">
        <v>167</v>
      </c>
      <c r="L15" s="15"/>
      <c r="M15" s="13" t="s">
        <v>30</v>
      </c>
      <c r="N15" s="13" t="s">
        <v>31</v>
      </c>
      <c r="O15" s="13" t="s">
        <v>32</v>
      </c>
      <c r="P15" s="13" t="s">
        <v>33</v>
      </c>
      <c r="Q15" s="13" t="s">
        <v>34</v>
      </c>
      <c r="R15" s="13" t="s">
        <v>35</v>
      </c>
      <c r="S15" s="13" t="s">
        <v>36</v>
      </c>
      <c r="T15" s="13" t="s">
        <v>37</v>
      </c>
      <c r="U15" s="13" t="s">
        <v>38</v>
      </c>
      <c r="V15" s="15"/>
      <c r="W15" s="13" t="s">
        <v>168</v>
      </c>
    </row>
    <row r="16" spans="1:23" ht="20" customHeight="1">
      <c r="A16" s="10" t="s">
        <v>169</v>
      </c>
      <c r="B16" s="11"/>
      <c r="C16" s="12" t="s">
        <v>170</v>
      </c>
      <c r="D16" s="15"/>
      <c r="E16" s="13" t="s">
        <v>171</v>
      </c>
      <c r="F16" s="13" t="s">
        <v>106</v>
      </c>
      <c r="G16" s="14">
        <v>2021</v>
      </c>
      <c r="H16" s="15"/>
      <c r="I16" s="13" t="s">
        <v>107</v>
      </c>
      <c r="J16" s="13" t="s">
        <v>172</v>
      </c>
      <c r="K16" s="13" t="s">
        <v>173</v>
      </c>
      <c r="L16" s="14">
        <v>243799</v>
      </c>
      <c r="M16" s="13" t="s">
        <v>74</v>
      </c>
      <c r="N16" s="13" t="s">
        <v>75</v>
      </c>
      <c r="O16" s="13" t="s">
        <v>148</v>
      </c>
      <c r="P16" s="13" t="s">
        <v>33</v>
      </c>
      <c r="Q16" s="13" t="s">
        <v>77</v>
      </c>
      <c r="R16" s="13" t="s">
        <v>78</v>
      </c>
      <c r="S16" s="13" t="s">
        <v>36</v>
      </c>
      <c r="T16" s="13" t="s">
        <v>37</v>
      </c>
      <c r="U16" s="13" t="s">
        <v>51</v>
      </c>
      <c r="V16" s="15"/>
      <c r="W16" s="13" t="s">
        <v>174</v>
      </c>
    </row>
    <row r="17" spans="1:23" ht="20" customHeight="1">
      <c r="A17" s="10" t="s">
        <v>175</v>
      </c>
      <c r="B17" s="11"/>
      <c r="C17" s="12" t="s">
        <v>176</v>
      </c>
      <c r="D17" s="15"/>
      <c r="E17" s="13" t="s">
        <v>177</v>
      </c>
      <c r="F17" s="13" t="s">
        <v>42</v>
      </c>
      <c r="G17" s="14">
        <v>2115</v>
      </c>
      <c r="H17" s="15"/>
      <c r="I17" s="13" t="s">
        <v>44</v>
      </c>
      <c r="J17" s="13" t="s">
        <v>178</v>
      </c>
      <c r="K17" s="13" t="s">
        <v>179</v>
      </c>
      <c r="L17" s="14">
        <v>164872</v>
      </c>
      <c r="M17" s="13" t="s">
        <v>30</v>
      </c>
      <c r="N17" s="13" t="s">
        <v>60</v>
      </c>
      <c r="O17" s="13" t="s">
        <v>99</v>
      </c>
      <c r="P17" s="13" t="s">
        <v>180</v>
      </c>
      <c r="Q17" s="13" t="s">
        <v>181</v>
      </c>
      <c r="R17" s="13" t="s">
        <v>182</v>
      </c>
      <c r="S17" s="13" t="s">
        <v>50</v>
      </c>
      <c r="T17" s="13" t="s">
        <v>37</v>
      </c>
      <c r="U17" s="13" t="s">
        <v>51</v>
      </c>
      <c r="V17" s="15"/>
      <c r="W17" s="13" t="s">
        <v>183</v>
      </c>
    </row>
    <row r="18" spans="1:23" ht="20" customHeight="1">
      <c r="A18" s="10" t="s">
        <v>184</v>
      </c>
      <c r="B18" s="11"/>
      <c r="C18" s="12" t="s">
        <v>185</v>
      </c>
      <c r="D18" s="15"/>
      <c r="E18" s="13" t="s">
        <v>186</v>
      </c>
      <c r="F18" s="13" t="s">
        <v>42</v>
      </c>
      <c r="G18" s="14">
        <v>2136</v>
      </c>
      <c r="H18" s="15"/>
      <c r="I18" s="13" t="s">
        <v>44</v>
      </c>
      <c r="J18" s="13" t="s">
        <v>187</v>
      </c>
      <c r="K18" s="13" t="s">
        <v>188</v>
      </c>
      <c r="L18" s="14">
        <v>164614</v>
      </c>
      <c r="M18" s="13" t="s">
        <v>30</v>
      </c>
      <c r="N18" s="13" t="s">
        <v>60</v>
      </c>
      <c r="O18" s="13" t="s">
        <v>61</v>
      </c>
      <c r="P18" s="13" t="s">
        <v>100</v>
      </c>
      <c r="Q18" s="13" t="s">
        <v>189</v>
      </c>
      <c r="R18" s="13" t="s">
        <v>190</v>
      </c>
      <c r="S18" s="13" t="s">
        <v>50</v>
      </c>
      <c r="T18" s="13" t="s">
        <v>91</v>
      </c>
      <c r="U18" s="13" t="s">
        <v>51</v>
      </c>
      <c r="V18" s="15"/>
      <c r="W18" s="13" t="s">
        <v>191</v>
      </c>
    </row>
    <row r="19" spans="1:23" ht="20" customHeight="1">
      <c r="A19" s="10" t="s">
        <v>192</v>
      </c>
      <c r="B19" s="11"/>
      <c r="C19" s="12" t="s">
        <v>193</v>
      </c>
      <c r="D19" s="13" t="s">
        <v>194</v>
      </c>
      <c r="E19" s="13" t="s">
        <v>195</v>
      </c>
      <c r="F19" s="13" t="s">
        <v>194</v>
      </c>
      <c r="G19" s="14">
        <v>2445</v>
      </c>
      <c r="H19" s="15"/>
      <c r="I19" s="13" t="s">
        <v>196</v>
      </c>
      <c r="J19" s="13" t="s">
        <v>197</v>
      </c>
      <c r="K19" s="13" t="s">
        <v>198</v>
      </c>
      <c r="L19" s="14">
        <v>487782</v>
      </c>
      <c r="M19" s="13" t="s">
        <v>30</v>
      </c>
      <c r="N19" s="13" t="s">
        <v>199</v>
      </c>
      <c r="O19" s="13" t="s">
        <v>148</v>
      </c>
      <c r="P19" s="13" t="s">
        <v>33</v>
      </c>
      <c r="Q19" s="13" t="s">
        <v>34</v>
      </c>
      <c r="R19" s="13" t="s">
        <v>200</v>
      </c>
      <c r="S19" s="13" t="s">
        <v>36</v>
      </c>
      <c r="T19" s="13" t="s">
        <v>37</v>
      </c>
      <c r="U19" s="13" t="s">
        <v>51</v>
      </c>
      <c r="V19" s="15"/>
      <c r="W19" s="13" t="s">
        <v>201</v>
      </c>
    </row>
    <row r="20" spans="1:23" ht="20" customHeight="1">
      <c r="A20" s="10" t="s">
        <v>202</v>
      </c>
      <c r="B20" s="11"/>
      <c r="C20" s="12" t="s">
        <v>193</v>
      </c>
      <c r="D20" s="13" t="s">
        <v>203</v>
      </c>
      <c r="E20" s="13" t="s">
        <v>204</v>
      </c>
      <c r="F20" s="13" t="s">
        <v>203</v>
      </c>
      <c r="G20" s="14">
        <v>2148</v>
      </c>
      <c r="H20" s="15"/>
      <c r="I20" s="13" t="s">
        <v>205</v>
      </c>
      <c r="J20" s="13" t="s">
        <v>206</v>
      </c>
      <c r="K20" s="13" t="s">
        <v>198</v>
      </c>
      <c r="L20" s="14">
        <v>48778201</v>
      </c>
      <c r="M20" s="13" t="s">
        <v>30</v>
      </c>
      <c r="N20" s="13" t="s">
        <v>199</v>
      </c>
      <c r="O20" s="13" t="s">
        <v>148</v>
      </c>
      <c r="P20" s="13" t="s">
        <v>33</v>
      </c>
      <c r="Q20" s="13" t="s">
        <v>34</v>
      </c>
      <c r="R20" s="13" t="s">
        <v>200</v>
      </c>
      <c r="S20" s="13" t="s">
        <v>36</v>
      </c>
      <c r="T20" s="13" t="s">
        <v>37</v>
      </c>
      <c r="U20" s="13" t="s">
        <v>51</v>
      </c>
      <c r="V20" s="15"/>
      <c r="W20" s="13" t="s">
        <v>207</v>
      </c>
    </row>
    <row r="21" spans="1:23" ht="20" customHeight="1">
      <c r="A21" s="10" t="s">
        <v>208</v>
      </c>
      <c r="B21" s="11"/>
      <c r="C21" s="12" t="s">
        <v>209</v>
      </c>
      <c r="D21" s="13" t="s">
        <v>210</v>
      </c>
      <c r="E21" s="13" t="s">
        <v>211</v>
      </c>
      <c r="F21" s="13" t="s">
        <v>212</v>
      </c>
      <c r="G21" s="14">
        <v>2467</v>
      </c>
      <c r="H21" s="15"/>
      <c r="I21" s="13" t="s">
        <v>57</v>
      </c>
      <c r="J21" s="13" t="s">
        <v>213</v>
      </c>
      <c r="K21" s="13" t="s">
        <v>214</v>
      </c>
      <c r="L21" s="14">
        <v>164924</v>
      </c>
      <c r="M21" s="13" t="s">
        <v>30</v>
      </c>
      <c r="N21" s="13" t="s">
        <v>60</v>
      </c>
      <c r="O21" s="13" t="s">
        <v>215</v>
      </c>
      <c r="P21" s="13" t="s">
        <v>216</v>
      </c>
      <c r="Q21" s="13" t="s">
        <v>217</v>
      </c>
      <c r="R21" s="15"/>
      <c r="S21" s="13" t="s">
        <v>65</v>
      </c>
      <c r="T21" s="13" t="s">
        <v>91</v>
      </c>
      <c r="U21" s="13" t="s">
        <v>51</v>
      </c>
      <c r="V21" s="15"/>
      <c r="W21" s="13" t="s">
        <v>218</v>
      </c>
    </row>
    <row r="22" spans="1:23" ht="20" customHeight="1">
      <c r="A22" s="10" t="s">
        <v>219</v>
      </c>
      <c r="B22" s="11"/>
      <c r="C22" s="12" t="s">
        <v>209</v>
      </c>
      <c r="D22" s="13" t="s">
        <v>220</v>
      </c>
      <c r="E22" s="13" t="s">
        <v>221</v>
      </c>
      <c r="F22" s="13" t="s">
        <v>222</v>
      </c>
      <c r="G22" s="14">
        <v>2459</v>
      </c>
      <c r="H22" s="15"/>
      <c r="I22" s="13" t="s">
        <v>57</v>
      </c>
      <c r="J22" s="13" t="s">
        <v>213</v>
      </c>
      <c r="K22" s="13" t="s">
        <v>223</v>
      </c>
      <c r="L22" s="14">
        <v>164924</v>
      </c>
      <c r="M22" s="13" t="s">
        <v>30</v>
      </c>
      <c r="N22" s="13" t="s">
        <v>60</v>
      </c>
      <c r="O22" s="13" t="s">
        <v>215</v>
      </c>
      <c r="P22" s="13" t="s">
        <v>216</v>
      </c>
      <c r="Q22" s="13" t="s">
        <v>217</v>
      </c>
      <c r="R22" s="15"/>
      <c r="S22" s="13" t="s">
        <v>65</v>
      </c>
      <c r="T22" s="13" t="s">
        <v>91</v>
      </c>
      <c r="U22" s="13" t="s">
        <v>51</v>
      </c>
      <c r="V22" s="15"/>
      <c r="W22" s="13" t="s">
        <v>224</v>
      </c>
    </row>
    <row r="23" spans="1:23" ht="20" customHeight="1">
      <c r="A23" s="10" t="s">
        <v>225</v>
      </c>
      <c r="B23" s="11"/>
      <c r="C23" s="12" t="s">
        <v>209</v>
      </c>
      <c r="D23" s="13" t="s">
        <v>226</v>
      </c>
      <c r="E23" s="13" t="s">
        <v>227</v>
      </c>
      <c r="F23" s="13" t="s">
        <v>228</v>
      </c>
      <c r="G23" s="14">
        <v>2135</v>
      </c>
      <c r="H23" s="15"/>
      <c r="I23" s="13" t="s">
        <v>44</v>
      </c>
      <c r="J23" s="13" t="s">
        <v>213</v>
      </c>
      <c r="K23" s="13" t="s">
        <v>223</v>
      </c>
      <c r="L23" s="14">
        <v>164924</v>
      </c>
      <c r="M23" s="13" t="s">
        <v>30</v>
      </c>
      <c r="N23" s="13" t="s">
        <v>60</v>
      </c>
      <c r="O23" s="13" t="s">
        <v>215</v>
      </c>
      <c r="P23" s="13" t="s">
        <v>216</v>
      </c>
      <c r="Q23" s="13" t="s">
        <v>217</v>
      </c>
      <c r="R23" s="15"/>
      <c r="S23" s="13" t="s">
        <v>65</v>
      </c>
      <c r="T23" s="13" t="s">
        <v>91</v>
      </c>
      <c r="U23" s="13" t="s">
        <v>51</v>
      </c>
      <c r="V23" s="15"/>
      <c r="W23" s="13" t="s">
        <v>229</v>
      </c>
    </row>
    <row r="24" spans="1:23" ht="20" customHeight="1">
      <c r="A24" s="10" t="s">
        <v>230</v>
      </c>
      <c r="B24" s="11"/>
      <c r="C24" s="12" t="s">
        <v>231</v>
      </c>
      <c r="D24" s="15"/>
      <c r="E24" s="13" t="s">
        <v>232</v>
      </c>
      <c r="F24" s="13" t="s">
        <v>194</v>
      </c>
      <c r="G24" s="14">
        <v>2446</v>
      </c>
      <c r="H24" s="15"/>
      <c r="I24" s="13" t="s">
        <v>196</v>
      </c>
      <c r="J24" s="13" t="s">
        <v>233</v>
      </c>
      <c r="K24" s="13" t="s">
        <v>234</v>
      </c>
      <c r="L24" s="14">
        <v>164915</v>
      </c>
      <c r="M24" s="13" t="s">
        <v>30</v>
      </c>
      <c r="N24" s="13" t="s">
        <v>60</v>
      </c>
      <c r="O24" s="13" t="s">
        <v>235</v>
      </c>
      <c r="P24" s="13" t="s">
        <v>236</v>
      </c>
      <c r="Q24" s="13" t="s">
        <v>237</v>
      </c>
      <c r="R24" s="13" t="s">
        <v>238</v>
      </c>
      <c r="S24" s="13" t="s">
        <v>36</v>
      </c>
      <c r="T24" s="13" t="s">
        <v>37</v>
      </c>
      <c r="U24" s="13" t="s">
        <v>51</v>
      </c>
      <c r="V24" s="15"/>
      <c r="W24" s="13" t="s">
        <v>239</v>
      </c>
    </row>
    <row r="25" spans="1:23" ht="20" customHeight="1">
      <c r="A25" s="10" t="s">
        <v>240</v>
      </c>
      <c r="B25" s="11"/>
      <c r="C25" s="12" t="s">
        <v>241</v>
      </c>
      <c r="D25" s="13" t="s">
        <v>242</v>
      </c>
      <c r="E25" s="13" t="s">
        <v>243</v>
      </c>
      <c r="F25" s="13" t="s">
        <v>42</v>
      </c>
      <c r="G25" s="14">
        <v>2215</v>
      </c>
      <c r="H25" s="15"/>
      <c r="I25" s="13" t="s">
        <v>44</v>
      </c>
      <c r="J25" s="13" t="s">
        <v>244</v>
      </c>
      <c r="K25" s="13" t="s">
        <v>245</v>
      </c>
      <c r="L25" s="14">
        <v>164988</v>
      </c>
      <c r="M25" s="13" t="s">
        <v>30</v>
      </c>
      <c r="N25" s="13" t="s">
        <v>60</v>
      </c>
      <c r="O25" s="13" t="s">
        <v>215</v>
      </c>
      <c r="P25" s="13" t="s">
        <v>216</v>
      </c>
      <c r="Q25" s="13" t="s">
        <v>246</v>
      </c>
      <c r="R25" s="15"/>
      <c r="S25" s="13" t="s">
        <v>50</v>
      </c>
      <c r="T25" s="13" t="s">
        <v>91</v>
      </c>
      <c r="U25" s="13" t="s">
        <v>51</v>
      </c>
      <c r="V25" s="15"/>
      <c r="W25" s="13" t="s">
        <v>247</v>
      </c>
    </row>
    <row r="26" spans="1:23" ht="20" customHeight="1">
      <c r="A26" s="10" t="s">
        <v>248</v>
      </c>
      <c r="B26" s="11"/>
      <c r="C26" s="12" t="s">
        <v>249</v>
      </c>
      <c r="D26" s="13" t="s">
        <v>250</v>
      </c>
      <c r="E26" s="13" t="s">
        <v>251</v>
      </c>
      <c r="F26" s="13" t="s">
        <v>42</v>
      </c>
      <c r="G26" s="14">
        <v>2118</v>
      </c>
      <c r="H26" s="15"/>
      <c r="I26" s="13" t="s">
        <v>44</v>
      </c>
      <c r="J26" s="13" t="s">
        <v>252</v>
      </c>
      <c r="K26" s="13" t="s">
        <v>253</v>
      </c>
      <c r="L26" s="14">
        <v>164988</v>
      </c>
      <c r="M26" s="13" t="s">
        <v>30</v>
      </c>
      <c r="N26" s="13" t="s">
        <v>60</v>
      </c>
      <c r="O26" s="13" t="s">
        <v>254</v>
      </c>
      <c r="P26" s="13" t="s">
        <v>216</v>
      </c>
      <c r="Q26" s="13" t="s">
        <v>246</v>
      </c>
      <c r="R26" s="15"/>
      <c r="S26" s="13" t="s">
        <v>50</v>
      </c>
      <c r="T26" s="13" t="s">
        <v>91</v>
      </c>
      <c r="U26" s="13" t="s">
        <v>51</v>
      </c>
      <c r="V26" s="15"/>
      <c r="W26" s="13" t="s">
        <v>255</v>
      </c>
    </row>
    <row r="27" spans="1:23" ht="20" customHeight="1">
      <c r="A27" s="10" t="s">
        <v>256</v>
      </c>
      <c r="B27" s="11"/>
      <c r="C27" s="12" t="s">
        <v>257</v>
      </c>
      <c r="D27" s="15"/>
      <c r="E27" s="13" t="s">
        <v>258</v>
      </c>
      <c r="F27" s="13" t="s">
        <v>124</v>
      </c>
      <c r="G27" s="14">
        <v>2454</v>
      </c>
      <c r="H27" s="14">
        <v>9110</v>
      </c>
      <c r="I27" s="13" t="s">
        <v>125</v>
      </c>
      <c r="J27" s="13" t="s">
        <v>259</v>
      </c>
      <c r="K27" s="13" t="s">
        <v>260</v>
      </c>
      <c r="L27" s="14">
        <v>165015</v>
      </c>
      <c r="M27" s="13" t="s">
        <v>30</v>
      </c>
      <c r="N27" s="13" t="s">
        <v>60</v>
      </c>
      <c r="O27" s="13" t="s">
        <v>215</v>
      </c>
      <c r="P27" s="13" t="s">
        <v>261</v>
      </c>
      <c r="Q27" s="13" t="s">
        <v>262</v>
      </c>
      <c r="R27" s="15"/>
      <c r="S27" s="13" t="s">
        <v>65</v>
      </c>
      <c r="T27" s="13" t="s">
        <v>91</v>
      </c>
      <c r="U27" s="13" t="s">
        <v>51</v>
      </c>
      <c r="V27" s="15"/>
      <c r="W27" s="13" t="s">
        <v>263</v>
      </c>
    </row>
    <row r="28" spans="1:23" ht="20" customHeight="1">
      <c r="A28" s="10" t="s">
        <v>264</v>
      </c>
      <c r="B28" s="11"/>
      <c r="C28" s="12" t="s">
        <v>265</v>
      </c>
      <c r="D28" s="15"/>
      <c r="E28" s="13" t="s">
        <v>266</v>
      </c>
      <c r="F28" s="13" t="s">
        <v>42</v>
      </c>
      <c r="G28" s="14">
        <v>2129</v>
      </c>
      <c r="H28" s="14">
        <v>2925</v>
      </c>
      <c r="I28" s="13" t="s">
        <v>44</v>
      </c>
      <c r="J28" s="13" t="s">
        <v>267</v>
      </c>
      <c r="K28" s="13" t="s">
        <v>268</v>
      </c>
      <c r="L28" s="14">
        <v>165112</v>
      </c>
      <c r="M28" s="13" t="s">
        <v>74</v>
      </c>
      <c r="N28" s="13" t="s">
        <v>269</v>
      </c>
      <c r="O28" s="13" t="s">
        <v>270</v>
      </c>
      <c r="P28" s="13" t="s">
        <v>271</v>
      </c>
      <c r="Q28" s="13" t="s">
        <v>272</v>
      </c>
      <c r="R28" s="15"/>
      <c r="S28" s="13" t="s">
        <v>50</v>
      </c>
      <c r="T28" s="13" t="s">
        <v>37</v>
      </c>
      <c r="U28" s="13" t="s">
        <v>51</v>
      </c>
      <c r="V28" s="15"/>
      <c r="W28" s="13" t="s">
        <v>273</v>
      </c>
    </row>
    <row r="29" spans="1:23" ht="20" customHeight="1">
      <c r="A29" s="10" t="s">
        <v>274</v>
      </c>
      <c r="B29" s="11"/>
      <c r="C29" s="12" t="s">
        <v>275</v>
      </c>
      <c r="D29" s="13" t="s">
        <v>210</v>
      </c>
      <c r="E29" s="13" t="s">
        <v>276</v>
      </c>
      <c r="F29" s="13" t="s">
        <v>277</v>
      </c>
      <c r="G29" s="14">
        <v>2138</v>
      </c>
      <c r="H29" s="15"/>
      <c r="I29" s="13" t="s">
        <v>278</v>
      </c>
      <c r="J29" s="13" t="s">
        <v>279</v>
      </c>
      <c r="K29" s="13" t="s">
        <v>280</v>
      </c>
      <c r="L29" s="14">
        <v>165167</v>
      </c>
      <c r="M29" s="13" t="s">
        <v>30</v>
      </c>
      <c r="N29" s="13" t="s">
        <v>60</v>
      </c>
      <c r="O29" s="13" t="s">
        <v>99</v>
      </c>
      <c r="P29" s="13" t="s">
        <v>216</v>
      </c>
      <c r="Q29" s="13" t="s">
        <v>281</v>
      </c>
      <c r="R29" s="15"/>
      <c r="S29" s="13" t="s">
        <v>282</v>
      </c>
      <c r="T29" s="13" t="s">
        <v>37</v>
      </c>
      <c r="U29" s="13" t="s">
        <v>51</v>
      </c>
      <c r="V29" s="15"/>
      <c r="W29" s="13" t="s">
        <v>283</v>
      </c>
    </row>
    <row r="30" spans="1:23" ht="20" customHeight="1">
      <c r="A30" s="10" t="s">
        <v>284</v>
      </c>
      <c r="B30" s="11"/>
      <c r="C30" s="12" t="s">
        <v>285</v>
      </c>
      <c r="D30" s="13" t="s">
        <v>277</v>
      </c>
      <c r="E30" s="13" t="s">
        <v>286</v>
      </c>
      <c r="F30" s="13" t="s">
        <v>277</v>
      </c>
      <c r="G30" s="14">
        <v>2141</v>
      </c>
      <c r="H30" s="15"/>
      <c r="I30" s="13" t="s">
        <v>278</v>
      </c>
      <c r="J30" s="13" t="s">
        <v>287</v>
      </c>
      <c r="K30" s="13" t="s">
        <v>288</v>
      </c>
      <c r="L30" s="14">
        <v>165167</v>
      </c>
      <c r="M30" s="13" t="s">
        <v>30</v>
      </c>
      <c r="N30" s="13" t="s">
        <v>60</v>
      </c>
      <c r="O30" s="13" t="s">
        <v>99</v>
      </c>
      <c r="P30" s="13" t="s">
        <v>216</v>
      </c>
      <c r="Q30" s="13" t="s">
        <v>281</v>
      </c>
      <c r="R30" s="13" t="s">
        <v>289</v>
      </c>
      <c r="S30" s="13" t="s">
        <v>282</v>
      </c>
      <c r="T30" s="13" t="s">
        <v>37</v>
      </c>
      <c r="U30" s="13" t="s">
        <v>51</v>
      </c>
      <c r="V30" s="15"/>
      <c r="W30" s="13" t="s">
        <v>290</v>
      </c>
    </row>
    <row r="31" spans="1:23" ht="20" customHeight="1">
      <c r="A31" s="10" t="s">
        <v>291</v>
      </c>
      <c r="B31" s="11"/>
      <c r="C31" s="12" t="s">
        <v>292</v>
      </c>
      <c r="D31" s="15"/>
      <c r="E31" s="13" t="s">
        <v>293</v>
      </c>
      <c r="F31" s="13" t="s">
        <v>164</v>
      </c>
      <c r="G31" s="14">
        <v>1801</v>
      </c>
      <c r="H31" s="15"/>
      <c r="I31" s="13" t="s">
        <v>165</v>
      </c>
      <c r="J31" s="13" t="s">
        <v>294</v>
      </c>
      <c r="K31" s="13" t="s">
        <v>295</v>
      </c>
      <c r="L31" s="14">
        <v>165255</v>
      </c>
      <c r="M31" s="13" t="s">
        <v>30</v>
      </c>
      <c r="N31" s="13" t="s">
        <v>31</v>
      </c>
      <c r="O31" s="13" t="s">
        <v>32</v>
      </c>
      <c r="P31" s="13" t="s">
        <v>33</v>
      </c>
      <c r="Q31" s="13" t="s">
        <v>34</v>
      </c>
      <c r="R31" s="13" t="s">
        <v>296</v>
      </c>
      <c r="S31" s="13" t="s">
        <v>36</v>
      </c>
      <c r="T31" s="13" t="s">
        <v>37</v>
      </c>
      <c r="U31" s="13" t="s">
        <v>51</v>
      </c>
      <c r="V31" s="15"/>
      <c r="W31" s="13" t="s">
        <v>297</v>
      </c>
    </row>
    <row r="32" spans="1:23" ht="20" customHeight="1">
      <c r="A32" s="10" t="s">
        <v>298</v>
      </c>
      <c r="B32" s="11"/>
      <c r="C32" s="12" t="s">
        <v>299</v>
      </c>
      <c r="D32" s="15"/>
      <c r="E32" s="13" t="s">
        <v>300</v>
      </c>
      <c r="F32" s="13" t="s">
        <v>301</v>
      </c>
      <c r="G32" s="14">
        <v>2186</v>
      </c>
      <c r="H32" s="15"/>
      <c r="I32" s="13" t="s">
        <v>302</v>
      </c>
      <c r="J32" s="13" t="s">
        <v>303</v>
      </c>
      <c r="K32" s="13" t="s">
        <v>304</v>
      </c>
      <c r="L32" s="14">
        <v>165529</v>
      </c>
      <c r="M32" s="13" t="s">
        <v>30</v>
      </c>
      <c r="N32" s="13" t="s">
        <v>60</v>
      </c>
      <c r="O32" s="13" t="s">
        <v>305</v>
      </c>
      <c r="P32" s="13" t="s">
        <v>88</v>
      </c>
      <c r="Q32" s="13" t="s">
        <v>89</v>
      </c>
      <c r="R32" s="13" t="s">
        <v>148</v>
      </c>
      <c r="S32" s="13" t="s">
        <v>36</v>
      </c>
      <c r="T32" s="13" t="s">
        <v>91</v>
      </c>
      <c r="U32" s="13" t="s">
        <v>51</v>
      </c>
      <c r="V32" s="15"/>
      <c r="W32" s="13" t="s">
        <v>306</v>
      </c>
    </row>
    <row r="33" spans="1:23" ht="20" customHeight="1">
      <c r="A33" s="10" t="s">
        <v>307</v>
      </c>
      <c r="B33" s="11"/>
      <c r="C33" s="12" t="s">
        <v>308</v>
      </c>
      <c r="D33" s="15"/>
      <c r="E33" s="13" t="s">
        <v>309</v>
      </c>
      <c r="F33" s="13" t="s">
        <v>310</v>
      </c>
      <c r="G33" s="14">
        <v>1810</v>
      </c>
      <c r="H33" s="15"/>
      <c r="I33" s="13" t="s">
        <v>311</v>
      </c>
      <c r="J33" s="13" t="s">
        <v>312</v>
      </c>
      <c r="K33" s="13" t="s">
        <v>313</v>
      </c>
      <c r="L33" s="15"/>
      <c r="M33" s="13" t="s">
        <v>30</v>
      </c>
      <c r="N33" s="13" t="s">
        <v>31</v>
      </c>
      <c r="O33" s="13" t="s">
        <v>32</v>
      </c>
      <c r="P33" s="13" t="s">
        <v>33</v>
      </c>
      <c r="Q33" s="13" t="s">
        <v>34</v>
      </c>
      <c r="R33" s="13" t="s">
        <v>35</v>
      </c>
      <c r="S33" s="13" t="s">
        <v>36</v>
      </c>
      <c r="T33" s="13" t="s">
        <v>37</v>
      </c>
      <c r="U33" s="13" t="s">
        <v>38</v>
      </c>
      <c r="V33" s="15"/>
      <c r="W33" s="13" t="s">
        <v>314</v>
      </c>
    </row>
    <row r="34" spans="1:23" ht="20" customHeight="1">
      <c r="A34" s="10" t="s">
        <v>315</v>
      </c>
      <c r="B34" s="11"/>
      <c r="C34" s="12" t="s">
        <v>316</v>
      </c>
      <c r="D34" s="15"/>
      <c r="E34" s="13" t="s">
        <v>317</v>
      </c>
      <c r="F34" s="13" t="s">
        <v>42</v>
      </c>
      <c r="G34" s="14">
        <v>2128</v>
      </c>
      <c r="H34" s="15"/>
      <c r="I34" s="13" t="s">
        <v>44</v>
      </c>
      <c r="J34" s="13" t="s">
        <v>318</v>
      </c>
      <c r="K34" s="13" t="s">
        <v>319</v>
      </c>
      <c r="L34" s="15"/>
      <c r="M34" s="13" t="s">
        <v>30</v>
      </c>
      <c r="N34" s="13" t="s">
        <v>31</v>
      </c>
      <c r="O34" s="13" t="s">
        <v>32</v>
      </c>
      <c r="P34" s="13" t="s">
        <v>33</v>
      </c>
      <c r="Q34" s="13" t="s">
        <v>34</v>
      </c>
      <c r="R34" s="13" t="s">
        <v>35</v>
      </c>
      <c r="S34" s="13" t="s">
        <v>50</v>
      </c>
      <c r="T34" s="13" t="s">
        <v>37</v>
      </c>
      <c r="U34" s="13" t="s">
        <v>38</v>
      </c>
      <c r="V34" s="15"/>
      <c r="W34" s="13" t="s">
        <v>320</v>
      </c>
    </row>
    <row r="35" spans="1:23" ht="20" customHeight="1">
      <c r="A35" s="10" t="s">
        <v>321</v>
      </c>
      <c r="B35" s="11"/>
      <c r="C35" s="12" t="s">
        <v>322</v>
      </c>
      <c r="D35" s="15"/>
      <c r="E35" s="13" t="s">
        <v>323</v>
      </c>
      <c r="F35" s="13" t="s">
        <v>26</v>
      </c>
      <c r="G35" s="14">
        <v>2170</v>
      </c>
      <c r="H35" s="15"/>
      <c r="I35" s="13" t="s">
        <v>27</v>
      </c>
      <c r="J35" s="13" t="s">
        <v>324</v>
      </c>
      <c r="K35" s="13" t="s">
        <v>325</v>
      </c>
      <c r="L35" s="14">
        <v>165644</v>
      </c>
      <c r="M35" s="13" t="s">
        <v>30</v>
      </c>
      <c r="N35" s="13" t="s">
        <v>60</v>
      </c>
      <c r="O35" s="13" t="s">
        <v>305</v>
      </c>
      <c r="P35" s="13" t="s">
        <v>326</v>
      </c>
      <c r="Q35" s="13" t="s">
        <v>327</v>
      </c>
      <c r="R35" s="15"/>
      <c r="S35" s="13" t="s">
        <v>36</v>
      </c>
      <c r="T35" s="13" t="s">
        <v>91</v>
      </c>
      <c r="U35" s="13" t="s">
        <v>51</v>
      </c>
      <c r="V35" s="15"/>
      <c r="W35" s="13" t="s">
        <v>328</v>
      </c>
    </row>
    <row r="36" spans="1:23" ht="20" customHeight="1">
      <c r="A36" s="10" t="s">
        <v>329</v>
      </c>
      <c r="B36" s="11"/>
      <c r="C36" s="12" t="s">
        <v>330</v>
      </c>
      <c r="D36" s="15"/>
      <c r="E36" s="13" t="s">
        <v>331</v>
      </c>
      <c r="F36" s="13" t="s">
        <v>332</v>
      </c>
      <c r="G36" s="14">
        <v>1876</v>
      </c>
      <c r="H36" s="15"/>
      <c r="I36" s="13" t="s">
        <v>333</v>
      </c>
      <c r="J36" s="13" t="s">
        <v>334</v>
      </c>
      <c r="K36" s="13" t="s">
        <v>335</v>
      </c>
      <c r="L36" s="14">
        <v>410964</v>
      </c>
      <c r="M36" s="13" t="s">
        <v>30</v>
      </c>
      <c r="N36" s="13" t="s">
        <v>31</v>
      </c>
      <c r="O36" s="13" t="s">
        <v>32</v>
      </c>
      <c r="P36" s="13" t="s">
        <v>33</v>
      </c>
      <c r="Q36" s="13" t="s">
        <v>34</v>
      </c>
      <c r="R36" s="13" t="s">
        <v>336</v>
      </c>
      <c r="S36" s="13" t="s">
        <v>36</v>
      </c>
      <c r="T36" s="13" t="s">
        <v>37</v>
      </c>
      <c r="U36" s="13" t="s">
        <v>51</v>
      </c>
      <c r="V36" s="15"/>
      <c r="W36" s="13" t="s">
        <v>337</v>
      </c>
    </row>
    <row r="37" spans="1:23" ht="20" customHeight="1">
      <c r="A37" s="10" t="s">
        <v>338</v>
      </c>
      <c r="B37" s="11"/>
      <c r="C37" s="12" t="s">
        <v>339</v>
      </c>
      <c r="D37" s="15"/>
      <c r="E37" s="13" t="s">
        <v>340</v>
      </c>
      <c r="F37" s="13" t="s">
        <v>341</v>
      </c>
      <c r="G37" s="14">
        <v>2155</v>
      </c>
      <c r="H37" s="15"/>
      <c r="I37" s="13" t="s">
        <v>342</v>
      </c>
      <c r="J37" s="13" t="s">
        <v>343</v>
      </c>
      <c r="K37" s="13" t="s">
        <v>344</v>
      </c>
      <c r="L37" s="14">
        <v>362782</v>
      </c>
      <c r="M37" s="13" t="s">
        <v>30</v>
      </c>
      <c r="N37" s="13" t="s">
        <v>31</v>
      </c>
      <c r="O37" s="13" t="s">
        <v>32</v>
      </c>
      <c r="P37" s="13" t="s">
        <v>33</v>
      </c>
      <c r="Q37" s="13" t="s">
        <v>48</v>
      </c>
      <c r="R37" s="13" t="s">
        <v>345</v>
      </c>
      <c r="S37" s="13" t="s">
        <v>36</v>
      </c>
      <c r="T37" s="13" t="s">
        <v>37</v>
      </c>
      <c r="U37" s="13" t="s">
        <v>51</v>
      </c>
      <c r="V37" s="15"/>
      <c r="W37" s="13" t="s">
        <v>346</v>
      </c>
    </row>
    <row r="38" spans="1:23" ht="20" customHeight="1">
      <c r="A38" s="10" t="s">
        <v>347</v>
      </c>
      <c r="B38" s="11"/>
      <c r="C38" s="12" t="s">
        <v>348</v>
      </c>
      <c r="D38" s="15"/>
      <c r="E38" s="13" t="s">
        <v>349</v>
      </c>
      <c r="F38" s="13" t="s">
        <v>42</v>
      </c>
      <c r="G38" s="14">
        <v>2116</v>
      </c>
      <c r="H38" s="14">
        <v>4624</v>
      </c>
      <c r="I38" s="13" t="s">
        <v>44</v>
      </c>
      <c r="J38" s="13" t="s">
        <v>350</v>
      </c>
      <c r="K38" s="13" t="s">
        <v>351</v>
      </c>
      <c r="L38" s="14">
        <v>165662</v>
      </c>
      <c r="M38" s="13" t="s">
        <v>30</v>
      </c>
      <c r="N38" s="13" t="s">
        <v>60</v>
      </c>
      <c r="O38" s="13" t="s">
        <v>99</v>
      </c>
      <c r="P38" s="13" t="s">
        <v>352</v>
      </c>
      <c r="Q38" s="13" t="s">
        <v>353</v>
      </c>
      <c r="R38" s="13" t="s">
        <v>354</v>
      </c>
      <c r="S38" s="13" t="s">
        <v>50</v>
      </c>
      <c r="T38" s="13" t="s">
        <v>91</v>
      </c>
      <c r="U38" s="13" t="s">
        <v>51</v>
      </c>
      <c r="V38" s="15"/>
      <c r="W38" s="13" t="s">
        <v>355</v>
      </c>
    </row>
    <row r="39" spans="1:23" ht="20" customHeight="1">
      <c r="A39" s="10" t="s">
        <v>356</v>
      </c>
      <c r="B39" s="11"/>
      <c r="C39" s="12" t="s">
        <v>357</v>
      </c>
      <c r="D39" s="15"/>
      <c r="E39" s="13" t="s">
        <v>358</v>
      </c>
      <c r="F39" s="13" t="s">
        <v>42</v>
      </c>
      <c r="G39" s="14">
        <v>2115</v>
      </c>
      <c r="H39" s="15"/>
      <c r="I39" s="13" t="s">
        <v>44</v>
      </c>
      <c r="J39" s="13" t="s">
        <v>359</v>
      </c>
      <c r="K39" s="13" t="s">
        <v>360</v>
      </c>
      <c r="L39" s="14">
        <v>165671</v>
      </c>
      <c r="M39" s="13" t="s">
        <v>30</v>
      </c>
      <c r="N39" s="13" t="s">
        <v>60</v>
      </c>
      <c r="O39" s="13" t="s">
        <v>305</v>
      </c>
      <c r="P39" s="13" t="s">
        <v>361</v>
      </c>
      <c r="Q39" s="13" t="s">
        <v>362</v>
      </c>
      <c r="R39" s="15"/>
      <c r="S39" s="13" t="s">
        <v>50</v>
      </c>
      <c r="T39" s="13" t="s">
        <v>91</v>
      </c>
      <c r="U39" s="13" t="s">
        <v>51</v>
      </c>
      <c r="V39" s="15"/>
      <c r="W39" s="13" t="s">
        <v>363</v>
      </c>
    </row>
    <row r="40" spans="1:23" ht="20" customHeight="1">
      <c r="A40" s="10" t="s">
        <v>364</v>
      </c>
      <c r="B40" s="11"/>
      <c r="C40" s="12" t="s">
        <v>365</v>
      </c>
      <c r="D40" s="13" t="s">
        <v>366</v>
      </c>
      <c r="E40" s="13" t="s">
        <v>367</v>
      </c>
      <c r="F40" s="13" t="s">
        <v>366</v>
      </c>
      <c r="G40" s="14">
        <v>1701</v>
      </c>
      <c r="H40" s="15"/>
      <c r="I40" s="13" t="s">
        <v>368</v>
      </c>
      <c r="J40" s="13" t="s">
        <v>369</v>
      </c>
      <c r="K40" s="13" t="s">
        <v>370</v>
      </c>
      <c r="L40" s="14">
        <v>443678</v>
      </c>
      <c r="M40" s="13" t="s">
        <v>30</v>
      </c>
      <c r="N40" s="13" t="s">
        <v>31</v>
      </c>
      <c r="O40" s="13" t="s">
        <v>32</v>
      </c>
      <c r="P40" s="13" t="s">
        <v>33</v>
      </c>
      <c r="Q40" s="13" t="s">
        <v>77</v>
      </c>
      <c r="R40" s="13" t="s">
        <v>371</v>
      </c>
      <c r="S40" s="13" t="s">
        <v>65</v>
      </c>
      <c r="T40" s="13" t="s">
        <v>37</v>
      </c>
      <c r="U40" s="13" t="s">
        <v>51</v>
      </c>
      <c r="V40" s="15"/>
      <c r="W40" s="13" t="s">
        <v>372</v>
      </c>
    </row>
    <row r="41" spans="1:23" ht="20" customHeight="1">
      <c r="A41" s="10" t="s">
        <v>373</v>
      </c>
      <c r="B41" s="11"/>
      <c r="C41" s="12" t="s">
        <v>365</v>
      </c>
      <c r="D41" s="13" t="s">
        <v>203</v>
      </c>
      <c r="E41" s="13" t="s">
        <v>374</v>
      </c>
      <c r="F41" s="13" t="s">
        <v>203</v>
      </c>
      <c r="G41" s="14">
        <v>2148</v>
      </c>
      <c r="H41" s="15"/>
      <c r="I41" s="13" t="s">
        <v>205</v>
      </c>
      <c r="J41" s="13" t="s">
        <v>375</v>
      </c>
      <c r="K41" s="13" t="s">
        <v>370</v>
      </c>
      <c r="L41" s="14">
        <v>407179</v>
      </c>
      <c r="M41" s="13" t="s">
        <v>30</v>
      </c>
      <c r="N41" s="13" t="s">
        <v>31</v>
      </c>
      <c r="O41" s="13" t="s">
        <v>32</v>
      </c>
      <c r="P41" s="13" t="s">
        <v>33</v>
      </c>
      <c r="Q41" s="13" t="s">
        <v>77</v>
      </c>
      <c r="R41" s="13" t="s">
        <v>371</v>
      </c>
      <c r="S41" s="13" t="s">
        <v>36</v>
      </c>
      <c r="T41" s="13" t="s">
        <v>37</v>
      </c>
      <c r="U41" s="13" t="s">
        <v>51</v>
      </c>
      <c r="V41" s="15"/>
      <c r="W41" s="13" t="s">
        <v>376</v>
      </c>
    </row>
    <row r="42" spans="1:23" ht="20" customHeight="1">
      <c r="A42" s="10" t="s">
        <v>377</v>
      </c>
      <c r="B42" s="11"/>
      <c r="C42" s="12" t="s">
        <v>365</v>
      </c>
      <c r="D42" s="13" t="s">
        <v>42</v>
      </c>
      <c r="E42" s="13" t="s">
        <v>378</v>
      </c>
      <c r="F42" s="13" t="s">
        <v>42</v>
      </c>
      <c r="G42" s="14">
        <v>2111</v>
      </c>
      <c r="H42" s="15"/>
      <c r="I42" s="13" t="s">
        <v>44</v>
      </c>
      <c r="J42" s="13" t="s">
        <v>369</v>
      </c>
      <c r="K42" s="13" t="s">
        <v>379</v>
      </c>
      <c r="L42" s="14">
        <v>164845</v>
      </c>
      <c r="M42" s="13" t="s">
        <v>30</v>
      </c>
      <c r="N42" s="13" t="s">
        <v>31</v>
      </c>
      <c r="O42" s="13" t="s">
        <v>32</v>
      </c>
      <c r="P42" s="13" t="s">
        <v>33</v>
      </c>
      <c r="Q42" s="13" t="s">
        <v>77</v>
      </c>
      <c r="R42" s="13" t="s">
        <v>371</v>
      </c>
      <c r="S42" s="13" t="s">
        <v>50</v>
      </c>
      <c r="T42" s="13" t="s">
        <v>37</v>
      </c>
      <c r="U42" s="13" t="s">
        <v>51</v>
      </c>
      <c r="V42" s="15"/>
      <c r="W42" s="13" t="s">
        <v>380</v>
      </c>
    </row>
    <row r="43" spans="1:23" ht="20" customHeight="1">
      <c r="A43" s="10" t="s">
        <v>381</v>
      </c>
      <c r="B43" s="11"/>
      <c r="C43" s="12" t="s">
        <v>382</v>
      </c>
      <c r="D43" s="15"/>
      <c r="E43" s="13" t="s">
        <v>383</v>
      </c>
      <c r="F43" s="13" t="s">
        <v>384</v>
      </c>
      <c r="G43" s="14">
        <v>1915</v>
      </c>
      <c r="H43" s="15"/>
      <c r="I43" s="13" t="s">
        <v>385</v>
      </c>
      <c r="J43" s="13" t="s">
        <v>386</v>
      </c>
      <c r="K43" s="13" t="s">
        <v>387</v>
      </c>
      <c r="L43" s="14">
        <v>165699</v>
      </c>
      <c r="M43" s="13" t="s">
        <v>30</v>
      </c>
      <c r="N43" s="13" t="s">
        <v>60</v>
      </c>
      <c r="O43" s="13" t="s">
        <v>305</v>
      </c>
      <c r="P43" s="13" t="s">
        <v>128</v>
      </c>
      <c r="Q43" s="13" t="s">
        <v>129</v>
      </c>
      <c r="R43" s="15"/>
      <c r="S43" s="13" t="s">
        <v>36</v>
      </c>
      <c r="T43" s="13" t="s">
        <v>91</v>
      </c>
      <c r="U43" s="13" t="s">
        <v>51</v>
      </c>
      <c r="V43" s="15"/>
      <c r="W43" s="13" t="s">
        <v>388</v>
      </c>
    </row>
    <row r="44" spans="1:23" ht="20" customHeight="1">
      <c r="A44" s="10" t="s">
        <v>389</v>
      </c>
      <c r="B44" s="11"/>
      <c r="C44" s="12" t="s">
        <v>390</v>
      </c>
      <c r="D44" s="15"/>
      <c r="E44" s="13" t="s">
        <v>391</v>
      </c>
      <c r="F44" s="13" t="s">
        <v>392</v>
      </c>
      <c r="G44" s="14">
        <v>1960</v>
      </c>
      <c r="H44" s="15"/>
      <c r="I44" s="13" t="s">
        <v>393</v>
      </c>
      <c r="J44" s="13" t="s">
        <v>394</v>
      </c>
      <c r="K44" s="13" t="s">
        <v>395</v>
      </c>
      <c r="L44" s="15"/>
      <c r="M44" s="13" t="s">
        <v>30</v>
      </c>
      <c r="N44" s="13" t="s">
        <v>31</v>
      </c>
      <c r="O44" s="13" t="s">
        <v>32</v>
      </c>
      <c r="P44" s="13" t="s">
        <v>33</v>
      </c>
      <c r="Q44" s="13" t="s">
        <v>34</v>
      </c>
      <c r="R44" s="13" t="s">
        <v>35</v>
      </c>
      <c r="S44" s="13" t="s">
        <v>65</v>
      </c>
      <c r="T44" s="13" t="s">
        <v>37</v>
      </c>
      <c r="U44" s="13" t="s">
        <v>38</v>
      </c>
      <c r="V44" s="15"/>
      <c r="W44" s="13" t="s">
        <v>396</v>
      </c>
    </row>
    <row r="45" spans="1:23" ht="20" customHeight="1">
      <c r="A45" s="10" t="s">
        <v>397</v>
      </c>
      <c r="B45" s="11"/>
      <c r="C45" s="12" t="s">
        <v>398</v>
      </c>
      <c r="D45" s="15"/>
      <c r="E45" s="13" t="s">
        <v>399</v>
      </c>
      <c r="F45" s="13" t="s">
        <v>400</v>
      </c>
      <c r="G45" s="14">
        <v>2090</v>
      </c>
      <c r="H45" s="15"/>
      <c r="I45" s="13" t="s">
        <v>401</v>
      </c>
      <c r="J45" s="13" t="s">
        <v>402</v>
      </c>
      <c r="K45" s="13" t="s">
        <v>403</v>
      </c>
      <c r="L45" s="14">
        <v>436599</v>
      </c>
      <c r="M45" s="13" t="s">
        <v>30</v>
      </c>
      <c r="N45" s="13" t="s">
        <v>404</v>
      </c>
      <c r="O45" s="13" t="s">
        <v>47</v>
      </c>
      <c r="P45" s="13" t="s">
        <v>405</v>
      </c>
      <c r="Q45" s="13" t="s">
        <v>406</v>
      </c>
      <c r="R45" s="13" t="s">
        <v>407</v>
      </c>
      <c r="S45" s="13" t="s">
        <v>36</v>
      </c>
      <c r="T45" s="13" t="s">
        <v>37</v>
      </c>
      <c r="U45" s="13" t="s">
        <v>51</v>
      </c>
      <c r="V45" s="15"/>
      <c r="W45" s="13" t="s">
        <v>408</v>
      </c>
    </row>
    <row r="46" spans="1:23" ht="20" customHeight="1">
      <c r="A46" s="10" t="s">
        <v>409</v>
      </c>
      <c r="B46" s="11"/>
      <c r="C46" s="12" t="s">
        <v>410</v>
      </c>
      <c r="D46" s="15"/>
      <c r="E46" s="13" t="s">
        <v>411</v>
      </c>
      <c r="F46" s="13" t="s">
        <v>42</v>
      </c>
      <c r="G46" s="14">
        <v>2116</v>
      </c>
      <c r="H46" s="15"/>
      <c r="I46" s="13" t="s">
        <v>44</v>
      </c>
      <c r="J46" s="13" t="s">
        <v>412</v>
      </c>
      <c r="K46" s="13" t="s">
        <v>413</v>
      </c>
      <c r="L46" s="14">
        <v>165802</v>
      </c>
      <c r="M46" s="13" t="s">
        <v>30</v>
      </c>
      <c r="N46" s="13" t="s">
        <v>60</v>
      </c>
      <c r="O46" s="13" t="s">
        <v>305</v>
      </c>
      <c r="P46" s="13" t="s">
        <v>414</v>
      </c>
      <c r="Q46" s="13" t="s">
        <v>415</v>
      </c>
      <c r="R46" s="15"/>
      <c r="S46" s="13" t="s">
        <v>50</v>
      </c>
      <c r="T46" s="13" t="s">
        <v>91</v>
      </c>
      <c r="U46" s="13" t="s">
        <v>51</v>
      </c>
      <c r="V46" s="15"/>
      <c r="W46" s="13" t="s">
        <v>416</v>
      </c>
    </row>
    <row r="47" spans="1:23" ht="20" customHeight="1">
      <c r="A47" s="10" t="s">
        <v>417</v>
      </c>
      <c r="B47" s="11"/>
      <c r="C47" s="12" t="s">
        <v>418</v>
      </c>
      <c r="D47" s="13" t="s">
        <v>419</v>
      </c>
      <c r="E47" s="13" t="s">
        <v>420</v>
      </c>
      <c r="F47" s="13" t="s">
        <v>419</v>
      </c>
      <c r="G47" s="14">
        <v>2149</v>
      </c>
      <c r="H47" s="15"/>
      <c r="I47" s="13" t="s">
        <v>421</v>
      </c>
      <c r="J47" s="13" t="s">
        <v>422</v>
      </c>
      <c r="K47" s="13" t="s">
        <v>423</v>
      </c>
      <c r="L47" s="15"/>
      <c r="M47" s="13" t="s">
        <v>30</v>
      </c>
      <c r="N47" s="13" t="s">
        <v>31</v>
      </c>
      <c r="O47" s="13" t="s">
        <v>32</v>
      </c>
      <c r="P47" s="13" t="s">
        <v>33</v>
      </c>
      <c r="Q47" s="13" t="s">
        <v>34</v>
      </c>
      <c r="R47" s="13" t="s">
        <v>35</v>
      </c>
      <c r="S47" s="13" t="s">
        <v>65</v>
      </c>
      <c r="T47" s="13" t="s">
        <v>37</v>
      </c>
      <c r="U47" s="13" t="s">
        <v>38</v>
      </c>
      <c r="V47" s="15"/>
      <c r="W47" s="13" t="s">
        <v>424</v>
      </c>
    </row>
    <row r="48" spans="1:23" ht="20" customHeight="1">
      <c r="A48" s="10" t="s">
        <v>425</v>
      </c>
      <c r="B48" s="11"/>
      <c r="C48" s="12" t="s">
        <v>426</v>
      </c>
      <c r="D48" s="13" t="s">
        <v>164</v>
      </c>
      <c r="E48" s="13" t="s">
        <v>427</v>
      </c>
      <c r="F48" s="13" t="s">
        <v>164</v>
      </c>
      <c r="G48" s="14">
        <v>1801</v>
      </c>
      <c r="H48" s="15"/>
      <c r="I48" s="13" t="s">
        <v>165</v>
      </c>
      <c r="J48" s="13" t="s">
        <v>428</v>
      </c>
      <c r="K48" s="13" t="s">
        <v>423</v>
      </c>
      <c r="L48" s="15"/>
      <c r="M48" s="13" t="s">
        <v>30</v>
      </c>
      <c r="N48" s="13" t="s">
        <v>31</v>
      </c>
      <c r="O48" s="13" t="s">
        <v>32</v>
      </c>
      <c r="P48" s="13" t="s">
        <v>33</v>
      </c>
      <c r="Q48" s="13" t="s">
        <v>34</v>
      </c>
      <c r="R48" s="13" t="s">
        <v>35</v>
      </c>
      <c r="S48" s="13" t="s">
        <v>36</v>
      </c>
      <c r="T48" s="13" t="s">
        <v>37</v>
      </c>
      <c r="U48" s="13" t="s">
        <v>38</v>
      </c>
      <c r="V48" s="15"/>
      <c r="W48" s="13" t="s">
        <v>429</v>
      </c>
    </row>
    <row r="49" spans="1:23" ht="20" customHeight="1">
      <c r="A49" s="10" t="s">
        <v>430</v>
      </c>
      <c r="B49" s="11"/>
      <c r="C49" s="12" t="s">
        <v>431</v>
      </c>
      <c r="D49" s="15"/>
      <c r="E49" s="13" t="s">
        <v>432</v>
      </c>
      <c r="F49" s="13" t="s">
        <v>366</v>
      </c>
      <c r="G49" s="14">
        <v>1701</v>
      </c>
      <c r="H49" s="14">
        <v>9101</v>
      </c>
      <c r="I49" s="13" t="s">
        <v>368</v>
      </c>
      <c r="J49" s="13" t="s">
        <v>433</v>
      </c>
      <c r="K49" s="13" t="s">
        <v>434</v>
      </c>
      <c r="L49" s="14">
        <v>165866</v>
      </c>
      <c r="M49" s="13" t="s">
        <v>74</v>
      </c>
      <c r="N49" s="13" t="s">
        <v>435</v>
      </c>
      <c r="O49" s="13" t="s">
        <v>436</v>
      </c>
      <c r="P49" s="13" t="s">
        <v>437</v>
      </c>
      <c r="Q49" s="13" t="s">
        <v>438</v>
      </c>
      <c r="R49" s="13" t="s">
        <v>289</v>
      </c>
      <c r="S49" s="13" t="s">
        <v>65</v>
      </c>
      <c r="T49" s="13" t="s">
        <v>91</v>
      </c>
      <c r="U49" s="13" t="s">
        <v>51</v>
      </c>
      <c r="V49" s="15"/>
      <c r="W49" s="13" t="s">
        <v>439</v>
      </c>
    </row>
    <row r="50" spans="1:23" ht="20" customHeight="1">
      <c r="A50" s="10" t="s">
        <v>440</v>
      </c>
      <c r="B50" s="11"/>
      <c r="C50" s="12" t="s">
        <v>441</v>
      </c>
      <c r="D50" s="15"/>
      <c r="E50" s="13" t="s">
        <v>442</v>
      </c>
      <c r="F50" s="13" t="s">
        <v>443</v>
      </c>
      <c r="G50" s="14">
        <v>2492</v>
      </c>
      <c r="H50" s="14">
        <v>1245</v>
      </c>
      <c r="I50" s="13" t="s">
        <v>444</v>
      </c>
      <c r="J50" s="13" t="s">
        <v>445</v>
      </c>
      <c r="K50" s="13" t="s">
        <v>446</v>
      </c>
      <c r="L50" s="14">
        <v>441982</v>
      </c>
      <c r="M50" s="13" t="s">
        <v>30</v>
      </c>
      <c r="N50" s="13" t="s">
        <v>60</v>
      </c>
      <c r="O50" s="13" t="s">
        <v>99</v>
      </c>
      <c r="P50" s="13" t="s">
        <v>447</v>
      </c>
      <c r="Q50" s="13" t="s">
        <v>448</v>
      </c>
      <c r="R50" s="13" t="s">
        <v>449</v>
      </c>
      <c r="S50" s="13" t="s">
        <v>36</v>
      </c>
      <c r="T50" s="13" t="s">
        <v>91</v>
      </c>
      <c r="U50" s="13" t="s">
        <v>51</v>
      </c>
      <c r="V50" s="15"/>
      <c r="W50" s="13" t="s">
        <v>450</v>
      </c>
    </row>
    <row r="51" spans="1:23" ht="20" customHeight="1">
      <c r="A51" s="10" t="s">
        <v>451</v>
      </c>
      <c r="B51" s="11"/>
      <c r="C51" s="12" t="s">
        <v>452</v>
      </c>
      <c r="D51" s="15"/>
      <c r="E51" s="13" t="s">
        <v>453</v>
      </c>
      <c r="F51" s="13" t="s">
        <v>454</v>
      </c>
      <c r="G51" s="14">
        <v>1984</v>
      </c>
      <c r="H51" s="15"/>
      <c r="I51" s="13" t="s">
        <v>455</v>
      </c>
      <c r="J51" s="13" t="s">
        <v>456</v>
      </c>
      <c r="K51" s="13" t="s">
        <v>457</v>
      </c>
      <c r="L51" s="14">
        <v>165936</v>
      </c>
      <c r="M51" s="13" t="s">
        <v>30</v>
      </c>
      <c r="N51" s="13" t="s">
        <v>60</v>
      </c>
      <c r="O51" s="13" t="s">
        <v>305</v>
      </c>
      <c r="P51" s="13" t="s">
        <v>88</v>
      </c>
      <c r="Q51" s="13" t="s">
        <v>89</v>
      </c>
      <c r="R51" s="15"/>
      <c r="S51" s="13" t="s">
        <v>36</v>
      </c>
      <c r="T51" s="13" t="s">
        <v>91</v>
      </c>
      <c r="U51" s="13" t="s">
        <v>51</v>
      </c>
      <c r="V51" s="15"/>
      <c r="W51" s="13" t="s">
        <v>458</v>
      </c>
    </row>
    <row r="52" spans="1:23" ht="20" customHeight="1">
      <c r="A52" s="10" t="s">
        <v>459</v>
      </c>
      <c r="B52" s="11"/>
      <c r="C52" s="12" t="s">
        <v>460</v>
      </c>
      <c r="D52" s="13" t="s">
        <v>42</v>
      </c>
      <c r="E52" s="13" t="s">
        <v>461</v>
      </c>
      <c r="F52" s="13" t="s">
        <v>462</v>
      </c>
      <c r="G52" s="14">
        <v>2119</v>
      </c>
      <c r="H52" s="15"/>
      <c r="I52" s="13" t="s">
        <v>44</v>
      </c>
      <c r="J52" s="13" t="s">
        <v>463</v>
      </c>
      <c r="K52" s="13" t="s">
        <v>464</v>
      </c>
      <c r="L52" s="14">
        <v>165945</v>
      </c>
      <c r="M52" s="13" t="s">
        <v>30</v>
      </c>
      <c r="N52" s="13" t="s">
        <v>60</v>
      </c>
      <c r="O52" s="13" t="s">
        <v>61</v>
      </c>
      <c r="P52" s="13" t="s">
        <v>465</v>
      </c>
      <c r="Q52" s="13" t="s">
        <v>466</v>
      </c>
      <c r="R52" s="13" t="s">
        <v>467</v>
      </c>
      <c r="S52" s="13" t="s">
        <v>36</v>
      </c>
      <c r="T52" s="13" t="s">
        <v>91</v>
      </c>
      <c r="U52" s="13" t="s">
        <v>51</v>
      </c>
      <c r="V52" s="15"/>
      <c r="W52" s="13" t="s">
        <v>468</v>
      </c>
    </row>
    <row r="53" spans="1:23" ht="20" customHeight="1">
      <c r="A53" s="10" t="s">
        <v>469</v>
      </c>
      <c r="B53" s="11"/>
      <c r="C53" s="12" t="s">
        <v>460</v>
      </c>
      <c r="D53" s="13" t="s">
        <v>470</v>
      </c>
      <c r="E53" s="13" t="s">
        <v>471</v>
      </c>
      <c r="F53" s="13" t="s">
        <v>470</v>
      </c>
      <c r="G53" s="14">
        <v>1982</v>
      </c>
      <c r="H53" s="15"/>
      <c r="I53" s="13" t="s">
        <v>472</v>
      </c>
      <c r="J53" s="13" t="s">
        <v>473</v>
      </c>
      <c r="K53" s="13" t="s">
        <v>474</v>
      </c>
      <c r="L53" s="14">
        <v>165945</v>
      </c>
      <c r="M53" s="13" t="s">
        <v>30</v>
      </c>
      <c r="N53" s="13" t="s">
        <v>60</v>
      </c>
      <c r="O53" s="13" t="s">
        <v>61</v>
      </c>
      <c r="P53" s="13" t="s">
        <v>465</v>
      </c>
      <c r="Q53" s="13" t="s">
        <v>466</v>
      </c>
      <c r="R53" s="13" t="s">
        <v>467</v>
      </c>
      <c r="S53" s="13" t="s">
        <v>36</v>
      </c>
      <c r="T53" s="13" t="s">
        <v>91</v>
      </c>
      <c r="U53" s="13" t="s">
        <v>51</v>
      </c>
      <c r="V53" s="15"/>
      <c r="W53" s="13" t="s">
        <v>475</v>
      </c>
    </row>
    <row r="54" spans="1:23" ht="20" customHeight="1">
      <c r="A54" s="10" t="s">
        <v>476</v>
      </c>
      <c r="B54" s="11"/>
      <c r="C54" s="12" t="s">
        <v>477</v>
      </c>
      <c r="D54" s="15"/>
      <c r="E54" s="13" t="s">
        <v>478</v>
      </c>
      <c r="F54" s="13" t="s">
        <v>164</v>
      </c>
      <c r="G54" s="14">
        <v>1801</v>
      </c>
      <c r="H54" s="15"/>
      <c r="I54" s="13" t="s">
        <v>165</v>
      </c>
      <c r="J54" s="13" t="s">
        <v>479</v>
      </c>
      <c r="K54" s="13" t="s">
        <v>480</v>
      </c>
      <c r="L54" s="15"/>
      <c r="M54" s="13" t="s">
        <v>30</v>
      </c>
      <c r="N54" s="13" t="s">
        <v>31</v>
      </c>
      <c r="O54" s="13" t="s">
        <v>47</v>
      </c>
      <c r="P54" s="13" t="s">
        <v>33</v>
      </c>
      <c r="Q54" s="13" t="s">
        <v>481</v>
      </c>
      <c r="R54" s="13" t="s">
        <v>482</v>
      </c>
      <c r="S54" s="13" t="s">
        <v>36</v>
      </c>
      <c r="T54" s="13" t="s">
        <v>37</v>
      </c>
      <c r="U54" s="13" t="s">
        <v>38</v>
      </c>
      <c r="V54" s="15"/>
      <c r="W54" s="13" t="s">
        <v>483</v>
      </c>
    </row>
    <row r="55" spans="1:23" ht="20" customHeight="1">
      <c r="A55" s="10" t="s">
        <v>484</v>
      </c>
      <c r="B55" s="11"/>
      <c r="C55" s="12" t="s">
        <v>485</v>
      </c>
      <c r="D55" s="15"/>
      <c r="E55" s="13" t="s">
        <v>486</v>
      </c>
      <c r="F55" s="13" t="s">
        <v>487</v>
      </c>
      <c r="G55" s="14">
        <v>1879</v>
      </c>
      <c r="H55" s="15"/>
      <c r="I55" s="13" t="s">
        <v>488</v>
      </c>
      <c r="J55" s="13" t="s">
        <v>489</v>
      </c>
      <c r="K55" s="13" t="s">
        <v>490</v>
      </c>
      <c r="L55" s="14">
        <v>382416</v>
      </c>
      <c r="M55" s="13" t="s">
        <v>74</v>
      </c>
      <c r="N55" s="13" t="s">
        <v>75</v>
      </c>
      <c r="O55" s="13" t="s">
        <v>76</v>
      </c>
      <c r="P55" s="13" t="s">
        <v>33</v>
      </c>
      <c r="Q55" s="13" t="s">
        <v>77</v>
      </c>
      <c r="R55" s="13" t="s">
        <v>491</v>
      </c>
      <c r="S55" s="13" t="s">
        <v>36</v>
      </c>
      <c r="T55" s="13" t="s">
        <v>37</v>
      </c>
      <c r="U55" s="13" t="s">
        <v>51</v>
      </c>
      <c r="V55" s="15"/>
      <c r="W55" s="13" t="s">
        <v>492</v>
      </c>
    </row>
    <row r="56" spans="1:23" ht="20" customHeight="1">
      <c r="A56" s="10" t="s">
        <v>493</v>
      </c>
      <c r="B56" s="11"/>
      <c r="C56" s="12" t="s">
        <v>494</v>
      </c>
      <c r="D56" s="15"/>
      <c r="E56" s="13" t="s">
        <v>495</v>
      </c>
      <c r="F56" s="13" t="s">
        <v>496</v>
      </c>
      <c r="G56" s="14">
        <v>1880</v>
      </c>
      <c r="H56" s="15"/>
      <c r="I56" s="13" t="s">
        <v>497</v>
      </c>
      <c r="J56" s="13" t="s">
        <v>498</v>
      </c>
      <c r="K56" s="13" t="s">
        <v>499</v>
      </c>
      <c r="L56" s="15"/>
      <c r="M56" s="13" t="s">
        <v>30</v>
      </c>
      <c r="N56" s="13" t="s">
        <v>31</v>
      </c>
      <c r="O56" s="13" t="s">
        <v>32</v>
      </c>
      <c r="P56" s="13" t="s">
        <v>33</v>
      </c>
      <c r="Q56" s="13" t="s">
        <v>34</v>
      </c>
      <c r="R56" s="13" t="s">
        <v>35</v>
      </c>
      <c r="S56" s="13" t="s">
        <v>500</v>
      </c>
      <c r="T56" s="13" t="s">
        <v>37</v>
      </c>
      <c r="U56" s="13" t="s">
        <v>38</v>
      </c>
      <c r="V56" s="15"/>
      <c r="W56" s="13" t="s">
        <v>501</v>
      </c>
    </row>
    <row r="57" spans="1:23" ht="20" customHeight="1">
      <c r="A57" s="10" t="s">
        <v>502</v>
      </c>
      <c r="B57" s="11"/>
      <c r="C57" s="12" t="s">
        <v>503</v>
      </c>
      <c r="D57" s="13" t="s">
        <v>210</v>
      </c>
      <c r="E57" s="13" t="s">
        <v>504</v>
      </c>
      <c r="F57" s="13" t="s">
        <v>277</v>
      </c>
      <c r="G57" s="14">
        <v>2138</v>
      </c>
      <c r="H57" s="15"/>
      <c r="I57" s="13" t="s">
        <v>278</v>
      </c>
      <c r="J57" s="13" t="s">
        <v>505</v>
      </c>
      <c r="K57" s="13" t="s">
        <v>506</v>
      </c>
      <c r="L57" s="14">
        <v>166027</v>
      </c>
      <c r="M57" s="13" t="s">
        <v>30</v>
      </c>
      <c r="N57" s="13" t="s">
        <v>60</v>
      </c>
      <c r="O57" s="13" t="s">
        <v>305</v>
      </c>
      <c r="P57" s="13" t="s">
        <v>507</v>
      </c>
      <c r="Q57" s="13" t="s">
        <v>508</v>
      </c>
      <c r="R57" s="15"/>
      <c r="S57" s="13" t="s">
        <v>282</v>
      </c>
      <c r="T57" s="13" t="s">
        <v>91</v>
      </c>
      <c r="U57" s="13" t="s">
        <v>509</v>
      </c>
      <c r="V57" s="15"/>
      <c r="W57" s="13" t="s">
        <v>510</v>
      </c>
    </row>
    <row r="58" spans="1:23" ht="20" customHeight="1">
      <c r="A58" s="10" t="s">
        <v>511</v>
      </c>
      <c r="B58" s="11"/>
      <c r="C58" s="12" t="s">
        <v>512</v>
      </c>
      <c r="D58" s="13" t="s">
        <v>513</v>
      </c>
      <c r="E58" s="13" t="s">
        <v>514</v>
      </c>
      <c r="F58" s="13" t="s">
        <v>42</v>
      </c>
      <c r="G58" s="14">
        <v>2115</v>
      </c>
      <c r="H58" s="15"/>
      <c r="I58" s="13" t="s">
        <v>44</v>
      </c>
      <c r="J58" s="13" t="s">
        <v>515</v>
      </c>
      <c r="K58" s="13" t="s">
        <v>516</v>
      </c>
      <c r="L58" s="14">
        <v>166027</v>
      </c>
      <c r="M58" s="13" t="s">
        <v>30</v>
      </c>
      <c r="N58" s="13" t="s">
        <v>60</v>
      </c>
      <c r="O58" s="13" t="s">
        <v>215</v>
      </c>
      <c r="P58" s="13" t="s">
        <v>507</v>
      </c>
      <c r="Q58" s="13" t="s">
        <v>508</v>
      </c>
      <c r="R58" s="15"/>
      <c r="S58" s="13" t="s">
        <v>282</v>
      </c>
      <c r="T58" s="13" t="s">
        <v>91</v>
      </c>
      <c r="U58" s="13" t="s">
        <v>509</v>
      </c>
      <c r="V58" s="15"/>
      <c r="W58" s="13" t="s">
        <v>517</v>
      </c>
    </row>
    <row r="59" spans="1:23" ht="20" customHeight="1">
      <c r="A59" s="10" t="s">
        <v>518</v>
      </c>
      <c r="B59" s="11"/>
      <c r="C59" s="12" t="s">
        <v>512</v>
      </c>
      <c r="D59" s="13" t="s">
        <v>254</v>
      </c>
      <c r="E59" s="13" t="s">
        <v>519</v>
      </c>
      <c r="F59" s="13" t="s">
        <v>42</v>
      </c>
      <c r="G59" s="14">
        <v>2115</v>
      </c>
      <c r="H59" s="14">
        <v>6092</v>
      </c>
      <c r="I59" s="13" t="s">
        <v>44</v>
      </c>
      <c r="J59" s="13" t="s">
        <v>520</v>
      </c>
      <c r="K59" s="13" t="s">
        <v>521</v>
      </c>
      <c r="L59" s="14">
        <v>166027</v>
      </c>
      <c r="M59" s="13" t="s">
        <v>30</v>
      </c>
      <c r="N59" s="13" t="s">
        <v>60</v>
      </c>
      <c r="O59" s="13" t="s">
        <v>215</v>
      </c>
      <c r="P59" s="13" t="s">
        <v>507</v>
      </c>
      <c r="Q59" s="13" t="s">
        <v>508</v>
      </c>
      <c r="R59" s="15"/>
      <c r="S59" s="13" t="s">
        <v>282</v>
      </c>
      <c r="T59" s="13" t="s">
        <v>91</v>
      </c>
      <c r="U59" s="13" t="s">
        <v>509</v>
      </c>
      <c r="V59" s="15"/>
      <c r="W59" s="13" t="s">
        <v>522</v>
      </c>
    </row>
    <row r="60" spans="1:23" ht="20" customHeight="1">
      <c r="A60" s="10" t="s">
        <v>523</v>
      </c>
      <c r="B60" s="11"/>
      <c r="C60" s="12" t="s">
        <v>512</v>
      </c>
      <c r="D60" s="13" t="s">
        <v>524</v>
      </c>
      <c r="E60" s="13" t="s">
        <v>525</v>
      </c>
      <c r="F60" s="13" t="s">
        <v>277</v>
      </c>
      <c r="G60" s="14">
        <v>2138</v>
      </c>
      <c r="H60" s="15"/>
      <c r="I60" s="13" t="s">
        <v>278</v>
      </c>
      <c r="J60" s="13" t="s">
        <v>526</v>
      </c>
      <c r="K60" s="13" t="s">
        <v>527</v>
      </c>
      <c r="L60" s="14">
        <v>166027</v>
      </c>
      <c r="M60" s="13" t="s">
        <v>30</v>
      </c>
      <c r="N60" s="13" t="s">
        <v>60</v>
      </c>
      <c r="O60" s="13" t="s">
        <v>215</v>
      </c>
      <c r="P60" s="13" t="s">
        <v>507</v>
      </c>
      <c r="Q60" s="13" t="s">
        <v>508</v>
      </c>
      <c r="R60" s="15"/>
      <c r="S60" s="13" t="s">
        <v>282</v>
      </c>
      <c r="T60" s="13" t="s">
        <v>91</v>
      </c>
      <c r="U60" s="13" t="s">
        <v>509</v>
      </c>
      <c r="V60" s="15"/>
      <c r="W60" s="13" t="s">
        <v>528</v>
      </c>
    </row>
    <row r="61" spans="1:23" ht="20" customHeight="1">
      <c r="A61" s="10" t="s">
        <v>529</v>
      </c>
      <c r="B61" s="11"/>
      <c r="C61" s="12" t="s">
        <v>512</v>
      </c>
      <c r="D61" s="13" t="s">
        <v>530</v>
      </c>
      <c r="E61" s="13" t="s">
        <v>531</v>
      </c>
      <c r="F61" s="13" t="s">
        <v>277</v>
      </c>
      <c r="G61" s="14">
        <v>2138</v>
      </c>
      <c r="H61" s="15"/>
      <c r="I61" s="13" t="s">
        <v>278</v>
      </c>
      <c r="J61" s="13" t="s">
        <v>532</v>
      </c>
      <c r="K61" s="13" t="s">
        <v>533</v>
      </c>
      <c r="L61" s="14">
        <v>166027</v>
      </c>
      <c r="M61" s="13" t="s">
        <v>30</v>
      </c>
      <c r="N61" s="13" t="s">
        <v>60</v>
      </c>
      <c r="O61" s="13" t="s">
        <v>215</v>
      </c>
      <c r="P61" s="13" t="s">
        <v>507</v>
      </c>
      <c r="Q61" s="13" t="s">
        <v>508</v>
      </c>
      <c r="R61" s="15"/>
      <c r="S61" s="13" t="s">
        <v>282</v>
      </c>
      <c r="T61" s="13" t="s">
        <v>91</v>
      </c>
      <c r="U61" s="13" t="s">
        <v>509</v>
      </c>
      <c r="V61" s="15"/>
      <c r="W61" s="13" t="s">
        <v>534</v>
      </c>
    </row>
    <row r="62" spans="1:23" ht="20" customHeight="1">
      <c r="A62" s="10" t="s">
        <v>535</v>
      </c>
      <c r="B62" s="11"/>
      <c r="C62" s="12" t="s">
        <v>512</v>
      </c>
      <c r="D62" s="13" t="s">
        <v>536</v>
      </c>
      <c r="E62" s="13" t="s">
        <v>537</v>
      </c>
      <c r="F62" s="13" t="s">
        <v>277</v>
      </c>
      <c r="G62" s="14">
        <v>2138</v>
      </c>
      <c r="H62" s="15"/>
      <c r="I62" s="13" t="s">
        <v>278</v>
      </c>
      <c r="J62" s="13" t="s">
        <v>538</v>
      </c>
      <c r="K62" s="13" t="s">
        <v>539</v>
      </c>
      <c r="L62" s="14">
        <v>166027</v>
      </c>
      <c r="M62" s="13" t="s">
        <v>30</v>
      </c>
      <c r="N62" s="13" t="s">
        <v>60</v>
      </c>
      <c r="O62" s="13" t="s">
        <v>215</v>
      </c>
      <c r="P62" s="13" t="s">
        <v>507</v>
      </c>
      <c r="Q62" s="13" t="s">
        <v>508</v>
      </c>
      <c r="R62" s="15"/>
      <c r="S62" s="13" t="s">
        <v>282</v>
      </c>
      <c r="T62" s="13" t="s">
        <v>91</v>
      </c>
      <c r="U62" s="13" t="s">
        <v>509</v>
      </c>
      <c r="V62" s="15"/>
      <c r="W62" s="13" t="s">
        <v>540</v>
      </c>
    </row>
    <row r="63" spans="1:23" ht="20" customHeight="1">
      <c r="A63" s="10" t="s">
        <v>541</v>
      </c>
      <c r="B63" s="11"/>
      <c r="C63" s="12" t="s">
        <v>512</v>
      </c>
      <c r="D63" s="13" t="s">
        <v>87</v>
      </c>
      <c r="E63" s="13" t="s">
        <v>542</v>
      </c>
      <c r="F63" s="13" t="s">
        <v>42</v>
      </c>
      <c r="G63" s="14">
        <v>2163</v>
      </c>
      <c r="H63" s="15"/>
      <c r="I63" s="13" t="s">
        <v>44</v>
      </c>
      <c r="J63" s="13" t="s">
        <v>543</v>
      </c>
      <c r="K63" s="13" t="s">
        <v>544</v>
      </c>
      <c r="L63" s="14">
        <v>166027</v>
      </c>
      <c r="M63" s="13" t="s">
        <v>30</v>
      </c>
      <c r="N63" s="13" t="s">
        <v>60</v>
      </c>
      <c r="O63" s="13" t="s">
        <v>215</v>
      </c>
      <c r="P63" s="13" t="s">
        <v>507</v>
      </c>
      <c r="Q63" s="13" t="s">
        <v>508</v>
      </c>
      <c r="R63" s="15"/>
      <c r="S63" s="13" t="s">
        <v>282</v>
      </c>
      <c r="T63" s="13" t="s">
        <v>91</v>
      </c>
      <c r="U63" s="13" t="s">
        <v>509</v>
      </c>
      <c r="V63" s="15"/>
      <c r="W63" s="13" t="s">
        <v>545</v>
      </c>
    </row>
    <row r="64" spans="1:23" ht="20" customHeight="1">
      <c r="A64" s="10" t="s">
        <v>546</v>
      </c>
      <c r="B64" s="11"/>
      <c r="C64" s="12" t="s">
        <v>547</v>
      </c>
      <c r="D64" s="13" t="s">
        <v>548</v>
      </c>
      <c r="E64" s="13" t="s">
        <v>549</v>
      </c>
      <c r="F64" s="13" t="s">
        <v>277</v>
      </c>
      <c r="G64" s="14">
        <v>2138</v>
      </c>
      <c r="H64" s="15"/>
      <c r="I64" s="13" t="s">
        <v>278</v>
      </c>
      <c r="J64" s="13" t="s">
        <v>550</v>
      </c>
      <c r="K64" s="13" t="s">
        <v>551</v>
      </c>
      <c r="L64" s="14">
        <v>166027</v>
      </c>
      <c r="M64" s="13" t="s">
        <v>30</v>
      </c>
      <c r="N64" s="13" t="s">
        <v>60</v>
      </c>
      <c r="O64" s="13" t="s">
        <v>215</v>
      </c>
      <c r="P64" s="13" t="s">
        <v>507</v>
      </c>
      <c r="Q64" s="13" t="s">
        <v>508</v>
      </c>
      <c r="R64" s="15"/>
      <c r="S64" s="13" t="s">
        <v>282</v>
      </c>
      <c r="T64" s="13" t="s">
        <v>91</v>
      </c>
      <c r="U64" s="13" t="s">
        <v>51</v>
      </c>
      <c r="V64" s="15"/>
      <c r="W64" s="13" t="s">
        <v>552</v>
      </c>
    </row>
    <row r="65" spans="1:23" ht="20" customHeight="1">
      <c r="A65" s="10" t="s">
        <v>553</v>
      </c>
      <c r="B65" s="11"/>
      <c r="C65" s="12" t="s">
        <v>554</v>
      </c>
      <c r="D65" s="15"/>
      <c r="E65" s="13" t="s">
        <v>555</v>
      </c>
      <c r="F65" s="13" t="s">
        <v>56</v>
      </c>
      <c r="G65" s="14">
        <v>2459</v>
      </c>
      <c r="H65" s="15"/>
      <c r="I65" s="13" t="s">
        <v>57</v>
      </c>
      <c r="J65" s="13" t="s">
        <v>556</v>
      </c>
      <c r="K65" s="13" t="s">
        <v>557</v>
      </c>
      <c r="L65" s="14">
        <v>166045</v>
      </c>
      <c r="M65" s="13" t="s">
        <v>30</v>
      </c>
      <c r="N65" s="13" t="s">
        <v>60</v>
      </c>
      <c r="O65" s="13" t="s">
        <v>61</v>
      </c>
      <c r="P65" s="13" t="s">
        <v>361</v>
      </c>
      <c r="Q65" s="13" t="s">
        <v>362</v>
      </c>
      <c r="R65" s="13" t="s">
        <v>558</v>
      </c>
      <c r="S65" s="13" t="s">
        <v>65</v>
      </c>
      <c r="T65" s="13" t="s">
        <v>37</v>
      </c>
      <c r="U65" s="13" t="s">
        <v>51</v>
      </c>
      <c r="V65" s="15"/>
      <c r="W65" s="13" t="s">
        <v>559</v>
      </c>
    </row>
    <row r="66" spans="1:23" ht="20" customHeight="1">
      <c r="A66" s="10" t="s">
        <v>560</v>
      </c>
      <c r="B66" s="11"/>
      <c r="C66" s="12" t="s">
        <v>561</v>
      </c>
      <c r="D66" s="15"/>
      <c r="E66" s="13" t="s">
        <v>562</v>
      </c>
      <c r="F66" s="13" t="s">
        <v>194</v>
      </c>
      <c r="G66" s="14">
        <v>2445</v>
      </c>
      <c r="H66" s="15"/>
      <c r="I66" s="13" t="s">
        <v>196</v>
      </c>
      <c r="J66" s="13" t="s">
        <v>563</v>
      </c>
      <c r="K66" s="13" t="s">
        <v>564</v>
      </c>
      <c r="L66" s="14">
        <v>166054</v>
      </c>
      <c r="M66" s="13" t="s">
        <v>30</v>
      </c>
      <c r="N66" s="13" t="s">
        <v>60</v>
      </c>
      <c r="O66" s="13" t="s">
        <v>305</v>
      </c>
      <c r="P66" s="13" t="s">
        <v>352</v>
      </c>
      <c r="Q66" s="13" t="s">
        <v>353</v>
      </c>
      <c r="R66" s="13" t="s">
        <v>565</v>
      </c>
      <c r="S66" s="13" t="s">
        <v>36</v>
      </c>
      <c r="T66" s="13" t="s">
        <v>91</v>
      </c>
      <c r="U66" s="13" t="s">
        <v>51</v>
      </c>
      <c r="V66" s="15"/>
      <c r="W66" s="13" t="s">
        <v>566</v>
      </c>
    </row>
    <row r="67" spans="1:23" ht="20" customHeight="1">
      <c r="A67" s="10" t="s">
        <v>567</v>
      </c>
      <c r="B67" s="11"/>
      <c r="C67" s="12" t="s">
        <v>568</v>
      </c>
      <c r="D67" s="15"/>
      <c r="E67" s="13" t="s">
        <v>569</v>
      </c>
      <c r="F67" s="13" t="s">
        <v>277</v>
      </c>
      <c r="G67" s="14">
        <v>2141</v>
      </c>
      <c r="H67" s="15"/>
      <c r="I67" s="13" t="s">
        <v>278</v>
      </c>
      <c r="J67" s="13" t="s">
        <v>570</v>
      </c>
      <c r="K67" s="13" t="s">
        <v>571</v>
      </c>
      <c r="L67" s="14">
        <v>164368</v>
      </c>
      <c r="M67" s="13" t="s">
        <v>30</v>
      </c>
      <c r="N67" s="13" t="s">
        <v>60</v>
      </c>
      <c r="O67" s="13" t="s">
        <v>87</v>
      </c>
      <c r="P67" s="13" t="s">
        <v>352</v>
      </c>
      <c r="Q67" s="13" t="s">
        <v>353</v>
      </c>
      <c r="R67" s="13" t="s">
        <v>90</v>
      </c>
      <c r="S67" s="13" t="s">
        <v>282</v>
      </c>
      <c r="T67" s="13" t="s">
        <v>91</v>
      </c>
      <c r="U67" s="13" t="s">
        <v>51</v>
      </c>
      <c r="V67" s="15"/>
      <c r="W67" s="13" t="s">
        <v>572</v>
      </c>
    </row>
    <row r="68" spans="1:23" ht="20" customHeight="1">
      <c r="A68" s="10" t="s">
        <v>573</v>
      </c>
      <c r="B68" s="11"/>
      <c r="C68" s="12" t="s">
        <v>574</v>
      </c>
      <c r="D68" s="15"/>
      <c r="E68" s="13" t="s">
        <v>575</v>
      </c>
      <c r="F68" s="13" t="s">
        <v>576</v>
      </c>
      <c r="G68" s="14">
        <v>1803</v>
      </c>
      <c r="H68" s="15"/>
      <c r="I68" s="13" t="s">
        <v>577</v>
      </c>
      <c r="J68" s="13" t="s">
        <v>578</v>
      </c>
      <c r="K68" s="13" t="s">
        <v>579</v>
      </c>
      <c r="L68" s="15"/>
      <c r="M68" s="13" t="s">
        <v>30</v>
      </c>
      <c r="N68" s="13" t="s">
        <v>31</v>
      </c>
      <c r="O68" s="13" t="s">
        <v>32</v>
      </c>
      <c r="P68" s="13" t="s">
        <v>33</v>
      </c>
      <c r="Q68" s="13" t="s">
        <v>34</v>
      </c>
      <c r="R68" s="13" t="s">
        <v>35</v>
      </c>
      <c r="S68" s="13" t="s">
        <v>500</v>
      </c>
      <c r="T68" s="13" t="s">
        <v>37</v>
      </c>
      <c r="U68" s="13" t="s">
        <v>38</v>
      </c>
      <c r="V68" s="15"/>
      <c r="W68" s="13" t="s">
        <v>580</v>
      </c>
    </row>
    <row r="69" spans="1:23" ht="20" customHeight="1">
      <c r="A69" s="10" t="s">
        <v>581</v>
      </c>
      <c r="B69" s="11"/>
      <c r="C69" s="12" t="s">
        <v>582</v>
      </c>
      <c r="D69" s="15"/>
      <c r="E69" s="13" t="s">
        <v>583</v>
      </c>
      <c r="F69" s="13" t="s">
        <v>42</v>
      </c>
      <c r="G69" s="14">
        <v>2122</v>
      </c>
      <c r="H69" s="14">
        <v>2834</v>
      </c>
      <c r="I69" s="13" t="s">
        <v>44</v>
      </c>
      <c r="J69" s="13" t="s">
        <v>584</v>
      </c>
      <c r="K69" s="13" t="s">
        <v>585</v>
      </c>
      <c r="L69" s="14">
        <v>484057</v>
      </c>
      <c r="M69" s="13" t="s">
        <v>30</v>
      </c>
      <c r="N69" s="13" t="s">
        <v>31</v>
      </c>
      <c r="O69" s="13" t="s">
        <v>32</v>
      </c>
      <c r="P69" s="13" t="s">
        <v>33</v>
      </c>
      <c r="Q69" s="13" t="s">
        <v>34</v>
      </c>
      <c r="R69" s="13" t="s">
        <v>586</v>
      </c>
      <c r="S69" s="13" t="s">
        <v>50</v>
      </c>
      <c r="T69" s="13" t="s">
        <v>37</v>
      </c>
      <c r="U69" s="13" t="s">
        <v>51</v>
      </c>
      <c r="V69" s="15"/>
      <c r="W69" s="13" t="s">
        <v>587</v>
      </c>
    </row>
    <row r="70" spans="1:23" ht="20" customHeight="1">
      <c r="A70" s="10" t="s">
        <v>588</v>
      </c>
      <c r="B70" s="11"/>
      <c r="C70" s="12" t="s">
        <v>589</v>
      </c>
      <c r="D70" s="15"/>
      <c r="E70" s="13" t="s">
        <v>590</v>
      </c>
      <c r="F70" s="13" t="s">
        <v>301</v>
      </c>
      <c r="G70" s="14">
        <v>2186</v>
      </c>
      <c r="H70" s="15"/>
      <c r="I70" s="13" t="s">
        <v>302</v>
      </c>
      <c r="J70" s="13" t="s">
        <v>591</v>
      </c>
      <c r="K70" s="13" t="s">
        <v>592</v>
      </c>
      <c r="L70" s="14">
        <v>165264</v>
      </c>
      <c r="M70" s="13" t="s">
        <v>30</v>
      </c>
      <c r="N70" s="13" t="s">
        <v>118</v>
      </c>
      <c r="O70" s="13" t="s">
        <v>148</v>
      </c>
      <c r="P70" s="13" t="s">
        <v>100</v>
      </c>
      <c r="Q70" s="13" t="s">
        <v>101</v>
      </c>
      <c r="R70" s="15"/>
      <c r="S70" s="13" t="s">
        <v>36</v>
      </c>
      <c r="T70" s="13" t="s">
        <v>37</v>
      </c>
      <c r="U70" s="13" t="s">
        <v>51</v>
      </c>
      <c r="V70" s="15"/>
      <c r="W70" s="13" t="s">
        <v>593</v>
      </c>
    </row>
    <row r="71" spans="1:23" ht="20" customHeight="1">
      <c r="A71" s="10" t="s">
        <v>594</v>
      </c>
      <c r="B71" s="11"/>
      <c r="C71" s="12" t="s">
        <v>595</v>
      </c>
      <c r="D71" s="15"/>
      <c r="E71" s="13" t="s">
        <v>596</v>
      </c>
      <c r="F71" s="13" t="s">
        <v>222</v>
      </c>
      <c r="G71" s="14">
        <v>2466</v>
      </c>
      <c r="H71" s="15"/>
      <c r="I71" s="13" t="s">
        <v>57</v>
      </c>
      <c r="J71" s="13" t="s">
        <v>597</v>
      </c>
      <c r="K71" s="13" t="s">
        <v>598</v>
      </c>
      <c r="L71" s="14">
        <v>166391</v>
      </c>
      <c r="M71" s="13" t="s">
        <v>30</v>
      </c>
      <c r="N71" s="13" t="s">
        <v>60</v>
      </c>
      <c r="O71" s="13" t="s">
        <v>305</v>
      </c>
      <c r="P71" s="13" t="s">
        <v>352</v>
      </c>
      <c r="Q71" s="13" t="s">
        <v>353</v>
      </c>
      <c r="R71" s="13" t="s">
        <v>599</v>
      </c>
      <c r="S71" s="13" t="s">
        <v>65</v>
      </c>
      <c r="T71" s="13" t="s">
        <v>91</v>
      </c>
      <c r="U71" s="13" t="s">
        <v>51</v>
      </c>
      <c r="V71" s="15"/>
      <c r="W71" s="13" t="s">
        <v>600</v>
      </c>
    </row>
    <row r="72" spans="1:23" ht="20" customHeight="1">
      <c r="A72" s="10" t="s">
        <v>601</v>
      </c>
      <c r="B72" s="11"/>
      <c r="C72" s="12" t="s">
        <v>602</v>
      </c>
      <c r="D72" s="15"/>
      <c r="E72" s="13" t="s">
        <v>603</v>
      </c>
      <c r="F72" s="13" t="s">
        <v>341</v>
      </c>
      <c r="G72" s="14">
        <v>2155</v>
      </c>
      <c r="H72" s="15"/>
      <c r="I72" s="13" t="s">
        <v>342</v>
      </c>
      <c r="J72" s="13" t="s">
        <v>604</v>
      </c>
      <c r="K72" s="13" t="s">
        <v>605</v>
      </c>
      <c r="L72" s="14">
        <v>166407</v>
      </c>
      <c r="M72" s="13" t="s">
        <v>30</v>
      </c>
      <c r="N72" s="13" t="s">
        <v>606</v>
      </c>
      <c r="O72" s="13" t="s">
        <v>148</v>
      </c>
      <c r="P72" s="13" t="s">
        <v>405</v>
      </c>
      <c r="Q72" s="13" t="s">
        <v>406</v>
      </c>
      <c r="R72" s="13" t="s">
        <v>78</v>
      </c>
      <c r="S72" s="13" t="s">
        <v>36</v>
      </c>
      <c r="T72" s="13" t="s">
        <v>37</v>
      </c>
      <c r="U72" s="13" t="s">
        <v>51</v>
      </c>
      <c r="V72" s="15"/>
      <c r="W72" s="13" t="s">
        <v>607</v>
      </c>
    </row>
    <row r="73" spans="1:23" ht="20" customHeight="1">
      <c r="A73" s="10" t="s">
        <v>608</v>
      </c>
      <c r="B73" s="11"/>
      <c r="C73" s="12" t="s">
        <v>609</v>
      </c>
      <c r="D73" s="15"/>
      <c r="E73" s="13" t="s">
        <v>610</v>
      </c>
      <c r="F73" s="13" t="s">
        <v>277</v>
      </c>
      <c r="G73" s="14">
        <v>2138</v>
      </c>
      <c r="H73" s="14">
        <v>2790</v>
      </c>
      <c r="I73" s="13" t="s">
        <v>278</v>
      </c>
      <c r="J73" s="13" t="s">
        <v>611</v>
      </c>
      <c r="K73" s="13" t="s">
        <v>612</v>
      </c>
      <c r="L73" s="14">
        <v>166452</v>
      </c>
      <c r="M73" s="13" t="s">
        <v>30</v>
      </c>
      <c r="N73" s="13" t="s">
        <v>60</v>
      </c>
      <c r="O73" s="13" t="s">
        <v>613</v>
      </c>
      <c r="P73" s="13" t="s">
        <v>128</v>
      </c>
      <c r="Q73" s="13" t="s">
        <v>614</v>
      </c>
      <c r="R73" s="13" t="s">
        <v>615</v>
      </c>
      <c r="S73" s="13" t="s">
        <v>282</v>
      </c>
      <c r="T73" s="13" t="s">
        <v>91</v>
      </c>
      <c r="U73" s="13" t="s">
        <v>51</v>
      </c>
      <c r="V73" s="15"/>
      <c r="W73" s="13" t="s">
        <v>616</v>
      </c>
    </row>
    <row r="74" spans="1:23" ht="20" customHeight="1">
      <c r="A74" s="10" t="s">
        <v>617</v>
      </c>
      <c r="B74" s="11"/>
      <c r="C74" s="12" t="s">
        <v>618</v>
      </c>
      <c r="D74" s="15"/>
      <c r="E74" s="13" t="s">
        <v>619</v>
      </c>
      <c r="F74" s="13" t="s">
        <v>620</v>
      </c>
      <c r="G74" s="14">
        <v>2145</v>
      </c>
      <c r="H74" s="15"/>
      <c r="I74" s="13" t="s">
        <v>621</v>
      </c>
      <c r="J74" s="13" t="s">
        <v>622</v>
      </c>
      <c r="K74" s="13" t="s">
        <v>623</v>
      </c>
      <c r="L74" s="14">
        <v>165556</v>
      </c>
      <c r="M74" s="13" t="s">
        <v>30</v>
      </c>
      <c r="N74" s="13" t="s">
        <v>31</v>
      </c>
      <c r="O74" s="13" t="s">
        <v>110</v>
      </c>
      <c r="P74" s="13" t="s">
        <v>33</v>
      </c>
      <c r="Q74" s="13" t="s">
        <v>34</v>
      </c>
      <c r="R74" s="13" t="s">
        <v>624</v>
      </c>
      <c r="S74" s="13" t="s">
        <v>36</v>
      </c>
      <c r="T74" s="13" t="s">
        <v>37</v>
      </c>
      <c r="U74" s="13" t="s">
        <v>51</v>
      </c>
      <c r="V74" s="15"/>
      <c r="W74" s="13" t="s">
        <v>625</v>
      </c>
    </row>
    <row r="75" spans="1:23" ht="20" customHeight="1">
      <c r="A75" s="10" t="s">
        <v>626</v>
      </c>
      <c r="B75" s="11"/>
      <c r="C75" s="12" t="s">
        <v>627</v>
      </c>
      <c r="D75" s="15"/>
      <c r="E75" s="13" t="s">
        <v>628</v>
      </c>
      <c r="F75" s="13" t="s">
        <v>277</v>
      </c>
      <c r="G75" s="14">
        <v>2138</v>
      </c>
      <c r="H75" s="15"/>
      <c r="I75" s="13" t="s">
        <v>278</v>
      </c>
      <c r="J75" s="13" t="s">
        <v>629</v>
      </c>
      <c r="K75" s="13" t="s">
        <v>630</v>
      </c>
      <c r="L75" s="14">
        <v>166489</v>
      </c>
      <c r="M75" s="13" t="s">
        <v>30</v>
      </c>
      <c r="N75" s="13" t="s">
        <v>60</v>
      </c>
      <c r="O75" s="13" t="s">
        <v>136</v>
      </c>
      <c r="P75" s="13" t="s">
        <v>631</v>
      </c>
      <c r="Q75" s="13" t="s">
        <v>632</v>
      </c>
      <c r="R75" s="13" t="s">
        <v>139</v>
      </c>
      <c r="S75" s="13" t="s">
        <v>282</v>
      </c>
      <c r="T75" s="13" t="s">
        <v>37</v>
      </c>
      <c r="U75" s="13" t="s">
        <v>51</v>
      </c>
      <c r="V75" s="15"/>
      <c r="W75" s="13" t="s">
        <v>633</v>
      </c>
    </row>
    <row r="76" spans="1:23" ht="20" customHeight="1">
      <c r="A76" s="10" t="s">
        <v>634</v>
      </c>
      <c r="B76" s="11"/>
      <c r="C76" s="12" t="s">
        <v>635</v>
      </c>
      <c r="D76" s="15"/>
      <c r="E76" s="13" t="s">
        <v>636</v>
      </c>
      <c r="F76" s="13" t="s">
        <v>637</v>
      </c>
      <c r="G76" s="14">
        <v>1852</v>
      </c>
      <c r="H76" s="15"/>
      <c r="I76" s="13" t="s">
        <v>638</v>
      </c>
      <c r="J76" s="13" t="s">
        <v>639</v>
      </c>
      <c r="K76" s="13" t="s">
        <v>640</v>
      </c>
      <c r="L76" s="14">
        <v>166498</v>
      </c>
      <c r="M76" s="13" t="s">
        <v>30</v>
      </c>
      <c r="N76" s="13" t="s">
        <v>31</v>
      </c>
      <c r="O76" s="13" t="s">
        <v>32</v>
      </c>
      <c r="P76" s="13" t="s">
        <v>33</v>
      </c>
      <c r="Q76" s="13" t="s">
        <v>77</v>
      </c>
      <c r="R76" s="13" t="s">
        <v>371</v>
      </c>
      <c r="S76" s="13" t="s">
        <v>36</v>
      </c>
      <c r="T76" s="13" t="s">
        <v>37</v>
      </c>
      <c r="U76" s="13" t="s">
        <v>51</v>
      </c>
      <c r="V76" s="15"/>
      <c r="W76" s="13" t="s">
        <v>641</v>
      </c>
    </row>
    <row r="77" spans="1:23" ht="20" customHeight="1">
      <c r="A77" s="10" t="s">
        <v>642</v>
      </c>
      <c r="B77" s="11"/>
      <c r="C77" s="12" t="s">
        <v>643</v>
      </c>
      <c r="D77" s="15"/>
      <c r="E77" s="13" t="s">
        <v>644</v>
      </c>
      <c r="F77" s="13" t="s">
        <v>645</v>
      </c>
      <c r="G77" s="14">
        <v>2343</v>
      </c>
      <c r="H77" s="15"/>
      <c r="I77" s="13" t="s">
        <v>646</v>
      </c>
      <c r="J77" s="13" t="s">
        <v>647</v>
      </c>
      <c r="K77" s="13" t="s">
        <v>648</v>
      </c>
      <c r="L77" s="15"/>
      <c r="M77" s="13" t="s">
        <v>30</v>
      </c>
      <c r="N77" s="13" t="s">
        <v>31</v>
      </c>
      <c r="O77" s="13" t="s">
        <v>32</v>
      </c>
      <c r="P77" s="13" t="s">
        <v>33</v>
      </c>
      <c r="Q77" s="13" t="s">
        <v>34</v>
      </c>
      <c r="R77" s="13" t="s">
        <v>35</v>
      </c>
      <c r="S77" s="13" t="s">
        <v>649</v>
      </c>
      <c r="T77" s="13" t="s">
        <v>37</v>
      </c>
      <c r="U77" s="13" t="s">
        <v>38</v>
      </c>
      <c r="V77" s="15"/>
      <c r="W77" s="13" t="s">
        <v>650</v>
      </c>
    </row>
    <row r="78" spans="1:23" ht="20" customHeight="1">
      <c r="A78" s="10" t="s">
        <v>651</v>
      </c>
      <c r="B78" s="11"/>
      <c r="C78" s="12" t="s">
        <v>652</v>
      </c>
      <c r="D78" s="13" t="s">
        <v>26</v>
      </c>
      <c r="E78" s="13" t="s">
        <v>653</v>
      </c>
      <c r="F78" s="13" t="s">
        <v>26</v>
      </c>
      <c r="G78" s="14">
        <v>2169</v>
      </c>
      <c r="H78" s="15"/>
      <c r="I78" s="13" t="s">
        <v>27</v>
      </c>
      <c r="J78" s="13" t="s">
        <v>654</v>
      </c>
      <c r="K78" s="13" t="s">
        <v>655</v>
      </c>
      <c r="L78" s="14">
        <v>166595</v>
      </c>
      <c r="M78" s="13" t="s">
        <v>30</v>
      </c>
      <c r="N78" s="13" t="s">
        <v>31</v>
      </c>
      <c r="O78" s="13" t="s">
        <v>32</v>
      </c>
      <c r="P78" s="13" t="s">
        <v>33</v>
      </c>
      <c r="Q78" s="13" t="s">
        <v>34</v>
      </c>
      <c r="R78" s="13" t="s">
        <v>371</v>
      </c>
      <c r="S78" s="13" t="s">
        <v>36</v>
      </c>
      <c r="T78" s="13" t="s">
        <v>37</v>
      </c>
      <c r="U78" s="13" t="s">
        <v>51</v>
      </c>
      <c r="V78" s="15"/>
      <c r="W78" s="13" t="s">
        <v>656</v>
      </c>
    </row>
    <row r="79" spans="1:23" ht="20" customHeight="1">
      <c r="A79" s="10" t="s">
        <v>657</v>
      </c>
      <c r="B79" s="11"/>
      <c r="C79" s="12" t="s">
        <v>658</v>
      </c>
      <c r="D79" s="15"/>
      <c r="E79" s="13" t="s">
        <v>659</v>
      </c>
      <c r="F79" s="13" t="s">
        <v>400</v>
      </c>
      <c r="G79" s="14">
        <v>2062</v>
      </c>
      <c r="H79" s="15"/>
      <c r="I79" s="13" t="s">
        <v>401</v>
      </c>
      <c r="J79" s="13" t="s">
        <v>660</v>
      </c>
      <c r="K79" s="13" t="s">
        <v>661</v>
      </c>
      <c r="L79" s="15"/>
      <c r="M79" s="13" t="s">
        <v>30</v>
      </c>
      <c r="N79" s="13" t="s">
        <v>31</v>
      </c>
      <c r="O79" s="13" t="s">
        <v>47</v>
      </c>
      <c r="P79" s="13" t="s">
        <v>33</v>
      </c>
      <c r="Q79" s="13" t="s">
        <v>662</v>
      </c>
      <c r="R79" s="13" t="s">
        <v>663</v>
      </c>
      <c r="S79" s="13" t="s">
        <v>500</v>
      </c>
      <c r="T79" s="13" t="s">
        <v>37</v>
      </c>
      <c r="U79" s="13" t="s">
        <v>38</v>
      </c>
      <c r="V79" s="15"/>
      <c r="W79" s="13" t="s">
        <v>664</v>
      </c>
    </row>
    <row r="80" spans="1:23" ht="20" customHeight="1">
      <c r="A80" s="10" t="s">
        <v>665</v>
      </c>
      <c r="B80" s="11"/>
      <c r="C80" s="12" t="s">
        <v>666</v>
      </c>
      <c r="D80" s="13" t="s">
        <v>667</v>
      </c>
      <c r="E80" s="13" t="s">
        <v>668</v>
      </c>
      <c r="F80" s="13" t="s">
        <v>669</v>
      </c>
      <c r="G80" s="14">
        <v>1721</v>
      </c>
      <c r="H80" s="14">
        <v>2389</v>
      </c>
      <c r="I80" s="13" t="s">
        <v>670</v>
      </c>
      <c r="J80" s="13" t="s">
        <v>671</v>
      </c>
      <c r="K80" s="13" t="s">
        <v>672</v>
      </c>
      <c r="L80" s="14">
        <v>166647</v>
      </c>
      <c r="M80" s="13" t="s">
        <v>74</v>
      </c>
      <c r="N80" s="13" t="s">
        <v>269</v>
      </c>
      <c r="O80" s="13" t="s">
        <v>270</v>
      </c>
      <c r="P80" s="13" t="s">
        <v>271</v>
      </c>
      <c r="Q80" s="13" t="s">
        <v>673</v>
      </c>
      <c r="R80" s="15"/>
      <c r="S80" s="13" t="s">
        <v>36</v>
      </c>
      <c r="T80" s="13" t="s">
        <v>37</v>
      </c>
      <c r="U80" s="13" t="s">
        <v>51</v>
      </c>
      <c r="V80" s="15"/>
      <c r="W80" s="13" t="s">
        <v>674</v>
      </c>
    </row>
    <row r="81" spans="1:23" ht="20" customHeight="1">
      <c r="A81" s="10" t="s">
        <v>675</v>
      </c>
      <c r="B81" s="11"/>
      <c r="C81" s="12" t="s">
        <v>666</v>
      </c>
      <c r="D81" s="13" t="s">
        <v>366</v>
      </c>
      <c r="E81" s="13" t="s">
        <v>676</v>
      </c>
      <c r="F81" s="13" t="s">
        <v>366</v>
      </c>
      <c r="G81" s="14">
        <v>1702</v>
      </c>
      <c r="H81" s="14">
        <v>5928</v>
      </c>
      <c r="I81" s="13" t="s">
        <v>368</v>
      </c>
      <c r="J81" s="13" t="s">
        <v>677</v>
      </c>
      <c r="K81" s="13" t="s">
        <v>672</v>
      </c>
      <c r="L81" s="14">
        <v>166647</v>
      </c>
      <c r="M81" s="13" t="s">
        <v>74</v>
      </c>
      <c r="N81" s="13" t="s">
        <v>269</v>
      </c>
      <c r="O81" s="13" t="s">
        <v>270</v>
      </c>
      <c r="P81" s="13" t="s">
        <v>271</v>
      </c>
      <c r="Q81" s="13" t="s">
        <v>673</v>
      </c>
      <c r="R81" s="15"/>
      <c r="S81" s="13" t="s">
        <v>36</v>
      </c>
      <c r="T81" s="13" t="s">
        <v>37</v>
      </c>
      <c r="U81" s="13" t="s">
        <v>51</v>
      </c>
      <c r="V81" s="15"/>
      <c r="W81" s="13" t="s">
        <v>678</v>
      </c>
    </row>
    <row r="82" spans="1:23" ht="20" customHeight="1">
      <c r="A82" s="10" t="s">
        <v>679</v>
      </c>
      <c r="B82" s="11"/>
      <c r="C82" s="12" t="s">
        <v>666</v>
      </c>
      <c r="D82" s="13" t="s">
        <v>680</v>
      </c>
      <c r="E82" s="13" t="s">
        <v>681</v>
      </c>
      <c r="F82" s="13" t="s">
        <v>680</v>
      </c>
      <c r="G82" s="14">
        <v>2481</v>
      </c>
      <c r="H82" s="15"/>
      <c r="I82" s="13" t="s">
        <v>84</v>
      </c>
      <c r="J82" s="13" t="s">
        <v>682</v>
      </c>
      <c r="K82" s="13" t="s">
        <v>672</v>
      </c>
      <c r="L82" s="14">
        <v>166647</v>
      </c>
      <c r="M82" s="13" t="s">
        <v>74</v>
      </c>
      <c r="N82" s="13" t="s">
        <v>269</v>
      </c>
      <c r="O82" s="13" t="s">
        <v>270</v>
      </c>
      <c r="P82" s="13" t="s">
        <v>271</v>
      </c>
      <c r="Q82" s="13" t="s">
        <v>673</v>
      </c>
      <c r="R82" s="15"/>
      <c r="S82" s="13" t="s">
        <v>36</v>
      </c>
      <c r="T82" s="13" t="s">
        <v>37</v>
      </c>
      <c r="U82" s="13" t="s">
        <v>51</v>
      </c>
      <c r="V82" s="15"/>
      <c r="W82" s="13" t="s">
        <v>683</v>
      </c>
    </row>
    <row r="83" spans="1:23" ht="20" customHeight="1">
      <c r="A83" s="10" t="s">
        <v>684</v>
      </c>
      <c r="B83" s="11"/>
      <c r="C83" s="12" t="s">
        <v>685</v>
      </c>
      <c r="D83" s="15"/>
      <c r="E83" s="13" t="s">
        <v>686</v>
      </c>
      <c r="F83" s="13" t="s">
        <v>42</v>
      </c>
      <c r="G83" s="14">
        <v>2115</v>
      </c>
      <c r="H83" s="15"/>
      <c r="I83" s="13" t="s">
        <v>44</v>
      </c>
      <c r="J83" s="13" t="s">
        <v>687</v>
      </c>
      <c r="K83" s="13" t="s">
        <v>688</v>
      </c>
      <c r="L83" s="14">
        <v>166674</v>
      </c>
      <c r="M83" s="13" t="s">
        <v>74</v>
      </c>
      <c r="N83" s="13" t="s">
        <v>435</v>
      </c>
      <c r="O83" s="13" t="s">
        <v>436</v>
      </c>
      <c r="P83" s="13" t="s">
        <v>689</v>
      </c>
      <c r="Q83" s="13" t="s">
        <v>690</v>
      </c>
      <c r="R83" s="13" t="s">
        <v>691</v>
      </c>
      <c r="S83" s="13" t="s">
        <v>50</v>
      </c>
      <c r="T83" s="13" t="s">
        <v>91</v>
      </c>
      <c r="U83" s="13" t="s">
        <v>51</v>
      </c>
      <c r="V83" s="15"/>
      <c r="W83" s="13" t="s">
        <v>692</v>
      </c>
    </row>
    <row r="84" spans="1:23" ht="20" customHeight="1">
      <c r="A84" s="10" t="s">
        <v>693</v>
      </c>
      <c r="B84" s="11"/>
      <c r="C84" s="12" t="s">
        <v>694</v>
      </c>
      <c r="D84" s="13" t="s">
        <v>42</v>
      </c>
      <c r="E84" s="13" t="s">
        <v>695</v>
      </c>
      <c r="F84" s="13" t="s">
        <v>42</v>
      </c>
      <c r="G84" s="14">
        <v>2115</v>
      </c>
      <c r="H84" s="15"/>
      <c r="I84" s="13" t="s">
        <v>44</v>
      </c>
      <c r="J84" s="13" t="s">
        <v>696</v>
      </c>
      <c r="K84" s="13" t="s">
        <v>697</v>
      </c>
      <c r="L84" s="14">
        <v>166656</v>
      </c>
      <c r="M84" s="13" t="s">
        <v>30</v>
      </c>
      <c r="N84" s="13" t="s">
        <v>60</v>
      </c>
      <c r="O84" s="13" t="s">
        <v>254</v>
      </c>
      <c r="P84" s="13" t="s">
        <v>216</v>
      </c>
      <c r="Q84" s="13" t="s">
        <v>217</v>
      </c>
      <c r="R84" s="13" t="s">
        <v>698</v>
      </c>
      <c r="S84" s="13" t="s">
        <v>50</v>
      </c>
      <c r="T84" s="13" t="s">
        <v>91</v>
      </c>
      <c r="U84" s="13" t="s">
        <v>51</v>
      </c>
      <c r="V84" s="15"/>
      <c r="W84" s="13" t="s">
        <v>699</v>
      </c>
    </row>
    <row r="85" spans="1:23" ht="20" customHeight="1">
      <c r="A85" s="10" t="s">
        <v>700</v>
      </c>
      <c r="B85" s="11"/>
      <c r="C85" s="12" t="s">
        <v>701</v>
      </c>
      <c r="D85" s="15"/>
      <c r="E85" s="13" t="s">
        <v>702</v>
      </c>
      <c r="F85" s="13" t="s">
        <v>42</v>
      </c>
      <c r="G85" s="14">
        <v>2114</v>
      </c>
      <c r="H85" s="15"/>
      <c r="I85" s="13" t="s">
        <v>44</v>
      </c>
      <c r="J85" s="13" t="s">
        <v>703</v>
      </c>
      <c r="K85" s="13" t="s">
        <v>704</v>
      </c>
      <c r="L85" s="14">
        <v>431594</v>
      </c>
      <c r="M85" s="13" t="s">
        <v>30</v>
      </c>
      <c r="N85" s="13" t="s">
        <v>60</v>
      </c>
      <c r="O85" s="13" t="s">
        <v>148</v>
      </c>
      <c r="P85" s="13" t="s">
        <v>705</v>
      </c>
      <c r="Q85" s="13" t="s">
        <v>706</v>
      </c>
      <c r="R85" s="13" t="s">
        <v>707</v>
      </c>
      <c r="S85" s="13" t="s">
        <v>50</v>
      </c>
      <c r="T85" s="13" t="s">
        <v>37</v>
      </c>
      <c r="U85" s="13" t="s">
        <v>51</v>
      </c>
      <c r="V85" s="15"/>
      <c r="W85" s="13" t="s">
        <v>708</v>
      </c>
    </row>
    <row r="86" spans="1:23" ht="20" customHeight="1">
      <c r="A86" s="10" t="s">
        <v>709</v>
      </c>
      <c r="B86" s="11"/>
      <c r="C86" s="12" t="s">
        <v>710</v>
      </c>
      <c r="D86" s="15"/>
      <c r="E86" s="13" t="s">
        <v>711</v>
      </c>
      <c r="F86" s="13" t="s">
        <v>277</v>
      </c>
      <c r="G86" s="14">
        <v>2139</v>
      </c>
      <c r="H86" s="14">
        <v>4307</v>
      </c>
      <c r="I86" s="13" t="s">
        <v>278</v>
      </c>
      <c r="J86" s="13" t="s">
        <v>712</v>
      </c>
      <c r="K86" s="13" t="s">
        <v>713</v>
      </c>
      <c r="L86" s="14">
        <v>166683</v>
      </c>
      <c r="M86" s="13" t="s">
        <v>30</v>
      </c>
      <c r="N86" s="13" t="s">
        <v>60</v>
      </c>
      <c r="O86" s="13" t="s">
        <v>215</v>
      </c>
      <c r="P86" s="13" t="s">
        <v>714</v>
      </c>
      <c r="Q86" s="13" t="s">
        <v>715</v>
      </c>
      <c r="R86" s="15"/>
      <c r="S86" s="13" t="s">
        <v>282</v>
      </c>
      <c r="T86" s="13" t="s">
        <v>91</v>
      </c>
      <c r="U86" s="13" t="s">
        <v>51</v>
      </c>
      <c r="V86" s="15"/>
      <c r="W86" s="13" t="s">
        <v>716</v>
      </c>
    </row>
    <row r="87" spans="1:23" ht="20" customHeight="1">
      <c r="A87" s="10" t="s">
        <v>717</v>
      </c>
      <c r="B87" s="11"/>
      <c r="C87" s="12" t="s">
        <v>718</v>
      </c>
      <c r="D87" s="15"/>
      <c r="E87" s="13" t="s">
        <v>719</v>
      </c>
      <c r="F87" s="13" t="s">
        <v>26</v>
      </c>
      <c r="G87" s="14">
        <v>2169</v>
      </c>
      <c r="H87" s="15"/>
      <c r="I87" s="13" t="s">
        <v>27</v>
      </c>
      <c r="J87" s="13" t="s">
        <v>720</v>
      </c>
      <c r="K87" s="13" t="s">
        <v>721</v>
      </c>
      <c r="L87" s="14">
        <v>166805</v>
      </c>
      <c r="M87" s="13" t="s">
        <v>30</v>
      </c>
      <c r="N87" s="13" t="s">
        <v>31</v>
      </c>
      <c r="O87" s="13" t="s">
        <v>32</v>
      </c>
      <c r="P87" s="13" t="s">
        <v>33</v>
      </c>
      <c r="Q87" s="13" t="s">
        <v>77</v>
      </c>
      <c r="R87" s="13" t="s">
        <v>722</v>
      </c>
      <c r="S87" s="13" t="s">
        <v>36</v>
      </c>
      <c r="T87" s="13" t="s">
        <v>37</v>
      </c>
      <c r="U87" s="13" t="s">
        <v>51</v>
      </c>
      <c r="V87" s="15"/>
      <c r="W87" s="13" t="s">
        <v>723</v>
      </c>
    </row>
    <row r="88" spans="1:23" ht="20" customHeight="1">
      <c r="A88" s="10" t="s">
        <v>724</v>
      </c>
      <c r="B88" s="11"/>
      <c r="C88" s="12" t="s">
        <v>725</v>
      </c>
      <c r="D88" s="15"/>
      <c r="E88" s="13" t="s">
        <v>726</v>
      </c>
      <c r="F88" s="13" t="s">
        <v>310</v>
      </c>
      <c r="G88" s="14">
        <v>1810</v>
      </c>
      <c r="H88" s="15"/>
      <c r="I88" s="13" t="s">
        <v>311</v>
      </c>
      <c r="J88" s="13" t="s">
        <v>727</v>
      </c>
      <c r="K88" s="13" t="s">
        <v>728</v>
      </c>
      <c r="L88" s="14">
        <v>369002</v>
      </c>
      <c r="M88" s="13" t="s">
        <v>30</v>
      </c>
      <c r="N88" s="13" t="s">
        <v>60</v>
      </c>
      <c r="O88" s="13" t="s">
        <v>536</v>
      </c>
      <c r="P88" s="13" t="s">
        <v>729</v>
      </c>
      <c r="Q88" s="13" t="s">
        <v>730</v>
      </c>
      <c r="R88" s="13" t="s">
        <v>731</v>
      </c>
      <c r="S88" s="13" t="s">
        <v>36</v>
      </c>
      <c r="T88" s="13" t="s">
        <v>37</v>
      </c>
      <c r="U88" s="13" t="s">
        <v>51</v>
      </c>
      <c r="V88" s="15"/>
      <c r="W88" s="13" t="s">
        <v>732</v>
      </c>
    </row>
    <row r="89" spans="1:23" ht="20" customHeight="1">
      <c r="A89" s="10" t="s">
        <v>733</v>
      </c>
      <c r="B89" s="11"/>
      <c r="C89" s="12" t="s">
        <v>734</v>
      </c>
      <c r="D89" s="13" t="s">
        <v>106</v>
      </c>
      <c r="E89" s="13" t="s">
        <v>735</v>
      </c>
      <c r="F89" s="13" t="s">
        <v>106</v>
      </c>
      <c r="G89" s="14">
        <v>2021</v>
      </c>
      <c r="H89" s="14">
        <v>1372</v>
      </c>
      <c r="I89" s="13" t="s">
        <v>107</v>
      </c>
      <c r="J89" s="13" t="s">
        <v>736</v>
      </c>
      <c r="K89" s="13" t="s">
        <v>737</v>
      </c>
      <c r="L89" s="14">
        <v>166823</v>
      </c>
      <c r="M89" s="13" t="s">
        <v>74</v>
      </c>
      <c r="N89" s="13" t="s">
        <v>269</v>
      </c>
      <c r="O89" s="13" t="s">
        <v>270</v>
      </c>
      <c r="P89" s="13" t="s">
        <v>271</v>
      </c>
      <c r="Q89" s="13" t="s">
        <v>673</v>
      </c>
      <c r="R89" s="15"/>
      <c r="S89" s="13" t="s">
        <v>36</v>
      </c>
      <c r="T89" s="13" t="s">
        <v>37</v>
      </c>
      <c r="U89" s="13" t="s">
        <v>51</v>
      </c>
      <c r="V89" s="15"/>
      <c r="W89" s="13" t="s">
        <v>738</v>
      </c>
    </row>
    <row r="90" spans="1:23" ht="20" customHeight="1">
      <c r="A90" s="10" t="s">
        <v>739</v>
      </c>
      <c r="B90" s="11"/>
      <c r="C90" s="12" t="s">
        <v>740</v>
      </c>
      <c r="D90" s="15"/>
      <c r="E90" s="13" t="s">
        <v>741</v>
      </c>
      <c r="F90" s="13" t="s">
        <v>742</v>
      </c>
      <c r="G90" s="14">
        <v>1845</v>
      </c>
      <c r="H90" s="15"/>
      <c r="I90" s="13" t="s">
        <v>743</v>
      </c>
      <c r="J90" s="13" t="s">
        <v>744</v>
      </c>
      <c r="K90" s="13" t="s">
        <v>745</v>
      </c>
      <c r="L90" s="14">
        <v>166850</v>
      </c>
      <c r="M90" s="13" t="s">
        <v>30</v>
      </c>
      <c r="N90" s="13" t="s">
        <v>60</v>
      </c>
      <c r="O90" s="13" t="s">
        <v>305</v>
      </c>
      <c r="P90" s="13" t="s">
        <v>88</v>
      </c>
      <c r="Q90" s="13" t="s">
        <v>89</v>
      </c>
      <c r="R90" s="13" t="s">
        <v>599</v>
      </c>
      <c r="S90" s="13" t="s">
        <v>36</v>
      </c>
      <c r="T90" s="13" t="s">
        <v>91</v>
      </c>
      <c r="U90" s="13" t="s">
        <v>51</v>
      </c>
      <c r="V90" s="15"/>
      <c r="W90" s="13" t="s">
        <v>746</v>
      </c>
    </row>
    <row r="91" spans="1:23" ht="20" customHeight="1">
      <c r="A91" s="10" t="s">
        <v>747</v>
      </c>
      <c r="B91" s="11"/>
      <c r="C91" s="12" t="s">
        <v>748</v>
      </c>
      <c r="D91" s="15"/>
      <c r="E91" s="13" t="s">
        <v>749</v>
      </c>
      <c r="F91" s="13" t="s">
        <v>42</v>
      </c>
      <c r="G91" s="14">
        <v>2129</v>
      </c>
      <c r="H91" s="15"/>
      <c r="I91" s="13" t="s">
        <v>44</v>
      </c>
      <c r="J91" s="13" t="s">
        <v>750</v>
      </c>
      <c r="K91" s="13" t="s">
        <v>751</v>
      </c>
      <c r="L91" s="14">
        <v>166869</v>
      </c>
      <c r="M91" s="13" t="s">
        <v>30</v>
      </c>
      <c r="N91" s="13" t="s">
        <v>60</v>
      </c>
      <c r="O91" s="13" t="s">
        <v>254</v>
      </c>
      <c r="P91" s="13" t="s">
        <v>261</v>
      </c>
      <c r="Q91" s="13" t="s">
        <v>752</v>
      </c>
      <c r="R91" s="15"/>
      <c r="S91" s="13" t="s">
        <v>50</v>
      </c>
      <c r="T91" s="13" t="s">
        <v>37</v>
      </c>
      <c r="U91" s="13" t="s">
        <v>51</v>
      </c>
      <c r="V91" s="15"/>
      <c r="W91" s="13" t="s">
        <v>753</v>
      </c>
    </row>
    <row r="92" spans="1:23" ht="20" customHeight="1">
      <c r="A92" s="10" t="s">
        <v>754</v>
      </c>
      <c r="B92" s="11"/>
      <c r="C92" s="12" t="s">
        <v>755</v>
      </c>
      <c r="D92" s="13" t="s">
        <v>637</v>
      </c>
      <c r="E92" s="13" t="s">
        <v>756</v>
      </c>
      <c r="F92" s="13" t="s">
        <v>637</v>
      </c>
      <c r="G92" s="14">
        <v>1852</v>
      </c>
      <c r="H92" s="15"/>
      <c r="I92" s="13" t="s">
        <v>638</v>
      </c>
      <c r="J92" s="13" t="s">
        <v>757</v>
      </c>
      <c r="K92" s="13" t="s">
        <v>758</v>
      </c>
      <c r="L92" s="14">
        <v>166887</v>
      </c>
      <c r="M92" s="13" t="s">
        <v>74</v>
      </c>
      <c r="N92" s="13" t="s">
        <v>269</v>
      </c>
      <c r="O92" s="13" t="s">
        <v>270</v>
      </c>
      <c r="P92" s="13" t="s">
        <v>271</v>
      </c>
      <c r="Q92" s="13" t="s">
        <v>673</v>
      </c>
      <c r="R92" s="15"/>
      <c r="S92" s="13" t="s">
        <v>36</v>
      </c>
      <c r="T92" s="13" t="s">
        <v>37</v>
      </c>
      <c r="U92" s="13" t="s">
        <v>51</v>
      </c>
      <c r="V92" s="15"/>
      <c r="W92" s="13" t="s">
        <v>759</v>
      </c>
    </row>
    <row r="93" spans="1:23" ht="20" customHeight="1">
      <c r="A93" s="10" t="s">
        <v>760</v>
      </c>
      <c r="B93" s="11"/>
      <c r="C93" s="12" t="s">
        <v>755</v>
      </c>
      <c r="D93" s="13" t="s">
        <v>761</v>
      </c>
      <c r="E93" s="13" t="s">
        <v>762</v>
      </c>
      <c r="F93" s="13" t="s">
        <v>761</v>
      </c>
      <c r="G93" s="14">
        <v>1730</v>
      </c>
      <c r="H93" s="15"/>
      <c r="I93" s="13" t="s">
        <v>763</v>
      </c>
      <c r="J93" s="13" t="s">
        <v>764</v>
      </c>
      <c r="K93" s="13" t="s">
        <v>765</v>
      </c>
      <c r="L93" s="14">
        <v>166887</v>
      </c>
      <c r="M93" s="13" t="s">
        <v>74</v>
      </c>
      <c r="N93" s="13" t="s">
        <v>269</v>
      </c>
      <c r="O93" s="13" t="s">
        <v>270</v>
      </c>
      <c r="P93" s="13" t="s">
        <v>271</v>
      </c>
      <c r="Q93" s="13" t="s">
        <v>673</v>
      </c>
      <c r="R93" s="15"/>
      <c r="S93" s="13" t="s">
        <v>36</v>
      </c>
      <c r="T93" s="13" t="s">
        <v>37</v>
      </c>
      <c r="U93" s="13" t="s">
        <v>51</v>
      </c>
      <c r="V93" s="15"/>
      <c r="W93" s="13" t="s">
        <v>766</v>
      </c>
    </row>
    <row r="94" spans="1:23" ht="20" customHeight="1">
      <c r="A94" s="10" t="s">
        <v>767</v>
      </c>
      <c r="B94" s="11"/>
      <c r="C94" s="12" t="s">
        <v>768</v>
      </c>
      <c r="D94" s="15"/>
      <c r="E94" s="13" t="s">
        <v>769</v>
      </c>
      <c r="F94" s="13" t="s">
        <v>164</v>
      </c>
      <c r="G94" s="14">
        <v>1801</v>
      </c>
      <c r="H94" s="15"/>
      <c r="I94" s="13" t="s">
        <v>165</v>
      </c>
      <c r="J94" s="13" t="s">
        <v>770</v>
      </c>
      <c r="K94" s="13" t="s">
        <v>771</v>
      </c>
      <c r="L94" s="14">
        <v>451264</v>
      </c>
      <c r="M94" s="13" t="s">
        <v>30</v>
      </c>
      <c r="N94" s="13" t="s">
        <v>31</v>
      </c>
      <c r="O94" s="13" t="s">
        <v>110</v>
      </c>
      <c r="P94" s="13" t="s">
        <v>33</v>
      </c>
      <c r="Q94" s="13" t="s">
        <v>48</v>
      </c>
      <c r="R94" s="13" t="s">
        <v>772</v>
      </c>
      <c r="S94" s="13" t="s">
        <v>36</v>
      </c>
      <c r="T94" s="13" t="s">
        <v>37</v>
      </c>
      <c r="U94" s="13" t="s">
        <v>51</v>
      </c>
      <c r="V94" s="15"/>
      <c r="W94" s="13" t="s">
        <v>429</v>
      </c>
    </row>
    <row r="95" spans="1:23" ht="20" customHeight="1">
      <c r="A95" s="10" t="s">
        <v>773</v>
      </c>
      <c r="B95" s="11"/>
      <c r="C95" s="12" t="s">
        <v>774</v>
      </c>
      <c r="D95" s="15"/>
      <c r="E95" s="13" t="s">
        <v>775</v>
      </c>
      <c r="F95" s="13" t="s">
        <v>384</v>
      </c>
      <c r="G95" s="14">
        <v>1915</v>
      </c>
      <c r="H95" s="15"/>
      <c r="I95" s="13" t="s">
        <v>385</v>
      </c>
      <c r="J95" s="13" t="s">
        <v>776</v>
      </c>
      <c r="K95" s="13" t="s">
        <v>777</v>
      </c>
      <c r="L95" s="14">
        <v>166911</v>
      </c>
      <c r="M95" s="13" t="s">
        <v>30</v>
      </c>
      <c r="N95" s="13" t="s">
        <v>60</v>
      </c>
      <c r="O95" s="13" t="s">
        <v>778</v>
      </c>
      <c r="P95" s="13" t="s">
        <v>447</v>
      </c>
      <c r="Q95" s="13" t="s">
        <v>448</v>
      </c>
      <c r="R95" s="13" t="s">
        <v>779</v>
      </c>
      <c r="S95" s="13" t="s">
        <v>36</v>
      </c>
      <c r="T95" s="13" t="s">
        <v>91</v>
      </c>
      <c r="U95" s="13" t="s">
        <v>51</v>
      </c>
      <c r="V95" s="15"/>
      <c r="W95" s="13" t="s">
        <v>780</v>
      </c>
    </row>
    <row r="96" spans="1:23" ht="20" customHeight="1">
      <c r="A96" s="10" t="s">
        <v>781</v>
      </c>
      <c r="B96" s="11"/>
      <c r="C96" s="12" t="s">
        <v>782</v>
      </c>
      <c r="D96" s="15"/>
      <c r="E96" s="13" t="s">
        <v>783</v>
      </c>
      <c r="F96" s="13" t="s">
        <v>761</v>
      </c>
      <c r="G96" s="14">
        <v>1730</v>
      </c>
      <c r="H96" s="15"/>
      <c r="I96" s="13" t="s">
        <v>784</v>
      </c>
      <c r="J96" s="13" t="s">
        <v>785</v>
      </c>
      <c r="K96" s="13" t="s">
        <v>786</v>
      </c>
      <c r="L96" s="14">
        <v>165635</v>
      </c>
      <c r="M96" s="13" t="s">
        <v>30</v>
      </c>
      <c r="N96" s="13" t="s">
        <v>404</v>
      </c>
      <c r="O96" s="13" t="s">
        <v>110</v>
      </c>
      <c r="P96" s="13" t="s">
        <v>33</v>
      </c>
      <c r="Q96" s="13" t="s">
        <v>787</v>
      </c>
      <c r="R96" s="13" t="s">
        <v>788</v>
      </c>
      <c r="S96" s="13" t="s">
        <v>36</v>
      </c>
      <c r="T96" s="13" t="s">
        <v>37</v>
      </c>
      <c r="U96" s="13" t="s">
        <v>51</v>
      </c>
      <c r="V96" s="15"/>
      <c r="W96" s="13" t="s">
        <v>789</v>
      </c>
    </row>
    <row r="97" spans="1:23" ht="20" customHeight="1">
      <c r="A97" s="10" t="s">
        <v>790</v>
      </c>
      <c r="B97" s="11"/>
      <c r="C97" s="12" t="s">
        <v>791</v>
      </c>
      <c r="D97" s="15"/>
      <c r="E97" s="13" t="s">
        <v>792</v>
      </c>
      <c r="F97" s="13" t="s">
        <v>42</v>
      </c>
      <c r="G97" s="14">
        <v>2110</v>
      </c>
      <c r="H97" s="15"/>
      <c r="I97" s="13" t="s">
        <v>44</v>
      </c>
      <c r="J97" s="13" t="s">
        <v>793</v>
      </c>
      <c r="K97" s="13" t="s">
        <v>794</v>
      </c>
      <c r="L97" s="14">
        <v>164438</v>
      </c>
      <c r="M97" s="13" t="s">
        <v>30</v>
      </c>
      <c r="N97" s="13" t="s">
        <v>98</v>
      </c>
      <c r="O97" s="13" t="s">
        <v>87</v>
      </c>
      <c r="P97" s="13" t="s">
        <v>795</v>
      </c>
      <c r="Q97" s="13" t="s">
        <v>796</v>
      </c>
      <c r="R97" s="13" t="s">
        <v>90</v>
      </c>
      <c r="S97" s="13" t="s">
        <v>50</v>
      </c>
      <c r="T97" s="13" t="s">
        <v>37</v>
      </c>
      <c r="U97" s="13" t="s">
        <v>51</v>
      </c>
      <c r="V97" s="15"/>
      <c r="W97" s="13" t="s">
        <v>797</v>
      </c>
    </row>
    <row r="98" spans="1:23" ht="20" customHeight="1">
      <c r="A98" s="10" t="s">
        <v>798</v>
      </c>
      <c r="B98" s="11"/>
      <c r="C98" s="12" t="s">
        <v>799</v>
      </c>
      <c r="D98" s="15"/>
      <c r="E98" s="13" t="s">
        <v>800</v>
      </c>
      <c r="F98" s="13" t="s">
        <v>42</v>
      </c>
      <c r="G98" s="14">
        <v>2115</v>
      </c>
      <c r="H98" s="15"/>
      <c r="I98" s="13" t="s">
        <v>44</v>
      </c>
      <c r="J98" s="13" t="s">
        <v>801</v>
      </c>
      <c r="K98" s="13" t="s">
        <v>802</v>
      </c>
      <c r="L98" s="14">
        <v>167093</v>
      </c>
      <c r="M98" s="13" t="s">
        <v>30</v>
      </c>
      <c r="N98" s="13" t="s">
        <v>60</v>
      </c>
      <c r="O98" s="13" t="s">
        <v>235</v>
      </c>
      <c r="P98" s="13" t="s">
        <v>236</v>
      </c>
      <c r="Q98" s="13" t="s">
        <v>803</v>
      </c>
      <c r="R98" s="13" t="s">
        <v>804</v>
      </c>
      <c r="S98" s="13" t="s">
        <v>50</v>
      </c>
      <c r="T98" s="13" t="s">
        <v>37</v>
      </c>
      <c r="U98" s="13" t="s">
        <v>51</v>
      </c>
      <c r="V98" s="15"/>
      <c r="W98" s="13" t="s">
        <v>805</v>
      </c>
    </row>
    <row r="99" spans="1:23" ht="20" customHeight="1">
      <c r="A99" s="10" t="s">
        <v>806</v>
      </c>
      <c r="B99" s="11"/>
      <c r="C99" s="12" t="s">
        <v>807</v>
      </c>
      <c r="D99" s="15"/>
      <c r="E99" s="13" t="s">
        <v>808</v>
      </c>
      <c r="F99" s="13" t="s">
        <v>42</v>
      </c>
      <c r="G99" s="14">
        <v>2115</v>
      </c>
      <c r="H99" s="15"/>
      <c r="I99" s="13" t="s">
        <v>44</v>
      </c>
      <c r="J99" s="13" t="s">
        <v>809</v>
      </c>
      <c r="K99" s="13" t="s">
        <v>810</v>
      </c>
      <c r="L99" s="14">
        <v>167057</v>
      </c>
      <c r="M99" s="13" t="s">
        <v>30</v>
      </c>
      <c r="N99" s="13" t="s">
        <v>60</v>
      </c>
      <c r="O99" s="13" t="s">
        <v>136</v>
      </c>
      <c r="P99" s="13" t="s">
        <v>811</v>
      </c>
      <c r="Q99" s="13" t="s">
        <v>812</v>
      </c>
      <c r="R99" s="13" t="s">
        <v>139</v>
      </c>
      <c r="S99" s="13" t="s">
        <v>50</v>
      </c>
      <c r="T99" s="13" t="s">
        <v>91</v>
      </c>
      <c r="U99" s="13" t="s">
        <v>51</v>
      </c>
      <c r="V99" s="15"/>
      <c r="W99" s="13" t="s">
        <v>813</v>
      </c>
    </row>
    <row r="100" spans="1:23" ht="20" customHeight="1">
      <c r="A100" s="10" t="s">
        <v>814</v>
      </c>
      <c r="B100" s="11"/>
      <c r="C100" s="12" t="s">
        <v>815</v>
      </c>
      <c r="D100" s="15"/>
      <c r="E100" s="13" t="s">
        <v>816</v>
      </c>
      <c r="F100" s="13" t="s">
        <v>203</v>
      </c>
      <c r="G100" s="14">
        <v>2148</v>
      </c>
      <c r="H100" s="15"/>
      <c r="I100" s="13" t="s">
        <v>205</v>
      </c>
      <c r="J100" s="13" t="s">
        <v>817</v>
      </c>
      <c r="K100" s="13" t="s">
        <v>818</v>
      </c>
      <c r="L100" s="14">
        <v>373678</v>
      </c>
      <c r="M100" s="13" t="s">
        <v>30</v>
      </c>
      <c r="N100" s="13" t="s">
        <v>31</v>
      </c>
      <c r="O100" s="13" t="s">
        <v>32</v>
      </c>
      <c r="P100" s="13" t="s">
        <v>33</v>
      </c>
      <c r="Q100" s="13" t="s">
        <v>34</v>
      </c>
      <c r="R100" s="13" t="s">
        <v>371</v>
      </c>
      <c r="S100" s="13" t="s">
        <v>36</v>
      </c>
      <c r="T100" s="13" t="s">
        <v>37</v>
      </c>
      <c r="U100" s="13" t="s">
        <v>51</v>
      </c>
      <c r="V100" s="15"/>
      <c r="W100" s="13" t="s">
        <v>819</v>
      </c>
    </row>
    <row r="101" spans="1:23" ht="20" customHeight="1">
      <c r="A101" s="10" t="s">
        <v>820</v>
      </c>
      <c r="B101" s="11"/>
      <c r="C101" s="12" t="s">
        <v>821</v>
      </c>
      <c r="D101" s="15"/>
      <c r="E101" s="13" t="s">
        <v>822</v>
      </c>
      <c r="F101" s="13" t="s">
        <v>42</v>
      </c>
      <c r="G101" s="14">
        <v>2116</v>
      </c>
      <c r="H101" s="15"/>
      <c r="I101" s="13" t="s">
        <v>44</v>
      </c>
      <c r="J101" s="13" t="s">
        <v>823</v>
      </c>
      <c r="K101" s="13" t="s">
        <v>824</v>
      </c>
      <c r="L101" s="14">
        <v>167215</v>
      </c>
      <c r="M101" s="13" t="s">
        <v>30</v>
      </c>
      <c r="N101" s="13" t="s">
        <v>60</v>
      </c>
      <c r="O101" s="13" t="s">
        <v>536</v>
      </c>
      <c r="P101" s="13" t="s">
        <v>729</v>
      </c>
      <c r="Q101" s="13" t="s">
        <v>730</v>
      </c>
      <c r="R101" s="13" t="s">
        <v>731</v>
      </c>
      <c r="S101" s="13" t="s">
        <v>50</v>
      </c>
      <c r="T101" s="13" t="s">
        <v>37</v>
      </c>
      <c r="U101" s="13" t="s">
        <v>51</v>
      </c>
      <c r="V101" s="15"/>
      <c r="W101" s="13" t="s">
        <v>825</v>
      </c>
    </row>
    <row r="102" spans="1:23" ht="20" customHeight="1">
      <c r="A102" s="10" t="s">
        <v>826</v>
      </c>
      <c r="B102" s="11"/>
      <c r="C102" s="12" t="s">
        <v>827</v>
      </c>
      <c r="D102" s="15"/>
      <c r="E102" s="13" t="s">
        <v>828</v>
      </c>
      <c r="F102" s="13" t="s">
        <v>124</v>
      </c>
      <c r="G102" s="14">
        <v>2453</v>
      </c>
      <c r="H102" s="15"/>
      <c r="I102" s="13" t="s">
        <v>125</v>
      </c>
      <c r="J102" s="13" t="s">
        <v>829</v>
      </c>
      <c r="K102" s="13" t="s">
        <v>830</v>
      </c>
      <c r="L102" s="14">
        <v>167224</v>
      </c>
      <c r="M102" s="13" t="s">
        <v>30</v>
      </c>
      <c r="N102" s="13" t="s">
        <v>31</v>
      </c>
      <c r="O102" s="13" t="s">
        <v>831</v>
      </c>
      <c r="P102" s="13" t="s">
        <v>33</v>
      </c>
      <c r="Q102" s="13" t="s">
        <v>77</v>
      </c>
      <c r="R102" s="13" t="s">
        <v>832</v>
      </c>
      <c r="S102" s="13" t="s">
        <v>50</v>
      </c>
      <c r="T102" s="13" t="s">
        <v>37</v>
      </c>
      <c r="U102" s="13" t="s">
        <v>51</v>
      </c>
      <c r="V102" s="15"/>
      <c r="W102" s="13" t="s">
        <v>833</v>
      </c>
    </row>
    <row r="103" spans="1:23" ht="20" customHeight="1">
      <c r="A103" s="10" t="s">
        <v>834</v>
      </c>
      <c r="B103" s="11"/>
      <c r="C103" s="12" t="s">
        <v>835</v>
      </c>
      <c r="D103" s="15"/>
      <c r="E103" s="13" t="s">
        <v>836</v>
      </c>
      <c r="F103" s="13" t="s">
        <v>194</v>
      </c>
      <c r="G103" s="14">
        <v>2445</v>
      </c>
      <c r="H103" s="15"/>
      <c r="I103" s="13" t="s">
        <v>196</v>
      </c>
      <c r="J103" s="13" t="s">
        <v>837</v>
      </c>
      <c r="K103" s="13" t="s">
        <v>838</v>
      </c>
      <c r="L103" s="14">
        <v>167251</v>
      </c>
      <c r="M103" s="13" t="s">
        <v>30</v>
      </c>
      <c r="N103" s="13" t="s">
        <v>60</v>
      </c>
      <c r="O103" s="13" t="s">
        <v>305</v>
      </c>
      <c r="P103" s="13" t="s">
        <v>100</v>
      </c>
      <c r="Q103" s="13" t="s">
        <v>101</v>
      </c>
      <c r="R103" s="13" t="s">
        <v>599</v>
      </c>
      <c r="S103" s="13" t="s">
        <v>36</v>
      </c>
      <c r="T103" s="13" t="s">
        <v>91</v>
      </c>
      <c r="U103" s="13" t="s">
        <v>51</v>
      </c>
      <c r="V103" s="15"/>
      <c r="W103" s="13" t="s">
        <v>839</v>
      </c>
    </row>
    <row r="104" spans="1:23" ht="20" customHeight="1">
      <c r="A104" s="10" t="s">
        <v>840</v>
      </c>
      <c r="B104" s="11"/>
      <c r="C104" s="12" t="s">
        <v>841</v>
      </c>
      <c r="D104" s="15"/>
      <c r="E104" s="13" t="s">
        <v>842</v>
      </c>
      <c r="F104" s="13" t="s">
        <v>42</v>
      </c>
      <c r="G104" s="14">
        <v>2113</v>
      </c>
      <c r="H104" s="15"/>
      <c r="I104" s="13" t="s">
        <v>44</v>
      </c>
      <c r="J104" s="13" t="s">
        <v>843</v>
      </c>
      <c r="K104" s="13" t="s">
        <v>844</v>
      </c>
      <c r="L104" s="14">
        <v>167297</v>
      </c>
      <c r="M104" s="13" t="s">
        <v>30</v>
      </c>
      <c r="N104" s="13" t="s">
        <v>606</v>
      </c>
      <c r="O104" s="13" t="s">
        <v>110</v>
      </c>
      <c r="P104" s="13" t="s">
        <v>33</v>
      </c>
      <c r="Q104" s="13" t="s">
        <v>845</v>
      </c>
      <c r="R104" s="13" t="s">
        <v>846</v>
      </c>
      <c r="S104" s="13" t="s">
        <v>50</v>
      </c>
      <c r="T104" s="13" t="s">
        <v>37</v>
      </c>
      <c r="U104" s="13" t="s">
        <v>51</v>
      </c>
      <c r="V104" s="15"/>
      <c r="W104" s="13" t="s">
        <v>847</v>
      </c>
    </row>
    <row r="105" spans="1:23" ht="20" customHeight="1">
      <c r="A105" s="10" t="s">
        <v>848</v>
      </c>
      <c r="B105" s="11"/>
      <c r="C105" s="12" t="s">
        <v>849</v>
      </c>
      <c r="D105" s="13" t="s">
        <v>850</v>
      </c>
      <c r="E105" s="13" t="s">
        <v>851</v>
      </c>
      <c r="F105" s="13" t="s">
        <v>852</v>
      </c>
      <c r="G105" s="14">
        <v>1901</v>
      </c>
      <c r="H105" s="15"/>
      <c r="I105" s="13" t="s">
        <v>853</v>
      </c>
      <c r="J105" s="13" t="s">
        <v>854</v>
      </c>
      <c r="K105" s="13" t="s">
        <v>855</v>
      </c>
      <c r="L105" s="14">
        <v>167312</v>
      </c>
      <c r="M105" s="13" t="s">
        <v>74</v>
      </c>
      <c r="N105" s="13" t="s">
        <v>269</v>
      </c>
      <c r="O105" s="13" t="s">
        <v>270</v>
      </c>
      <c r="P105" s="13" t="s">
        <v>271</v>
      </c>
      <c r="Q105" s="13" t="s">
        <v>673</v>
      </c>
      <c r="R105" s="15"/>
      <c r="S105" s="13" t="s">
        <v>36</v>
      </c>
      <c r="T105" s="13" t="s">
        <v>37</v>
      </c>
      <c r="U105" s="13" t="s">
        <v>51</v>
      </c>
      <c r="V105" s="15"/>
      <c r="W105" s="13" t="s">
        <v>856</v>
      </c>
    </row>
    <row r="106" spans="1:23" ht="20" customHeight="1">
      <c r="A106" s="10" t="s">
        <v>857</v>
      </c>
      <c r="B106" s="11"/>
      <c r="C106" s="12" t="s">
        <v>849</v>
      </c>
      <c r="D106" s="13" t="s">
        <v>858</v>
      </c>
      <c r="E106" s="13" t="s">
        <v>859</v>
      </c>
      <c r="F106" s="13" t="s">
        <v>858</v>
      </c>
      <c r="G106" s="14">
        <v>1949</v>
      </c>
      <c r="H106" s="15"/>
      <c r="I106" s="13" t="s">
        <v>860</v>
      </c>
      <c r="J106" s="13" t="s">
        <v>861</v>
      </c>
      <c r="K106" s="13" t="s">
        <v>862</v>
      </c>
      <c r="L106" s="14">
        <v>167312</v>
      </c>
      <c r="M106" s="13" t="s">
        <v>74</v>
      </c>
      <c r="N106" s="13" t="s">
        <v>269</v>
      </c>
      <c r="O106" s="13" t="s">
        <v>270</v>
      </c>
      <c r="P106" s="13" t="s">
        <v>271</v>
      </c>
      <c r="Q106" s="13" t="s">
        <v>673</v>
      </c>
      <c r="R106" s="15"/>
      <c r="S106" s="13" t="s">
        <v>36</v>
      </c>
      <c r="T106" s="13" t="s">
        <v>37</v>
      </c>
      <c r="U106" s="13" t="s">
        <v>51</v>
      </c>
      <c r="V106" s="15"/>
      <c r="W106" s="13" t="s">
        <v>863</v>
      </c>
    </row>
    <row r="107" spans="1:23" ht="20" customHeight="1">
      <c r="A107" s="10" t="s">
        <v>864</v>
      </c>
      <c r="B107" s="11"/>
      <c r="C107" s="12" t="s">
        <v>849</v>
      </c>
      <c r="D107" s="13" t="s">
        <v>865</v>
      </c>
      <c r="E107" s="13" t="s">
        <v>866</v>
      </c>
      <c r="F107" s="13" t="s">
        <v>865</v>
      </c>
      <c r="G107" s="14">
        <v>1923</v>
      </c>
      <c r="H107" s="15"/>
      <c r="I107" s="13" t="s">
        <v>867</v>
      </c>
      <c r="J107" s="13" t="s">
        <v>861</v>
      </c>
      <c r="K107" s="13" t="s">
        <v>855</v>
      </c>
      <c r="L107" s="14">
        <v>167312</v>
      </c>
      <c r="M107" s="13" t="s">
        <v>74</v>
      </c>
      <c r="N107" s="13" t="s">
        <v>269</v>
      </c>
      <c r="O107" s="13" t="s">
        <v>270</v>
      </c>
      <c r="P107" s="13" t="s">
        <v>271</v>
      </c>
      <c r="Q107" s="13" t="s">
        <v>673</v>
      </c>
      <c r="R107" s="15"/>
      <c r="S107" s="13" t="s">
        <v>36</v>
      </c>
      <c r="T107" s="13" t="s">
        <v>37</v>
      </c>
      <c r="U107" s="13" t="s">
        <v>51</v>
      </c>
      <c r="V107" s="15"/>
      <c r="W107" s="13" t="s">
        <v>868</v>
      </c>
    </row>
    <row r="108" spans="1:23" ht="20" customHeight="1">
      <c r="A108" s="10" t="s">
        <v>869</v>
      </c>
      <c r="B108" s="11"/>
      <c r="C108" s="12" t="s">
        <v>870</v>
      </c>
      <c r="D108" s="13" t="s">
        <v>210</v>
      </c>
      <c r="E108" s="13" t="s">
        <v>871</v>
      </c>
      <c r="F108" s="13" t="s">
        <v>42</v>
      </c>
      <c r="G108" s="14">
        <v>2115</v>
      </c>
      <c r="H108" s="15"/>
      <c r="I108" s="13" t="s">
        <v>44</v>
      </c>
      <c r="J108" s="13" t="s">
        <v>872</v>
      </c>
      <c r="K108" s="13" t="s">
        <v>873</v>
      </c>
      <c r="L108" s="14">
        <v>167358</v>
      </c>
      <c r="M108" s="13" t="s">
        <v>30</v>
      </c>
      <c r="N108" s="13" t="s">
        <v>60</v>
      </c>
      <c r="O108" s="13" t="s">
        <v>215</v>
      </c>
      <c r="P108" s="13" t="s">
        <v>261</v>
      </c>
      <c r="Q108" s="13" t="s">
        <v>874</v>
      </c>
      <c r="R108" s="15"/>
      <c r="S108" s="13" t="s">
        <v>50</v>
      </c>
      <c r="T108" s="13" t="s">
        <v>91</v>
      </c>
      <c r="U108" s="13" t="s">
        <v>51</v>
      </c>
      <c r="V108" s="15"/>
      <c r="W108" s="13" t="s">
        <v>875</v>
      </c>
    </row>
    <row r="109" spans="1:23" ht="20" customHeight="1">
      <c r="A109" s="10" t="s">
        <v>876</v>
      </c>
      <c r="B109" s="11"/>
      <c r="C109" s="12" t="s">
        <v>870</v>
      </c>
      <c r="D109" s="13" t="s">
        <v>877</v>
      </c>
      <c r="E109" s="13" t="s">
        <v>878</v>
      </c>
      <c r="F109" s="13" t="s">
        <v>879</v>
      </c>
      <c r="G109" s="14">
        <v>2026</v>
      </c>
      <c r="H109" s="15"/>
      <c r="I109" s="13" t="s">
        <v>880</v>
      </c>
      <c r="J109" s="13" t="s">
        <v>881</v>
      </c>
      <c r="K109" s="13" t="s">
        <v>873</v>
      </c>
      <c r="L109" s="14">
        <v>167358</v>
      </c>
      <c r="M109" s="13" t="s">
        <v>30</v>
      </c>
      <c r="N109" s="13" t="s">
        <v>60</v>
      </c>
      <c r="O109" s="13" t="s">
        <v>215</v>
      </c>
      <c r="P109" s="13" t="s">
        <v>261</v>
      </c>
      <c r="Q109" s="13" t="s">
        <v>874</v>
      </c>
      <c r="R109" s="15"/>
      <c r="S109" s="13" t="s">
        <v>50</v>
      </c>
      <c r="T109" s="13" t="s">
        <v>91</v>
      </c>
      <c r="U109" s="13" t="s">
        <v>51</v>
      </c>
      <c r="V109" s="15"/>
      <c r="W109" s="13" t="s">
        <v>882</v>
      </c>
    </row>
    <row r="110" spans="1:23" ht="20" customHeight="1">
      <c r="A110" s="10" t="s">
        <v>883</v>
      </c>
      <c r="B110" s="11"/>
      <c r="C110" s="12" t="s">
        <v>870</v>
      </c>
      <c r="D110" s="13" t="s">
        <v>884</v>
      </c>
      <c r="E110" s="13" t="s">
        <v>885</v>
      </c>
      <c r="F110" s="13" t="s">
        <v>886</v>
      </c>
      <c r="G110" s="14">
        <v>1908</v>
      </c>
      <c r="H110" s="15"/>
      <c r="I110" s="13" t="s">
        <v>887</v>
      </c>
      <c r="J110" s="13" t="s">
        <v>888</v>
      </c>
      <c r="K110" s="13" t="s">
        <v>873</v>
      </c>
      <c r="L110" s="14">
        <v>167358</v>
      </c>
      <c r="M110" s="13" t="s">
        <v>30</v>
      </c>
      <c r="N110" s="13" t="s">
        <v>60</v>
      </c>
      <c r="O110" s="13" t="s">
        <v>215</v>
      </c>
      <c r="P110" s="13" t="s">
        <v>261</v>
      </c>
      <c r="Q110" s="13" t="s">
        <v>874</v>
      </c>
      <c r="R110" s="15"/>
      <c r="S110" s="13" t="s">
        <v>50</v>
      </c>
      <c r="T110" s="13" t="s">
        <v>91</v>
      </c>
      <c r="U110" s="13" t="s">
        <v>51</v>
      </c>
      <c r="V110" s="15"/>
      <c r="W110" s="13" t="s">
        <v>889</v>
      </c>
    </row>
    <row r="111" spans="1:23" ht="20" customHeight="1">
      <c r="A111" s="10" t="s">
        <v>890</v>
      </c>
      <c r="B111" s="11"/>
      <c r="C111" s="12" t="s">
        <v>870</v>
      </c>
      <c r="D111" s="13" t="s">
        <v>891</v>
      </c>
      <c r="E111" s="13" t="s">
        <v>892</v>
      </c>
      <c r="F111" s="13" t="s">
        <v>576</v>
      </c>
      <c r="G111" s="14">
        <v>1803</v>
      </c>
      <c r="H111" s="15"/>
      <c r="I111" s="13" t="s">
        <v>577</v>
      </c>
      <c r="J111" s="13" t="s">
        <v>893</v>
      </c>
      <c r="K111" s="13" t="s">
        <v>873</v>
      </c>
      <c r="L111" s="14">
        <v>167358</v>
      </c>
      <c r="M111" s="13" t="s">
        <v>30</v>
      </c>
      <c r="N111" s="13" t="s">
        <v>60</v>
      </c>
      <c r="O111" s="13" t="s">
        <v>215</v>
      </c>
      <c r="P111" s="13" t="s">
        <v>261</v>
      </c>
      <c r="Q111" s="13" t="s">
        <v>874</v>
      </c>
      <c r="R111" s="15"/>
      <c r="S111" s="13" t="s">
        <v>50</v>
      </c>
      <c r="T111" s="13" t="s">
        <v>91</v>
      </c>
      <c r="U111" s="13" t="s">
        <v>51</v>
      </c>
      <c r="V111" s="15"/>
      <c r="W111" s="13" t="s">
        <v>894</v>
      </c>
    </row>
    <row r="112" spans="1:23" ht="20" customHeight="1">
      <c r="A112" s="10" t="s">
        <v>895</v>
      </c>
      <c r="B112" s="11"/>
      <c r="C112" s="12" t="s">
        <v>870</v>
      </c>
      <c r="D112" s="13" t="s">
        <v>896</v>
      </c>
      <c r="E112" s="13" t="s">
        <v>897</v>
      </c>
      <c r="F112" s="13" t="s">
        <v>42</v>
      </c>
      <c r="G112" s="14">
        <v>2110</v>
      </c>
      <c r="H112" s="15"/>
      <c r="I112" s="13" t="s">
        <v>44</v>
      </c>
      <c r="J112" s="13" t="s">
        <v>872</v>
      </c>
      <c r="K112" s="13" t="s">
        <v>873</v>
      </c>
      <c r="L112" s="14">
        <v>167358</v>
      </c>
      <c r="M112" s="13" t="s">
        <v>30</v>
      </c>
      <c r="N112" s="13" t="s">
        <v>60</v>
      </c>
      <c r="O112" s="13" t="s">
        <v>215</v>
      </c>
      <c r="P112" s="13" t="s">
        <v>261</v>
      </c>
      <c r="Q112" s="13" t="s">
        <v>874</v>
      </c>
      <c r="R112" s="15"/>
      <c r="S112" s="13" t="s">
        <v>50</v>
      </c>
      <c r="T112" s="13" t="s">
        <v>91</v>
      </c>
      <c r="U112" s="13" t="s">
        <v>51</v>
      </c>
      <c r="V112" s="15"/>
      <c r="W112" s="13" t="s">
        <v>898</v>
      </c>
    </row>
    <row r="113" spans="1:23" ht="20" customHeight="1">
      <c r="A113" s="10" t="s">
        <v>899</v>
      </c>
      <c r="B113" s="11"/>
      <c r="C113" s="12" t="s">
        <v>900</v>
      </c>
      <c r="D113" s="13" t="s">
        <v>901</v>
      </c>
      <c r="E113" s="13" t="s">
        <v>871</v>
      </c>
      <c r="F113" s="13" t="s">
        <v>42</v>
      </c>
      <c r="G113" s="14">
        <v>2115</v>
      </c>
      <c r="H113" s="15"/>
      <c r="I113" s="13" t="s">
        <v>44</v>
      </c>
      <c r="J113" s="13" t="s">
        <v>872</v>
      </c>
      <c r="K113" s="13" t="s">
        <v>902</v>
      </c>
      <c r="L113" s="14">
        <v>482705</v>
      </c>
      <c r="M113" s="13" t="s">
        <v>30</v>
      </c>
      <c r="N113" s="13" t="s">
        <v>60</v>
      </c>
      <c r="O113" s="13" t="s">
        <v>613</v>
      </c>
      <c r="P113" s="13" t="s">
        <v>128</v>
      </c>
      <c r="Q113" s="13" t="s">
        <v>903</v>
      </c>
      <c r="R113" s="15"/>
      <c r="S113" s="13" t="s">
        <v>50</v>
      </c>
      <c r="T113" s="13" t="s">
        <v>37</v>
      </c>
      <c r="U113" s="13" t="s">
        <v>51</v>
      </c>
      <c r="V113" s="15"/>
      <c r="W113" s="13" t="s">
        <v>904</v>
      </c>
    </row>
    <row r="114" spans="1:23" ht="20" customHeight="1">
      <c r="A114" s="10" t="s">
        <v>905</v>
      </c>
      <c r="B114" s="11"/>
      <c r="C114" s="12" t="s">
        <v>906</v>
      </c>
      <c r="D114" s="15"/>
      <c r="E114" s="13" t="s">
        <v>907</v>
      </c>
      <c r="F114" s="13" t="s">
        <v>124</v>
      </c>
      <c r="G114" s="14">
        <v>2453</v>
      </c>
      <c r="H114" s="15"/>
      <c r="I114" s="13" t="s">
        <v>125</v>
      </c>
      <c r="J114" s="13" t="s">
        <v>908</v>
      </c>
      <c r="K114" s="13" t="s">
        <v>909</v>
      </c>
      <c r="L114" s="15"/>
      <c r="M114" s="13" t="s">
        <v>30</v>
      </c>
      <c r="N114" s="13" t="s">
        <v>31</v>
      </c>
      <c r="O114" s="13" t="s">
        <v>32</v>
      </c>
      <c r="P114" s="13" t="s">
        <v>33</v>
      </c>
      <c r="Q114" s="13" t="s">
        <v>34</v>
      </c>
      <c r="R114" s="13" t="s">
        <v>35</v>
      </c>
      <c r="S114" s="13" t="s">
        <v>65</v>
      </c>
      <c r="T114" s="13" t="s">
        <v>37</v>
      </c>
      <c r="U114" s="13" t="s">
        <v>38</v>
      </c>
      <c r="V114" s="15"/>
      <c r="W114" s="13" t="s">
        <v>910</v>
      </c>
    </row>
    <row r="115" spans="1:23" ht="20" customHeight="1">
      <c r="A115" s="10" t="s">
        <v>911</v>
      </c>
      <c r="B115" s="11"/>
      <c r="C115" s="12" t="s">
        <v>912</v>
      </c>
      <c r="D115" s="15"/>
      <c r="E115" s="13" t="s">
        <v>913</v>
      </c>
      <c r="F115" s="13" t="s">
        <v>487</v>
      </c>
      <c r="G115" s="14">
        <v>1879</v>
      </c>
      <c r="H115" s="15"/>
      <c r="I115" s="13" t="s">
        <v>488</v>
      </c>
      <c r="J115" s="13" t="s">
        <v>914</v>
      </c>
      <c r="K115" s="13" t="s">
        <v>915</v>
      </c>
      <c r="L115" s="15"/>
      <c r="M115" s="13" t="s">
        <v>30</v>
      </c>
      <c r="N115" s="13" t="s">
        <v>31</v>
      </c>
      <c r="O115" s="13" t="s">
        <v>47</v>
      </c>
      <c r="P115" s="13" t="s">
        <v>33</v>
      </c>
      <c r="Q115" s="13" t="s">
        <v>916</v>
      </c>
      <c r="R115" s="13" t="s">
        <v>663</v>
      </c>
      <c r="S115" s="13" t="s">
        <v>649</v>
      </c>
      <c r="T115" s="13" t="s">
        <v>37</v>
      </c>
      <c r="U115" s="13" t="s">
        <v>38</v>
      </c>
      <c r="V115" s="15"/>
      <c r="W115" s="13" t="s">
        <v>917</v>
      </c>
    </row>
    <row r="116" spans="1:23" ht="20" customHeight="1">
      <c r="A116" s="10" t="s">
        <v>918</v>
      </c>
      <c r="B116" s="11"/>
      <c r="C116" s="12" t="s">
        <v>919</v>
      </c>
      <c r="D116" s="13" t="s">
        <v>920</v>
      </c>
      <c r="E116" s="13" t="s">
        <v>921</v>
      </c>
      <c r="F116" s="13" t="s">
        <v>920</v>
      </c>
      <c r="G116" s="14">
        <v>2090</v>
      </c>
      <c r="H116" s="15"/>
      <c r="I116" s="13" t="s">
        <v>922</v>
      </c>
      <c r="J116" s="13" t="s">
        <v>923</v>
      </c>
      <c r="K116" s="13" t="s">
        <v>924</v>
      </c>
      <c r="L116" s="15"/>
      <c r="M116" s="13" t="s">
        <v>30</v>
      </c>
      <c r="N116" s="13" t="s">
        <v>31</v>
      </c>
      <c r="O116" s="13" t="s">
        <v>47</v>
      </c>
      <c r="P116" s="13" t="s">
        <v>33</v>
      </c>
      <c r="Q116" s="13" t="s">
        <v>662</v>
      </c>
      <c r="R116" s="13" t="s">
        <v>925</v>
      </c>
      <c r="S116" s="13" t="s">
        <v>500</v>
      </c>
      <c r="T116" s="13" t="s">
        <v>37</v>
      </c>
      <c r="U116" s="13" t="s">
        <v>38</v>
      </c>
      <c r="V116" s="15"/>
      <c r="W116" s="13" t="s">
        <v>926</v>
      </c>
    </row>
    <row r="117" spans="1:23" ht="20" customHeight="1">
      <c r="A117" s="10" t="s">
        <v>927</v>
      </c>
      <c r="B117" s="11"/>
      <c r="C117" s="12" t="s">
        <v>919</v>
      </c>
      <c r="D117" s="13" t="s">
        <v>164</v>
      </c>
      <c r="E117" s="13" t="s">
        <v>928</v>
      </c>
      <c r="F117" s="13" t="s">
        <v>164</v>
      </c>
      <c r="G117" s="14">
        <v>1801</v>
      </c>
      <c r="H117" s="15"/>
      <c r="I117" s="13" t="s">
        <v>165</v>
      </c>
      <c r="J117" s="13" t="s">
        <v>929</v>
      </c>
      <c r="K117" s="13" t="s">
        <v>924</v>
      </c>
      <c r="L117" s="15"/>
      <c r="M117" s="13" t="s">
        <v>30</v>
      </c>
      <c r="N117" s="13" t="s">
        <v>31</v>
      </c>
      <c r="O117" s="13" t="s">
        <v>47</v>
      </c>
      <c r="P117" s="13" t="s">
        <v>33</v>
      </c>
      <c r="Q117" s="13" t="s">
        <v>662</v>
      </c>
      <c r="R117" s="13" t="s">
        <v>925</v>
      </c>
      <c r="S117" s="13" t="s">
        <v>36</v>
      </c>
      <c r="T117" s="13" t="s">
        <v>37</v>
      </c>
      <c r="U117" s="13" t="s">
        <v>38</v>
      </c>
      <c r="V117" s="15"/>
      <c r="W117" s="13" t="s">
        <v>930</v>
      </c>
    </row>
    <row r="118" spans="1:23" ht="20" customHeight="1">
      <c r="A118" s="10" t="s">
        <v>931</v>
      </c>
      <c r="B118" s="11"/>
      <c r="C118" s="12" t="s">
        <v>932</v>
      </c>
      <c r="D118" s="15"/>
      <c r="E118" s="13" t="s">
        <v>933</v>
      </c>
      <c r="F118" s="13" t="s">
        <v>212</v>
      </c>
      <c r="G118" s="14">
        <v>2467</v>
      </c>
      <c r="H118" s="15"/>
      <c r="I118" s="13" t="s">
        <v>196</v>
      </c>
      <c r="J118" s="13" t="s">
        <v>934</v>
      </c>
      <c r="K118" s="13" t="s">
        <v>935</v>
      </c>
      <c r="L118" s="14">
        <v>167455</v>
      </c>
      <c r="M118" s="13" t="s">
        <v>30</v>
      </c>
      <c r="N118" s="13" t="s">
        <v>60</v>
      </c>
      <c r="O118" s="13" t="s">
        <v>305</v>
      </c>
      <c r="P118" s="13" t="s">
        <v>326</v>
      </c>
      <c r="Q118" s="13" t="s">
        <v>327</v>
      </c>
      <c r="R118" s="15"/>
      <c r="S118" s="13" t="s">
        <v>36</v>
      </c>
      <c r="T118" s="13" t="s">
        <v>91</v>
      </c>
      <c r="U118" s="13" t="s">
        <v>51</v>
      </c>
      <c r="V118" s="15"/>
      <c r="W118" s="13" t="s">
        <v>936</v>
      </c>
    </row>
    <row r="119" spans="1:23" ht="20" customHeight="1">
      <c r="A119" s="10" t="s">
        <v>937</v>
      </c>
      <c r="B119" s="11"/>
      <c r="C119" s="12" t="s">
        <v>938</v>
      </c>
      <c r="D119" s="13" t="s">
        <v>106</v>
      </c>
      <c r="E119" s="13" t="s">
        <v>939</v>
      </c>
      <c r="F119" s="13" t="s">
        <v>106</v>
      </c>
      <c r="G119" s="14">
        <v>2021</v>
      </c>
      <c r="H119" s="14">
        <v>1400</v>
      </c>
      <c r="I119" s="13" t="s">
        <v>107</v>
      </c>
      <c r="J119" s="13" t="s">
        <v>940</v>
      </c>
      <c r="K119" s="13" t="s">
        <v>941</v>
      </c>
      <c r="L119" s="14">
        <v>13017406</v>
      </c>
      <c r="M119" s="13" t="s">
        <v>30</v>
      </c>
      <c r="N119" s="13" t="s">
        <v>31</v>
      </c>
      <c r="O119" s="13" t="s">
        <v>110</v>
      </c>
      <c r="P119" s="13" t="s">
        <v>33</v>
      </c>
      <c r="Q119" s="13" t="s">
        <v>77</v>
      </c>
      <c r="R119" s="15"/>
      <c r="S119" s="13" t="s">
        <v>36</v>
      </c>
      <c r="T119" s="13" t="s">
        <v>37</v>
      </c>
      <c r="U119" s="13" t="s">
        <v>51</v>
      </c>
      <c r="V119" s="15"/>
      <c r="W119" s="13" t="s">
        <v>942</v>
      </c>
    </row>
    <row r="120" spans="1:23" ht="20" customHeight="1">
      <c r="A120" s="10" t="s">
        <v>943</v>
      </c>
      <c r="B120" s="11"/>
      <c r="C120" s="12" t="s">
        <v>944</v>
      </c>
      <c r="D120" s="15"/>
      <c r="E120" s="13" t="s">
        <v>945</v>
      </c>
      <c r="F120" s="13" t="s">
        <v>26</v>
      </c>
      <c r="G120" s="14">
        <v>2169</v>
      </c>
      <c r="H120" s="15"/>
      <c r="I120" s="13" t="s">
        <v>27</v>
      </c>
      <c r="J120" s="13" t="s">
        <v>946</v>
      </c>
      <c r="K120" s="13" t="s">
        <v>947</v>
      </c>
      <c r="L120" s="14">
        <v>167525</v>
      </c>
      <c r="M120" s="13" t="s">
        <v>74</v>
      </c>
      <c r="N120" s="13" t="s">
        <v>269</v>
      </c>
      <c r="O120" s="13" t="s">
        <v>948</v>
      </c>
      <c r="P120" s="13" t="s">
        <v>271</v>
      </c>
      <c r="Q120" s="13" t="s">
        <v>673</v>
      </c>
      <c r="R120" s="15"/>
      <c r="S120" s="13" t="s">
        <v>36</v>
      </c>
      <c r="T120" s="13" t="s">
        <v>37</v>
      </c>
      <c r="U120" s="13" t="s">
        <v>51</v>
      </c>
      <c r="V120" s="15"/>
      <c r="W120" s="13" t="s">
        <v>949</v>
      </c>
    </row>
    <row r="121" spans="1:23" ht="20" customHeight="1">
      <c r="A121" s="10" t="s">
        <v>950</v>
      </c>
      <c r="B121" s="11"/>
      <c r="C121" s="12" t="s">
        <v>951</v>
      </c>
      <c r="D121" s="15"/>
      <c r="E121" s="13" t="s">
        <v>952</v>
      </c>
      <c r="F121" s="13" t="s">
        <v>153</v>
      </c>
      <c r="G121" s="14">
        <v>2493</v>
      </c>
      <c r="H121" s="14">
        <v>1571</v>
      </c>
      <c r="I121" s="13" t="s">
        <v>154</v>
      </c>
      <c r="J121" s="13" t="s">
        <v>953</v>
      </c>
      <c r="K121" s="13" t="s">
        <v>954</v>
      </c>
      <c r="L121" s="14">
        <v>167598</v>
      </c>
      <c r="M121" s="13" t="s">
        <v>30</v>
      </c>
      <c r="N121" s="13" t="s">
        <v>60</v>
      </c>
      <c r="O121" s="13" t="s">
        <v>305</v>
      </c>
      <c r="P121" s="13" t="s">
        <v>507</v>
      </c>
      <c r="Q121" s="13" t="s">
        <v>955</v>
      </c>
      <c r="R121" s="15"/>
      <c r="S121" s="13" t="s">
        <v>36</v>
      </c>
      <c r="T121" s="13" t="s">
        <v>91</v>
      </c>
      <c r="U121" s="13" t="s">
        <v>51</v>
      </c>
      <c r="V121" s="15"/>
      <c r="W121" s="13" t="s">
        <v>956</v>
      </c>
    </row>
    <row r="122" spans="1:23" ht="20" customHeight="1">
      <c r="A122" s="10" t="s">
        <v>957</v>
      </c>
      <c r="B122" s="11"/>
      <c r="C122" s="12" t="s">
        <v>958</v>
      </c>
      <c r="D122" s="15"/>
      <c r="E122" s="13" t="s">
        <v>959</v>
      </c>
      <c r="F122" s="13" t="s">
        <v>960</v>
      </c>
      <c r="G122" s="14">
        <v>2120</v>
      </c>
      <c r="H122" s="14">
        <v>3400</v>
      </c>
      <c r="I122" s="13" t="s">
        <v>44</v>
      </c>
      <c r="J122" s="13" t="s">
        <v>961</v>
      </c>
      <c r="K122" s="13" t="s">
        <v>962</v>
      </c>
      <c r="L122" s="14">
        <v>167631</v>
      </c>
      <c r="M122" s="13" t="s">
        <v>74</v>
      </c>
      <c r="N122" s="13" t="s">
        <v>269</v>
      </c>
      <c r="O122" s="13" t="s">
        <v>270</v>
      </c>
      <c r="P122" s="13" t="s">
        <v>271</v>
      </c>
      <c r="Q122" s="13" t="s">
        <v>673</v>
      </c>
      <c r="R122" s="15"/>
      <c r="S122" s="13" t="s">
        <v>50</v>
      </c>
      <c r="T122" s="13" t="s">
        <v>37</v>
      </c>
      <c r="U122" s="13" t="s">
        <v>51</v>
      </c>
      <c r="V122" s="15"/>
      <c r="W122" s="13" t="s">
        <v>963</v>
      </c>
    </row>
    <row r="123" spans="1:23" ht="20" customHeight="1">
      <c r="A123" s="10" t="s">
        <v>964</v>
      </c>
      <c r="B123" s="11"/>
      <c r="C123" s="12" t="s">
        <v>965</v>
      </c>
      <c r="D123" s="15"/>
      <c r="E123" s="13" t="s">
        <v>966</v>
      </c>
      <c r="F123" s="13" t="s">
        <v>967</v>
      </c>
      <c r="G123" s="14">
        <v>1970</v>
      </c>
      <c r="H123" s="14">
        <v>5353</v>
      </c>
      <c r="I123" s="13" t="s">
        <v>968</v>
      </c>
      <c r="J123" s="13" t="s">
        <v>969</v>
      </c>
      <c r="K123" s="13" t="s">
        <v>970</v>
      </c>
      <c r="L123" s="14">
        <v>167729</v>
      </c>
      <c r="M123" s="13" t="s">
        <v>74</v>
      </c>
      <c r="N123" s="13" t="s">
        <v>435</v>
      </c>
      <c r="O123" s="13" t="s">
        <v>436</v>
      </c>
      <c r="P123" s="13" t="s">
        <v>361</v>
      </c>
      <c r="Q123" s="13" t="s">
        <v>362</v>
      </c>
      <c r="R123" s="15"/>
      <c r="S123" s="13" t="s">
        <v>36</v>
      </c>
      <c r="T123" s="13" t="s">
        <v>91</v>
      </c>
      <c r="U123" s="13" t="s">
        <v>51</v>
      </c>
      <c r="V123" s="15"/>
      <c r="W123" s="13" t="s">
        <v>971</v>
      </c>
    </row>
    <row r="124" spans="1:23" ht="20" customHeight="1">
      <c r="A124" s="10" t="s">
        <v>972</v>
      </c>
      <c r="B124" s="11"/>
      <c r="C124" s="12" t="s">
        <v>973</v>
      </c>
      <c r="D124" s="15"/>
      <c r="E124" s="13" t="s">
        <v>974</v>
      </c>
      <c r="F124" s="13" t="s">
        <v>203</v>
      </c>
      <c r="G124" s="14">
        <v>2148</v>
      </c>
      <c r="H124" s="15"/>
      <c r="I124" s="13" t="s">
        <v>205</v>
      </c>
      <c r="J124" s="13" t="s">
        <v>975</v>
      </c>
      <c r="K124" s="13" t="s">
        <v>976</v>
      </c>
      <c r="L124" s="14">
        <v>442815</v>
      </c>
      <c r="M124" s="13" t="s">
        <v>30</v>
      </c>
      <c r="N124" s="13" t="s">
        <v>31</v>
      </c>
      <c r="O124" s="13" t="s">
        <v>148</v>
      </c>
      <c r="P124" s="13" t="s">
        <v>33</v>
      </c>
      <c r="Q124" s="13" t="s">
        <v>77</v>
      </c>
      <c r="R124" s="13" t="s">
        <v>624</v>
      </c>
      <c r="S124" s="13" t="s">
        <v>36</v>
      </c>
      <c r="T124" s="13" t="s">
        <v>37</v>
      </c>
      <c r="U124" s="13" t="s">
        <v>51</v>
      </c>
      <c r="V124" s="15"/>
      <c r="W124" s="13" t="s">
        <v>977</v>
      </c>
    </row>
    <row r="125" spans="1:23" ht="20" customHeight="1">
      <c r="A125" s="10" t="s">
        <v>978</v>
      </c>
      <c r="B125" s="11"/>
      <c r="C125" s="12" t="s">
        <v>979</v>
      </c>
      <c r="D125" s="15"/>
      <c r="E125" s="13" t="s">
        <v>980</v>
      </c>
      <c r="F125" s="13" t="s">
        <v>42</v>
      </c>
      <c r="G125" s="14">
        <v>2115</v>
      </c>
      <c r="H125" s="15"/>
      <c r="I125" s="13" t="s">
        <v>44</v>
      </c>
      <c r="J125" s="13" t="s">
        <v>981</v>
      </c>
      <c r="K125" s="13" t="s">
        <v>982</v>
      </c>
      <c r="L125" s="14">
        <v>168148</v>
      </c>
      <c r="M125" s="13" t="s">
        <v>30</v>
      </c>
      <c r="N125" s="13" t="s">
        <v>60</v>
      </c>
      <c r="O125" s="13" t="s">
        <v>778</v>
      </c>
      <c r="P125" s="13" t="s">
        <v>352</v>
      </c>
      <c r="Q125" s="13" t="s">
        <v>353</v>
      </c>
      <c r="R125" s="13" t="s">
        <v>779</v>
      </c>
      <c r="S125" s="13" t="s">
        <v>50</v>
      </c>
      <c r="T125" s="13" t="s">
        <v>37</v>
      </c>
      <c r="U125" s="13" t="s">
        <v>51</v>
      </c>
      <c r="V125" s="15"/>
      <c r="W125" s="13" t="s">
        <v>983</v>
      </c>
    </row>
    <row r="126" spans="1:23" ht="20" customHeight="1">
      <c r="A126" s="10" t="s">
        <v>984</v>
      </c>
      <c r="B126" s="11"/>
      <c r="C126" s="12" t="s">
        <v>985</v>
      </c>
      <c r="D126" s="15"/>
      <c r="E126" s="13" t="s">
        <v>986</v>
      </c>
      <c r="F126" s="13" t="s">
        <v>987</v>
      </c>
      <c r="G126" s="14">
        <v>1821</v>
      </c>
      <c r="H126" s="15"/>
      <c r="I126" s="13" t="s">
        <v>988</v>
      </c>
      <c r="J126" s="13" t="s">
        <v>989</v>
      </c>
      <c r="K126" s="13" t="s">
        <v>990</v>
      </c>
      <c r="L126" s="14">
        <v>412535</v>
      </c>
      <c r="M126" s="13" t="s">
        <v>74</v>
      </c>
      <c r="N126" s="13" t="s">
        <v>75</v>
      </c>
      <c r="O126" s="13" t="s">
        <v>76</v>
      </c>
      <c r="P126" s="13" t="s">
        <v>33</v>
      </c>
      <c r="Q126" s="13" t="s">
        <v>77</v>
      </c>
      <c r="R126" s="13" t="s">
        <v>78</v>
      </c>
      <c r="S126" s="13" t="s">
        <v>36</v>
      </c>
      <c r="T126" s="13" t="s">
        <v>37</v>
      </c>
      <c r="U126" s="13" t="s">
        <v>51</v>
      </c>
      <c r="V126" s="15"/>
      <c r="W126" s="13" t="s">
        <v>991</v>
      </c>
    </row>
    <row r="127" spans="1:23" ht="20" customHeight="1">
      <c r="A127" s="10" t="s">
        <v>992</v>
      </c>
      <c r="B127" s="11"/>
      <c r="C127" s="12" t="s">
        <v>993</v>
      </c>
      <c r="D127" s="13" t="s">
        <v>210</v>
      </c>
      <c r="E127" s="13" t="s">
        <v>994</v>
      </c>
      <c r="F127" s="13" t="s">
        <v>42</v>
      </c>
      <c r="G127" s="14">
        <v>2115</v>
      </c>
      <c r="H127" s="14">
        <v>5898</v>
      </c>
      <c r="I127" s="13" t="s">
        <v>44</v>
      </c>
      <c r="J127" s="13" t="s">
        <v>995</v>
      </c>
      <c r="K127" s="13" t="s">
        <v>996</v>
      </c>
      <c r="L127" s="14">
        <v>167783</v>
      </c>
      <c r="M127" s="13" t="s">
        <v>30</v>
      </c>
      <c r="N127" s="13" t="s">
        <v>60</v>
      </c>
      <c r="O127" s="13" t="s">
        <v>997</v>
      </c>
      <c r="P127" s="13" t="s">
        <v>998</v>
      </c>
      <c r="Q127" s="13" t="s">
        <v>999</v>
      </c>
      <c r="R127" s="15"/>
      <c r="S127" s="13" t="s">
        <v>50</v>
      </c>
      <c r="T127" s="13" t="s">
        <v>91</v>
      </c>
      <c r="U127" s="13" t="s">
        <v>51</v>
      </c>
      <c r="V127" s="15"/>
      <c r="W127" s="13" t="s">
        <v>1000</v>
      </c>
    </row>
    <row r="128" spans="1:23" ht="20" customHeight="1">
      <c r="A128" s="10" t="s">
        <v>1001</v>
      </c>
      <c r="B128" s="11"/>
      <c r="C128" s="12" t="s">
        <v>993</v>
      </c>
      <c r="D128" s="13" t="s">
        <v>1002</v>
      </c>
      <c r="E128" s="13" t="s">
        <v>1003</v>
      </c>
      <c r="F128" s="13" t="s">
        <v>42</v>
      </c>
      <c r="G128" s="14">
        <v>2215</v>
      </c>
      <c r="H128" s="15"/>
      <c r="I128" s="13" t="s">
        <v>44</v>
      </c>
      <c r="J128" s="13" t="s">
        <v>995</v>
      </c>
      <c r="K128" s="13" t="s">
        <v>996</v>
      </c>
      <c r="L128" s="14">
        <v>167783</v>
      </c>
      <c r="M128" s="13" t="s">
        <v>30</v>
      </c>
      <c r="N128" s="13" t="s">
        <v>60</v>
      </c>
      <c r="O128" s="13" t="s">
        <v>997</v>
      </c>
      <c r="P128" s="13" t="s">
        <v>998</v>
      </c>
      <c r="Q128" s="13" t="s">
        <v>999</v>
      </c>
      <c r="R128" s="15"/>
      <c r="S128" s="13" t="s">
        <v>50</v>
      </c>
      <c r="T128" s="13" t="s">
        <v>91</v>
      </c>
      <c r="U128" s="13" t="s">
        <v>51</v>
      </c>
      <c r="V128" s="15"/>
      <c r="W128" s="13" t="s">
        <v>1004</v>
      </c>
    </row>
    <row r="129" spans="1:23" ht="20" customHeight="1">
      <c r="A129" s="10" t="s">
        <v>1005</v>
      </c>
      <c r="B129" s="11"/>
      <c r="C129" s="12" t="s">
        <v>1006</v>
      </c>
      <c r="D129" s="13" t="s">
        <v>1007</v>
      </c>
      <c r="E129" s="13" t="s">
        <v>1008</v>
      </c>
      <c r="F129" s="13" t="s">
        <v>1007</v>
      </c>
      <c r="G129" s="14">
        <v>1581</v>
      </c>
      <c r="H129" s="15"/>
      <c r="I129" s="13" t="s">
        <v>1009</v>
      </c>
      <c r="J129" s="13" t="s">
        <v>1010</v>
      </c>
      <c r="K129" s="13" t="s">
        <v>1011</v>
      </c>
      <c r="L129" s="14">
        <v>445647</v>
      </c>
      <c r="M129" s="13" t="s">
        <v>30</v>
      </c>
      <c r="N129" s="13" t="s">
        <v>31</v>
      </c>
      <c r="O129" s="13" t="s">
        <v>32</v>
      </c>
      <c r="P129" s="13" t="s">
        <v>33</v>
      </c>
      <c r="Q129" s="13" t="s">
        <v>48</v>
      </c>
      <c r="R129" s="13" t="s">
        <v>345</v>
      </c>
      <c r="S129" s="13" t="s">
        <v>36</v>
      </c>
      <c r="T129" s="13" t="s">
        <v>37</v>
      </c>
      <c r="U129" s="13" t="s">
        <v>51</v>
      </c>
      <c r="V129" s="15"/>
      <c r="W129" s="13" t="s">
        <v>1012</v>
      </c>
    </row>
    <row r="130" spans="1:23" ht="20" customHeight="1">
      <c r="A130" s="10" t="s">
        <v>1013</v>
      </c>
      <c r="B130" s="11"/>
      <c r="C130" s="12" t="s">
        <v>1014</v>
      </c>
      <c r="D130" s="13" t="s">
        <v>42</v>
      </c>
      <c r="E130" s="13" t="s">
        <v>1015</v>
      </c>
      <c r="F130" s="13" t="s">
        <v>42</v>
      </c>
      <c r="G130" s="14">
        <v>2129</v>
      </c>
      <c r="H130" s="15"/>
      <c r="I130" s="13" t="s">
        <v>44</v>
      </c>
      <c r="J130" s="13" t="s">
        <v>1016</v>
      </c>
      <c r="K130" s="13" t="s">
        <v>1017</v>
      </c>
      <c r="L130" s="14">
        <v>475273</v>
      </c>
      <c r="M130" s="13" t="s">
        <v>30</v>
      </c>
      <c r="N130" s="13" t="s">
        <v>606</v>
      </c>
      <c r="O130" s="13" t="s">
        <v>76</v>
      </c>
      <c r="P130" s="13" t="s">
        <v>352</v>
      </c>
      <c r="Q130" s="13" t="s">
        <v>353</v>
      </c>
      <c r="R130" s="13" t="s">
        <v>1018</v>
      </c>
      <c r="S130" s="13" t="s">
        <v>282</v>
      </c>
      <c r="T130" s="13" t="s">
        <v>37</v>
      </c>
      <c r="U130" s="13" t="s">
        <v>51</v>
      </c>
      <c r="V130" s="15"/>
      <c r="W130" s="13" t="s">
        <v>1019</v>
      </c>
    </row>
    <row r="131" spans="1:23" ht="20" customHeight="1">
      <c r="A131" s="10" t="s">
        <v>1020</v>
      </c>
      <c r="B131" s="11"/>
      <c r="C131" s="12" t="s">
        <v>1021</v>
      </c>
      <c r="D131" s="15"/>
      <c r="E131" s="13" t="s">
        <v>1022</v>
      </c>
      <c r="F131" s="13" t="s">
        <v>228</v>
      </c>
      <c r="G131" s="14">
        <v>2135</v>
      </c>
      <c r="H131" s="15"/>
      <c r="I131" s="13" t="s">
        <v>44</v>
      </c>
      <c r="J131" s="13" t="s">
        <v>1023</v>
      </c>
      <c r="K131" s="13" t="s">
        <v>1024</v>
      </c>
      <c r="L131" s="14">
        <v>167677</v>
      </c>
      <c r="M131" s="13" t="s">
        <v>30</v>
      </c>
      <c r="N131" s="13" t="s">
        <v>60</v>
      </c>
      <c r="O131" s="13" t="s">
        <v>61</v>
      </c>
      <c r="P131" s="13" t="s">
        <v>352</v>
      </c>
      <c r="Q131" s="13" t="s">
        <v>353</v>
      </c>
      <c r="R131" s="13" t="s">
        <v>159</v>
      </c>
      <c r="S131" s="13" t="s">
        <v>50</v>
      </c>
      <c r="T131" s="13" t="s">
        <v>91</v>
      </c>
      <c r="U131" s="13" t="s">
        <v>51</v>
      </c>
      <c r="V131" s="15"/>
      <c r="W131" s="13" t="s">
        <v>1025</v>
      </c>
    </row>
    <row r="132" spans="1:23" ht="20" customHeight="1">
      <c r="A132" s="10" t="s">
        <v>1026</v>
      </c>
      <c r="B132" s="11"/>
      <c r="C132" s="12" t="s">
        <v>1027</v>
      </c>
      <c r="D132" s="15"/>
      <c r="E132" s="13" t="s">
        <v>1028</v>
      </c>
      <c r="F132" s="13" t="s">
        <v>42</v>
      </c>
      <c r="G132" s="14">
        <v>2108</v>
      </c>
      <c r="H132" s="15"/>
      <c r="I132" s="13" t="s">
        <v>44</v>
      </c>
      <c r="J132" s="13" t="s">
        <v>1029</v>
      </c>
      <c r="K132" s="13" t="s">
        <v>1030</v>
      </c>
      <c r="L132" s="14">
        <v>168005</v>
      </c>
      <c r="M132" s="13" t="s">
        <v>30</v>
      </c>
      <c r="N132" s="13" t="s">
        <v>60</v>
      </c>
      <c r="O132" s="13" t="s">
        <v>215</v>
      </c>
      <c r="P132" s="13" t="s">
        <v>128</v>
      </c>
      <c r="Q132" s="13" t="s">
        <v>1031</v>
      </c>
      <c r="R132" s="15"/>
      <c r="S132" s="13" t="s">
        <v>50</v>
      </c>
      <c r="T132" s="13" t="s">
        <v>91</v>
      </c>
      <c r="U132" s="13" t="s">
        <v>51</v>
      </c>
      <c r="V132" s="15"/>
      <c r="W132" s="13" t="s">
        <v>1032</v>
      </c>
    </row>
    <row r="133" spans="1:23" ht="20" customHeight="1">
      <c r="A133" s="10" t="s">
        <v>1033</v>
      </c>
      <c r="B133" s="11"/>
      <c r="C133" s="12" t="s">
        <v>1034</v>
      </c>
      <c r="D133" s="15"/>
      <c r="E133" s="13" t="s">
        <v>1035</v>
      </c>
      <c r="F133" s="13" t="s">
        <v>42</v>
      </c>
      <c r="G133" s="14">
        <v>2215</v>
      </c>
      <c r="H133" s="15"/>
      <c r="I133" s="13" t="s">
        <v>44</v>
      </c>
      <c r="J133" s="13" t="s">
        <v>1036</v>
      </c>
      <c r="K133" s="13" t="s">
        <v>1037</v>
      </c>
      <c r="L133" s="14">
        <v>164748</v>
      </c>
      <c r="M133" s="13" t="s">
        <v>30</v>
      </c>
      <c r="N133" s="13" t="s">
        <v>60</v>
      </c>
      <c r="O133" s="13" t="s">
        <v>136</v>
      </c>
      <c r="P133" s="13" t="s">
        <v>352</v>
      </c>
      <c r="Q133" s="13" t="s">
        <v>353</v>
      </c>
      <c r="R133" s="13" t="s">
        <v>139</v>
      </c>
      <c r="S133" s="13" t="s">
        <v>50</v>
      </c>
      <c r="T133" s="13" t="s">
        <v>91</v>
      </c>
      <c r="U133" s="13" t="s">
        <v>51</v>
      </c>
      <c r="V133" s="15"/>
      <c r="W133" s="13" t="s">
        <v>1038</v>
      </c>
    </row>
    <row r="134" spans="1:23" ht="20" customHeight="1">
      <c r="A134" s="10" t="s">
        <v>1039</v>
      </c>
      <c r="B134" s="11"/>
      <c r="C134" s="12" t="s">
        <v>1040</v>
      </c>
      <c r="D134" s="13" t="s">
        <v>1041</v>
      </c>
      <c r="E134" s="13" t="s">
        <v>1042</v>
      </c>
      <c r="F134" s="13" t="s">
        <v>1041</v>
      </c>
      <c r="G134" s="14">
        <v>2184</v>
      </c>
      <c r="H134" s="15"/>
      <c r="I134" s="13" t="s">
        <v>1043</v>
      </c>
      <c r="J134" s="13" t="s">
        <v>1044</v>
      </c>
      <c r="K134" s="13" t="s">
        <v>1045</v>
      </c>
      <c r="L134" s="14">
        <v>434344</v>
      </c>
      <c r="M134" s="13" t="s">
        <v>30</v>
      </c>
      <c r="N134" s="13" t="s">
        <v>31</v>
      </c>
      <c r="O134" s="13" t="s">
        <v>32</v>
      </c>
      <c r="P134" s="13" t="s">
        <v>33</v>
      </c>
      <c r="Q134" s="13" t="s">
        <v>34</v>
      </c>
      <c r="R134" s="13" t="s">
        <v>35</v>
      </c>
      <c r="S134" s="13" t="s">
        <v>1046</v>
      </c>
      <c r="T134" s="13" t="s">
        <v>37</v>
      </c>
      <c r="U134" s="13" t="s">
        <v>38</v>
      </c>
      <c r="V134" s="15"/>
      <c r="W134" s="13" t="s">
        <v>1047</v>
      </c>
    </row>
    <row r="135" spans="1:23" ht="20" customHeight="1">
      <c r="A135" s="10" t="s">
        <v>1048</v>
      </c>
      <c r="B135" s="11"/>
      <c r="C135" s="12" t="s">
        <v>1049</v>
      </c>
      <c r="D135" s="13" t="s">
        <v>1050</v>
      </c>
      <c r="E135" s="13" t="s">
        <v>1051</v>
      </c>
      <c r="F135" s="13" t="s">
        <v>1052</v>
      </c>
      <c r="G135" s="14">
        <v>1536</v>
      </c>
      <c r="H135" s="15"/>
      <c r="I135" s="13" t="s">
        <v>1053</v>
      </c>
      <c r="J135" s="13" t="s">
        <v>1054</v>
      </c>
      <c r="K135" s="13" t="s">
        <v>1055</v>
      </c>
      <c r="L135" s="14">
        <v>168148</v>
      </c>
      <c r="M135" s="13" t="s">
        <v>30</v>
      </c>
      <c r="N135" s="13" t="s">
        <v>60</v>
      </c>
      <c r="O135" s="13" t="s">
        <v>215</v>
      </c>
      <c r="P135" s="13" t="s">
        <v>216</v>
      </c>
      <c r="Q135" s="13" t="s">
        <v>1056</v>
      </c>
      <c r="R135" s="15"/>
      <c r="S135" s="13" t="s">
        <v>36</v>
      </c>
      <c r="T135" s="13" t="s">
        <v>91</v>
      </c>
      <c r="U135" s="13" t="s">
        <v>51</v>
      </c>
      <c r="V135" s="15"/>
      <c r="W135" s="13" t="s">
        <v>1057</v>
      </c>
    </row>
    <row r="136" spans="1:23" ht="20" customHeight="1">
      <c r="A136" s="10" t="s">
        <v>1058</v>
      </c>
      <c r="B136" s="11"/>
      <c r="C136" s="12" t="s">
        <v>1049</v>
      </c>
      <c r="D136" s="13" t="s">
        <v>1059</v>
      </c>
      <c r="E136" s="13" t="s">
        <v>1060</v>
      </c>
      <c r="F136" s="13" t="s">
        <v>341</v>
      </c>
      <c r="G136" s="14">
        <v>2155</v>
      </c>
      <c r="H136" s="15"/>
      <c r="I136" s="13" t="s">
        <v>342</v>
      </c>
      <c r="J136" s="13" t="s">
        <v>1061</v>
      </c>
      <c r="K136" s="13" t="s">
        <v>1062</v>
      </c>
      <c r="L136" s="14">
        <v>168148</v>
      </c>
      <c r="M136" s="13" t="s">
        <v>30</v>
      </c>
      <c r="N136" s="13" t="s">
        <v>60</v>
      </c>
      <c r="O136" s="13" t="s">
        <v>215</v>
      </c>
      <c r="P136" s="13" t="s">
        <v>216</v>
      </c>
      <c r="Q136" s="13" t="s">
        <v>1056</v>
      </c>
      <c r="R136" s="15"/>
      <c r="S136" s="13" t="s">
        <v>36</v>
      </c>
      <c r="T136" s="13" t="s">
        <v>91</v>
      </c>
      <c r="U136" s="13" t="s">
        <v>51</v>
      </c>
      <c r="V136" s="15"/>
      <c r="W136" s="13" t="s">
        <v>1063</v>
      </c>
    </row>
    <row r="137" spans="1:23" ht="20" customHeight="1">
      <c r="A137" s="10" t="s">
        <v>1064</v>
      </c>
      <c r="B137" s="11"/>
      <c r="C137" s="12" t="s">
        <v>1049</v>
      </c>
      <c r="D137" s="13" t="s">
        <v>1065</v>
      </c>
      <c r="E137" s="13" t="s">
        <v>1066</v>
      </c>
      <c r="F137" s="13" t="s">
        <v>42</v>
      </c>
      <c r="G137" s="14">
        <v>2111</v>
      </c>
      <c r="H137" s="15"/>
      <c r="I137" s="13" t="s">
        <v>44</v>
      </c>
      <c r="J137" s="13" t="s">
        <v>1067</v>
      </c>
      <c r="K137" s="13" t="s">
        <v>1068</v>
      </c>
      <c r="L137" s="14">
        <v>168148</v>
      </c>
      <c r="M137" s="13" t="s">
        <v>30</v>
      </c>
      <c r="N137" s="13" t="s">
        <v>60</v>
      </c>
      <c r="O137" s="13" t="s">
        <v>215</v>
      </c>
      <c r="P137" s="13" t="s">
        <v>216</v>
      </c>
      <c r="Q137" s="13" t="s">
        <v>1056</v>
      </c>
      <c r="R137" s="15"/>
      <c r="S137" s="13" t="s">
        <v>36</v>
      </c>
      <c r="T137" s="13" t="s">
        <v>91</v>
      </c>
      <c r="U137" s="13" t="s">
        <v>51</v>
      </c>
      <c r="V137" s="15"/>
      <c r="W137" s="13" t="s">
        <v>1069</v>
      </c>
    </row>
    <row r="138" spans="1:23" ht="20" customHeight="1">
      <c r="A138" s="10" t="s">
        <v>1070</v>
      </c>
      <c r="B138" s="11"/>
      <c r="C138" s="12" t="s">
        <v>1071</v>
      </c>
      <c r="D138" s="15"/>
      <c r="E138" s="13" t="s">
        <v>1072</v>
      </c>
      <c r="F138" s="13" t="s">
        <v>400</v>
      </c>
      <c r="G138" s="14">
        <v>2062</v>
      </c>
      <c r="H138" s="15"/>
      <c r="I138" s="13" t="s">
        <v>401</v>
      </c>
      <c r="J138" s="13" t="s">
        <v>1073</v>
      </c>
      <c r="K138" s="13" t="s">
        <v>1074</v>
      </c>
      <c r="L138" s="14">
        <v>447403</v>
      </c>
      <c r="M138" s="13" t="s">
        <v>30</v>
      </c>
      <c r="N138" s="13" t="s">
        <v>404</v>
      </c>
      <c r="O138" s="13" t="s">
        <v>110</v>
      </c>
      <c r="P138" s="13" t="s">
        <v>33</v>
      </c>
      <c r="Q138" s="13" t="s">
        <v>787</v>
      </c>
      <c r="R138" s="13" t="s">
        <v>1075</v>
      </c>
      <c r="S138" s="13" t="s">
        <v>36</v>
      </c>
      <c r="T138" s="13" t="s">
        <v>37</v>
      </c>
      <c r="U138" s="13" t="s">
        <v>51</v>
      </c>
      <c r="V138" s="15"/>
      <c r="W138" s="13" t="s">
        <v>1076</v>
      </c>
    </row>
    <row r="139" spans="1:23" ht="20" customHeight="1">
      <c r="A139" s="10" t="s">
        <v>1077</v>
      </c>
      <c r="B139" s="11"/>
      <c r="C139" s="12" t="s">
        <v>1078</v>
      </c>
      <c r="D139" s="13" t="s">
        <v>42</v>
      </c>
      <c r="E139" s="13" t="s">
        <v>1079</v>
      </c>
      <c r="F139" s="13" t="s">
        <v>42</v>
      </c>
      <c r="G139" s="14">
        <v>2125</v>
      </c>
      <c r="H139" s="14">
        <v>3393</v>
      </c>
      <c r="I139" s="13" t="s">
        <v>44</v>
      </c>
      <c r="J139" s="13" t="s">
        <v>1080</v>
      </c>
      <c r="K139" s="13" t="s">
        <v>1081</v>
      </c>
      <c r="L139" s="14">
        <v>166638</v>
      </c>
      <c r="M139" s="13" t="s">
        <v>74</v>
      </c>
      <c r="N139" s="13" t="s">
        <v>435</v>
      </c>
      <c r="O139" s="13" t="s">
        <v>1082</v>
      </c>
      <c r="P139" s="13" t="s">
        <v>216</v>
      </c>
      <c r="Q139" s="13" t="s">
        <v>217</v>
      </c>
      <c r="R139" s="15"/>
      <c r="S139" s="13" t="s">
        <v>50</v>
      </c>
      <c r="T139" s="13" t="s">
        <v>37</v>
      </c>
      <c r="U139" s="13" t="s">
        <v>51</v>
      </c>
      <c r="V139" s="15"/>
      <c r="W139" s="13" t="s">
        <v>1083</v>
      </c>
    </row>
    <row r="140" spans="1:23" ht="20" customHeight="1">
      <c r="A140" s="10" t="s">
        <v>1084</v>
      </c>
      <c r="B140" s="11"/>
      <c r="C140" s="12" t="s">
        <v>1085</v>
      </c>
      <c r="D140" s="13" t="s">
        <v>637</v>
      </c>
      <c r="E140" s="13" t="s">
        <v>1086</v>
      </c>
      <c r="F140" s="13" t="s">
        <v>637</v>
      </c>
      <c r="G140" s="14">
        <v>1854</v>
      </c>
      <c r="H140" s="14">
        <v>2894</v>
      </c>
      <c r="I140" s="13" t="s">
        <v>638</v>
      </c>
      <c r="J140" s="13" t="s">
        <v>1087</v>
      </c>
      <c r="K140" s="13" t="s">
        <v>1088</v>
      </c>
      <c r="L140" s="14">
        <v>166513</v>
      </c>
      <c r="M140" s="13" t="s">
        <v>74</v>
      </c>
      <c r="N140" s="13" t="s">
        <v>435</v>
      </c>
      <c r="O140" s="13" t="s">
        <v>1082</v>
      </c>
      <c r="P140" s="13" t="s">
        <v>128</v>
      </c>
      <c r="Q140" s="13" t="s">
        <v>1089</v>
      </c>
      <c r="R140" s="15"/>
      <c r="S140" s="13" t="s">
        <v>36</v>
      </c>
      <c r="T140" s="13" t="s">
        <v>91</v>
      </c>
      <c r="U140" s="13" t="s">
        <v>51</v>
      </c>
      <c r="V140" s="15"/>
      <c r="W140" s="13" t="s">
        <v>1090</v>
      </c>
    </row>
    <row r="141" spans="1:23" ht="20" customHeight="1">
      <c r="A141" s="10" t="s">
        <v>1091</v>
      </c>
      <c r="B141" s="11"/>
      <c r="C141" s="12" t="s">
        <v>1092</v>
      </c>
      <c r="D141" s="15"/>
      <c r="E141" s="13" t="s">
        <v>1093</v>
      </c>
      <c r="F141" s="13" t="s">
        <v>1041</v>
      </c>
      <c r="G141" s="14">
        <v>2184</v>
      </c>
      <c r="H141" s="15"/>
      <c r="I141" s="13" t="s">
        <v>1043</v>
      </c>
      <c r="J141" s="13" t="s">
        <v>1094</v>
      </c>
      <c r="K141" s="13" t="s">
        <v>1095</v>
      </c>
      <c r="L141" s="14">
        <v>440420</v>
      </c>
      <c r="M141" s="13" t="s">
        <v>30</v>
      </c>
      <c r="N141" s="13" t="s">
        <v>98</v>
      </c>
      <c r="O141" s="13" t="s">
        <v>613</v>
      </c>
      <c r="P141" s="13" t="s">
        <v>352</v>
      </c>
      <c r="Q141" s="13" t="s">
        <v>353</v>
      </c>
      <c r="R141" s="15"/>
      <c r="S141" s="13" t="s">
        <v>36</v>
      </c>
      <c r="T141" s="13" t="s">
        <v>37</v>
      </c>
      <c r="U141" s="13" t="s">
        <v>51</v>
      </c>
      <c r="V141" s="15"/>
      <c r="W141" s="13" t="s">
        <v>1096</v>
      </c>
    </row>
    <row r="142" spans="1:23" ht="20" customHeight="1">
      <c r="A142" s="10" t="s">
        <v>1097</v>
      </c>
      <c r="B142" s="11"/>
      <c r="C142" s="12" t="s">
        <v>1098</v>
      </c>
      <c r="D142" s="15"/>
      <c r="E142" s="13" t="s">
        <v>1099</v>
      </c>
      <c r="F142" s="13" t="s">
        <v>42</v>
      </c>
      <c r="G142" s="14">
        <v>2111</v>
      </c>
      <c r="H142" s="15"/>
      <c r="I142" s="13" t="s">
        <v>44</v>
      </c>
      <c r="J142" s="13" t="s">
        <v>1100</v>
      </c>
      <c r="K142" s="13" t="s">
        <v>1101</v>
      </c>
      <c r="L142" s="14">
        <v>429128</v>
      </c>
      <c r="M142" s="13" t="s">
        <v>30</v>
      </c>
      <c r="N142" s="13" t="s">
        <v>606</v>
      </c>
      <c r="O142" s="13" t="s">
        <v>76</v>
      </c>
      <c r="P142" s="13" t="s">
        <v>271</v>
      </c>
      <c r="Q142" s="13" t="s">
        <v>1102</v>
      </c>
      <c r="R142" s="15"/>
      <c r="S142" s="13" t="s">
        <v>50</v>
      </c>
      <c r="T142" s="13" t="s">
        <v>37</v>
      </c>
      <c r="U142" s="13" t="s">
        <v>51</v>
      </c>
      <c r="V142" s="15"/>
      <c r="W142" s="13" t="s">
        <v>1103</v>
      </c>
    </row>
    <row r="143" spans="1:23" ht="20" customHeight="1">
      <c r="A143" s="10" t="s">
        <v>1104</v>
      </c>
      <c r="B143" s="11"/>
      <c r="C143" s="12" t="s">
        <v>1105</v>
      </c>
      <c r="D143" s="15"/>
      <c r="E143" s="13" t="s">
        <v>1106</v>
      </c>
      <c r="F143" s="13" t="s">
        <v>83</v>
      </c>
      <c r="G143" s="14">
        <v>2481</v>
      </c>
      <c r="H143" s="14">
        <v>8203</v>
      </c>
      <c r="I143" s="13" t="s">
        <v>84</v>
      </c>
      <c r="J143" s="13" t="s">
        <v>1107</v>
      </c>
      <c r="K143" s="13" t="s">
        <v>1108</v>
      </c>
      <c r="L143" s="14">
        <v>168218</v>
      </c>
      <c r="M143" s="13" t="s">
        <v>30</v>
      </c>
      <c r="N143" s="13" t="s">
        <v>60</v>
      </c>
      <c r="O143" s="13" t="s">
        <v>1109</v>
      </c>
      <c r="P143" s="13" t="s">
        <v>447</v>
      </c>
      <c r="Q143" s="13" t="s">
        <v>448</v>
      </c>
      <c r="R143" s="15"/>
      <c r="S143" s="13" t="s">
        <v>36</v>
      </c>
      <c r="T143" s="13" t="s">
        <v>91</v>
      </c>
      <c r="U143" s="13" t="s">
        <v>51</v>
      </c>
      <c r="V143" s="15"/>
      <c r="W143" s="13" t="s">
        <v>1110</v>
      </c>
    </row>
    <row r="144" spans="1:23" ht="20" customHeight="1">
      <c r="A144" s="10" t="s">
        <v>1111</v>
      </c>
      <c r="B144" s="11"/>
      <c r="C144" s="12" t="s">
        <v>1112</v>
      </c>
      <c r="D144" s="15"/>
      <c r="E144" s="13" t="s">
        <v>1113</v>
      </c>
      <c r="F144" s="13" t="s">
        <v>42</v>
      </c>
      <c r="G144" s="14">
        <v>2115</v>
      </c>
      <c r="H144" s="15"/>
      <c r="I144" s="13" t="s">
        <v>44</v>
      </c>
      <c r="J144" s="13" t="s">
        <v>1114</v>
      </c>
      <c r="K144" s="13" t="s">
        <v>1115</v>
      </c>
      <c r="L144" s="14">
        <v>168227</v>
      </c>
      <c r="M144" s="13" t="s">
        <v>30</v>
      </c>
      <c r="N144" s="13" t="s">
        <v>60</v>
      </c>
      <c r="O144" s="13" t="s">
        <v>119</v>
      </c>
      <c r="P144" s="13" t="s">
        <v>414</v>
      </c>
      <c r="Q144" s="13" t="s">
        <v>1116</v>
      </c>
      <c r="R144" s="13" t="s">
        <v>449</v>
      </c>
      <c r="S144" s="13" t="s">
        <v>50</v>
      </c>
      <c r="T144" s="13" t="s">
        <v>91</v>
      </c>
      <c r="U144" s="13" t="s">
        <v>51</v>
      </c>
      <c r="V144" s="15"/>
      <c r="W144" s="13" t="s">
        <v>1117</v>
      </c>
    </row>
    <row r="145" spans="1:23" ht="20" customHeight="1">
      <c r="A145" s="10" t="s">
        <v>1118</v>
      </c>
      <c r="B145" s="11"/>
      <c r="C145" s="12" t="s">
        <v>1119</v>
      </c>
      <c r="D145" s="15"/>
      <c r="E145" s="13" t="s">
        <v>1120</v>
      </c>
      <c r="F145" s="13" t="s">
        <v>42</v>
      </c>
      <c r="G145" s="14">
        <v>2215</v>
      </c>
      <c r="H145" s="15"/>
      <c r="I145" s="13" t="s">
        <v>44</v>
      </c>
      <c r="J145" s="13" t="s">
        <v>1121</v>
      </c>
      <c r="K145" s="13" t="s">
        <v>1122</v>
      </c>
      <c r="L145" s="14">
        <v>168290</v>
      </c>
      <c r="M145" s="13" t="s">
        <v>30</v>
      </c>
      <c r="N145" s="13" t="s">
        <v>60</v>
      </c>
      <c r="O145" s="13" t="s">
        <v>305</v>
      </c>
      <c r="P145" s="13" t="s">
        <v>1123</v>
      </c>
      <c r="Q145" s="13" t="s">
        <v>1124</v>
      </c>
      <c r="R145" s="13" t="s">
        <v>289</v>
      </c>
      <c r="S145" s="13" t="s">
        <v>50</v>
      </c>
      <c r="T145" s="13" t="s">
        <v>91</v>
      </c>
      <c r="U145" s="13" t="s">
        <v>51</v>
      </c>
      <c r="V145" s="15"/>
      <c r="W145" s="13" t="s">
        <v>1125</v>
      </c>
    </row>
    <row r="146" spans="1:23" ht="20" customHeight="1">
      <c r="A146" s="10" t="s">
        <v>1126</v>
      </c>
      <c r="B146" s="11"/>
      <c r="C146" s="12" t="s">
        <v>1127</v>
      </c>
      <c r="D146" s="15"/>
      <c r="E146" s="13" t="s">
        <v>1128</v>
      </c>
      <c r="F146" s="13" t="s">
        <v>222</v>
      </c>
      <c r="G146" s="14">
        <v>2459</v>
      </c>
      <c r="H146" s="15"/>
      <c r="I146" s="13" t="s">
        <v>57</v>
      </c>
      <c r="J146" s="13" t="s">
        <v>1129</v>
      </c>
      <c r="K146" s="13" t="s">
        <v>1130</v>
      </c>
      <c r="L146" s="14">
        <v>166717</v>
      </c>
      <c r="M146" s="13" t="s">
        <v>30</v>
      </c>
      <c r="N146" s="13" t="s">
        <v>60</v>
      </c>
      <c r="O146" s="13" t="s">
        <v>99</v>
      </c>
      <c r="P146" s="13" t="s">
        <v>1131</v>
      </c>
      <c r="Q146" s="13" t="s">
        <v>1132</v>
      </c>
      <c r="R146" s="13" t="s">
        <v>1133</v>
      </c>
      <c r="S146" s="13" t="s">
        <v>65</v>
      </c>
      <c r="T146" s="13" t="s">
        <v>37</v>
      </c>
      <c r="U146" s="13" t="s">
        <v>51</v>
      </c>
      <c r="V146" s="15"/>
      <c r="W146" s="13" t="s">
        <v>1134</v>
      </c>
    </row>
    <row r="147" spans="1:23" ht="20" customHeight="1">
      <c r="A147" s="10" t="s">
        <v>1135</v>
      </c>
      <c r="B147" s="11"/>
      <c r="C147" s="12" t="s">
        <v>1136</v>
      </c>
      <c r="D147" s="15"/>
      <c r="E147" s="13" t="s">
        <v>1137</v>
      </c>
      <c r="F147" s="13" t="s">
        <v>164</v>
      </c>
      <c r="G147" s="14">
        <v>1801</v>
      </c>
      <c r="H147" s="15"/>
      <c r="I147" s="13" t="s">
        <v>165</v>
      </c>
      <c r="J147" s="13" t="s">
        <v>1138</v>
      </c>
      <c r="K147" s="13" t="s">
        <v>1139</v>
      </c>
      <c r="L147" s="15"/>
      <c r="M147" s="13" t="s">
        <v>30</v>
      </c>
      <c r="N147" s="13" t="s">
        <v>31</v>
      </c>
      <c r="O147" s="13" t="s">
        <v>47</v>
      </c>
      <c r="P147" s="13" t="s">
        <v>33</v>
      </c>
      <c r="Q147" s="13" t="s">
        <v>916</v>
      </c>
      <c r="R147" s="13" t="s">
        <v>663</v>
      </c>
      <c r="S147" s="13" t="s">
        <v>36</v>
      </c>
      <c r="T147" s="13" t="s">
        <v>37</v>
      </c>
      <c r="U147" s="13" t="s">
        <v>38</v>
      </c>
      <c r="V147" s="15"/>
      <c r="W147" s="13" t="s">
        <v>1140</v>
      </c>
    </row>
  </sheetData>
  <mergeCells count="1">
    <mergeCell ref="A1:W1"/>
  </mergeCells>
  <hyperlinks>
    <hyperlink ref="K3" r:id="rId1" xr:uid="{00000000-0004-0000-0000-000000000000}"/>
    <hyperlink ref="U3" r:id="rId2" xr:uid="{00000000-0004-0000-0000-000001000000}"/>
    <hyperlink ref="K4" r:id="rId3" xr:uid="{00000000-0004-0000-0000-000002000000}"/>
    <hyperlink ref="U4" r:id="rId4" xr:uid="{00000000-0004-0000-0000-000003000000}"/>
    <hyperlink ref="K5" r:id="rId5" xr:uid="{00000000-0004-0000-0000-000004000000}"/>
    <hyperlink ref="U5" r:id="rId6" xr:uid="{00000000-0004-0000-0000-000005000000}"/>
    <hyperlink ref="K6" r:id="rId7" xr:uid="{00000000-0004-0000-0000-000006000000}"/>
    <hyperlink ref="U6" r:id="rId8" xr:uid="{00000000-0004-0000-0000-000007000000}"/>
    <hyperlink ref="K7" r:id="rId9" xr:uid="{00000000-0004-0000-0000-000008000000}"/>
    <hyperlink ref="U7" r:id="rId10" xr:uid="{00000000-0004-0000-0000-000009000000}"/>
    <hyperlink ref="K8" r:id="rId11" xr:uid="{00000000-0004-0000-0000-00000A000000}"/>
    <hyperlink ref="U8" r:id="rId12" xr:uid="{00000000-0004-0000-0000-00000B000000}"/>
    <hyperlink ref="K9" r:id="rId13" xr:uid="{00000000-0004-0000-0000-00000C000000}"/>
    <hyperlink ref="U9" r:id="rId14" xr:uid="{00000000-0004-0000-0000-00000D000000}"/>
    <hyperlink ref="K10" r:id="rId15" xr:uid="{00000000-0004-0000-0000-00000E000000}"/>
    <hyperlink ref="U10" r:id="rId16" xr:uid="{00000000-0004-0000-0000-00000F000000}"/>
    <hyperlink ref="K11" r:id="rId17" xr:uid="{00000000-0004-0000-0000-000010000000}"/>
    <hyperlink ref="U11" r:id="rId18" xr:uid="{00000000-0004-0000-0000-000011000000}"/>
    <hyperlink ref="K12" r:id="rId19" xr:uid="{00000000-0004-0000-0000-000012000000}"/>
    <hyperlink ref="U12" r:id="rId20" xr:uid="{00000000-0004-0000-0000-000013000000}"/>
    <hyperlink ref="K13" r:id="rId21" xr:uid="{00000000-0004-0000-0000-000014000000}"/>
    <hyperlink ref="U13" r:id="rId22" xr:uid="{00000000-0004-0000-0000-000015000000}"/>
    <hyperlink ref="K14" r:id="rId23" xr:uid="{00000000-0004-0000-0000-000016000000}"/>
    <hyperlink ref="U14" r:id="rId24" xr:uid="{00000000-0004-0000-0000-000017000000}"/>
    <hyperlink ref="K15" r:id="rId25" xr:uid="{00000000-0004-0000-0000-000018000000}"/>
    <hyperlink ref="U15" r:id="rId26" xr:uid="{00000000-0004-0000-0000-000019000000}"/>
    <hyperlink ref="K16" r:id="rId27" xr:uid="{00000000-0004-0000-0000-00001A000000}"/>
    <hyperlink ref="U16" r:id="rId28" xr:uid="{00000000-0004-0000-0000-00001B000000}"/>
    <hyperlink ref="K17" r:id="rId29" xr:uid="{00000000-0004-0000-0000-00001C000000}"/>
    <hyperlink ref="U17" r:id="rId30" xr:uid="{00000000-0004-0000-0000-00001D000000}"/>
    <hyperlink ref="K18" r:id="rId31" xr:uid="{00000000-0004-0000-0000-00001E000000}"/>
    <hyperlink ref="U18" r:id="rId32" xr:uid="{00000000-0004-0000-0000-00001F000000}"/>
    <hyperlink ref="K19" r:id="rId33" xr:uid="{00000000-0004-0000-0000-000020000000}"/>
    <hyperlink ref="U19" r:id="rId34" xr:uid="{00000000-0004-0000-0000-000021000000}"/>
    <hyperlink ref="K20" r:id="rId35" xr:uid="{00000000-0004-0000-0000-000022000000}"/>
    <hyperlink ref="U20" r:id="rId36" xr:uid="{00000000-0004-0000-0000-000023000000}"/>
    <hyperlink ref="K21" r:id="rId37" xr:uid="{00000000-0004-0000-0000-000024000000}"/>
    <hyperlink ref="U21" r:id="rId38" xr:uid="{00000000-0004-0000-0000-000025000000}"/>
    <hyperlink ref="K22" r:id="rId39" xr:uid="{00000000-0004-0000-0000-000026000000}"/>
    <hyperlink ref="U22" r:id="rId40" xr:uid="{00000000-0004-0000-0000-000027000000}"/>
    <hyperlink ref="K23" r:id="rId41" xr:uid="{00000000-0004-0000-0000-000028000000}"/>
    <hyperlink ref="U23" r:id="rId42" xr:uid="{00000000-0004-0000-0000-000029000000}"/>
    <hyperlink ref="K24" r:id="rId43" xr:uid="{00000000-0004-0000-0000-00002A000000}"/>
    <hyperlink ref="U24" r:id="rId44" xr:uid="{00000000-0004-0000-0000-00002B000000}"/>
    <hyperlink ref="K25" r:id="rId45" xr:uid="{00000000-0004-0000-0000-00002C000000}"/>
    <hyperlink ref="U25" r:id="rId46" xr:uid="{00000000-0004-0000-0000-00002D000000}"/>
    <hyperlink ref="K26" r:id="rId47" xr:uid="{00000000-0004-0000-0000-00002E000000}"/>
    <hyperlink ref="U26" r:id="rId48" xr:uid="{00000000-0004-0000-0000-00002F000000}"/>
    <hyperlink ref="K27" r:id="rId49" xr:uid="{00000000-0004-0000-0000-000030000000}"/>
    <hyperlink ref="U27" r:id="rId50" xr:uid="{00000000-0004-0000-0000-000031000000}"/>
    <hyperlink ref="K28" r:id="rId51" xr:uid="{00000000-0004-0000-0000-000032000000}"/>
    <hyperlink ref="U28" r:id="rId52" xr:uid="{00000000-0004-0000-0000-000033000000}"/>
    <hyperlink ref="K29" r:id="rId53" xr:uid="{00000000-0004-0000-0000-000034000000}"/>
    <hyperlink ref="U29" r:id="rId54" xr:uid="{00000000-0004-0000-0000-000035000000}"/>
    <hyperlink ref="K30" r:id="rId55" xr:uid="{00000000-0004-0000-0000-000036000000}"/>
    <hyperlink ref="U30" r:id="rId56" xr:uid="{00000000-0004-0000-0000-000037000000}"/>
    <hyperlink ref="K31" r:id="rId57" xr:uid="{00000000-0004-0000-0000-000038000000}"/>
    <hyperlink ref="U31" r:id="rId58" xr:uid="{00000000-0004-0000-0000-000039000000}"/>
    <hyperlink ref="K32" r:id="rId59" xr:uid="{00000000-0004-0000-0000-00003A000000}"/>
    <hyperlink ref="U32" r:id="rId60" xr:uid="{00000000-0004-0000-0000-00003B000000}"/>
    <hyperlink ref="K33" r:id="rId61" xr:uid="{00000000-0004-0000-0000-00003C000000}"/>
    <hyperlink ref="U33" r:id="rId62" xr:uid="{00000000-0004-0000-0000-00003D000000}"/>
    <hyperlink ref="K34" r:id="rId63" xr:uid="{00000000-0004-0000-0000-00003E000000}"/>
    <hyperlink ref="U34" r:id="rId64" xr:uid="{00000000-0004-0000-0000-00003F000000}"/>
    <hyperlink ref="K35" r:id="rId65" xr:uid="{00000000-0004-0000-0000-000040000000}"/>
    <hyperlink ref="U35" r:id="rId66" xr:uid="{00000000-0004-0000-0000-000041000000}"/>
    <hyperlink ref="K36" r:id="rId67" xr:uid="{00000000-0004-0000-0000-000042000000}"/>
    <hyperlink ref="U36" r:id="rId68" xr:uid="{00000000-0004-0000-0000-000043000000}"/>
    <hyperlink ref="K37" r:id="rId69" xr:uid="{00000000-0004-0000-0000-000044000000}"/>
    <hyperlink ref="U37" r:id="rId70" xr:uid="{00000000-0004-0000-0000-000045000000}"/>
    <hyperlink ref="K38" r:id="rId71" xr:uid="{00000000-0004-0000-0000-000046000000}"/>
    <hyperlink ref="U38" r:id="rId72" xr:uid="{00000000-0004-0000-0000-000047000000}"/>
    <hyperlink ref="K39" r:id="rId73" xr:uid="{00000000-0004-0000-0000-000048000000}"/>
    <hyperlink ref="U39" r:id="rId74" xr:uid="{00000000-0004-0000-0000-000049000000}"/>
    <hyperlink ref="K40" r:id="rId75" xr:uid="{00000000-0004-0000-0000-00004A000000}"/>
    <hyperlink ref="U40" r:id="rId76" xr:uid="{00000000-0004-0000-0000-00004B000000}"/>
    <hyperlink ref="K41" r:id="rId77" xr:uid="{00000000-0004-0000-0000-00004C000000}"/>
    <hyperlink ref="U41" r:id="rId78" xr:uid="{00000000-0004-0000-0000-00004D000000}"/>
    <hyperlink ref="K42" r:id="rId79" xr:uid="{00000000-0004-0000-0000-00004E000000}"/>
    <hyperlink ref="U42" r:id="rId80" xr:uid="{00000000-0004-0000-0000-00004F000000}"/>
    <hyperlink ref="K43" r:id="rId81" xr:uid="{00000000-0004-0000-0000-000050000000}"/>
    <hyperlink ref="U43" r:id="rId82" xr:uid="{00000000-0004-0000-0000-000051000000}"/>
    <hyperlink ref="K44" r:id="rId83" xr:uid="{00000000-0004-0000-0000-000052000000}"/>
    <hyperlink ref="U44" r:id="rId84" xr:uid="{00000000-0004-0000-0000-000053000000}"/>
    <hyperlink ref="K45" r:id="rId85" xr:uid="{00000000-0004-0000-0000-000054000000}"/>
    <hyperlink ref="U45" r:id="rId86" xr:uid="{00000000-0004-0000-0000-000055000000}"/>
    <hyperlink ref="K46" r:id="rId87" xr:uid="{00000000-0004-0000-0000-000056000000}"/>
    <hyperlink ref="U46" r:id="rId88" xr:uid="{00000000-0004-0000-0000-000057000000}"/>
    <hyperlink ref="K47" r:id="rId89" xr:uid="{00000000-0004-0000-0000-000058000000}"/>
    <hyperlink ref="U47" r:id="rId90" xr:uid="{00000000-0004-0000-0000-000059000000}"/>
    <hyperlink ref="K48" r:id="rId91" xr:uid="{00000000-0004-0000-0000-00005A000000}"/>
    <hyperlink ref="U48" r:id="rId92" xr:uid="{00000000-0004-0000-0000-00005B000000}"/>
    <hyperlink ref="K49" r:id="rId93" xr:uid="{00000000-0004-0000-0000-00005C000000}"/>
    <hyperlink ref="U49" r:id="rId94" xr:uid="{00000000-0004-0000-0000-00005D000000}"/>
    <hyperlink ref="K50" r:id="rId95" xr:uid="{00000000-0004-0000-0000-00005E000000}"/>
    <hyperlink ref="U50" r:id="rId96" xr:uid="{00000000-0004-0000-0000-00005F000000}"/>
    <hyperlink ref="K51" r:id="rId97" xr:uid="{00000000-0004-0000-0000-000060000000}"/>
    <hyperlink ref="U51" r:id="rId98" xr:uid="{00000000-0004-0000-0000-000061000000}"/>
    <hyperlink ref="K52" r:id="rId99" xr:uid="{00000000-0004-0000-0000-000062000000}"/>
    <hyperlink ref="U52" r:id="rId100" xr:uid="{00000000-0004-0000-0000-000063000000}"/>
    <hyperlink ref="K53" r:id="rId101" xr:uid="{00000000-0004-0000-0000-000064000000}"/>
    <hyperlink ref="U53" r:id="rId102" xr:uid="{00000000-0004-0000-0000-000065000000}"/>
    <hyperlink ref="K54" r:id="rId103" xr:uid="{00000000-0004-0000-0000-000066000000}"/>
    <hyperlink ref="U54" r:id="rId104" xr:uid="{00000000-0004-0000-0000-000067000000}"/>
    <hyperlink ref="K55" r:id="rId105" xr:uid="{00000000-0004-0000-0000-000068000000}"/>
    <hyperlink ref="U55" r:id="rId106" xr:uid="{00000000-0004-0000-0000-000069000000}"/>
    <hyperlink ref="K56" r:id="rId107" xr:uid="{00000000-0004-0000-0000-00006A000000}"/>
    <hyperlink ref="U56" r:id="rId108" xr:uid="{00000000-0004-0000-0000-00006B000000}"/>
    <hyperlink ref="K57" r:id="rId109" xr:uid="{00000000-0004-0000-0000-00006C000000}"/>
    <hyperlink ref="K58" r:id="rId110" xr:uid="{00000000-0004-0000-0000-00006D000000}"/>
    <hyperlink ref="K59" r:id="rId111" xr:uid="{00000000-0004-0000-0000-00006E000000}"/>
    <hyperlink ref="K60" r:id="rId112" xr:uid="{00000000-0004-0000-0000-00006F000000}"/>
    <hyperlink ref="K61" r:id="rId113" xr:uid="{00000000-0004-0000-0000-000070000000}"/>
    <hyperlink ref="K62" r:id="rId114" xr:uid="{00000000-0004-0000-0000-000071000000}"/>
    <hyperlink ref="K63" r:id="rId115" xr:uid="{00000000-0004-0000-0000-000072000000}"/>
    <hyperlink ref="K64" r:id="rId116" xr:uid="{00000000-0004-0000-0000-000073000000}"/>
    <hyperlink ref="U64" r:id="rId117" xr:uid="{00000000-0004-0000-0000-000074000000}"/>
    <hyperlink ref="K65" r:id="rId118" xr:uid="{00000000-0004-0000-0000-000075000000}"/>
    <hyperlink ref="U65" r:id="rId119" xr:uid="{00000000-0004-0000-0000-000076000000}"/>
    <hyperlink ref="K66" r:id="rId120" xr:uid="{00000000-0004-0000-0000-000077000000}"/>
    <hyperlink ref="U66" r:id="rId121" xr:uid="{00000000-0004-0000-0000-000078000000}"/>
    <hyperlink ref="K67" r:id="rId122" xr:uid="{00000000-0004-0000-0000-000079000000}"/>
    <hyperlink ref="U67" r:id="rId123" xr:uid="{00000000-0004-0000-0000-00007A000000}"/>
    <hyperlink ref="K68" r:id="rId124" xr:uid="{00000000-0004-0000-0000-00007B000000}"/>
    <hyperlink ref="U68" r:id="rId125" xr:uid="{00000000-0004-0000-0000-00007C000000}"/>
    <hyperlink ref="K69" r:id="rId126" xr:uid="{00000000-0004-0000-0000-00007D000000}"/>
    <hyperlink ref="U69" r:id="rId127" xr:uid="{00000000-0004-0000-0000-00007E000000}"/>
    <hyperlink ref="K70" r:id="rId128" xr:uid="{00000000-0004-0000-0000-00007F000000}"/>
    <hyperlink ref="U70" r:id="rId129" xr:uid="{00000000-0004-0000-0000-000080000000}"/>
    <hyperlink ref="K71" r:id="rId130" xr:uid="{00000000-0004-0000-0000-000081000000}"/>
    <hyperlink ref="U71" r:id="rId131" xr:uid="{00000000-0004-0000-0000-000082000000}"/>
    <hyperlink ref="K72" r:id="rId132" xr:uid="{00000000-0004-0000-0000-000083000000}"/>
    <hyperlink ref="U72" r:id="rId133" xr:uid="{00000000-0004-0000-0000-000084000000}"/>
    <hyperlink ref="K73" r:id="rId134" xr:uid="{00000000-0004-0000-0000-000085000000}"/>
    <hyperlink ref="U73" r:id="rId135" xr:uid="{00000000-0004-0000-0000-000086000000}"/>
    <hyperlink ref="K74" r:id="rId136" xr:uid="{00000000-0004-0000-0000-000087000000}"/>
    <hyperlink ref="U74" r:id="rId137" xr:uid="{00000000-0004-0000-0000-000088000000}"/>
    <hyperlink ref="K75" r:id="rId138" xr:uid="{00000000-0004-0000-0000-000089000000}"/>
    <hyperlink ref="U75" r:id="rId139" xr:uid="{00000000-0004-0000-0000-00008A000000}"/>
    <hyperlink ref="K76" r:id="rId140" xr:uid="{00000000-0004-0000-0000-00008B000000}"/>
    <hyperlink ref="U76" r:id="rId141" xr:uid="{00000000-0004-0000-0000-00008C000000}"/>
    <hyperlink ref="K77" r:id="rId142" xr:uid="{00000000-0004-0000-0000-00008D000000}"/>
    <hyperlink ref="U77" r:id="rId143" xr:uid="{00000000-0004-0000-0000-00008E000000}"/>
    <hyperlink ref="K78" r:id="rId144" xr:uid="{00000000-0004-0000-0000-00008F000000}"/>
    <hyperlink ref="U78" r:id="rId145" xr:uid="{00000000-0004-0000-0000-000090000000}"/>
    <hyperlink ref="K79" r:id="rId146" xr:uid="{00000000-0004-0000-0000-000091000000}"/>
    <hyperlink ref="U79" r:id="rId147" xr:uid="{00000000-0004-0000-0000-000092000000}"/>
    <hyperlink ref="K80" r:id="rId148" xr:uid="{00000000-0004-0000-0000-000093000000}"/>
    <hyperlink ref="U80" r:id="rId149" xr:uid="{00000000-0004-0000-0000-000094000000}"/>
    <hyperlink ref="K81" r:id="rId150" xr:uid="{00000000-0004-0000-0000-000095000000}"/>
    <hyperlink ref="U81" r:id="rId151" xr:uid="{00000000-0004-0000-0000-000096000000}"/>
    <hyperlink ref="K82" r:id="rId152" xr:uid="{00000000-0004-0000-0000-000097000000}"/>
    <hyperlink ref="U82" r:id="rId153" xr:uid="{00000000-0004-0000-0000-000098000000}"/>
    <hyperlink ref="K83" r:id="rId154" xr:uid="{00000000-0004-0000-0000-000099000000}"/>
    <hyperlink ref="U83" r:id="rId155" xr:uid="{00000000-0004-0000-0000-00009A000000}"/>
    <hyperlink ref="K84" r:id="rId156" xr:uid="{00000000-0004-0000-0000-00009B000000}"/>
    <hyperlink ref="U84" r:id="rId157" xr:uid="{00000000-0004-0000-0000-00009C000000}"/>
    <hyperlink ref="K85" r:id="rId158" xr:uid="{00000000-0004-0000-0000-00009D000000}"/>
    <hyperlink ref="U85" r:id="rId159" xr:uid="{00000000-0004-0000-0000-00009E000000}"/>
    <hyperlink ref="K86" r:id="rId160" xr:uid="{00000000-0004-0000-0000-00009F000000}"/>
    <hyperlink ref="U86" r:id="rId161" xr:uid="{00000000-0004-0000-0000-0000A0000000}"/>
    <hyperlink ref="K87" r:id="rId162" xr:uid="{00000000-0004-0000-0000-0000A1000000}"/>
    <hyperlink ref="U87" r:id="rId163" xr:uid="{00000000-0004-0000-0000-0000A2000000}"/>
    <hyperlink ref="K88" r:id="rId164" xr:uid="{00000000-0004-0000-0000-0000A3000000}"/>
    <hyperlink ref="U88" r:id="rId165" xr:uid="{00000000-0004-0000-0000-0000A4000000}"/>
    <hyperlink ref="K89" r:id="rId166" xr:uid="{00000000-0004-0000-0000-0000A5000000}"/>
    <hyperlink ref="U89" r:id="rId167" xr:uid="{00000000-0004-0000-0000-0000A6000000}"/>
    <hyperlink ref="K90" r:id="rId168" xr:uid="{00000000-0004-0000-0000-0000A7000000}"/>
    <hyperlink ref="U90" r:id="rId169" xr:uid="{00000000-0004-0000-0000-0000A8000000}"/>
    <hyperlink ref="K91" r:id="rId170" xr:uid="{00000000-0004-0000-0000-0000A9000000}"/>
    <hyperlink ref="U91" r:id="rId171" xr:uid="{00000000-0004-0000-0000-0000AA000000}"/>
    <hyperlink ref="K92" r:id="rId172" xr:uid="{00000000-0004-0000-0000-0000AB000000}"/>
    <hyperlink ref="U92" r:id="rId173" xr:uid="{00000000-0004-0000-0000-0000AC000000}"/>
    <hyperlink ref="K93" r:id="rId174" xr:uid="{00000000-0004-0000-0000-0000AD000000}"/>
    <hyperlink ref="U93" r:id="rId175" xr:uid="{00000000-0004-0000-0000-0000AE000000}"/>
    <hyperlink ref="K94" r:id="rId176" xr:uid="{00000000-0004-0000-0000-0000AF000000}"/>
    <hyperlink ref="U94" r:id="rId177" xr:uid="{00000000-0004-0000-0000-0000B0000000}"/>
    <hyperlink ref="K95" r:id="rId178" xr:uid="{00000000-0004-0000-0000-0000B1000000}"/>
    <hyperlink ref="U95" r:id="rId179" xr:uid="{00000000-0004-0000-0000-0000B2000000}"/>
    <hyperlink ref="K96" r:id="rId180" xr:uid="{00000000-0004-0000-0000-0000B3000000}"/>
    <hyperlink ref="U96" r:id="rId181" xr:uid="{00000000-0004-0000-0000-0000B4000000}"/>
    <hyperlink ref="K97" r:id="rId182" xr:uid="{00000000-0004-0000-0000-0000B5000000}"/>
    <hyperlink ref="U97" r:id="rId183" xr:uid="{00000000-0004-0000-0000-0000B6000000}"/>
    <hyperlink ref="K98" r:id="rId184" xr:uid="{00000000-0004-0000-0000-0000B7000000}"/>
    <hyperlink ref="U98" r:id="rId185" xr:uid="{00000000-0004-0000-0000-0000B8000000}"/>
    <hyperlink ref="K99" r:id="rId186" xr:uid="{00000000-0004-0000-0000-0000B9000000}"/>
    <hyperlink ref="U99" r:id="rId187" xr:uid="{00000000-0004-0000-0000-0000BA000000}"/>
    <hyperlink ref="K100" r:id="rId188" xr:uid="{00000000-0004-0000-0000-0000BB000000}"/>
    <hyperlink ref="U100" r:id="rId189" xr:uid="{00000000-0004-0000-0000-0000BC000000}"/>
    <hyperlink ref="K101" r:id="rId190" xr:uid="{00000000-0004-0000-0000-0000BD000000}"/>
    <hyperlink ref="U101" r:id="rId191" xr:uid="{00000000-0004-0000-0000-0000BE000000}"/>
    <hyperlink ref="K102" r:id="rId192" xr:uid="{00000000-0004-0000-0000-0000BF000000}"/>
    <hyperlink ref="U102" r:id="rId193" xr:uid="{00000000-0004-0000-0000-0000C0000000}"/>
    <hyperlink ref="K103" r:id="rId194" xr:uid="{00000000-0004-0000-0000-0000C1000000}"/>
    <hyperlink ref="U103" r:id="rId195" xr:uid="{00000000-0004-0000-0000-0000C2000000}"/>
    <hyperlink ref="K104" r:id="rId196" xr:uid="{00000000-0004-0000-0000-0000C3000000}"/>
    <hyperlink ref="U104" r:id="rId197" xr:uid="{00000000-0004-0000-0000-0000C4000000}"/>
    <hyperlink ref="K105" r:id="rId198" xr:uid="{00000000-0004-0000-0000-0000C5000000}"/>
    <hyperlink ref="U105" r:id="rId199" xr:uid="{00000000-0004-0000-0000-0000C6000000}"/>
    <hyperlink ref="K106" r:id="rId200" xr:uid="{00000000-0004-0000-0000-0000C7000000}"/>
    <hyperlink ref="U106" r:id="rId201" xr:uid="{00000000-0004-0000-0000-0000C8000000}"/>
    <hyperlink ref="K107" r:id="rId202" xr:uid="{00000000-0004-0000-0000-0000C9000000}"/>
    <hyperlink ref="U107" r:id="rId203" xr:uid="{00000000-0004-0000-0000-0000CA000000}"/>
    <hyperlink ref="K108" r:id="rId204" xr:uid="{00000000-0004-0000-0000-0000CB000000}"/>
    <hyperlink ref="U108" r:id="rId205" xr:uid="{00000000-0004-0000-0000-0000CC000000}"/>
    <hyperlink ref="K109" r:id="rId206" xr:uid="{00000000-0004-0000-0000-0000CD000000}"/>
    <hyperlink ref="U109" r:id="rId207" xr:uid="{00000000-0004-0000-0000-0000CE000000}"/>
    <hyperlink ref="K110" r:id="rId208" xr:uid="{00000000-0004-0000-0000-0000CF000000}"/>
    <hyperlink ref="U110" r:id="rId209" xr:uid="{00000000-0004-0000-0000-0000D0000000}"/>
    <hyperlink ref="K111" r:id="rId210" xr:uid="{00000000-0004-0000-0000-0000D1000000}"/>
    <hyperlink ref="U111" r:id="rId211" xr:uid="{00000000-0004-0000-0000-0000D2000000}"/>
    <hyperlink ref="K112" r:id="rId212" xr:uid="{00000000-0004-0000-0000-0000D3000000}"/>
    <hyperlink ref="U112" r:id="rId213" xr:uid="{00000000-0004-0000-0000-0000D4000000}"/>
    <hyperlink ref="K113" r:id="rId214" xr:uid="{00000000-0004-0000-0000-0000D5000000}"/>
    <hyperlink ref="U113" r:id="rId215" xr:uid="{00000000-0004-0000-0000-0000D6000000}"/>
    <hyperlink ref="K114" r:id="rId216" xr:uid="{00000000-0004-0000-0000-0000D7000000}"/>
    <hyperlink ref="U114" r:id="rId217" xr:uid="{00000000-0004-0000-0000-0000D8000000}"/>
    <hyperlink ref="K115" r:id="rId218" xr:uid="{00000000-0004-0000-0000-0000D9000000}"/>
    <hyperlink ref="U115" r:id="rId219" xr:uid="{00000000-0004-0000-0000-0000DA000000}"/>
    <hyperlink ref="K116" r:id="rId220" xr:uid="{00000000-0004-0000-0000-0000DB000000}"/>
    <hyperlink ref="U116" r:id="rId221" xr:uid="{00000000-0004-0000-0000-0000DC000000}"/>
    <hyperlink ref="K117" r:id="rId222" xr:uid="{00000000-0004-0000-0000-0000DD000000}"/>
    <hyperlink ref="U117" r:id="rId223" xr:uid="{00000000-0004-0000-0000-0000DE000000}"/>
    <hyperlink ref="K118" r:id="rId224" xr:uid="{00000000-0004-0000-0000-0000DF000000}"/>
    <hyperlink ref="U118" r:id="rId225" xr:uid="{00000000-0004-0000-0000-0000E0000000}"/>
    <hyperlink ref="K119" r:id="rId226" xr:uid="{00000000-0004-0000-0000-0000E1000000}"/>
    <hyperlink ref="U119" r:id="rId227" xr:uid="{00000000-0004-0000-0000-0000E2000000}"/>
    <hyperlink ref="K120" r:id="rId228" xr:uid="{00000000-0004-0000-0000-0000E3000000}"/>
    <hyperlink ref="U120" r:id="rId229" xr:uid="{00000000-0004-0000-0000-0000E4000000}"/>
    <hyperlink ref="K121" r:id="rId230" xr:uid="{00000000-0004-0000-0000-0000E5000000}"/>
    <hyperlink ref="U121" r:id="rId231" xr:uid="{00000000-0004-0000-0000-0000E6000000}"/>
    <hyperlink ref="K122" r:id="rId232" xr:uid="{00000000-0004-0000-0000-0000E7000000}"/>
    <hyperlink ref="U122" r:id="rId233" xr:uid="{00000000-0004-0000-0000-0000E8000000}"/>
    <hyperlink ref="K123" r:id="rId234" xr:uid="{00000000-0004-0000-0000-0000E9000000}"/>
    <hyperlink ref="U123" r:id="rId235" xr:uid="{00000000-0004-0000-0000-0000EA000000}"/>
    <hyperlink ref="K124" r:id="rId236" xr:uid="{00000000-0004-0000-0000-0000EB000000}"/>
    <hyperlink ref="U124" r:id="rId237" xr:uid="{00000000-0004-0000-0000-0000EC000000}"/>
    <hyperlink ref="K125" r:id="rId238" xr:uid="{00000000-0004-0000-0000-0000ED000000}"/>
    <hyperlink ref="U125" r:id="rId239" xr:uid="{00000000-0004-0000-0000-0000EE000000}"/>
    <hyperlink ref="K126" r:id="rId240" xr:uid="{00000000-0004-0000-0000-0000EF000000}"/>
    <hyperlink ref="U126" r:id="rId241" xr:uid="{00000000-0004-0000-0000-0000F0000000}"/>
    <hyperlink ref="K127" r:id="rId242" xr:uid="{00000000-0004-0000-0000-0000F1000000}"/>
    <hyperlink ref="U127" r:id="rId243" xr:uid="{00000000-0004-0000-0000-0000F2000000}"/>
    <hyperlink ref="K128" r:id="rId244" xr:uid="{00000000-0004-0000-0000-0000F3000000}"/>
    <hyperlink ref="U128" r:id="rId245" xr:uid="{00000000-0004-0000-0000-0000F4000000}"/>
    <hyperlink ref="K129" r:id="rId246" xr:uid="{00000000-0004-0000-0000-0000F5000000}"/>
    <hyperlink ref="U129" r:id="rId247" xr:uid="{00000000-0004-0000-0000-0000F6000000}"/>
    <hyperlink ref="K130" r:id="rId248" xr:uid="{00000000-0004-0000-0000-0000F7000000}"/>
    <hyperlink ref="U130" r:id="rId249" xr:uid="{00000000-0004-0000-0000-0000F8000000}"/>
    <hyperlink ref="K131" r:id="rId250" xr:uid="{00000000-0004-0000-0000-0000F9000000}"/>
    <hyperlink ref="U131" r:id="rId251" xr:uid="{00000000-0004-0000-0000-0000FA000000}"/>
    <hyperlink ref="K132" r:id="rId252" xr:uid="{00000000-0004-0000-0000-0000FB000000}"/>
    <hyperlink ref="U132" r:id="rId253" xr:uid="{00000000-0004-0000-0000-0000FC000000}"/>
    <hyperlink ref="K133" r:id="rId254" xr:uid="{00000000-0004-0000-0000-0000FD000000}"/>
    <hyperlink ref="U133" r:id="rId255" xr:uid="{00000000-0004-0000-0000-0000FE000000}"/>
    <hyperlink ref="K134" r:id="rId256" xr:uid="{00000000-0004-0000-0000-0000FF000000}"/>
    <hyperlink ref="U134" r:id="rId257" xr:uid="{00000000-0004-0000-0000-000000010000}"/>
    <hyperlink ref="K135" r:id="rId258" xr:uid="{00000000-0004-0000-0000-000001010000}"/>
    <hyperlink ref="U135" r:id="rId259" xr:uid="{00000000-0004-0000-0000-000002010000}"/>
    <hyperlink ref="K136" r:id="rId260" xr:uid="{00000000-0004-0000-0000-000003010000}"/>
    <hyperlink ref="U136" r:id="rId261" xr:uid="{00000000-0004-0000-0000-000004010000}"/>
    <hyperlink ref="K137" r:id="rId262" xr:uid="{00000000-0004-0000-0000-000005010000}"/>
    <hyperlink ref="U137" r:id="rId263" xr:uid="{00000000-0004-0000-0000-000006010000}"/>
    <hyperlink ref="K138" r:id="rId264" xr:uid="{00000000-0004-0000-0000-000007010000}"/>
    <hyperlink ref="U138" r:id="rId265" xr:uid="{00000000-0004-0000-0000-000008010000}"/>
    <hyperlink ref="K139" r:id="rId266" xr:uid="{00000000-0004-0000-0000-000009010000}"/>
    <hyperlink ref="U139" r:id="rId267" xr:uid="{00000000-0004-0000-0000-00000A010000}"/>
    <hyperlink ref="K140" r:id="rId268" xr:uid="{00000000-0004-0000-0000-00000B010000}"/>
    <hyperlink ref="U140" r:id="rId269" xr:uid="{00000000-0004-0000-0000-00000C010000}"/>
    <hyperlink ref="K141" r:id="rId270" xr:uid="{00000000-0004-0000-0000-00000D010000}"/>
    <hyperlink ref="U141" r:id="rId271" xr:uid="{00000000-0004-0000-0000-00000E010000}"/>
    <hyperlink ref="K142" r:id="rId272" xr:uid="{00000000-0004-0000-0000-00000F010000}"/>
    <hyperlink ref="U142" r:id="rId273" xr:uid="{00000000-0004-0000-0000-000010010000}"/>
    <hyperlink ref="K143" r:id="rId274" xr:uid="{00000000-0004-0000-0000-000011010000}"/>
    <hyperlink ref="U143" r:id="rId275" xr:uid="{00000000-0004-0000-0000-000012010000}"/>
    <hyperlink ref="K144" r:id="rId276" xr:uid="{00000000-0004-0000-0000-000013010000}"/>
    <hyperlink ref="U144" r:id="rId277" xr:uid="{00000000-0004-0000-0000-000014010000}"/>
    <hyperlink ref="K145" r:id="rId278" xr:uid="{00000000-0004-0000-0000-000015010000}"/>
    <hyperlink ref="U145" r:id="rId279" xr:uid="{00000000-0004-0000-0000-000016010000}"/>
    <hyperlink ref="K146" r:id="rId280" xr:uid="{00000000-0004-0000-0000-000017010000}"/>
    <hyperlink ref="U146" r:id="rId281" xr:uid="{00000000-0004-0000-0000-000018010000}"/>
    <hyperlink ref="K147" r:id="rId282" xr:uid="{00000000-0004-0000-0000-000019010000}"/>
    <hyperlink ref="U147" r:id="rId283" xr:uid="{00000000-0004-0000-0000-00001A01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6328125" defaultRowHeight="20" customHeight="1"/>
  <cols>
    <col min="1" max="6" width="16.36328125" style="115" customWidth="1"/>
    <col min="7" max="16384" width="16.36328125" style="115"/>
  </cols>
  <sheetData>
    <row r="1" spans="1:5" ht="27.75" customHeight="1">
      <c r="A1" s="117" t="s">
        <v>1176</v>
      </c>
      <c r="B1" s="117"/>
      <c r="C1" s="117"/>
      <c r="D1" s="117"/>
      <c r="E1" s="117"/>
    </row>
    <row r="2" spans="1:5" ht="20.25" customHeight="1">
      <c r="A2" s="29"/>
      <c r="B2" s="29"/>
      <c r="C2" s="29"/>
      <c r="D2" s="29"/>
      <c r="E2" s="29"/>
    </row>
    <row r="3" spans="1:5" ht="44.25" customHeight="1">
      <c r="A3" s="31" t="s">
        <v>1674</v>
      </c>
      <c r="B3" s="116" t="s">
        <v>1675</v>
      </c>
      <c r="C3" s="32"/>
      <c r="D3" s="32"/>
      <c r="E3" s="32"/>
    </row>
    <row r="4" spans="1:5" ht="20" customHeight="1">
      <c r="A4" s="33"/>
      <c r="B4" s="38">
        <v>114</v>
      </c>
      <c r="C4" s="42"/>
      <c r="D4" s="42"/>
      <c r="E4" s="42"/>
    </row>
    <row r="5" spans="1:5" ht="20" customHeight="1">
      <c r="A5" s="37" t="s">
        <v>951</v>
      </c>
      <c r="B5" s="41"/>
      <c r="C5" s="42"/>
      <c r="D5" s="42"/>
      <c r="E5" s="42"/>
    </row>
    <row r="6" spans="1:5" ht="20" customHeight="1">
      <c r="A6" s="33"/>
      <c r="B6" s="41"/>
      <c r="C6" s="42"/>
      <c r="D6" s="42"/>
      <c r="E6" s="42"/>
    </row>
    <row r="7" spans="1:5" ht="20" customHeight="1">
      <c r="A7" s="33"/>
      <c r="B7" s="41"/>
      <c r="C7" s="42"/>
      <c r="D7" s="42"/>
      <c r="E7" s="42"/>
    </row>
    <row r="8" spans="1:5" ht="20" customHeight="1">
      <c r="A8" s="33"/>
      <c r="B8" s="41"/>
      <c r="C8" s="42"/>
      <c r="D8" s="42"/>
      <c r="E8" s="42"/>
    </row>
    <row r="9" spans="1:5" ht="20" customHeight="1">
      <c r="A9" s="33"/>
      <c r="B9" s="41"/>
      <c r="C9" s="42"/>
      <c r="D9" s="42"/>
      <c r="E9" s="42"/>
    </row>
    <row r="10" spans="1:5" ht="20" customHeight="1">
      <c r="A10" s="33"/>
      <c r="B10" s="41"/>
      <c r="C10" s="42"/>
      <c r="D10" s="42"/>
      <c r="E10" s="42"/>
    </row>
    <row r="11" spans="1:5" ht="20" customHeight="1">
      <c r="A11" s="33"/>
      <c r="B11" s="41"/>
      <c r="C11" s="42"/>
      <c r="D11" s="42"/>
      <c r="E11" s="42"/>
    </row>
  </sheetData>
  <mergeCells count="1">
    <mergeCell ref="A1:E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"/>
  <sheetViews>
    <sheetView showGridLines="0" topLeftCell="A25" workbookViewId="0">
      <selection activeCell="B37" sqref="B37"/>
    </sheetView>
  </sheetViews>
  <sheetFormatPr defaultColWidth="8.36328125" defaultRowHeight="20" customHeight="1"/>
  <cols>
    <col min="1" max="1" width="24" style="16" customWidth="1"/>
    <col min="2" max="2" width="61" style="16" customWidth="1"/>
    <col min="3" max="3" width="23.6328125" style="16" customWidth="1"/>
    <col min="4" max="4" width="37.6328125" style="16" customWidth="1"/>
    <col min="5" max="5" width="24.81640625" style="16" customWidth="1"/>
    <col min="6" max="6" width="14.81640625" style="16" customWidth="1"/>
    <col min="7" max="7" width="7.6328125" style="16" customWidth="1"/>
    <col min="8" max="8" width="8.81640625" style="16" customWidth="1"/>
    <col min="9" max="9" width="14.453125" style="16" customWidth="1"/>
    <col min="10" max="10" width="12.6328125" style="16" customWidth="1"/>
    <col min="11" max="11" width="53" style="16" customWidth="1"/>
    <col min="12" max="12" width="8.81640625" style="16" customWidth="1"/>
    <col min="13" max="13" width="4.81640625" style="16" customWidth="1"/>
    <col min="14" max="14" width="38.1796875" style="16" customWidth="1"/>
    <col min="15" max="15" width="41.453125" style="16" customWidth="1"/>
    <col min="16" max="16" width="20.1796875" style="16" customWidth="1"/>
    <col min="17" max="17" width="66.81640625" style="16" customWidth="1"/>
    <col min="18" max="18" width="45" style="16" customWidth="1"/>
    <col min="19" max="19" width="13.453125" style="16" customWidth="1"/>
    <col min="20" max="20" width="11.6328125" style="16" customWidth="1"/>
    <col min="21" max="21" width="11" style="16" customWidth="1"/>
    <col min="22" max="22" width="17" style="16" customWidth="1"/>
    <col min="23" max="23" width="39.6328125" style="16" customWidth="1"/>
    <col min="24" max="24" width="8.36328125" style="16" customWidth="1"/>
    <col min="25" max="16384" width="8.36328125" style="16"/>
  </cols>
  <sheetData>
    <row r="1" spans="1:23" ht="27.7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3" ht="20.25" customHeight="1">
      <c r="A2" s="2" t="s">
        <v>1</v>
      </c>
      <c r="B2" s="2" t="s">
        <v>2</v>
      </c>
      <c r="C2" s="2" t="s">
        <v>1141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17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</row>
    <row r="3" spans="1:23" ht="20.25" customHeight="1">
      <c r="A3" s="17" t="s">
        <v>80</v>
      </c>
      <c r="B3" s="6" t="s">
        <v>81</v>
      </c>
      <c r="C3" s="8" t="s">
        <v>1142</v>
      </c>
      <c r="D3" s="7"/>
      <c r="E3" s="8" t="s">
        <v>82</v>
      </c>
      <c r="F3" s="8" t="s">
        <v>83</v>
      </c>
      <c r="G3" s="9">
        <v>2457</v>
      </c>
      <c r="H3" s="9">
        <v>310</v>
      </c>
      <c r="I3" s="8" t="s">
        <v>84</v>
      </c>
      <c r="J3" s="8" t="s">
        <v>85</v>
      </c>
      <c r="K3" s="8" t="s">
        <v>86</v>
      </c>
      <c r="L3" s="9">
        <v>164580</v>
      </c>
      <c r="M3" s="8" t="s">
        <v>30</v>
      </c>
      <c r="N3" s="8" t="s">
        <v>60</v>
      </c>
      <c r="O3" s="8" t="s">
        <v>87</v>
      </c>
      <c r="P3" s="8" t="s">
        <v>88</v>
      </c>
      <c r="Q3" s="8" t="s">
        <v>89</v>
      </c>
      <c r="R3" s="8" t="s">
        <v>90</v>
      </c>
      <c r="S3" s="8" t="s">
        <v>36</v>
      </c>
      <c r="T3" s="8" t="s">
        <v>91</v>
      </c>
      <c r="U3" s="8" t="s">
        <v>51</v>
      </c>
      <c r="V3" s="7"/>
      <c r="W3" s="8" t="s">
        <v>92</v>
      </c>
    </row>
    <row r="4" spans="1:23" ht="20" customHeight="1">
      <c r="A4" s="18" t="s">
        <v>93</v>
      </c>
      <c r="B4" s="12" t="s">
        <v>94</v>
      </c>
      <c r="C4" s="13" t="s">
        <v>1142</v>
      </c>
      <c r="D4" s="15"/>
      <c r="E4" s="13" t="s">
        <v>95</v>
      </c>
      <c r="F4" s="13" t="s">
        <v>42</v>
      </c>
      <c r="G4" s="14">
        <v>2116</v>
      </c>
      <c r="H4" s="15"/>
      <c r="I4" s="13" t="s">
        <v>44</v>
      </c>
      <c r="J4" s="13" t="s">
        <v>96</v>
      </c>
      <c r="K4" s="13" t="s">
        <v>97</v>
      </c>
      <c r="L4" s="14">
        <v>164641</v>
      </c>
      <c r="M4" s="13" t="s">
        <v>30</v>
      </c>
      <c r="N4" s="13" t="s">
        <v>98</v>
      </c>
      <c r="O4" s="13" t="s">
        <v>99</v>
      </c>
      <c r="P4" s="13" t="s">
        <v>100</v>
      </c>
      <c r="Q4" s="13" t="s">
        <v>101</v>
      </c>
      <c r="R4" s="15"/>
      <c r="S4" s="13" t="s">
        <v>50</v>
      </c>
      <c r="T4" s="13" t="s">
        <v>91</v>
      </c>
      <c r="U4" s="13" t="s">
        <v>51</v>
      </c>
      <c r="V4" s="15"/>
      <c r="W4" s="13" t="s">
        <v>102</v>
      </c>
    </row>
    <row r="5" spans="1:23" ht="20" customHeight="1">
      <c r="A5" s="18" t="s">
        <v>113</v>
      </c>
      <c r="B5" s="12" t="s">
        <v>114</v>
      </c>
      <c r="C5" s="13" t="s">
        <v>1142</v>
      </c>
      <c r="D5" s="15"/>
      <c r="E5" s="13" t="s">
        <v>115</v>
      </c>
      <c r="F5" s="13" t="s">
        <v>42</v>
      </c>
      <c r="G5" s="14">
        <v>2116</v>
      </c>
      <c r="H5" s="15"/>
      <c r="I5" s="13" t="s">
        <v>44</v>
      </c>
      <c r="J5" s="13" t="s">
        <v>116</v>
      </c>
      <c r="K5" s="13" t="s">
        <v>117</v>
      </c>
      <c r="L5" s="14">
        <v>165884</v>
      </c>
      <c r="M5" s="13" t="s">
        <v>30</v>
      </c>
      <c r="N5" s="13" t="s">
        <v>118</v>
      </c>
      <c r="O5" s="13" t="s">
        <v>119</v>
      </c>
      <c r="P5" s="13" t="s">
        <v>100</v>
      </c>
      <c r="Q5" s="13" t="s">
        <v>101</v>
      </c>
      <c r="R5" s="15"/>
      <c r="S5" s="13" t="s">
        <v>50</v>
      </c>
      <c r="T5" s="13" t="s">
        <v>91</v>
      </c>
      <c r="U5" s="13" t="s">
        <v>51</v>
      </c>
      <c r="V5" s="15"/>
      <c r="W5" s="13" t="s">
        <v>120</v>
      </c>
    </row>
    <row r="6" spans="1:23" ht="20" customHeight="1">
      <c r="A6" s="18" t="s">
        <v>121</v>
      </c>
      <c r="B6" s="12" t="s">
        <v>122</v>
      </c>
      <c r="C6" s="13" t="s">
        <v>1142</v>
      </c>
      <c r="D6" s="15"/>
      <c r="E6" s="13" t="s">
        <v>123</v>
      </c>
      <c r="F6" s="13" t="s">
        <v>124</v>
      </c>
      <c r="G6" s="14">
        <v>2452</v>
      </c>
      <c r="H6" s="14">
        <v>4705</v>
      </c>
      <c r="I6" s="13" t="s">
        <v>125</v>
      </c>
      <c r="J6" s="13" t="s">
        <v>126</v>
      </c>
      <c r="K6" s="13" t="s">
        <v>127</v>
      </c>
      <c r="L6" s="14">
        <v>164739</v>
      </c>
      <c r="M6" s="13" t="s">
        <v>30</v>
      </c>
      <c r="N6" s="13" t="s">
        <v>60</v>
      </c>
      <c r="O6" s="13" t="s">
        <v>87</v>
      </c>
      <c r="P6" s="13" t="s">
        <v>128</v>
      </c>
      <c r="Q6" s="13" t="s">
        <v>129</v>
      </c>
      <c r="R6" s="13" t="s">
        <v>90</v>
      </c>
      <c r="S6" s="13" t="s">
        <v>65</v>
      </c>
      <c r="T6" s="13" t="s">
        <v>91</v>
      </c>
      <c r="U6" s="13" t="s">
        <v>51</v>
      </c>
      <c r="V6" s="15"/>
      <c r="W6" s="13" t="s">
        <v>130</v>
      </c>
    </row>
    <row r="7" spans="1:23" ht="20" customHeight="1">
      <c r="A7" s="18" t="s">
        <v>131</v>
      </c>
      <c r="B7" s="12" t="s">
        <v>132</v>
      </c>
      <c r="C7" s="13" t="s">
        <v>1142</v>
      </c>
      <c r="D7" s="15"/>
      <c r="E7" s="13" t="s">
        <v>133</v>
      </c>
      <c r="F7" s="13" t="s">
        <v>42</v>
      </c>
      <c r="G7" s="14">
        <v>2215</v>
      </c>
      <c r="H7" s="15"/>
      <c r="I7" s="13" t="s">
        <v>44</v>
      </c>
      <c r="J7" s="13" t="s">
        <v>134</v>
      </c>
      <c r="K7" s="13" t="s">
        <v>135</v>
      </c>
      <c r="L7" s="14">
        <v>164748</v>
      </c>
      <c r="M7" s="13" t="s">
        <v>30</v>
      </c>
      <c r="N7" s="13" t="s">
        <v>60</v>
      </c>
      <c r="O7" s="13" t="s">
        <v>136</v>
      </c>
      <c r="P7" s="13" t="s">
        <v>137</v>
      </c>
      <c r="Q7" s="13" t="s">
        <v>138</v>
      </c>
      <c r="R7" s="13" t="s">
        <v>139</v>
      </c>
      <c r="S7" s="13" t="s">
        <v>50</v>
      </c>
      <c r="T7" s="13" t="s">
        <v>91</v>
      </c>
      <c r="U7" s="13" t="s">
        <v>51</v>
      </c>
      <c r="V7" s="15"/>
      <c r="W7" s="13" t="s">
        <v>140</v>
      </c>
    </row>
    <row r="8" spans="1:23" ht="20" customHeight="1">
      <c r="A8" s="18" t="s">
        <v>141</v>
      </c>
      <c r="B8" s="12" t="s">
        <v>142</v>
      </c>
      <c r="C8" s="13" t="s">
        <v>1142</v>
      </c>
      <c r="D8" s="15"/>
      <c r="E8" s="13" t="s">
        <v>143</v>
      </c>
      <c r="F8" s="13" t="s">
        <v>144</v>
      </c>
      <c r="G8" s="14">
        <v>1568</v>
      </c>
      <c r="H8" s="15"/>
      <c r="I8" s="13" t="s">
        <v>145</v>
      </c>
      <c r="J8" s="13" t="s">
        <v>146</v>
      </c>
      <c r="K8" s="13" t="s">
        <v>147</v>
      </c>
      <c r="L8" s="14">
        <v>457615</v>
      </c>
      <c r="M8" s="13" t="s">
        <v>74</v>
      </c>
      <c r="N8" s="13" t="s">
        <v>75</v>
      </c>
      <c r="O8" s="13" t="s">
        <v>148</v>
      </c>
      <c r="P8" s="13" t="s">
        <v>33</v>
      </c>
      <c r="Q8" s="13" t="s">
        <v>77</v>
      </c>
      <c r="R8" s="13" t="s">
        <v>78</v>
      </c>
      <c r="S8" s="13" t="s">
        <v>36</v>
      </c>
      <c r="T8" s="13" t="s">
        <v>37</v>
      </c>
      <c r="U8" s="13" t="s">
        <v>51</v>
      </c>
      <c r="V8" s="15"/>
      <c r="W8" s="13" t="s">
        <v>149</v>
      </c>
    </row>
    <row r="9" spans="1:23" ht="20" customHeight="1">
      <c r="A9" s="18" t="s">
        <v>150</v>
      </c>
      <c r="B9" s="12" t="s">
        <v>151</v>
      </c>
      <c r="C9" s="13" t="s">
        <v>1142</v>
      </c>
      <c r="D9" s="15"/>
      <c r="E9" s="13" t="s">
        <v>152</v>
      </c>
      <c r="F9" s="13" t="s">
        <v>153</v>
      </c>
      <c r="G9" s="14">
        <v>2493</v>
      </c>
      <c r="H9" s="15"/>
      <c r="I9" s="13" t="s">
        <v>154</v>
      </c>
      <c r="J9" s="13" t="s">
        <v>155</v>
      </c>
      <c r="K9" s="13" t="s">
        <v>156</v>
      </c>
      <c r="L9" s="14">
        <v>167464</v>
      </c>
      <c r="M9" s="13" t="s">
        <v>30</v>
      </c>
      <c r="N9" s="13" t="s">
        <v>60</v>
      </c>
      <c r="O9" s="13" t="s">
        <v>61</v>
      </c>
      <c r="P9" s="13" t="s">
        <v>157</v>
      </c>
      <c r="Q9" s="13" t="s">
        <v>158</v>
      </c>
      <c r="R9" s="13" t="s">
        <v>159</v>
      </c>
      <c r="S9" s="13" t="s">
        <v>36</v>
      </c>
      <c r="T9" s="13" t="s">
        <v>91</v>
      </c>
      <c r="U9" s="13" t="s">
        <v>51</v>
      </c>
      <c r="V9" s="15"/>
      <c r="W9" s="13" t="s">
        <v>160</v>
      </c>
    </row>
    <row r="10" spans="1:23" ht="20" customHeight="1">
      <c r="A10" s="18" t="s">
        <v>169</v>
      </c>
      <c r="B10" s="12" t="s">
        <v>170</v>
      </c>
      <c r="C10" s="13" t="s">
        <v>1142</v>
      </c>
      <c r="D10" s="15"/>
      <c r="E10" s="13" t="s">
        <v>171</v>
      </c>
      <c r="F10" s="13" t="s">
        <v>106</v>
      </c>
      <c r="G10" s="14">
        <v>2021</v>
      </c>
      <c r="H10" s="15"/>
      <c r="I10" s="13" t="s">
        <v>107</v>
      </c>
      <c r="J10" s="13" t="s">
        <v>172</v>
      </c>
      <c r="K10" s="13" t="s">
        <v>173</v>
      </c>
      <c r="L10" s="14">
        <v>243799</v>
      </c>
      <c r="M10" s="13" t="s">
        <v>74</v>
      </c>
      <c r="N10" s="13" t="s">
        <v>75</v>
      </c>
      <c r="O10" s="13" t="s">
        <v>148</v>
      </c>
      <c r="P10" s="13" t="s">
        <v>33</v>
      </c>
      <c r="Q10" s="13" t="s">
        <v>77</v>
      </c>
      <c r="R10" s="13" t="s">
        <v>78</v>
      </c>
      <c r="S10" s="13" t="s">
        <v>36</v>
      </c>
      <c r="T10" s="13" t="s">
        <v>37</v>
      </c>
      <c r="U10" s="13" t="s">
        <v>51</v>
      </c>
      <c r="V10" s="15"/>
      <c r="W10" s="13" t="s">
        <v>174</v>
      </c>
    </row>
    <row r="11" spans="1:23" ht="20" customHeight="1">
      <c r="A11" s="18" t="s">
        <v>175</v>
      </c>
      <c r="B11" s="12" t="s">
        <v>176</v>
      </c>
      <c r="C11" s="13" t="s">
        <v>1142</v>
      </c>
      <c r="D11" s="15"/>
      <c r="E11" s="13" t="s">
        <v>177</v>
      </c>
      <c r="F11" s="13" t="s">
        <v>42</v>
      </c>
      <c r="G11" s="14">
        <v>2115</v>
      </c>
      <c r="H11" s="15"/>
      <c r="I11" s="13" t="s">
        <v>44</v>
      </c>
      <c r="J11" s="13" t="s">
        <v>178</v>
      </c>
      <c r="K11" s="13" t="s">
        <v>179</v>
      </c>
      <c r="L11" s="14">
        <v>164872</v>
      </c>
      <c r="M11" s="13" t="s">
        <v>30</v>
      </c>
      <c r="N11" s="13" t="s">
        <v>60</v>
      </c>
      <c r="O11" s="13" t="s">
        <v>99</v>
      </c>
      <c r="P11" s="13" t="s">
        <v>180</v>
      </c>
      <c r="Q11" s="13" t="s">
        <v>181</v>
      </c>
      <c r="R11" s="13" t="s">
        <v>182</v>
      </c>
      <c r="S11" s="13" t="s">
        <v>50</v>
      </c>
      <c r="T11" s="13" t="s">
        <v>37</v>
      </c>
      <c r="U11" s="13" t="s">
        <v>51</v>
      </c>
      <c r="V11" s="15"/>
      <c r="W11" s="13" t="s">
        <v>183</v>
      </c>
    </row>
    <row r="12" spans="1:23" ht="20" customHeight="1">
      <c r="A12" s="19" t="s">
        <v>184</v>
      </c>
      <c r="B12" s="12" t="s">
        <v>185</v>
      </c>
      <c r="C12" s="13" t="s">
        <v>1142</v>
      </c>
      <c r="D12" s="15"/>
      <c r="E12" s="13" t="s">
        <v>186</v>
      </c>
      <c r="F12" s="13" t="s">
        <v>42</v>
      </c>
      <c r="G12" s="14">
        <v>2136</v>
      </c>
      <c r="H12" s="15"/>
      <c r="I12" s="13" t="s">
        <v>44</v>
      </c>
      <c r="J12" s="13" t="s">
        <v>187</v>
      </c>
      <c r="K12" s="13" t="s">
        <v>188</v>
      </c>
      <c r="L12" s="14">
        <v>164614</v>
      </c>
      <c r="M12" s="13" t="s">
        <v>30</v>
      </c>
      <c r="N12" s="13" t="s">
        <v>60</v>
      </c>
      <c r="O12" s="13" t="s">
        <v>61</v>
      </c>
      <c r="P12" s="13" t="s">
        <v>100</v>
      </c>
      <c r="Q12" s="13" t="s">
        <v>189</v>
      </c>
      <c r="R12" s="13" t="s">
        <v>190</v>
      </c>
      <c r="S12" s="13" t="s">
        <v>50</v>
      </c>
      <c r="T12" s="13" t="s">
        <v>91</v>
      </c>
      <c r="U12" s="13" t="s">
        <v>51</v>
      </c>
      <c r="V12" s="15"/>
      <c r="W12" s="13" t="s">
        <v>191</v>
      </c>
    </row>
    <row r="13" spans="1:23" ht="20" customHeight="1">
      <c r="A13" s="18" t="s">
        <v>208</v>
      </c>
      <c r="B13" s="12" t="s">
        <v>209</v>
      </c>
      <c r="C13" s="13" t="s">
        <v>1142</v>
      </c>
      <c r="D13" s="13" t="s">
        <v>210</v>
      </c>
      <c r="E13" s="13" t="s">
        <v>211</v>
      </c>
      <c r="F13" s="13" t="s">
        <v>212</v>
      </c>
      <c r="G13" s="14">
        <v>2467</v>
      </c>
      <c r="H13" s="15"/>
      <c r="I13" s="13" t="s">
        <v>57</v>
      </c>
      <c r="J13" s="13" t="s">
        <v>213</v>
      </c>
      <c r="K13" s="13" t="s">
        <v>214</v>
      </c>
      <c r="L13" s="14">
        <v>164924</v>
      </c>
      <c r="M13" s="13" t="s">
        <v>30</v>
      </c>
      <c r="N13" s="13" t="s">
        <v>60</v>
      </c>
      <c r="O13" s="13" t="s">
        <v>215</v>
      </c>
      <c r="P13" s="13" t="s">
        <v>216</v>
      </c>
      <c r="Q13" s="13" t="s">
        <v>217</v>
      </c>
      <c r="R13" s="15"/>
      <c r="S13" s="13" t="s">
        <v>65</v>
      </c>
      <c r="T13" s="13" t="s">
        <v>91</v>
      </c>
      <c r="U13" s="13" t="s">
        <v>51</v>
      </c>
      <c r="V13" s="15"/>
      <c r="W13" s="13" t="s">
        <v>218</v>
      </c>
    </row>
    <row r="14" spans="1:23" ht="20" customHeight="1">
      <c r="A14" s="18" t="s">
        <v>219</v>
      </c>
      <c r="B14" s="12" t="s">
        <v>209</v>
      </c>
      <c r="C14" s="13" t="s">
        <v>1142</v>
      </c>
      <c r="D14" s="13" t="s">
        <v>1143</v>
      </c>
      <c r="E14" s="13" t="s">
        <v>221</v>
      </c>
      <c r="F14" s="13" t="s">
        <v>222</v>
      </c>
      <c r="G14" s="14">
        <v>2459</v>
      </c>
      <c r="H14" s="15"/>
      <c r="I14" s="13" t="s">
        <v>57</v>
      </c>
      <c r="J14" s="13" t="s">
        <v>213</v>
      </c>
      <c r="K14" s="13" t="s">
        <v>223</v>
      </c>
      <c r="L14" s="14">
        <v>164924</v>
      </c>
      <c r="M14" s="13" t="s">
        <v>30</v>
      </c>
      <c r="N14" s="13" t="s">
        <v>60</v>
      </c>
      <c r="O14" s="13" t="s">
        <v>215</v>
      </c>
      <c r="P14" s="13" t="s">
        <v>216</v>
      </c>
      <c r="Q14" s="13" t="s">
        <v>217</v>
      </c>
      <c r="R14" s="15"/>
      <c r="S14" s="13" t="s">
        <v>65</v>
      </c>
      <c r="T14" s="13" t="s">
        <v>91</v>
      </c>
      <c r="U14" s="13" t="s">
        <v>51</v>
      </c>
      <c r="V14" s="15"/>
      <c r="W14" s="13" t="s">
        <v>224</v>
      </c>
    </row>
    <row r="15" spans="1:23" ht="20" customHeight="1">
      <c r="A15" s="18" t="s">
        <v>225</v>
      </c>
      <c r="B15" s="12" t="s">
        <v>209</v>
      </c>
      <c r="C15" s="13" t="s">
        <v>1142</v>
      </c>
      <c r="D15" s="13" t="s">
        <v>1144</v>
      </c>
      <c r="E15" s="13" t="s">
        <v>227</v>
      </c>
      <c r="F15" s="13" t="s">
        <v>228</v>
      </c>
      <c r="G15" s="14">
        <v>2135</v>
      </c>
      <c r="H15" s="15"/>
      <c r="I15" s="13" t="s">
        <v>44</v>
      </c>
      <c r="J15" s="13" t="s">
        <v>213</v>
      </c>
      <c r="K15" s="13" t="s">
        <v>223</v>
      </c>
      <c r="L15" s="14">
        <v>164924</v>
      </c>
      <c r="M15" s="13" t="s">
        <v>30</v>
      </c>
      <c r="N15" s="13" t="s">
        <v>60</v>
      </c>
      <c r="O15" s="13" t="s">
        <v>215</v>
      </c>
      <c r="P15" s="13" t="s">
        <v>216</v>
      </c>
      <c r="Q15" s="13" t="s">
        <v>217</v>
      </c>
      <c r="R15" s="15"/>
      <c r="S15" s="13" t="s">
        <v>65</v>
      </c>
      <c r="T15" s="13" t="s">
        <v>91</v>
      </c>
      <c r="U15" s="13" t="s">
        <v>51</v>
      </c>
      <c r="V15" s="15"/>
      <c r="W15" s="13" t="s">
        <v>229</v>
      </c>
    </row>
    <row r="16" spans="1:23" ht="20" customHeight="1">
      <c r="A16" s="18" t="s">
        <v>230</v>
      </c>
      <c r="B16" s="12" t="s">
        <v>231</v>
      </c>
      <c r="C16" s="13" t="s">
        <v>1142</v>
      </c>
      <c r="D16" s="15"/>
      <c r="E16" s="13" t="s">
        <v>232</v>
      </c>
      <c r="F16" s="13" t="s">
        <v>194</v>
      </c>
      <c r="G16" s="14">
        <v>2446</v>
      </c>
      <c r="H16" s="15"/>
      <c r="I16" s="13" t="s">
        <v>196</v>
      </c>
      <c r="J16" s="13" t="s">
        <v>233</v>
      </c>
      <c r="K16" s="13" t="s">
        <v>234</v>
      </c>
      <c r="L16" s="14">
        <v>164915</v>
      </c>
      <c r="M16" s="13" t="s">
        <v>30</v>
      </c>
      <c r="N16" s="13" t="s">
        <v>60</v>
      </c>
      <c r="O16" s="13" t="s">
        <v>235</v>
      </c>
      <c r="P16" s="13" t="s">
        <v>236</v>
      </c>
      <c r="Q16" s="13" t="s">
        <v>237</v>
      </c>
      <c r="R16" s="13" t="s">
        <v>238</v>
      </c>
      <c r="S16" s="13" t="s">
        <v>36</v>
      </c>
      <c r="T16" s="13" t="s">
        <v>37</v>
      </c>
      <c r="U16" s="13" t="s">
        <v>51</v>
      </c>
      <c r="V16" s="15"/>
      <c r="W16" s="13" t="s">
        <v>239</v>
      </c>
    </row>
    <row r="17" spans="1:23" ht="20" customHeight="1">
      <c r="A17" s="18" t="s">
        <v>240</v>
      </c>
      <c r="B17" s="12" t="s">
        <v>241</v>
      </c>
      <c r="C17" s="13" t="s">
        <v>1142</v>
      </c>
      <c r="D17" s="13" t="s">
        <v>1145</v>
      </c>
      <c r="E17" s="13" t="s">
        <v>243</v>
      </c>
      <c r="F17" s="13" t="s">
        <v>42</v>
      </c>
      <c r="G17" s="14">
        <v>2215</v>
      </c>
      <c r="H17" s="15"/>
      <c r="I17" s="13" t="s">
        <v>44</v>
      </c>
      <c r="J17" s="13" t="s">
        <v>244</v>
      </c>
      <c r="K17" s="13" t="s">
        <v>245</v>
      </c>
      <c r="L17" s="14">
        <v>164988</v>
      </c>
      <c r="M17" s="13" t="s">
        <v>30</v>
      </c>
      <c r="N17" s="13" t="s">
        <v>60</v>
      </c>
      <c r="O17" s="13" t="s">
        <v>215</v>
      </c>
      <c r="P17" s="13" t="s">
        <v>216</v>
      </c>
      <c r="Q17" s="13" t="s">
        <v>246</v>
      </c>
      <c r="R17" s="15"/>
      <c r="S17" s="13" t="s">
        <v>50</v>
      </c>
      <c r="T17" s="13" t="s">
        <v>91</v>
      </c>
      <c r="U17" s="13" t="s">
        <v>51</v>
      </c>
      <c r="V17" s="15"/>
      <c r="W17" s="13" t="s">
        <v>247</v>
      </c>
    </row>
    <row r="18" spans="1:23" ht="20" customHeight="1">
      <c r="A18" s="18" t="s">
        <v>248</v>
      </c>
      <c r="B18" s="12" t="s">
        <v>249</v>
      </c>
      <c r="C18" s="13" t="s">
        <v>1142</v>
      </c>
      <c r="D18" s="13" t="s">
        <v>250</v>
      </c>
      <c r="E18" s="13" t="s">
        <v>251</v>
      </c>
      <c r="F18" s="13" t="s">
        <v>42</v>
      </c>
      <c r="G18" s="14">
        <v>2118</v>
      </c>
      <c r="H18" s="15"/>
      <c r="I18" s="13" t="s">
        <v>44</v>
      </c>
      <c r="J18" s="13" t="s">
        <v>252</v>
      </c>
      <c r="K18" s="13" t="s">
        <v>253</v>
      </c>
      <c r="L18" s="14">
        <v>164988</v>
      </c>
      <c r="M18" s="13" t="s">
        <v>30</v>
      </c>
      <c r="N18" s="13" t="s">
        <v>60</v>
      </c>
      <c r="O18" s="13" t="s">
        <v>254</v>
      </c>
      <c r="P18" s="13" t="s">
        <v>216</v>
      </c>
      <c r="Q18" s="13" t="s">
        <v>246</v>
      </c>
      <c r="R18" s="15"/>
      <c r="S18" s="13" t="s">
        <v>50</v>
      </c>
      <c r="T18" s="13" t="s">
        <v>91</v>
      </c>
      <c r="U18" s="13" t="s">
        <v>51</v>
      </c>
      <c r="V18" s="15"/>
      <c r="W18" s="13" t="s">
        <v>255</v>
      </c>
    </row>
    <row r="19" spans="1:23" ht="20" customHeight="1">
      <c r="A19" s="18" t="s">
        <v>256</v>
      </c>
      <c r="B19" s="12" t="s">
        <v>257</v>
      </c>
      <c r="C19" s="13" t="s">
        <v>1142</v>
      </c>
      <c r="D19" s="15"/>
      <c r="E19" s="13" t="s">
        <v>258</v>
      </c>
      <c r="F19" s="13" t="s">
        <v>124</v>
      </c>
      <c r="G19" s="14">
        <v>2454</v>
      </c>
      <c r="H19" s="14">
        <v>9110</v>
      </c>
      <c r="I19" s="13" t="s">
        <v>125</v>
      </c>
      <c r="J19" s="13" t="s">
        <v>259</v>
      </c>
      <c r="K19" s="13" t="s">
        <v>260</v>
      </c>
      <c r="L19" s="14">
        <v>165015</v>
      </c>
      <c r="M19" s="13" t="s">
        <v>30</v>
      </c>
      <c r="N19" s="13" t="s">
        <v>60</v>
      </c>
      <c r="O19" s="13" t="s">
        <v>215</v>
      </c>
      <c r="P19" s="13" t="s">
        <v>261</v>
      </c>
      <c r="Q19" s="13" t="s">
        <v>262</v>
      </c>
      <c r="R19" s="15"/>
      <c r="S19" s="13" t="s">
        <v>65</v>
      </c>
      <c r="T19" s="13" t="s">
        <v>91</v>
      </c>
      <c r="U19" s="13" t="s">
        <v>51</v>
      </c>
      <c r="V19" s="15"/>
      <c r="W19" s="13" t="s">
        <v>263</v>
      </c>
    </row>
    <row r="20" spans="1:23" ht="20" customHeight="1">
      <c r="A20" s="18" t="s">
        <v>264</v>
      </c>
      <c r="B20" s="12" t="s">
        <v>265</v>
      </c>
      <c r="C20" s="13" t="s">
        <v>1142</v>
      </c>
      <c r="D20" s="15"/>
      <c r="E20" s="13" t="s">
        <v>266</v>
      </c>
      <c r="F20" s="13" t="s">
        <v>42</v>
      </c>
      <c r="G20" s="14">
        <v>2129</v>
      </c>
      <c r="H20" s="14">
        <v>2925</v>
      </c>
      <c r="I20" s="13" t="s">
        <v>44</v>
      </c>
      <c r="J20" s="13" t="s">
        <v>267</v>
      </c>
      <c r="K20" s="13" t="s">
        <v>268</v>
      </c>
      <c r="L20" s="14">
        <v>165112</v>
      </c>
      <c r="M20" s="13" t="s">
        <v>74</v>
      </c>
      <c r="N20" s="13" t="s">
        <v>269</v>
      </c>
      <c r="O20" s="13" t="s">
        <v>270</v>
      </c>
      <c r="P20" s="13" t="s">
        <v>271</v>
      </c>
      <c r="Q20" s="13" t="s">
        <v>272</v>
      </c>
      <c r="R20" s="15"/>
      <c r="S20" s="13" t="s">
        <v>50</v>
      </c>
      <c r="T20" s="13" t="s">
        <v>37</v>
      </c>
      <c r="U20" s="13" t="s">
        <v>51</v>
      </c>
      <c r="V20" s="15"/>
      <c r="W20" s="13" t="s">
        <v>273</v>
      </c>
    </row>
    <row r="21" spans="1:23" ht="20" customHeight="1">
      <c r="A21" s="18" t="s">
        <v>274</v>
      </c>
      <c r="B21" s="12" t="s">
        <v>275</v>
      </c>
      <c r="C21" s="13" t="s">
        <v>1142</v>
      </c>
      <c r="D21" s="13" t="s">
        <v>210</v>
      </c>
      <c r="E21" s="13" t="s">
        <v>276</v>
      </c>
      <c r="F21" s="13" t="s">
        <v>277</v>
      </c>
      <c r="G21" s="14">
        <v>2138</v>
      </c>
      <c r="H21" s="15"/>
      <c r="I21" s="13" t="s">
        <v>278</v>
      </c>
      <c r="J21" s="13" t="s">
        <v>279</v>
      </c>
      <c r="K21" s="13" t="s">
        <v>280</v>
      </c>
      <c r="L21" s="14">
        <v>165167</v>
      </c>
      <c r="M21" s="13" t="s">
        <v>30</v>
      </c>
      <c r="N21" s="13" t="s">
        <v>60</v>
      </c>
      <c r="O21" s="13" t="s">
        <v>99</v>
      </c>
      <c r="P21" s="13" t="s">
        <v>216</v>
      </c>
      <c r="Q21" s="13" t="s">
        <v>281</v>
      </c>
      <c r="R21" s="15"/>
      <c r="S21" s="13" t="s">
        <v>282</v>
      </c>
      <c r="T21" s="13" t="s">
        <v>37</v>
      </c>
      <c r="U21" s="13" t="s">
        <v>51</v>
      </c>
      <c r="V21" s="15"/>
      <c r="W21" s="13" t="s">
        <v>283</v>
      </c>
    </row>
    <row r="22" spans="1:23" ht="20" customHeight="1">
      <c r="A22" s="18" t="s">
        <v>284</v>
      </c>
      <c r="B22" s="12" t="s">
        <v>285</v>
      </c>
      <c r="C22" s="13" t="s">
        <v>1146</v>
      </c>
      <c r="D22" s="13" t="s">
        <v>1147</v>
      </c>
      <c r="E22" s="13" t="s">
        <v>286</v>
      </c>
      <c r="F22" s="13" t="s">
        <v>277</v>
      </c>
      <c r="G22" s="14">
        <v>2141</v>
      </c>
      <c r="H22" s="15"/>
      <c r="I22" s="13" t="s">
        <v>278</v>
      </c>
      <c r="J22" s="13" t="s">
        <v>287</v>
      </c>
      <c r="K22" s="13" t="s">
        <v>288</v>
      </c>
      <c r="L22" s="14">
        <v>165167</v>
      </c>
      <c r="M22" s="13" t="s">
        <v>30</v>
      </c>
      <c r="N22" s="13" t="s">
        <v>60</v>
      </c>
      <c r="O22" s="13" t="s">
        <v>99</v>
      </c>
      <c r="P22" s="13" t="s">
        <v>216</v>
      </c>
      <c r="Q22" s="13" t="s">
        <v>281</v>
      </c>
      <c r="R22" s="13" t="s">
        <v>289</v>
      </c>
      <c r="S22" s="13" t="s">
        <v>282</v>
      </c>
      <c r="T22" s="13" t="s">
        <v>37</v>
      </c>
      <c r="U22" s="13" t="s">
        <v>51</v>
      </c>
      <c r="V22" s="15"/>
      <c r="W22" s="13" t="s">
        <v>290</v>
      </c>
    </row>
    <row r="23" spans="1:23" ht="20" customHeight="1">
      <c r="A23" s="18" t="s">
        <v>291</v>
      </c>
      <c r="B23" s="12" t="s">
        <v>292</v>
      </c>
      <c r="C23" s="13" t="s">
        <v>1142</v>
      </c>
      <c r="D23" s="15"/>
      <c r="E23" s="13" t="s">
        <v>293</v>
      </c>
      <c r="F23" s="13" t="s">
        <v>164</v>
      </c>
      <c r="G23" s="14">
        <v>1801</v>
      </c>
      <c r="H23" s="15"/>
      <c r="I23" s="13" t="s">
        <v>165</v>
      </c>
      <c r="J23" s="13" t="s">
        <v>294</v>
      </c>
      <c r="K23" s="13" t="s">
        <v>295</v>
      </c>
      <c r="L23" s="14">
        <v>165255</v>
      </c>
      <c r="M23" s="13" t="s">
        <v>30</v>
      </c>
      <c r="N23" s="13" t="s">
        <v>31</v>
      </c>
      <c r="O23" s="13" t="s">
        <v>32</v>
      </c>
      <c r="P23" s="13" t="s">
        <v>33</v>
      </c>
      <c r="Q23" s="13" t="s">
        <v>34</v>
      </c>
      <c r="R23" s="13" t="s">
        <v>296</v>
      </c>
      <c r="S23" s="13" t="s">
        <v>36</v>
      </c>
      <c r="T23" s="13" t="s">
        <v>37</v>
      </c>
      <c r="U23" s="13" t="s">
        <v>51</v>
      </c>
      <c r="V23" s="15"/>
      <c r="W23" s="13" t="s">
        <v>297</v>
      </c>
    </row>
    <row r="24" spans="1:23" ht="20" customHeight="1">
      <c r="A24" s="18" t="s">
        <v>298</v>
      </c>
      <c r="B24" s="12" t="s">
        <v>299</v>
      </c>
      <c r="C24" s="13" t="s">
        <v>1142</v>
      </c>
      <c r="D24" s="15"/>
      <c r="E24" s="13" t="s">
        <v>300</v>
      </c>
      <c r="F24" s="13" t="s">
        <v>301</v>
      </c>
      <c r="G24" s="14">
        <v>2186</v>
      </c>
      <c r="H24" s="15"/>
      <c r="I24" s="13" t="s">
        <v>302</v>
      </c>
      <c r="J24" s="13" t="s">
        <v>303</v>
      </c>
      <c r="K24" s="13" t="s">
        <v>304</v>
      </c>
      <c r="L24" s="14">
        <v>165529</v>
      </c>
      <c r="M24" s="13" t="s">
        <v>30</v>
      </c>
      <c r="N24" s="13" t="s">
        <v>60</v>
      </c>
      <c r="O24" s="13" t="s">
        <v>305</v>
      </c>
      <c r="P24" s="13" t="s">
        <v>88</v>
      </c>
      <c r="Q24" s="13" t="s">
        <v>89</v>
      </c>
      <c r="R24" s="13" t="s">
        <v>148</v>
      </c>
      <c r="S24" s="13" t="s">
        <v>36</v>
      </c>
      <c r="T24" s="13" t="s">
        <v>91</v>
      </c>
      <c r="U24" s="13" t="s">
        <v>51</v>
      </c>
      <c r="V24" s="15"/>
      <c r="W24" s="13" t="s">
        <v>306</v>
      </c>
    </row>
    <row r="25" spans="1:23" ht="20" customHeight="1">
      <c r="A25" s="18" t="s">
        <v>321</v>
      </c>
      <c r="B25" s="12" t="s">
        <v>322</v>
      </c>
      <c r="C25" s="13" t="s">
        <v>1142</v>
      </c>
      <c r="D25" s="15"/>
      <c r="E25" s="13" t="s">
        <v>323</v>
      </c>
      <c r="F25" s="13" t="s">
        <v>26</v>
      </c>
      <c r="G25" s="14">
        <v>2170</v>
      </c>
      <c r="H25" s="15"/>
      <c r="I25" s="13" t="s">
        <v>27</v>
      </c>
      <c r="J25" s="13" t="s">
        <v>324</v>
      </c>
      <c r="K25" s="13" t="s">
        <v>325</v>
      </c>
      <c r="L25" s="14">
        <v>165644</v>
      </c>
      <c r="M25" s="13" t="s">
        <v>30</v>
      </c>
      <c r="N25" s="13" t="s">
        <v>60</v>
      </c>
      <c r="O25" s="13" t="s">
        <v>305</v>
      </c>
      <c r="P25" s="13" t="s">
        <v>326</v>
      </c>
      <c r="Q25" s="13" t="s">
        <v>327</v>
      </c>
      <c r="R25" s="15"/>
      <c r="S25" s="13" t="s">
        <v>36</v>
      </c>
      <c r="T25" s="13" t="s">
        <v>91</v>
      </c>
      <c r="U25" s="13" t="s">
        <v>51</v>
      </c>
      <c r="V25" s="15"/>
      <c r="W25" s="13" t="s">
        <v>328</v>
      </c>
    </row>
    <row r="26" spans="1:23" ht="20" customHeight="1">
      <c r="A26" s="18" t="s">
        <v>338</v>
      </c>
      <c r="B26" s="12" t="s">
        <v>339</v>
      </c>
      <c r="C26" s="13" t="s">
        <v>1142</v>
      </c>
      <c r="D26" s="15"/>
      <c r="E26" s="13" t="s">
        <v>340</v>
      </c>
      <c r="F26" s="13" t="s">
        <v>341</v>
      </c>
      <c r="G26" s="14">
        <v>2155</v>
      </c>
      <c r="H26" s="15"/>
      <c r="I26" s="13" t="s">
        <v>342</v>
      </c>
      <c r="J26" s="13" t="s">
        <v>343</v>
      </c>
      <c r="K26" s="13" t="s">
        <v>344</v>
      </c>
      <c r="L26" s="14">
        <v>362782</v>
      </c>
      <c r="M26" s="13" t="s">
        <v>30</v>
      </c>
      <c r="N26" s="13" t="s">
        <v>31</v>
      </c>
      <c r="O26" s="13" t="s">
        <v>32</v>
      </c>
      <c r="P26" s="13" t="s">
        <v>33</v>
      </c>
      <c r="Q26" s="13" t="s">
        <v>48</v>
      </c>
      <c r="R26" s="13" t="s">
        <v>345</v>
      </c>
      <c r="S26" s="13" t="s">
        <v>36</v>
      </c>
      <c r="T26" s="13" t="s">
        <v>37</v>
      </c>
      <c r="U26" s="13" t="s">
        <v>51</v>
      </c>
      <c r="V26" s="15"/>
      <c r="W26" s="13" t="s">
        <v>346</v>
      </c>
    </row>
    <row r="27" spans="1:23" ht="20" customHeight="1">
      <c r="A27" s="18" t="s">
        <v>347</v>
      </c>
      <c r="B27" s="12" t="s">
        <v>348</v>
      </c>
      <c r="C27" s="13" t="s">
        <v>1142</v>
      </c>
      <c r="D27" s="15"/>
      <c r="E27" s="13" t="s">
        <v>349</v>
      </c>
      <c r="F27" s="13" t="s">
        <v>42</v>
      </c>
      <c r="G27" s="14">
        <v>2116</v>
      </c>
      <c r="H27" s="14">
        <v>4624</v>
      </c>
      <c r="I27" s="13" t="s">
        <v>44</v>
      </c>
      <c r="J27" s="13" t="s">
        <v>350</v>
      </c>
      <c r="K27" s="13" t="s">
        <v>351</v>
      </c>
      <c r="L27" s="14">
        <v>165662</v>
      </c>
      <c r="M27" s="13" t="s">
        <v>30</v>
      </c>
      <c r="N27" s="13" t="s">
        <v>60</v>
      </c>
      <c r="O27" s="13" t="s">
        <v>99</v>
      </c>
      <c r="P27" s="13" t="s">
        <v>352</v>
      </c>
      <c r="Q27" s="13" t="s">
        <v>353</v>
      </c>
      <c r="R27" s="13" t="s">
        <v>354</v>
      </c>
      <c r="S27" s="13" t="s">
        <v>50</v>
      </c>
      <c r="T27" s="13" t="s">
        <v>91</v>
      </c>
      <c r="U27" s="13" t="s">
        <v>51</v>
      </c>
      <c r="V27" s="15"/>
      <c r="W27" s="13" t="s">
        <v>355</v>
      </c>
    </row>
    <row r="28" spans="1:23" ht="20" customHeight="1">
      <c r="A28" s="18" t="s">
        <v>356</v>
      </c>
      <c r="B28" s="12" t="s">
        <v>357</v>
      </c>
      <c r="C28" s="13" t="s">
        <v>1142</v>
      </c>
      <c r="D28" s="15"/>
      <c r="E28" s="13" t="s">
        <v>358</v>
      </c>
      <c r="F28" s="13" t="s">
        <v>42</v>
      </c>
      <c r="G28" s="14">
        <v>2115</v>
      </c>
      <c r="H28" s="15"/>
      <c r="I28" s="13" t="s">
        <v>44</v>
      </c>
      <c r="J28" s="13" t="s">
        <v>359</v>
      </c>
      <c r="K28" s="13" t="s">
        <v>360</v>
      </c>
      <c r="L28" s="14">
        <v>165671</v>
      </c>
      <c r="M28" s="13" t="s">
        <v>30</v>
      </c>
      <c r="N28" s="13" t="s">
        <v>60</v>
      </c>
      <c r="O28" s="13" t="s">
        <v>305</v>
      </c>
      <c r="P28" s="13" t="s">
        <v>361</v>
      </c>
      <c r="Q28" s="13" t="s">
        <v>362</v>
      </c>
      <c r="R28" s="15"/>
      <c r="S28" s="13" t="s">
        <v>50</v>
      </c>
      <c r="T28" s="13" t="s">
        <v>91</v>
      </c>
      <c r="U28" s="13" t="s">
        <v>51</v>
      </c>
      <c r="V28" s="15"/>
      <c r="W28" s="13" t="s">
        <v>363</v>
      </c>
    </row>
    <row r="29" spans="1:23" ht="20" customHeight="1">
      <c r="A29" s="18" t="s">
        <v>373</v>
      </c>
      <c r="B29" s="12" t="s">
        <v>365</v>
      </c>
      <c r="C29" s="13" t="s">
        <v>1142</v>
      </c>
      <c r="D29" s="13" t="s">
        <v>203</v>
      </c>
      <c r="E29" s="13" t="s">
        <v>374</v>
      </c>
      <c r="F29" s="13" t="s">
        <v>203</v>
      </c>
      <c r="G29" s="14">
        <v>2148</v>
      </c>
      <c r="H29" s="15"/>
      <c r="I29" s="13" t="s">
        <v>205</v>
      </c>
      <c r="J29" s="13" t="s">
        <v>375</v>
      </c>
      <c r="K29" s="13" t="s">
        <v>370</v>
      </c>
      <c r="L29" s="14">
        <v>407179</v>
      </c>
      <c r="M29" s="13" t="s">
        <v>30</v>
      </c>
      <c r="N29" s="13" t="s">
        <v>31</v>
      </c>
      <c r="O29" s="13" t="s">
        <v>32</v>
      </c>
      <c r="P29" s="13" t="s">
        <v>33</v>
      </c>
      <c r="Q29" s="13" t="s">
        <v>77</v>
      </c>
      <c r="R29" s="13" t="s">
        <v>371</v>
      </c>
      <c r="S29" s="13" t="s">
        <v>36</v>
      </c>
      <c r="T29" s="13" t="s">
        <v>37</v>
      </c>
      <c r="U29" s="13" t="s">
        <v>51</v>
      </c>
      <c r="V29" s="15"/>
      <c r="W29" s="13" t="s">
        <v>376</v>
      </c>
    </row>
    <row r="30" spans="1:23" ht="20" customHeight="1">
      <c r="A30" s="18" t="s">
        <v>377</v>
      </c>
      <c r="B30" s="12" t="s">
        <v>365</v>
      </c>
      <c r="C30" s="13" t="s">
        <v>1142</v>
      </c>
      <c r="D30" s="13" t="s">
        <v>42</v>
      </c>
      <c r="E30" s="13" t="s">
        <v>378</v>
      </c>
      <c r="F30" s="13" t="s">
        <v>42</v>
      </c>
      <c r="G30" s="14">
        <v>2111</v>
      </c>
      <c r="H30" s="15"/>
      <c r="I30" s="13" t="s">
        <v>44</v>
      </c>
      <c r="J30" s="13" t="s">
        <v>369</v>
      </c>
      <c r="K30" s="13" t="s">
        <v>379</v>
      </c>
      <c r="L30" s="14">
        <v>164845</v>
      </c>
      <c r="M30" s="13" t="s">
        <v>30</v>
      </c>
      <c r="N30" s="13" t="s">
        <v>31</v>
      </c>
      <c r="O30" s="13" t="s">
        <v>32</v>
      </c>
      <c r="P30" s="13" t="s">
        <v>33</v>
      </c>
      <c r="Q30" s="13" t="s">
        <v>77</v>
      </c>
      <c r="R30" s="13" t="s">
        <v>371</v>
      </c>
      <c r="S30" s="13" t="s">
        <v>50</v>
      </c>
      <c r="T30" s="13" t="s">
        <v>37</v>
      </c>
      <c r="U30" s="13" t="s">
        <v>51</v>
      </c>
      <c r="V30" s="15"/>
      <c r="W30" s="13" t="s">
        <v>380</v>
      </c>
    </row>
    <row r="31" spans="1:23" ht="20" customHeight="1">
      <c r="A31" s="18" t="s">
        <v>381</v>
      </c>
      <c r="B31" s="12" t="s">
        <v>382</v>
      </c>
      <c r="C31" s="13" t="s">
        <v>1142</v>
      </c>
      <c r="D31" s="15"/>
      <c r="E31" s="13" t="s">
        <v>383</v>
      </c>
      <c r="F31" s="13" t="s">
        <v>384</v>
      </c>
      <c r="G31" s="14">
        <v>1915</v>
      </c>
      <c r="H31" s="15"/>
      <c r="I31" s="13" t="s">
        <v>385</v>
      </c>
      <c r="J31" s="13" t="s">
        <v>386</v>
      </c>
      <c r="K31" s="13" t="s">
        <v>387</v>
      </c>
      <c r="L31" s="14">
        <v>165699</v>
      </c>
      <c r="M31" s="13" t="s">
        <v>30</v>
      </c>
      <c r="N31" s="13" t="s">
        <v>60</v>
      </c>
      <c r="O31" s="13" t="s">
        <v>305</v>
      </c>
      <c r="P31" s="13" t="s">
        <v>128</v>
      </c>
      <c r="Q31" s="13" t="s">
        <v>129</v>
      </c>
      <c r="R31" s="15"/>
      <c r="S31" s="13" t="s">
        <v>36</v>
      </c>
      <c r="T31" s="13" t="s">
        <v>91</v>
      </c>
      <c r="U31" s="13" t="s">
        <v>51</v>
      </c>
      <c r="V31" s="15"/>
      <c r="W31" s="13" t="s">
        <v>388</v>
      </c>
    </row>
    <row r="32" spans="1:23" ht="20" customHeight="1">
      <c r="A32" s="18" t="s">
        <v>397</v>
      </c>
      <c r="B32" s="12" t="s">
        <v>398</v>
      </c>
      <c r="C32" s="13" t="s">
        <v>1142</v>
      </c>
      <c r="D32" s="15"/>
      <c r="E32" s="13" t="s">
        <v>399</v>
      </c>
      <c r="F32" s="13" t="s">
        <v>400</v>
      </c>
      <c r="G32" s="14">
        <v>2090</v>
      </c>
      <c r="H32" s="15"/>
      <c r="I32" s="13" t="s">
        <v>401</v>
      </c>
      <c r="J32" s="13" t="s">
        <v>402</v>
      </c>
      <c r="K32" s="13" t="s">
        <v>403</v>
      </c>
      <c r="L32" s="14">
        <v>436599</v>
      </c>
      <c r="M32" s="13" t="s">
        <v>30</v>
      </c>
      <c r="N32" s="13" t="s">
        <v>404</v>
      </c>
      <c r="O32" s="13" t="s">
        <v>47</v>
      </c>
      <c r="P32" s="13" t="s">
        <v>405</v>
      </c>
      <c r="Q32" s="13" t="s">
        <v>406</v>
      </c>
      <c r="R32" s="13" t="s">
        <v>407</v>
      </c>
      <c r="S32" s="13" t="s">
        <v>36</v>
      </c>
      <c r="T32" s="13" t="s">
        <v>37</v>
      </c>
      <c r="U32" s="13" t="s">
        <v>51</v>
      </c>
      <c r="V32" s="15"/>
      <c r="W32" s="13" t="s">
        <v>408</v>
      </c>
    </row>
    <row r="33" spans="1:23" ht="20" customHeight="1">
      <c r="A33" s="18" t="s">
        <v>409</v>
      </c>
      <c r="B33" s="12" t="s">
        <v>410</v>
      </c>
      <c r="C33" s="13" t="s">
        <v>1142</v>
      </c>
      <c r="D33" s="15"/>
      <c r="E33" s="13" t="s">
        <v>411</v>
      </c>
      <c r="F33" s="13" t="s">
        <v>42</v>
      </c>
      <c r="G33" s="14">
        <v>2116</v>
      </c>
      <c r="H33" s="15"/>
      <c r="I33" s="13" t="s">
        <v>44</v>
      </c>
      <c r="J33" s="13" t="s">
        <v>412</v>
      </c>
      <c r="K33" s="13" t="s">
        <v>413</v>
      </c>
      <c r="L33" s="14">
        <v>165802</v>
      </c>
      <c r="M33" s="13" t="s">
        <v>30</v>
      </c>
      <c r="N33" s="13" t="s">
        <v>60</v>
      </c>
      <c r="O33" s="13" t="s">
        <v>305</v>
      </c>
      <c r="P33" s="13" t="s">
        <v>414</v>
      </c>
      <c r="Q33" s="13" t="s">
        <v>415</v>
      </c>
      <c r="R33" s="15"/>
      <c r="S33" s="13" t="s">
        <v>50</v>
      </c>
      <c r="T33" s="13" t="s">
        <v>91</v>
      </c>
      <c r="U33" s="13" t="s">
        <v>51</v>
      </c>
      <c r="V33" s="15"/>
      <c r="W33" s="13" t="s">
        <v>416</v>
      </c>
    </row>
    <row r="34" spans="1:23" ht="20" customHeight="1">
      <c r="A34" s="18" t="s">
        <v>430</v>
      </c>
      <c r="B34" s="12" t="s">
        <v>431</v>
      </c>
      <c r="C34" s="13" t="s">
        <v>1142</v>
      </c>
      <c r="D34" s="15"/>
      <c r="E34" s="13" t="s">
        <v>432</v>
      </c>
      <c r="F34" s="13" t="s">
        <v>366</v>
      </c>
      <c r="G34" s="14">
        <v>1701</v>
      </c>
      <c r="H34" s="14">
        <v>9101</v>
      </c>
      <c r="I34" s="13" t="s">
        <v>368</v>
      </c>
      <c r="J34" s="13" t="s">
        <v>433</v>
      </c>
      <c r="K34" s="13" t="s">
        <v>434</v>
      </c>
      <c r="L34" s="14">
        <v>165866</v>
      </c>
      <c r="M34" s="13" t="s">
        <v>74</v>
      </c>
      <c r="N34" s="13" t="s">
        <v>435</v>
      </c>
      <c r="O34" s="13" t="s">
        <v>436</v>
      </c>
      <c r="P34" s="13" t="s">
        <v>437</v>
      </c>
      <c r="Q34" s="13" t="s">
        <v>438</v>
      </c>
      <c r="R34" s="13" t="s">
        <v>289</v>
      </c>
      <c r="S34" s="13" t="s">
        <v>65</v>
      </c>
      <c r="T34" s="13" t="s">
        <v>91</v>
      </c>
      <c r="U34" s="13" t="s">
        <v>51</v>
      </c>
      <c r="V34" s="15"/>
      <c r="W34" s="13" t="s">
        <v>439</v>
      </c>
    </row>
    <row r="35" spans="1:23" ht="20" customHeight="1">
      <c r="A35" s="18" t="s">
        <v>440</v>
      </c>
      <c r="B35" s="12" t="s">
        <v>441</v>
      </c>
      <c r="C35" s="13" t="s">
        <v>1142</v>
      </c>
      <c r="D35" s="15"/>
      <c r="E35" s="13" t="s">
        <v>442</v>
      </c>
      <c r="F35" s="13" t="s">
        <v>443</v>
      </c>
      <c r="G35" s="14">
        <v>2492</v>
      </c>
      <c r="H35" s="14">
        <v>1245</v>
      </c>
      <c r="I35" s="13" t="s">
        <v>444</v>
      </c>
      <c r="J35" s="13" t="s">
        <v>445</v>
      </c>
      <c r="K35" s="13" t="s">
        <v>446</v>
      </c>
      <c r="L35" s="14">
        <v>441982</v>
      </c>
      <c r="M35" s="13" t="s">
        <v>30</v>
      </c>
      <c r="N35" s="13" t="s">
        <v>60</v>
      </c>
      <c r="O35" s="13" t="s">
        <v>99</v>
      </c>
      <c r="P35" s="13" t="s">
        <v>447</v>
      </c>
      <c r="Q35" s="13" t="s">
        <v>448</v>
      </c>
      <c r="R35" s="13" t="s">
        <v>449</v>
      </c>
      <c r="S35" s="13" t="s">
        <v>36</v>
      </c>
      <c r="T35" s="13" t="s">
        <v>91</v>
      </c>
      <c r="U35" s="13" t="s">
        <v>51</v>
      </c>
      <c r="V35" s="15"/>
      <c r="W35" s="13" t="s">
        <v>450</v>
      </c>
    </row>
    <row r="36" spans="1:23" ht="20" customHeight="1">
      <c r="A36" s="18" t="s">
        <v>451</v>
      </c>
      <c r="B36" s="12" t="s">
        <v>452</v>
      </c>
      <c r="C36" s="13" t="s">
        <v>1142</v>
      </c>
      <c r="D36" s="15"/>
      <c r="E36" s="13" t="s">
        <v>453</v>
      </c>
      <c r="F36" s="13" t="s">
        <v>454</v>
      </c>
      <c r="G36" s="14">
        <v>1984</v>
      </c>
      <c r="H36" s="15"/>
      <c r="I36" s="13" t="s">
        <v>455</v>
      </c>
      <c r="J36" s="13" t="s">
        <v>456</v>
      </c>
      <c r="K36" s="13" t="s">
        <v>457</v>
      </c>
      <c r="L36" s="14">
        <v>165936</v>
      </c>
      <c r="M36" s="13" t="s">
        <v>30</v>
      </c>
      <c r="N36" s="13" t="s">
        <v>60</v>
      </c>
      <c r="O36" s="13" t="s">
        <v>305</v>
      </c>
      <c r="P36" s="13" t="s">
        <v>88</v>
      </c>
      <c r="Q36" s="13" t="s">
        <v>89</v>
      </c>
      <c r="R36" s="15"/>
      <c r="S36" s="13" t="s">
        <v>36</v>
      </c>
      <c r="T36" s="13" t="s">
        <v>91</v>
      </c>
      <c r="U36" s="13" t="s">
        <v>51</v>
      </c>
      <c r="V36" s="15"/>
      <c r="W36" s="13" t="s">
        <v>458</v>
      </c>
    </row>
    <row r="37" spans="1:23" ht="20" customHeight="1">
      <c r="A37" s="18" t="s">
        <v>459</v>
      </c>
      <c r="B37" s="12" t="s">
        <v>460</v>
      </c>
      <c r="C37" s="13" t="s">
        <v>1142</v>
      </c>
      <c r="D37" s="13" t="s">
        <v>42</v>
      </c>
      <c r="E37" s="13" t="s">
        <v>461</v>
      </c>
      <c r="F37" s="13" t="s">
        <v>462</v>
      </c>
      <c r="G37" s="14">
        <v>2119</v>
      </c>
      <c r="H37" s="15"/>
      <c r="I37" s="13" t="s">
        <v>44</v>
      </c>
      <c r="J37" s="13" t="s">
        <v>463</v>
      </c>
      <c r="K37" s="13" t="s">
        <v>464</v>
      </c>
      <c r="L37" s="14">
        <v>165945</v>
      </c>
      <c r="M37" s="13" t="s">
        <v>30</v>
      </c>
      <c r="N37" s="13" t="s">
        <v>60</v>
      </c>
      <c r="O37" s="13" t="s">
        <v>61</v>
      </c>
      <c r="P37" s="13" t="s">
        <v>465</v>
      </c>
      <c r="Q37" s="13" t="s">
        <v>466</v>
      </c>
      <c r="R37" s="13" t="s">
        <v>467</v>
      </c>
      <c r="S37" s="13" t="s">
        <v>36</v>
      </c>
      <c r="T37" s="13" t="s">
        <v>91</v>
      </c>
      <c r="U37" s="13" t="s">
        <v>51</v>
      </c>
      <c r="V37" s="15"/>
      <c r="W37" s="13" t="s">
        <v>468</v>
      </c>
    </row>
    <row r="38" spans="1:23" ht="20" customHeight="1">
      <c r="A38" s="18" t="s">
        <v>502</v>
      </c>
      <c r="B38" s="12" t="s">
        <v>503</v>
      </c>
      <c r="C38" s="13" t="s">
        <v>1148</v>
      </c>
      <c r="D38" s="13" t="s">
        <v>210</v>
      </c>
      <c r="E38" s="13" t="s">
        <v>504</v>
      </c>
      <c r="F38" s="13" t="s">
        <v>277</v>
      </c>
      <c r="G38" s="14">
        <v>2138</v>
      </c>
      <c r="H38" s="15"/>
      <c r="I38" s="13" t="s">
        <v>278</v>
      </c>
      <c r="J38" s="13" t="s">
        <v>505</v>
      </c>
      <c r="K38" s="13" t="s">
        <v>506</v>
      </c>
      <c r="L38" s="14">
        <v>166027</v>
      </c>
      <c r="M38" s="13" t="s">
        <v>30</v>
      </c>
      <c r="N38" s="13" t="s">
        <v>60</v>
      </c>
      <c r="O38" s="13" t="s">
        <v>305</v>
      </c>
      <c r="P38" s="13" t="s">
        <v>507</v>
      </c>
      <c r="Q38" s="13" t="s">
        <v>508</v>
      </c>
      <c r="R38" s="15"/>
      <c r="S38" s="13" t="s">
        <v>282</v>
      </c>
      <c r="T38" s="13" t="s">
        <v>91</v>
      </c>
      <c r="U38" s="13" t="s">
        <v>509</v>
      </c>
      <c r="V38" s="15"/>
      <c r="W38" s="13" t="s">
        <v>510</v>
      </c>
    </row>
    <row r="39" spans="1:23" ht="20" customHeight="1">
      <c r="A39" s="18" t="s">
        <v>511</v>
      </c>
      <c r="B39" s="12" t="s">
        <v>512</v>
      </c>
      <c r="C39" s="13" t="s">
        <v>1148</v>
      </c>
      <c r="D39" s="13" t="s">
        <v>1149</v>
      </c>
      <c r="E39" s="13" t="s">
        <v>514</v>
      </c>
      <c r="F39" s="13" t="s">
        <v>42</v>
      </c>
      <c r="G39" s="14">
        <v>2115</v>
      </c>
      <c r="H39" s="15"/>
      <c r="I39" s="13" t="s">
        <v>44</v>
      </c>
      <c r="J39" s="13" t="s">
        <v>515</v>
      </c>
      <c r="K39" s="13" t="s">
        <v>516</v>
      </c>
      <c r="L39" s="14">
        <v>166027</v>
      </c>
      <c r="M39" s="13" t="s">
        <v>30</v>
      </c>
      <c r="N39" s="13" t="s">
        <v>60</v>
      </c>
      <c r="O39" s="13" t="s">
        <v>215</v>
      </c>
      <c r="P39" s="13" t="s">
        <v>507</v>
      </c>
      <c r="Q39" s="13" t="s">
        <v>508</v>
      </c>
      <c r="R39" s="15"/>
      <c r="S39" s="13" t="s">
        <v>282</v>
      </c>
      <c r="T39" s="13" t="s">
        <v>91</v>
      </c>
      <c r="U39" s="13" t="s">
        <v>509</v>
      </c>
      <c r="V39" s="15"/>
      <c r="W39" s="13" t="s">
        <v>517</v>
      </c>
    </row>
    <row r="40" spans="1:23" ht="20" customHeight="1">
      <c r="A40" s="18" t="s">
        <v>518</v>
      </c>
      <c r="B40" s="12" t="s">
        <v>512</v>
      </c>
      <c r="C40" s="13" t="s">
        <v>1148</v>
      </c>
      <c r="D40" s="13" t="s">
        <v>1150</v>
      </c>
      <c r="E40" s="13" t="s">
        <v>519</v>
      </c>
      <c r="F40" s="13" t="s">
        <v>42</v>
      </c>
      <c r="G40" s="14">
        <v>2115</v>
      </c>
      <c r="H40" s="14">
        <v>6092</v>
      </c>
      <c r="I40" s="13" t="s">
        <v>44</v>
      </c>
      <c r="J40" s="13" t="s">
        <v>520</v>
      </c>
      <c r="K40" s="13" t="s">
        <v>521</v>
      </c>
      <c r="L40" s="14">
        <v>166027</v>
      </c>
      <c r="M40" s="13" t="s">
        <v>30</v>
      </c>
      <c r="N40" s="13" t="s">
        <v>60</v>
      </c>
      <c r="O40" s="13" t="s">
        <v>215</v>
      </c>
      <c r="P40" s="13" t="s">
        <v>507</v>
      </c>
      <c r="Q40" s="13" t="s">
        <v>508</v>
      </c>
      <c r="R40" s="15"/>
      <c r="S40" s="13" t="s">
        <v>282</v>
      </c>
      <c r="T40" s="13" t="s">
        <v>91</v>
      </c>
      <c r="U40" s="13" t="s">
        <v>509</v>
      </c>
      <c r="V40" s="15"/>
      <c r="W40" s="13" t="s">
        <v>522</v>
      </c>
    </row>
    <row r="41" spans="1:23" ht="20" customHeight="1">
      <c r="A41" s="18" t="s">
        <v>523</v>
      </c>
      <c r="B41" s="12" t="s">
        <v>512</v>
      </c>
      <c r="C41" s="13" t="s">
        <v>1148</v>
      </c>
      <c r="D41" s="13" t="s">
        <v>1151</v>
      </c>
      <c r="E41" s="13" t="s">
        <v>525</v>
      </c>
      <c r="F41" s="13" t="s">
        <v>277</v>
      </c>
      <c r="G41" s="14">
        <v>2138</v>
      </c>
      <c r="H41" s="15"/>
      <c r="I41" s="13" t="s">
        <v>278</v>
      </c>
      <c r="J41" s="13" t="s">
        <v>526</v>
      </c>
      <c r="K41" s="13" t="s">
        <v>527</v>
      </c>
      <c r="L41" s="14">
        <v>166027</v>
      </c>
      <c r="M41" s="13" t="s">
        <v>30</v>
      </c>
      <c r="N41" s="13" t="s">
        <v>60</v>
      </c>
      <c r="O41" s="13" t="s">
        <v>215</v>
      </c>
      <c r="P41" s="13" t="s">
        <v>507</v>
      </c>
      <c r="Q41" s="13" t="s">
        <v>508</v>
      </c>
      <c r="R41" s="15"/>
      <c r="S41" s="13" t="s">
        <v>282</v>
      </c>
      <c r="T41" s="13" t="s">
        <v>91</v>
      </c>
      <c r="U41" s="13" t="s">
        <v>509</v>
      </c>
      <c r="V41" s="15"/>
      <c r="W41" s="13" t="s">
        <v>528</v>
      </c>
    </row>
    <row r="42" spans="1:23" ht="20" customHeight="1">
      <c r="A42" s="18" t="s">
        <v>529</v>
      </c>
      <c r="B42" s="12" t="s">
        <v>512</v>
      </c>
      <c r="C42" s="13" t="s">
        <v>1148</v>
      </c>
      <c r="D42" s="13" t="s">
        <v>1152</v>
      </c>
      <c r="E42" s="13" t="s">
        <v>531</v>
      </c>
      <c r="F42" s="13" t="s">
        <v>277</v>
      </c>
      <c r="G42" s="14">
        <v>2138</v>
      </c>
      <c r="H42" s="15"/>
      <c r="I42" s="13" t="s">
        <v>278</v>
      </c>
      <c r="J42" s="13" t="s">
        <v>532</v>
      </c>
      <c r="K42" s="13" t="s">
        <v>533</v>
      </c>
      <c r="L42" s="14">
        <v>166027</v>
      </c>
      <c r="M42" s="13" t="s">
        <v>30</v>
      </c>
      <c r="N42" s="13" t="s">
        <v>60</v>
      </c>
      <c r="O42" s="13" t="s">
        <v>215</v>
      </c>
      <c r="P42" s="13" t="s">
        <v>507</v>
      </c>
      <c r="Q42" s="13" t="s">
        <v>508</v>
      </c>
      <c r="R42" s="15"/>
      <c r="S42" s="13" t="s">
        <v>282</v>
      </c>
      <c r="T42" s="13" t="s">
        <v>91</v>
      </c>
      <c r="U42" s="13" t="s">
        <v>509</v>
      </c>
      <c r="V42" s="15"/>
      <c r="W42" s="13" t="s">
        <v>534</v>
      </c>
    </row>
    <row r="43" spans="1:23" ht="20" customHeight="1">
      <c r="A43" s="18" t="s">
        <v>535</v>
      </c>
      <c r="B43" s="12" t="s">
        <v>512</v>
      </c>
      <c r="C43" s="13" t="s">
        <v>1148</v>
      </c>
      <c r="D43" s="13" t="s">
        <v>1153</v>
      </c>
      <c r="E43" s="13" t="s">
        <v>537</v>
      </c>
      <c r="F43" s="13" t="s">
        <v>277</v>
      </c>
      <c r="G43" s="14">
        <v>2138</v>
      </c>
      <c r="H43" s="15"/>
      <c r="I43" s="13" t="s">
        <v>278</v>
      </c>
      <c r="J43" s="13" t="s">
        <v>538</v>
      </c>
      <c r="K43" s="13" t="s">
        <v>539</v>
      </c>
      <c r="L43" s="14">
        <v>166027</v>
      </c>
      <c r="M43" s="13" t="s">
        <v>30</v>
      </c>
      <c r="N43" s="13" t="s">
        <v>60</v>
      </c>
      <c r="O43" s="13" t="s">
        <v>215</v>
      </c>
      <c r="P43" s="13" t="s">
        <v>507</v>
      </c>
      <c r="Q43" s="13" t="s">
        <v>508</v>
      </c>
      <c r="R43" s="15"/>
      <c r="S43" s="13" t="s">
        <v>282</v>
      </c>
      <c r="T43" s="13" t="s">
        <v>91</v>
      </c>
      <c r="U43" s="13" t="s">
        <v>509</v>
      </c>
      <c r="V43" s="15"/>
      <c r="W43" s="13" t="s">
        <v>540</v>
      </c>
    </row>
    <row r="44" spans="1:23" ht="20" customHeight="1">
      <c r="A44" s="18" t="s">
        <v>541</v>
      </c>
      <c r="B44" s="12" t="s">
        <v>512</v>
      </c>
      <c r="C44" s="13" t="s">
        <v>1148</v>
      </c>
      <c r="D44" s="13" t="s">
        <v>1154</v>
      </c>
      <c r="E44" s="13" t="s">
        <v>542</v>
      </c>
      <c r="F44" s="13" t="s">
        <v>42</v>
      </c>
      <c r="G44" s="14">
        <v>2163</v>
      </c>
      <c r="H44" s="15"/>
      <c r="I44" s="13" t="s">
        <v>44</v>
      </c>
      <c r="J44" s="13" t="s">
        <v>543</v>
      </c>
      <c r="K44" s="13" t="s">
        <v>544</v>
      </c>
      <c r="L44" s="14">
        <v>166027</v>
      </c>
      <c r="M44" s="13" t="s">
        <v>30</v>
      </c>
      <c r="N44" s="13" t="s">
        <v>60</v>
      </c>
      <c r="O44" s="13" t="s">
        <v>215</v>
      </c>
      <c r="P44" s="13" t="s">
        <v>507</v>
      </c>
      <c r="Q44" s="13" t="s">
        <v>508</v>
      </c>
      <c r="R44" s="15"/>
      <c r="S44" s="13" t="s">
        <v>282</v>
      </c>
      <c r="T44" s="13" t="s">
        <v>91</v>
      </c>
      <c r="U44" s="13" t="s">
        <v>509</v>
      </c>
      <c r="V44" s="15"/>
      <c r="W44" s="13" t="s">
        <v>545</v>
      </c>
    </row>
    <row r="45" spans="1:23" ht="20" customHeight="1">
      <c r="A45" s="18" t="s">
        <v>546</v>
      </c>
      <c r="B45" s="12" t="s">
        <v>547</v>
      </c>
      <c r="C45" s="13" t="s">
        <v>1148</v>
      </c>
      <c r="D45" s="13" t="s">
        <v>548</v>
      </c>
      <c r="E45" s="13" t="s">
        <v>549</v>
      </c>
      <c r="F45" s="13" t="s">
        <v>277</v>
      </c>
      <c r="G45" s="14">
        <v>2138</v>
      </c>
      <c r="H45" s="15"/>
      <c r="I45" s="13" t="s">
        <v>278</v>
      </c>
      <c r="J45" s="13" t="s">
        <v>550</v>
      </c>
      <c r="K45" s="13" t="s">
        <v>551</v>
      </c>
      <c r="L45" s="14">
        <v>166027</v>
      </c>
      <c r="M45" s="13" t="s">
        <v>30</v>
      </c>
      <c r="N45" s="13" t="s">
        <v>60</v>
      </c>
      <c r="O45" s="13" t="s">
        <v>215</v>
      </c>
      <c r="P45" s="13" t="s">
        <v>507</v>
      </c>
      <c r="Q45" s="13" t="s">
        <v>508</v>
      </c>
      <c r="R45" s="15"/>
      <c r="S45" s="13" t="s">
        <v>282</v>
      </c>
      <c r="T45" s="13" t="s">
        <v>91</v>
      </c>
      <c r="U45" s="13" t="s">
        <v>51</v>
      </c>
      <c r="V45" s="15"/>
      <c r="W45" s="13" t="s">
        <v>552</v>
      </c>
    </row>
    <row r="46" spans="1:23" ht="20" customHeight="1">
      <c r="A46" s="18" t="s">
        <v>553</v>
      </c>
      <c r="B46" s="12" t="s">
        <v>554</v>
      </c>
      <c r="C46" s="13" t="s">
        <v>1142</v>
      </c>
      <c r="D46" s="15"/>
      <c r="E46" s="13" t="s">
        <v>555</v>
      </c>
      <c r="F46" s="13" t="s">
        <v>56</v>
      </c>
      <c r="G46" s="14">
        <v>2459</v>
      </c>
      <c r="H46" s="15"/>
      <c r="I46" s="13" t="s">
        <v>57</v>
      </c>
      <c r="J46" s="13" t="s">
        <v>556</v>
      </c>
      <c r="K46" s="13" t="s">
        <v>557</v>
      </c>
      <c r="L46" s="14">
        <v>166045</v>
      </c>
      <c r="M46" s="13" t="s">
        <v>30</v>
      </c>
      <c r="N46" s="13" t="s">
        <v>60</v>
      </c>
      <c r="O46" s="13" t="s">
        <v>61</v>
      </c>
      <c r="P46" s="13" t="s">
        <v>361</v>
      </c>
      <c r="Q46" s="13" t="s">
        <v>362</v>
      </c>
      <c r="R46" s="13" t="s">
        <v>558</v>
      </c>
      <c r="S46" s="13" t="s">
        <v>65</v>
      </c>
      <c r="T46" s="13" t="s">
        <v>37</v>
      </c>
      <c r="U46" s="13" t="s">
        <v>51</v>
      </c>
      <c r="V46" s="15"/>
      <c r="W46" s="13" t="s">
        <v>559</v>
      </c>
    </row>
    <row r="47" spans="1:23" ht="20" customHeight="1">
      <c r="A47" s="18" t="s">
        <v>560</v>
      </c>
      <c r="B47" s="12" t="s">
        <v>561</v>
      </c>
      <c r="C47" s="13" t="s">
        <v>1142</v>
      </c>
      <c r="D47" s="15"/>
      <c r="E47" s="13" t="s">
        <v>562</v>
      </c>
      <c r="F47" s="13" t="s">
        <v>194</v>
      </c>
      <c r="G47" s="14">
        <v>2445</v>
      </c>
      <c r="H47" s="15"/>
      <c r="I47" s="13" t="s">
        <v>196</v>
      </c>
      <c r="J47" s="13" t="s">
        <v>563</v>
      </c>
      <c r="K47" s="13" t="s">
        <v>564</v>
      </c>
      <c r="L47" s="14">
        <v>166054</v>
      </c>
      <c r="M47" s="13" t="s">
        <v>30</v>
      </c>
      <c r="N47" s="13" t="s">
        <v>60</v>
      </c>
      <c r="O47" s="13" t="s">
        <v>305</v>
      </c>
      <c r="P47" s="13" t="s">
        <v>352</v>
      </c>
      <c r="Q47" s="13" t="s">
        <v>353</v>
      </c>
      <c r="R47" s="13" t="s">
        <v>565</v>
      </c>
      <c r="S47" s="13" t="s">
        <v>36</v>
      </c>
      <c r="T47" s="13" t="s">
        <v>91</v>
      </c>
      <c r="U47" s="13" t="s">
        <v>51</v>
      </c>
      <c r="V47" s="15"/>
      <c r="W47" s="13" t="s">
        <v>566</v>
      </c>
    </row>
    <row r="48" spans="1:23" ht="20" customHeight="1">
      <c r="A48" s="18" t="s">
        <v>567</v>
      </c>
      <c r="B48" s="12" t="s">
        <v>568</v>
      </c>
      <c r="C48" s="13" t="s">
        <v>1142</v>
      </c>
      <c r="D48" s="15"/>
      <c r="E48" s="13" t="s">
        <v>569</v>
      </c>
      <c r="F48" s="13" t="s">
        <v>277</v>
      </c>
      <c r="G48" s="14">
        <v>2141</v>
      </c>
      <c r="H48" s="15"/>
      <c r="I48" s="13" t="s">
        <v>278</v>
      </c>
      <c r="J48" s="13" t="s">
        <v>570</v>
      </c>
      <c r="K48" s="13" t="s">
        <v>571</v>
      </c>
      <c r="L48" s="14">
        <v>164368</v>
      </c>
      <c r="M48" s="13" t="s">
        <v>30</v>
      </c>
      <c r="N48" s="13" t="s">
        <v>60</v>
      </c>
      <c r="O48" s="13" t="s">
        <v>87</v>
      </c>
      <c r="P48" s="13" t="s">
        <v>352</v>
      </c>
      <c r="Q48" s="13" t="s">
        <v>353</v>
      </c>
      <c r="R48" s="13" t="s">
        <v>90</v>
      </c>
      <c r="S48" s="13" t="s">
        <v>282</v>
      </c>
      <c r="T48" s="13" t="s">
        <v>91</v>
      </c>
      <c r="U48" s="13" t="s">
        <v>51</v>
      </c>
      <c r="V48" s="15"/>
      <c r="W48" s="13" t="s">
        <v>572</v>
      </c>
    </row>
    <row r="49" spans="1:23" ht="20" customHeight="1">
      <c r="A49" s="18" t="s">
        <v>581</v>
      </c>
      <c r="B49" s="12" t="s">
        <v>582</v>
      </c>
      <c r="C49" s="13" t="s">
        <v>1142</v>
      </c>
      <c r="D49" s="15"/>
      <c r="E49" s="13" t="s">
        <v>583</v>
      </c>
      <c r="F49" s="13" t="s">
        <v>42</v>
      </c>
      <c r="G49" s="14">
        <v>2122</v>
      </c>
      <c r="H49" s="14">
        <v>2834</v>
      </c>
      <c r="I49" s="13" t="s">
        <v>44</v>
      </c>
      <c r="J49" s="13" t="s">
        <v>584</v>
      </c>
      <c r="K49" s="13" t="s">
        <v>585</v>
      </c>
      <c r="L49" s="14">
        <v>484057</v>
      </c>
      <c r="M49" s="13" t="s">
        <v>30</v>
      </c>
      <c r="N49" s="13" t="s">
        <v>31</v>
      </c>
      <c r="O49" s="13" t="s">
        <v>32</v>
      </c>
      <c r="P49" s="13" t="s">
        <v>33</v>
      </c>
      <c r="Q49" s="13" t="s">
        <v>34</v>
      </c>
      <c r="R49" s="13" t="s">
        <v>586</v>
      </c>
      <c r="S49" s="13" t="s">
        <v>50</v>
      </c>
      <c r="T49" s="13" t="s">
        <v>37</v>
      </c>
      <c r="U49" s="13" t="s">
        <v>51</v>
      </c>
      <c r="V49" s="15"/>
      <c r="W49" s="13" t="s">
        <v>587</v>
      </c>
    </row>
    <row r="50" spans="1:23" ht="20" customHeight="1">
      <c r="A50" s="18" t="s">
        <v>588</v>
      </c>
      <c r="B50" s="12" t="s">
        <v>589</v>
      </c>
      <c r="C50" s="13" t="s">
        <v>1142</v>
      </c>
      <c r="D50" s="15"/>
      <c r="E50" s="13" t="s">
        <v>590</v>
      </c>
      <c r="F50" s="13" t="s">
        <v>301</v>
      </c>
      <c r="G50" s="14">
        <v>2186</v>
      </c>
      <c r="H50" s="15"/>
      <c r="I50" s="13" t="s">
        <v>302</v>
      </c>
      <c r="J50" s="13" t="s">
        <v>591</v>
      </c>
      <c r="K50" s="13" t="s">
        <v>592</v>
      </c>
      <c r="L50" s="14">
        <v>165264</v>
      </c>
      <c r="M50" s="13" t="s">
        <v>30</v>
      </c>
      <c r="N50" s="13" t="s">
        <v>118</v>
      </c>
      <c r="O50" s="13" t="s">
        <v>148</v>
      </c>
      <c r="P50" s="13" t="s">
        <v>100</v>
      </c>
      <c r="Q50" s="13" t="s">
        <v>101</v>
      </c>
      <c r="R50" s="15"/>
      <c r="S50" s="13" t="s">
        <v>36</v>
      </c>
      <c r="T50" s="13" t="s">
        <v>37</v>
      </c>
      <c r="U50" s="13" t="s">
        <v>51</v>
      </c>
      <c r="V50" s="15"/>
      <c r="W50" s="13" t="s">
        <v>593</v>
      </c>
    </row>
    <row r="51" spans="1:23" ht="20" customHeight="1">
      <c r="A51" s="18" t="s">
        <v>594</v>
      </c>
      <c r="B51" s="12" t="s">
        <v>595</v>
      </c>
      <c r="C51" s="13" t="s">
        <v>1142</v>
      </c>
      <c r="D51" s="15"/>
      <c r="E51" s="13" t="s">
        <v>596</v>
      </c>
      <c r="F51" s="13" t="s">
        <v>222</v>
      </c>
      <c r="G51" s="14">
        <v>2466</v>
      </c>
      <c r="H51" s="15"/>
      <c r="I51" s="13" t="s">
        <v>57</v>
      </c>
      <c r="J51" s="13" t="s">
        <v>597</v>
      </c>
      <c r="K51" s="13" t="s">
        <v>598</v>
      </c>
      <c r="L51" s="14">
        <v>166391</v>
      </c>
      <c r="M51" s="13" t="s">
        <v>30</v>
      </c>
      <c r="N51" s="13" t="s">
        <v>60</v>
      </c>
      <c r="O51" s="13" t="s">
        <v>305</v>
      </c>
      <c r="P51" s="13" t="s">
        <v>352</v>
      </c>
      <c r="Q51" s="13" t="s">
        <v>353</v>
      </c>
      <c r="R51" s="13" t="s">
        <v>599</v>
      </c>
      <c r="S51" s="13" t="s">
        <v>65</v>
      </c>
      <c r="T51" s="13" t="s">
        <v>91</v>
      </c>
      <c r="U51" s="13" t="s">
        <v>51</v>
      </c>
      <c r="V51" s="15"/>
      <c r="W51" s="13" t="s">
        <v>600</v>
      </c>
    </row>
    <row r="52" spans="1:23" ht="32" customHeight="1">
      <c r="A52" s="18" t="s">
        <v>601</v>
      </c>
      <c r="B52" s="20" t="s">
        <v>1155</v>
      </c>
      <c r="C52" s="13" t="s">
        <v>1142</v>
      </c>
      <c r="D52" s="15"/>
      <c r="E52" s="13" t="s">
        <v>603</v>
      </c>
      <c r="F52" s="13" t="s">
        <v>341</v>
      </c>
      <c r="G52" s="14">
        <v>2155</v>
      </c>
      <c r="H52" s="15"/>
      <c r="I52" s="13" t="s">
        <v>342</v>
      </c>
      <c r="J52" s="13" t="s">
        <v>604</v>
      </c>
      <c r="K52" s="13" t="s">
        <v>605</v>
      </c>
      <c r="L52" s="14">
        <v>166407</v>
      </c>
      <c r="M52" s="13" t="s">
        <v>30</v>
      </c>
      <c r="N52" s="13" t="s">
        <v>606</v>
      </c>
      <c r="O52" s="13" t="s">
        <v>148</v>
      </c>
      <c r="P52" s="13" t="s">
        <v>405</v>
      </c>
      <c r="Q52" s="13" t="s">
        <v>406</v>
      </c>
      <c r="R52" s="13" t="s">
        <v>78</v>
      </c>
      <c r="S52" s="13" t="s">
        <v>36</v>
      </c>
      <c r="T52" s="13" t="s">
        <v>37</v>
      </c>
      <c r="U52" s="13" t="s">
        <v>51</v>
      </c>
      <c r="V52" s="15"/>
      <c r="W52" s="13" t="s">
        <v>607</v>
      </c>
    </row>
    <row r="53" spans="1:23" ht="20" customHeight="1">
      <c r="A53" s="18" t="s">
        <v>608</v>
      </c>
      <c r="B53" s="12" t="s">
        <v>609</v>
      </c>
      <c r="C53" s="13" t="s">
        <v>1142</v>
      </c>
      <c r="D53" s="15"/>
      <c r="E53" s="13" t="s">
        <v>610</v>
      </c>
      <c r="F53" s="13" t="s">
        <v>277</v>
      </c>
      <c r="G53" s="14">
        <v>2138</v>
      </c>
      <c r="H53" s="14">
        <v>2790</v>
      </c>
      <c r="I53" s="13" t="s">
        <v>278</v>
      </c>
      <c r="J53" s="13" t="s">
        <v>611</v>
      </c>
      <c r="K53" s="13" t="s">
        <v>612</v>
      </c>
      <c r="L53" s="14">
        <v>166452</v>
      </c>
      <c r="M53" s="13" t="s">
        <v>30</v>
      </c>
      <c r="N53" s="13" t="s">
        <v>60</v>
      </c>
      <c r="O53" s="13" t="s">
        <v>613</v>
      </c>
      <c r="P53" s="13" t="s">
        <v>128</v>
      </c>
      <c r="Q53" s="13" t="s">
        <v>614</v>
      </c>
      <c r="R53" s="13" t="s">
        <v>615</v>
      </c>
      <c r="S53" s="13" t="s">
        <v>282</v>
      </c>
      <c r="T53" s="13" t="s">
        <v>91</v>
      </c>
      <c r="U53" s="13" t="s">
        <v>51</v>
      </c>
      <c r="V53" s="15"/>
      <c r="W53" s="13" t="s">
        <v>616</v>
      </c>
    </row>
    <row r="54" spans="1:23" ht="20" customHeight="1">
      <c r="A54" s="18" t="s">
        <v>617</v>
      </c>
      <c r="B54" s="12" t="s">
        <v>618</v>
      </c>
      <c r="C54" s="13" t="s">
        <v>1142</v>
      </c>
      <c r="D54" s="15"/>
      <c r="E54" s="13" t="s">
        <v>619</v>
      </c>
      <c r="F54" s="13" t="s">
        <v>620</v>
      </c>
      <c r="G54" s="14">
        <v>2145</v>
      </c>
      <c r="H54" s="15"/>
      <c r="I54" s="13" t="s">
        <v>621</v>
      </c>
      <c r="J54" s="13" t="s">
        <v>622</v>
      </c>
      <c r="K54" s="13" t="s">
        <v>623</v>
      </c>
      <c r="L54" s="14">
        <v>165556</v>
      </c>
      <c r="M54" s="13" t="s">
        <v>30</v>
      </c>
      <c r="N54" s="13" t="s">
        <v>31</v>
      </c>
      <c r="O54" s="13" t="s">
        <v>110</v>
      </c>
      <c r="P54" s="13" t="s">
        <v>33</v>
      </c>
      <c r="Q54" s="13" t="s">
        <v>34</v>
      </c>
      <c r="R54" s="13" t="s">
        <v>624</v>
      </c>
      <c r="S54" s="13" t="s">
        <v>36</v>
      </c>
      <c r="T54" s="13" t="s">
        <v>37</v>
      </c>
      <c r="U54" s="13" t="s">
        <v>51</v>
      </c>
      <c r="V54" s="15"/>
      <c r="W54" s="13" t="s">
        <v>625</v>
      </c>
    </row>
    <row r="55" spans="1:23" ht="20" customHeight="1">
      <c r="A55" s="18" t="s">
        <v>626</v>
      </c>
      <c r="B55" s="12" t="s">
        <v>627</v>
      </c>
      <c r="C55" s="13" t="s">
        <v>1142</v>
      </c>
      <c r="D55" s="15"/>
      <c r="E55" s="13" t="s">
        <v>628</v>
      </c>
      <c r="F55" s="13" t="s">
        <v>277</v>
      </c>
      <c r="G55" s="14">
        <v>2138</v>
      </c>
      <c r="H55" s="15"/>
      <c r="I55" s="13" t="s">
        <v>278</v>
      </c>
      <c r="J55" s="13" t="s">
        <v>629</v>
      </c>
      <c r="K55" s="13" t="s">
        <v>630</v>
      </c>
      <c r="L55" s="14">
        <v>166489</v>
      </c>
      <c r="M55" s="13" t="s">
        <v>30</v>
      </c>
      <c r="N55" s="13" t="s">
        <v>60</v>
      </c>
      <c r="O55" s="13" t="s">
        <v>136</v>
      </c>
      <c r="P55" s="13" t="s">
        <v>631</v>
      </c>
      <c r="Q55" s="13" t="s">
        <v>632</v>
      </c>
      <c r="R55" s="13" t="s">
        <v>139</v>
      </c>
      <c r="S55" s="13" t="s">
        <v>282</v>
      </c>
      <c r="T55" s="13" t="s">
        <v>37</v>
      </c>
      <c r="U55" s="13" t="s">
        <v>51</v>
      </c>
      <c r="V55" s="15"/>
      <c r="W55" s="13" t="s">
        <v>633</v>
      </c>
    </row>
    <row r="56" spans="1:23" ht="20" customHeight="1">
      <c r="A56" s="18" t="s">
        <v>665</v>
      </c>
      <c r="B56" s="12" t="s">
        <v>666</v>
      </c>
      <c r="C56" s="13" t="s">
        <v>1156</v>
      </c>
      <c r="D56" s="13" t="s">
        <v>667</v>
      </c>
      <c r="E56" s="13" t="s">
        <v>668</v>
      </c>
      <c r="F56" s="13" t="s">
        <v>669</v>
      </c>
      <c r="G56" s="14">
        <v>1721</v>
      </c>
      <c r="H56" s="14">
        <v>2389</v>
      </c>
      <c r="I56" s="13" t="s">
        <v>670</v>
      </c>
      <c r="J56" s="13" t="s">
        <v>671</v>
      </c>
      <c r="K56" s="13" t="s">
        <v>672</v>
      </c>
      <c r="L56" s="14">
        <v>166647</v>
      </c>
      <c r="M56" s="13" t="s">
        <v>74</v>
      </c>
      <c r="N56" s="13" t="s">
        <v>269</v>
      </c>
      <c r="O56" s="13" t="s">
        <v>270</v>
      </c>
      <c r="P56" s="13" t="s">
        <v>271</v>
      </c>
      <c r="Q56" s="13" t="s">
        <v>673</v>
      </c>
      <c r="R56" s="15"/>
      <c r="S56" s="13" t="s">
        <v>36</v>
      </c>
      <c r="T56" s="13" t="s">
        <v>37</v>
      </c>
      <c r="U56" s="13" t="s">
        <v>51</v>
      </c>
      <c r="V56" s="15"/>
      <c r="W56" s="13" t="s">
        <v>674</v>
      </c>
    </row>
    <row r="57" spans="1:23" ht="20" customHeight="1">
      <c r="A57" s="18" t="s">
        <v>675</v>
      </c>
      <c r="B57" s="12" t="s">
        <v>666</v>
      </c>
      <c r="C57" s="13" t="s">
        <v>1156</v>
      </c>
      <c r="D57" s="13" t="s">
        <v>366</v>
      </c>
      <c r="E57" s="13" t="s">
        <v>676</v>
      </c>
      <c r="F57" s="13" t="s">
        <v>366</v>
      </c>
      <c r="G57" s="14">
        <v>1702</v>
      </c>
      <c r="H57" s="14">
        <v>5928</v>
      </c>
      <c r="I57" s="13" t="s">
        <v>368</v>
      </c>
      <c r="J57" s="13" t="s">
        <v>677</v>
      </c>
      <c r="K57" s="13" t="s">
        <v>672</v>
      </c>
      <c r="L57" s="14">
        <v>166647</v>
      </c>
      <c r="M57" s="13" t="s">
        <v>74</v>
      </c>
      <c r="N57" s="13" t="s">
        <v>269</v>
      </c>
      <c r="O57" s="13" t="s">
        <v>270</v>
      </c>
      <c r="P57" s="13" t="s">
        <v>271</v>
      </c>
      <c r="Q57" s="13" t="s">
        <v>673</v>
      </c>
      <c r="R57" s="15"/>
      <c r="S57" s="13" t="s">
        <v>36</v>
      </c>
      <c r="T57" s="13" t="s">
        <v>37</v>
      </c>
      <c r="U57" s="13" t="s">
        <v>51</v>
      </c>
      <c r="V57" s="15"/>
      <c r="W57" s="13" t="s">
        <v>678</v>
      </c>
    </row>
    <row r="58" spans="1:23" ht="20" customHeight="1">
      <c r="A58" s="18" t="s">
        <v>679</v>
      </c>
      <c r="B58" s="12" t="s">
        <v>666</v>
      </c>
      <c r="C58" s="13" t="s">
        <v>1142</v>
      </c>
      <c r="D58" s="13" t="s">
        <v>680</v>
      </c>
      <c r="E58" s="13" t="s">
        <v>681</v>
      </c>
      <c r="F58" s="13" t="s">
        <v>680</v>
      </c>
      <c r="G58" s="14">
        <v>2481</v>
      </c>
      <c r="H58" s="15"/>
      <c r="I58" s="13" t="s">
        <v>84</v>
      </c>
      <c r="J58" s="13" t="s">
        <v>682</v>
      </c>
      <c r="K58" s="13" t="s">
        <v>672</v>
      </c>
      <c r="L58" s="14">
        <v>166647</v>
      </c>
      <c r="M58" s="13" t="s">
        <v>74</v>
      </c>
      <c r="N58" s="13" t="s">
        <v>269</v>
      </c>
      <c r="O58" s="13" t="s">
        <v>270</v>
      </c>
      <c r="P58" s="13" t="s">
        <v>271</v>
      </c>
      <c r="Q58" s="13" t="s">
        <v>673</v>
      </c>
      <c r="R58" s="15"/>
      <c r="S58" s="13" t="s">
        <v>36</v>
      </c>
      <c r="T58" s="13" t="s">
        <v>37</v>
      </c>
      <c r="U58" s="13" t="s">
        <v>51</v>
      </c>
      <c r="V58" s="15"/>
      <c r="W58" s="13" t="s">
        <v>683</v>
      </c>
    </row>
    <row r="59" spans="1:23" ht="20" customHeight="1">
      <c r="A59" s="18" t="s">
        <v>684</v>
      </c>
      <c r="B59" s="12" t="s">
        <v>685</v>
      </c>
      <c r="C59" s="13" t="s">
        <v>1142</v>
      </c>
      <c r="D59" s="15"/>
      <c r="E59" s="13" t="s">
        <v>686</v>
      </c>
      <c r="F59" s="13" t="s">
        <v>42</v>
      </c>
      <c r="G59" s="14">
        <v>2115</v>
      </c>
      <c r="H59" s="15"/>
      <c r="I59" s="13" t="s">
        <v>44</v>
      </c>
      <c r="J59" s="13" t="s">
        <v>687</v>
      </c>
      <c r="K59" s="13" t="s">
        <v>688</v>
      </c>
      <c r="L59" s="14">
        <v>166674</v>
      </c>
      <c r="M59" s="13" t="s">
        <v>74</v>
      </c>
      <c r="N59" s="13" t="s">
        <v>435</v>
      </c>
      <c r="O59" s="13" t="s">
        <v>436</v>
      </c>
      <c r="P59" s="13" t="s">
        <v>689</v>
      </c>
      <c r="Q59" s="13" t="s">
        <v>690</v>
      </c>
      <c r="R59" s="13" t="s">
        <v>691</v>
      </c>
      <c r="S59" s="13" t="s">
        <v>50</v>
      </c>
      <c r="T59" s="13" t="s">
        <v>91</v>
      </c>
      <c r="U59" s="13" t="s">
        <v>51</v>
      </c>
      <c r="V59" s="15"/>
      <c r="W59" s="13" t="s">
        <v>692</v>
      </c>
    </row>
    <row r="60" spans="1:23" ht="20" customHeight="1">
      <c r="A60" s="18" t="s">
        <v>693</v>
      </c>
      <c r="B60" s="12" t="s">
        <v>694</v>
      </c>
      <c r="C60" s="13" t="s">
        <v>1142</v>
      </c>
      <c r="D60" s="13" t="s">
        <v>42</v>
      </c>
      <c r="E60" s="13" t="s">
        <v>695</v>
      </c>
      <c r="F60" s="13" t="s">
        <v>42</v>
      </c>
      <c r="G60" s="14">
        <v>2115</v>
      </c>
      <c r="H60" s="15"/>
      <c r="I60" s="13" t="s">
        <v>44</v>
      </c>
      <c r="J60" s="13" t="s">
        <v>696</v>
      </c>
      <c r="K60" s="13" t="s">
        <v>697</v>
      </c>
      <c r="L60" s="14">
        <v>166656</v>
      </c>
      <c r="M60" s="13" t="s">
        <v>30</v>
      </c>
      <c r="N60" s="13" t="s">
        <v>60</v>
      </c>
      <c r="O60" s="13" t="s">
        <v>254</v>
      </c>
      <c r="P60" s="13" t="s">
        <v>216</v>
      </c>
      <c r="Q60" s="13" t="s">
        <v>217</v>
      </c>
      <c r="R60" s="13" t="s">
        <v>698</v>
      </c>
      <c r="S60" s="13" t="s">
        <v>50</v>
      </c>
      <c r="T60" s="13" t="s">
        <v>91</v>
      </c>
      <c r="U60" s="13" t="s">
        <v>51</v>
      </c>
      <c r="V60" s="15"/>
      <c r="W60" s="13" t="s">
        <v>699</v>
      </c>
    </row>
    <row r="61" spans="1:23" ht="20" customHeight="1">
      <c r="A61" s="18" t="s">
        <v>709</v>
      </c>
      <c r="B61" s="12" t="s">
        <v>710</v>
      </c>
      <c r="C61" s="13" t="s">
        <v>1142</v>
      </c>
      <c r="D61" s="15"/>
      <c r="E61" s="13" t="s">
        <v>711</v>
      </c>
      <c r="F61" s="13" t="s">
        <v>277</v>
      </c>
      <c r="G61" s="14">
        <v>2139</v>
      </c>
      <c r="H61" s="14">
        <v>4307</v>
      </c>
      <c r="I61" s="13" t="s">
        <v>278</v>
      </c>
      <c r="J61" s="13" t="s">
        <v>712</v>
      </c>
      <c r="K61" s="13" t="s">
        <v>713</v>
      </c>
      <c r="L61" s="14">
        <v>166683</v>
      </c>
      <c r="M61" s="13" t="s">
        <v>30</v>
      </c>
      <c r="N61" s="13" t="s">
        <v>60</v>
      </c>
      <c r="O61" s="13" t="s">
        <v>215</v>
      </c>
      <c r="P61" s="13" t="s">
        <v>714</v>
      </c>
      <c r="Q61" s="13" t="s">
        <v>715</v>
      </c>
      <c r="R61" s="15"/>
      <c r="S61" s="13" t="s">
        <v>282</v>
      </c>
      <c r="T61" s="13" t="s">
        <v>91</v>
      </c>
      <c r="U61" s="13" t="s">
        <v>51</v>
      </c>
      <c r="V61" s="15"/>
      <c r="W61" s="13" t="s">
        <v>716</v>
      </c>
    </row>
    <row r="62" spans="1:23" ht="20" customHeight="1">
      <c r="A62" s="18" t="s">
        <v>717</v>
      </c>
      <c r="B62" s="12" t="s">
        <v>718</v>
      </c>
      <c r="C62" s="13" t="s">
        <v>1142</v>
      </c>
      <c r="D62" s="15"/>
      <c r="E62" s="13" t="s">
        <v>719</v>
      </c>
      <c r="F62" s="13" t="s">
        <v>26</v>
      </c>
      <c r="G62" s="14">
        <v>2169</v>
      </c>
      <c r="H62" s="15"/>
      <c r="I62" s="13" t="s">
        <v>27</v>
      </c>
      <c r="J62" s="13" t="s">
        <v>720</v>
      </c>
      <c r="K62" s="13" t="s">
        <v>721</v>
      </c>
      <c r="L62" s="14">
        <v>166805</v>
      </c>
      <c r="M62" s="13" t="s">
        <v>30</v>
      </c>
      <c r="N62" s="13" t="s">
        <v>31</v>
      </c>
      <c r="O62" s="13" t="s">
        <v>32</v>
      </c>
      <c r="P62" s="13" t="s">
        <v>33</v>
      </c>
      <c r="Q62" s="13" t="s">
        <v>77</v>
      </c>
      <c r="R62" s="13" t="s">
        <v>722</v>
      </c>
      <c r="S62" s="13" t="s">
        <v>36</v>
      </c>
      <c r="T62" s="13" t="s">
        <v>37</v>
      </c>
      <c r="U62" s="13" t="s">
        <v>51</v>
      </c>
      <c r="V62" s="15"/>
      <c r="W62" s="13" t="s">
        <v>723</v>
      </c>
    </row>
    <row r="63" spans="1:23" ht="20" customHeight="1">
      <c r="A63" s="18" t="s">
        <v>733</v>
      </c>
      <c r="B63" s="12" t="s">
        <v>734</v>
      </c>
      <c r="C63" s="13" t="s">
        <v>1142</v>
      </c>
      <c r="D63" s="13" t="s">
        <v>106</v>
      </c>
      <c r="E63" s="13" t="s">
        <v>735</v>
      </c>
      <c r="F63" s="13" t="s">
        <v>106</v>
      </c>
      <c r="G63" s="14">
        <v>2021</v>
      </c>
      <c r="H63" s="14">
        <v>1372</v>
      </c>
      <c r="I63" s="13" t="s">
        <v>107</v>
      </c>
      <c r="J63" s="13" t="s">
        <v>736</v>
      </c>
      <c r="K63" s="13" t="s">
        <v>737</v>
      </c>
      <c r="L63" s="14">
        <v>166823</v>
      </c>
      <c r="M63" s="13" t="s">
        <v>74</v>
      </c>
      <c r="N63" s="13" t="s">
        <v>269</v>
      </c>
      <c r="O63" s="13" t="s">
        <v>270</v>
      </c>
      <c r="P63" s="13" t="s">
        <v>271</v>
      </c>
      <c r="Q63" s="13" t="s">
        <v>673</v>
      </c>
      <c r="R63" s="15"/>
      <c r="S63" s="13" t="s">
        <v>36</v>
      </c>
      <c r="T63" s="13" t="s">
        <v>37</v>
      </c>
      <c r="U63" s="13" t="s">
        <v>51</v>
      </c>
      <c r="V63" s="15"/>
      <c r="W63" s="13" t="s">
        <v>738</v>
      </c>
    </row>
    <row r="64" spans="1:23" ht="20" customHeight="1">
      <c r="A64" s="18" t="s">
        <v>747</v>
      </c>
      <c r="B64" s="12" t="s">
        <v>748</v>
      </c>
      <c r="C64" s="13" t="s">
        <v>1142</v>
      </c>
      <c r="D64" s="15"/>
      <c r="E64" s="13" t="s">
        <v>749</v>
      </c>
      <c r="F64" s="13" t="s">
        <v>42</v>
      </c>
      <c r="G64" s="14">
        <v>2129</v>
      </c>
      <c r="H64" s="15"/>
      <c r="I64" s="13" t="s">
        <v>44</v>
      </c>
      <c r="J64" s="13" t="s">
        <v>750</v>
      </c>
      <c r="K64" s="13" t="s">
        <v>751</v>
      </c>
      <c r="L64" s="14">
        <v>166869</v>
      </c>
      <c r="M64" s="13" t="s">
        <v>30</v>
      </c>
      <c r="N64" s="13" t="s">
        <v>60</v>
      </c>
      <c r="O64" s="13" t="s">
        <v>254</v>
      </c>
      <c r="P64" s="13" t="s">
        <v>261</v>
      </c>
      <c r="Q64" s="13" t="s">
        <v>752</v>
      </c>
      <c r="R64" s="15"/>
      <c r="S64" s="13" t="s">
        <v>50</v>
      </c>
      <c r="T64" s="13" t="s">
        <v>37</v>
      </c>
      <c r="U64" s="13" t="s">
        <v>51</v>
      </c>
      <c r="V64" s="15"/>
      <c r="W64" s="13" t="s">
        <v>753</v>
      </c>
    </row>
    <row r="65" spans="1:23" ht="20" customHeight="1">
      <c r="A65" s="18" t="s">
        <v>767</v>
      </c>
      <c r="B65" s="12" t="s">
        <v>768</v>
      </c>
      <c r="C65" s="13" t="s">
        <v>1142</v>
      </c>
      <c r="D65" s="15"/>
      <c r="E65" s="13" t="s">
        <v>769</v>
      </c>
      <c r="F65" s="13" t="s">
        <v>164</v>
      </c>
      <c r="G65" s="14">
        <v>1801</v>
      </c>
      <c r="H65" s="15"/>
      <c r="I65" s="13" t="s">
        <v>165</v>
      </c>
      <c r="J65" s="13" t="s">
        <v>770</v>
      </c>
      <c r="K65" s="13" t="s">
        <v>771</v>
      </c>
      <c r="L65" s="14">
        <v>451264</v>
      </c>
      <c r="M65" s="13" t="s">
        <v>30</v>
      </c>
      <c r="N65" s="13" t="s">
        <v>31</v>
      </c>
      <c r="O65" s="13" t="s">
        <v>110</v>
      </c>
      <c r="P65" s="13" t="s">
        <v>33</v>
      </c>
      <c r="Q65" s="13" t="s">
        <v>48</v>
      </c>
      <c r="R65" s="13" t="s">
        <v>772</v>
      </c>
      <c r="S65" s="13" t="s">
        <v>36</v>
      </c>
      <c r="T65" s="13" t="s">
        <v>37</v>
      </c>
      <c r="U65" s="13" t="s">
        <v>51</v>
      </c>
      <c r="V65" s="15"/>
      <c r="W65" s="13" t="s">
        <v>429</v>
      </c>
    </row>
    <row r="66" spans="1:23" ht="20" customHeight="1">
      <c r="A66" s="18" t="s">
        <v>773</v>
      </c>
      <c r="B66" s="12" t="s">
        <v>774</v>
      </c>
      <c r="C66" s="13" t="s">
        <v>1142</v>
      </c>
      <c r="D66" s="15"/>
      <c r="E66" s="13" t="s">
        <v>775</v>
      </c>
      <c r="F66" s="13" t="s">
        <v>384</v>
      </c>
      <c r="G66" s="14">
        <v>1915</v>
      </c>
      <c r="H66" s="15"/>
      <c r="I66" s="13" t="s">
        <v>385</v>
      </c>
      <c r="J66" s="13" t="s">
        <v>776</v>
      </c>
      <c r="K66" s="13" t="s">
        <v>777</v>
      </c>
      <c r="L66" s="14">
        <v>166911</v>
      </c>
      <c r="M66" s="13" t="s">
        <v>30</v>
      </c>
      <c r="N66" s="13" t="s">
        <v>60</v>
      </c>
      <c r="O66" s="13" t="s">
        <v>778</v>
      </c>
      <c r="P66" s="13" t="s">
        <v>447</v>
      </c>
      <c r="Q66" s="13" t="s">
        <v>448</v>
      </c>
      <c r="R66" s="13" t="s">
        <v>779</v>
      </c>
      <c r="S66" s="13" t="s">
        <v>36</v>
      </c>
      <c r="T66" s="13" t="s">
        <v>91</v>
      </c>
      <c r="U66" s="13" t="s">
        <v>51</v>
      </c>
      <c r="V66" s="15"/>
      <c r="W66" s="13" t="s">
        <v>780</v>
      </c>
    </row>
    <row r="67" spans="1:23" ht="20" customHeight="1">
      <c r="A67" s="18" t="s">
        <v>781</v>
      </c>
      <c r="B67" s="12" t="s">
        <v>782</v>
      </c>
      <c r="C67" s="13" t="s">
        <v>1142</v>
      </c>
      <c r="D67" s="15"/>
      <c r="E67" s="13" t="s">
        <v>783</v>
      </c>
      <c r="F67" s="13" t="s">
        <v>761</v>
      </c>
      <c r="G67" s="14">
        <v>1730</v>
      </c>
      <c r="H67" s="15"/>
      <c r="I67" s="13" t="s">
        <v>784</v>
      </c>
      <c r="J67" s="13" t="s">
        <v>785</v>
      </c>
      <c r="K67" s="13" t="s">
        <v>786</v>
      </c>
      <c r="L67" s="14">
        <v>165635</v>
      </c>
      <c r="M67" s="13" t="s">
        <v>30</v>
      </c>
      <c r="N67" s="13" t="s">
        <v>404</v>
      </c>
      <c r="O67" s="13" t="s">
        <v>110</v>
      </c>
      <c r="P67" s="13" t="s">
        <v>33</v>
      </c>
      <c r="Q67" s="13" t="s">
        <v>787</v>
      </c>
      <c r="R67" s="13" t="s">
        <v>788</v>
      </c>
      <c r="S67" s="13" t="s">
        <v>36</v>
      </c>
      <c r="T67" s="13" t="s">
        <v>37</v>
      </c>
      <c r="U67" s="13" t="s">
        <v>51</v>
      </c>
      <c r="V67" s="15"/>
      <c r="W67" s="13" t="s">
        <v>789</v>
      </c>
    </row>
    <row r="68" spans="1:23" ht="20" customHeight="1">
      <c r="A68" s="18" t="s">
        <v>806</v>
      </c>
      <c r="B68" s="12" t="s">
        <v>807</v>
      </c>
      <c r="C68" s="13" t="s">
        <v>1142</v>
      </c>
      <c r="D68" s="15"/>
      <c r="E68" s="13" t="s">
        <v>808</v>
      </c>
      <c r="F68" s="13" t="s">
        <v>42</v>
      </c>
      <c r="G68" s="14">
        <v>2115</v>
      </c>
      <c r="H68" s="15"/>
      <c r="I68" s="13" t="s">
        <v>44</v>
      </c>
      <c r="J68" s="13" t="s">
        <v>809</v>
      </c>
      <c r="K68" s="13" t="s">
        <v>810</v>
      </c>
      <c r="L68" s="14">
        <v>167057</v>
      </c>
      <c r="M68" s="13" t="s">
        <v>30</v>
      </c>
      <c r="N68" s="13" t="s">
        <v>60</v>
      </c>
      <c r="O68" s="13" t="s">
        <v>136</v>
      </c>
      <c r="P68" s="13" t="s">
        <v>811</v>
      </c>
      <c r="Q68" s="13" t="s">
        <v>812</v>
      </c>
      <c r="R68" s="13" t="s">
        <v>139</v>
      </c>
      <c r="S68" s="13" t="s">
        <v>50</v>
      </c>
      <c r="T68" s="13" t="s">
        <v>91</v>
      </c>
      <c r="U68" s="13" t="s">
        <v>51</v>
      </c>
      <c r="V68" s="15"/>
      <c r="W68" s="13" t="s">
        <v>813</v>
      </c>
    </row>
    <row r="69" spans="1:23" ht="20" customHeight="1">
      <c r="A69" s="18" t="s">
        <v>814</v>
      </c>
      <c r="B69" s="12" t="s">
        <v>815</v>
      </c>
      <c r="C69" s="13" t="s">
        <v>1142</v>
      </c>
      <c r="D69" s="15"/>
      <c r="E69" s="13" t="s">
        <v>816</v>
      </c>
      <c r="F69" s="13" t="s">
        <v>203</v>
      </c>
      <c r="G69" s="14">
        <v>2148</v>
      </c>
      <c r="H69" s="15"/>
      <c r="I69" s="13" t="s">
        <v>205</v>
      </c>
      <c r="J69" s="13" t="s">
        <v>817</v>
      </c>
      <c r="K69" s="13" t="s">
        <v>818</v>
      </c>
      <c r="L69" s="14">
        <v>373678</v>
      </c>
      <c r="M69" s="13" t="s">
        <v>30</v>
      </c>
      <c r="N69" s="13" t="s">
        <v>31</v>
      </c>
      <c r="O69" s="13" t="s">
        <v>32</v>
      </c>
      <c r="P69" s="13" t="s">
        <v>33</v>
      </c>
      <c r="Q69" s="13" t="s">
        <v>34</v>
      </c>
      <c r="R69" s="13" t="s">
        <v>371</v>
      </c>
      <c r="S69" s="13" t="s">
        <v>36</v>
      </c>
      <c r="T69" s="13" t="s">
        <v>37</v>
      </c>
      <c r="U69" s="13" t="s">
        <v>51</v>
      </c>
      <c r="V69" s="15"/>
      <c r="W69" s="13" t="s">
        <v>819</v>
      </c>
    </row>
    <row r="70" spans="1:23" ht="20" customHeight="1">
      <c r="A70" s="18" t="s">
        <v>840</v>
      </c>
      <c r="B70" s="12" t="s">
        <v>841</v>
      </c>
      <c r="C70" s="13" t="s">
        <v>1142</v>
      </c>
      <c r="D70" s="15"/>
      <c r="E70" s="13" t="s">
        <v>842</v>
      </c>
      <c r="F70" s="13" t="s">
        <v>42</v>
      </c>
      <c r="G70" s="14">
        <v>2113</v>
      </c>
      <c r="H70" s="15"/>
      <c r="I70" s="13" t="s">
        <v>44</v>
      </c>
      <c r="J70" s="13" t="s">
        <v>843</v>
      </c>
      <c r="K70" s="13" t="s">
        <v>844</v>
      </c>
      <c r="L70" s="14">
        <v>167297</v>
      </c>
      <c r="M70" s="13" t="s">
        <v>30</v>
      </c>
      <c r="N70" s="13" t="s">
        <v>606</v>
      </c>
      <c r="O70" s="13" t="s">
        <v>110</v>
      </c>
      <c r="P70" s="13" t="s">
        <v>33</v>
      </c>
      <c r="Q70" s="13" t="s">
        <v>845</v>
      </c>
      <c r="R70" s="13" t="s">
        <v>846</v>
      </c>
      <c r="S70" s="13" t="s">
        <v>50</v>
      </c>
      <c r="T70" s="13" t="s">
        <v>37</v>
      </c>
      <c r="U70" s="13" t="s">
        <v>51</v>
      </c>
      <c r="V70" s="15"/>
      <c r="W70" s="13" t="s">
        <v>847</v>
      </c>
    </row>
    <row r="71" spans="1:23" ht="32" customHeight="1">
      <c r="A71" s="18" t="s">
        <v>848</v>
      </c>
      <c r="B71" s="20" t="s">
        <v>1157</v>
      </c>
      <c r="C71" s="13" t="s">
        <v>1142</v>
      </c>
      <c r="D71" s="13" t="s">
        <v>850</v>
      </c>
      <c r="E71" s="13" t="s">
        <v>851</v>
      </c>
      <c r="F71" s="13" t="s">
        <v>852</v>
      </c>
      <c r="G71" s="14">
        <v>1901</v>
      </c>
      <c r="H71" s="15"/>
      <c r="I71" s="13" t="s">
        <v>853</v>
      </c>
      <c r="J71" s="13" t="s">
        <v>854</v>
      </c>
      <c r="K71" s="13" t="s">
        <v>855</v>
      </c>
      <c r="L71" s="14">
        <v>167312</v>
      </c>
      <c r="M71" s="13" t="s">
        <v>74</v>
      </c>
      <c r="N71" s="13" t="s">
        <v>269</v>
      </c>
      <c r="O71" s="13" t="s">
        <v>270</v>
      </c>
      <c r="P71" s="13" t="s">
        <v>271</v>
      </c>
      <c r="Q71" s="13" t="s">
        <v>673</v>
      </c>
      <c r="R71" s="15"/>
      <c r="S71" s="13" t="s">
        <v>36</v>
      </c>
      <c r="T71" s="13" t="s">
        <v>37</v>
      </c>
      <c r="U71" s="13" t="s">
        <v>51</v>
      </c>
      <c r="V71" s="15"/>
      <c r="W71" s="13" t="s">
        <v>856</v>
      </c>
    </row>
    <row r="72" spans="1:23" ht="32" customHeight="1">
      <c r="A72" s="18" t="s">
        <v>864</v>
      </c>
      <c r="B72" s="20" t="s">
        <v>1157</v>
      </c>
      <c r="C72" s="13" t="s">
        <v>1142</v>
      </c>
      <c r="D72" s="13" t="s">
        <v>865</v>
      </c>
      <c r="E72" s="13" t="s">
        <v>866</v>
      </c>
      <c r="F72" s="13" t="s">
        <v>865</v>
      </c>
      <c r="G72" s="14">
        <v>1923</v>
      </c>
      <c r="H72" s="15"/>
      <c r="I72" s="13" t="s">
        <v>867</v>
      </c>
      <c r="J72" s="13" t="s">
        <v>861</v>
      </c>
      <c r="K72" s="13" t="s">
        <v>855</v>
      </c>
      <c r="L72" s="14">
        <v>167312</v>
      </c>
      <c r="M72" s="13" t="s">
        <v>74</v>
      </c>
      <c r="N72" s="13" t="s">
        <v>269</v>
      </c>
      <c r="O72" s="13" t="s">
        <v>270</v>
      </c>
      <c r="P72" s="13" t="s">
        <v>271</v>
      </c>
      <c r="Q72" s="13" t="s">
        <v>673</v>
      </c>
      <c r="R72" s="15"/>
      <c r="S72" s="13" t="s">
        <v>36</v>
      </c>
      <c r="T72" s="13" t="s">
        <v>37</v>
      </c>
      <c r="U72" s="13" t="s">
        <v>51</v>
      </c>
      <c r="V72" s="15"/>
      <c r="W72" s="13" t="s">
        <v>868</v>
      </c>
    </row>
    <row r="73" spans="1:23" ht="20" customHeight="1">
      <c r="A73" s="18" t="s">
        <v>869</v>
      </c>
      <c r="B73" s="12" t="s">
        <v>870</v>
      </c>
      <c r="C73" s="13" t="s">
        <v>1142</v>
      </c>
      <c r="D73" s="13" t="s">
        <v>210</v>
      </c>
      <c r="E73" s="13" t="s">
        <v>871</v>
      </c>
      <c r="F73" s="13" t="s">
        <v>42</v>
      </c>
      <c r="G73" s="14">
        <v>2115</v>
      </c>
      <c r="H73" s="15"/>
      <c r="I73" s="13" t="s">
        <v>44</v>
      </c>
      <c r="J73" s="13" t="s">
        <v>872</v>
      </c>
      <c r="K73" s="13" t="s">
        <v>873</v>
      </c>
      <c r="L73" s="14">
        <v>167358</v>
      </c>
      <c r="M73" s="13" t="s">
        <v>30</v>
      </c>
      <c r="N73" s="13" t="s">
        <v>60</v>
      </c>
      <c r="O73" s="13" t="s">
        <v>215</v>
      </c>
      <c r="P73" s="13" t="s">
        <v>261</v>
      </c>
      <c r="Q73" s="13" t="s">
        <v>874</v>
      </c>
      <c r="R73" s="15"/>
      <c r="S73" s="13" t="s">
        <v>50</v>
      </c>
      <c r="T73" s="13" t="s">
        <v>91</v>
      </c>
      <c r="U73" s="13" t="s">
        <v>51</v>
      </c>
      <c r="V73" s="15"/>
      <c r="W73" s="13" t="s">
        <v>875</v>
      </c>
    </row>
    <row r="74" spans="1:23" ht="20" customHeight="1">
      <c r="A74" s="18" t="s">
        <v>876</v>
      </c>
      <c r="B74" s="12" t="s">
        <v>870</v>
      </c>
      <c r="C74" s="13" t="s">
        <v>1158</v>
      </c>
      <c r="D74" s="13" t="s">
        <v>877</v>
      </c>
      <c r="E74" s="13" t="s">
        <v>878</v>
      </c>
      <c r="F74" s="13" t="s">
        <v>879</v>
      </c>
      <c r="G74" s="14">
        <v>2026</v>
      </c>
      <c r="H74" s="15"/>
      <c r="I74" s="13" t="s">
        <v>880</v>
      </c>
      <c r="J74" s="13" t="s">
        <v>881</v>
      </c>
      <c r="K74" s="13" t="s">
        <v>873</v>
      </c>
      <c r="L74" s="14">
        <v>167358</v>
      </c>
      <c r="M74" s="13" t="s">
        <v>30</v>
      </c>
      <c r="N74" s="13" t="s">
        <v>60</v>
      </c>
      <c r="O74" s="13" t="s">
        <v>215</v>
      </c>
      <c r="P74" s="13" t="s">
        <v>261</v>
      </c>
      <c r="Q74" s="13" t="s">
        <v>874</v>
      </c>
      <c r="R74" s="15"/>
      <c r="S74" s="13" t="s">
        <v>50</v>
      </c>
      <c r="T74" s="13" t="s">
        <v>91</v>
      </c>
      <c r="U74" s="13" t="s">
        <v>51</v>
      </c>
      <c r="V74" s="15"/>
      <c r="W74" s="13" t="s">
        <v>882</v>
      </c>
    </row>
    <row r="75" spans="1:23" ht="20" customHeight="1">
      <c r="A75" s="18" t="s">
        <v>883</v>
      </c>
      <c r="B75" s="12" t="s">
        <v>870</v>
      </c>
      <c r="C75" s="13" t="s">
        <v>1158</v>
      </c>
      <c r="D75" s="13" t="s">
        <v>884</v>
      </c>
      <c r="E75" s="13" t="s">
        <v>885</v>
      </c>
      <c r="F75" s="13" t="s">
        <v>886</v>
      </c>
      <c r="G75" s="14">
        <v>1908</v>
      </c>
      <c r="H75" s="15"/>
      <c r="I75" s="13" t="s">
        <v>887</v>
      </c>
      <c r="J75" s="13" t="s">
        <v>888</v>
      </c>
      <c r="K75" s="13" t="s">
        <v>873</v>
      </c>
      <c r="L75" s="14">
        <v>167358</v>
      </c>
      <c r="M75" s="13" t="s">
        <v>30</v>
      </c>
      <c r="N75" s="13" t="s">
        <v>60</v>
      </c>
      <c r="O75" s="13" t="s">
        <v>215</v>
      </c>
      <c r="P75" s="13" t="s">
        <v>261</v>
      </c>
      <c r="Q75" s="13" t="s">
        <v>874</v>
      </c>
      <c r="R75" s="15"/>
      <c r="S75" s="13" t="s">
        <v>50</v>
      </c>
      <c r="T75" s="13" t="s">
        <v>91</v>
      </c>
      <c r="U75" s="13" t="s">
        <v>51</v>
      </c>
      <c r="V75" s="15"/>
      <c r="W75" s="13" t="s">
        <v>889</v>
      </c>
    </row>
    <row r="76" spans="1:23" ht="20" customHeight="1">
      <c r="A76" s="18" t="s">
        <v>890</v>
      </c>
      <c r="B76" s="12" t="s">
        <v>870</v>
      </c>
      <c r="C76" s="13" t="s">
        <v>1158</v>
      </c>
      <c r="D76" s="13" t="s">
        <v>891</v>
      </c>
      <c r="E76" s="13" t="s">
        <v>892</v>
      </c>
      <c r="F76" s="13" t="s">
        <v>576</v>
      </c>
      <c r="G76" s="14">
        <v>1803</v>
      </c>
      <c r="H76" s="15"/>
      <c r="I76" s="13" t="s">
        <v>577</v>
      </c>
      <c r="J76" s="13" t="s">
        <v>893</v>
      </c>
      <c r="K76" s="13" t="s">
        <v>873</v>
      </c>
      <c r="L76" s="14">
        <v>167358</v>
      </c>
      <c r="M76" s="13" t="s">
        <v>30</v>
      </c>
      <c r="N76" s="13" t="s">
        <v>60</v>
      </c>
      <c r="O76" s="13" t="s">
        <v>215</v>
      </c>
      <c r="P76" s="13" t="s">
        <v>261</v>
      </c>
      <c r="Q76" s="13" t="s">
        <v>874</v>
      </c>
      <c r="R76" s="15"/>
      <c r="S76" s="13" t="s">
        <v>50</v>
      </c>
      <c r="T76" s="13" t="s">
        <v>91</v>
      </c>
      <c r="U76" s="13" t="s">
        <v>51</v>
      </c>
      <c r="V76" s="15"/>
      <c r="W76" s="13" t="s">
        <v>894</v>
      </c>
    </row>
    <row r="77" spans="1:23" ht="20" customHeight="1">
      <c r="A77" s="18" t="s">
        <v>895</v>
      </c>
      <c r="B77" s="12" t="s">
        <v>870</v>
      </c>
      <c r="C77" s="13" t="s">
        <v>1158</v>
      </c>
      <c r="D77" s="13" t="s">
        <v>896</v>
      </c>
      <c r="E77" s="13" t="s">
        <v>897</v>
      </c>
      <c r="F77" s="13" t="s">
        <v>42</v>
      </c>
      <c r="G77" s="14">
        <v>2110</v>
      </c>
      <c r="H77" s="15"/>
      <c r="I77" s="13" t="s">
        <v>44</v>
      </c>
      <c r="J77" s="13" t="s">
        <v>872</v>
      </c>
      <c r="K77" s="13" t="s">
        <v>873</v>
      </c>
      <c r="L77" s="14">
        <v>167358</v>
      </c>
      <c r="M77" s="13" t="s">
        <v>30</v>
      </c>
      <c r="N77" s="13" t="s">
        <v>60</v>
      </c>
      <c r="O77" s="13" t="s">
        <v>215</v>
      </c>
      <c r="P77" s="13" t="s">
        <v>261</v>
      </c>
      <c r="Q77" s="13" t="s">
        <v>874</v>
      </c>
      <c r="R77" s="15"/>
      <c r="S77" s="13" t="s">
        <v>50</v>
      </c>
      <c r="T77" s="13" t="s">
        <v>91</v>
      </c>
      <c r="U77" s="13" t="s">
        <v>51</v>
      </c>
      <c r="V77" s="15"/>
      <c r="W77" s="13" t="s">
        <v>898</v>
      </c>
    </row>
    <row r="78" spans="1:23" ht="20" customHeight="1">
      <c r="A78" s="18" t="s">
        <v>899</v>
      </c>
      <c r="B78" s="12" t="s">
        <v>900</v>
      </c>
      <c r="C78" s="13" t="s">
        <v>1158</v>
      </c>
      <c r="D78" s="13" t="s">
        <v>901</v>
      </c>
      <c r="E78" s="13" t="s">
        <v>871</v>
      </c>
      <c r="F78" s="13" t="s">
        <v>42</v>
      </c>
      <c r="G78" s="14">
        <v>2115</v>
      </c>
      <c r="H78" s="15"/>
      <c r="I78" s="13" t="s">
        <v>44</v>
      </c>
      <c r="J78" s="13" t="s">
        <v>872</v>
      </c>
      <c r="K78" s="13" t="s">
        <v>902</v>
      </c>
      <c r="L78" s="14">
        <v>482705</v>
      </c>
      <c r="M78" s="13" t="s">
        <v>30</v>
      </c>
      <c r="N78" s="13" t="s">
        <v>60</v>
      </c>
      <c r="O78" s="13" t="s">
        <v>613</v>
      </c>
      <c r="P78" s="13" t="s">
        <v>128</v>
      </c>
      <c r="Q78" s="13" t="s">
        <v>903</v>
      </c>
      <c r="R78" s="15"/>
      <c r="S78" s="13" t="s">
        <v>50</v>
      </c>
      <c r="T78" s="13" t="s">
        <v>37</v>
      </c>
      <c r="U78" s="13" t="s">
        <v>51</v>
      </c>
      <c r="V78" s="15"/>
      <c r="W78" s="13" t="s">
        <v>904</v>
      </c>
    </row>
    <row r="79" spans="1:23" ht="20" customHeight="1">
      <c r="A79" s="18" t="s">
        <v>918</v>
      </c>
      <c r="B79" s="12" t="s">
        <v>919</v>
      </c>
      <c r="C79" s="13" t="s">
        <v>1142</v>
      </c>
      <c r="D79" s="13" t="s">
        <v>920</v>
      </c>
      <c r="E79" s="13" t="s">
        <v>921</v>
      </c>
      <c r="F79" s="13" t="s">
        <v>920</v>
      </c>
      <c r="G79" s="14">
        <v>2090</v>
      </c>
      <c r="H79" s="15"/>
      <c r="I79" s="13" t="s">
        <v>922</v>
      </c>
      <c r="J79" s="13" t="s">
        <v>923</v>
      </c>
      <c r="K79" s="13" t="s">
        <v>924</v>
      </c>
      <c r="L79" s="15"/>
      <c r="M79" s="13" t="s">
        <v>30</v>
      </c>
      <c r="N79" s="13" t="s">
        <v>31</v>
      </c>
      <c r="O79" s="13" t="s">
        <v>47</v>
      </c>
      <c r="P79" s="13" t="s">
        <v>33</v>
      </c>
      <c r="Q79" s="13" t="s">
        <v>662</v>
      </c>
      <c r="R79" s="13" t="s">
        <v>925</v>
      </c>
      <c r="S79" s="13" t="s">
        <v>500</v>
      </c>
      <c r="T79" s="13" t="s">
        <v>37</v>
      </c>
      <c r="U79" s="13" t="s">
        <v>38</v>
      </c>
      <c r="V79" s="15"/>
      <c r="W79" s="13" t="s">
        <v>926</v>
      </c>
    </row>
    <row r="80" spans="1:23" ht="20" customHeight="1">
      <c r="A80" s="18" t="s">
        <v>931</v>
      </c>
      <c r="B80" s="12" t="s">
        <v>932</v>
      </c>
      <c r="C80" s="13" t="s">
        <v>1142</v>
      </c>
      <c r="D80" s="15"/>
      <c r="E80" s="13" t="s">
        <v>933</v>
      </c>
      <c r="F80" s="13" t="s">
        <v>212</v>
      </c>
      <c r="G80" s="14">
        <v>2467</v>
      </c>
      <c r="H80" s="15"/>
      <c r="I80" s="13" t="s">
        <v>196</v>
      </c>
      <c r="J80" s="13" t="s">
        <v>934</v>
      </c>
      <c r="K80" s="13" t="s">
        <v>935</v>
      </c>
      <c r="L80" s="14">
        <v>167455</v>
      </c>
      <c r="M80" s="13" t="s">
        <v>30</v>
      </c>
      <c r="N80" s="13" t="s">
        <v>60</v>
      </c>
      <c r="O80" s="13" t="s">
        <v>305</v>
      </c>
      <c r="P80" s="13" t="s">
        <v>326</v>
      </c>
      <c r="Q80" s="13" t="s">
        <v>327</v>
      </c>
      <c r="R80" s="15"/>
      <c r="S80" s="13" t="s">
        <v>36</v>
      </c>
      <c r="T80" s="13" t="s">
        <v>91</v>
      </c>
      <c r="U80" s="13" t="s">
        <v>51</v>
      </c>
      <c r="V80" s="15"/>
      <c r="W80" s="13" t="s">
        <v>936</v>
      </c>
    </row>
    <row r="81" spans="1:23" ht="20" customHeight="1">
      <c r="A81" s="18" t="s">
        <v>943</v>
      </c>
      <c r="B81" s="12" t="s">
        <v>944</v>
      </c>
      <c r="C81" s="13" t="s">
        <v>1142</v>
      </c>
      <c r="D81" s="15"/>
      <c r="E81" s="13" t="s">
        <v>945</v>
      </c>
      <c r="F81" s="13" t="s">
        <v>26</v>
      </c>
      <c r="G81" s="14">
        <v>2169</v>
      </c>
      <c r="H81" s="15"/>
      <c r="I81" s="13" t="s">
        <v>27</v>
      </c>
      <c r="J81" s="13" t="s">
        <v>946</v>
      </c>
      <c r="K81" s="13" t="s">
        <v>947</v>
      </c>
      <c r="L81" s="14">
        <v>167525</v>
      </c>
      <c r="M81" s="13" t="s">
        <v>74</v>
      </c>
      <c r="N81" s="13" t="s">
        <v>269</v>
      </c>
      <c r="O81" s="13" t="s">
        <v>948</v>
      </c>
      <c r="P81" s="13" t="s">
        <v>271</v>
      </c>
      <c r="Q81" s="13" t="s">
        <v>673</v>
      </c>
      <c r="R81" s="15"/>
      <c r="S81" s="13" t="s">
        <v>36</v>
      </c>
      <c r="T81" s="13" t="s">
        <v>37</v>
      </c>
      <c r="U81" s="13" t="s">
        <v>51</v>
      </c>
      <c r="V81" s="15"/>
      <c r="W81" s="13" t="s">
        <v>949</v>
      </c>
    </row>
    <row r="82" spans="1:23" ht="20" customHeight="1">
      <c r="A82" s="18" t="s">
        <v>950</v>
      </c>
      <c r="B82" s="12" t="s">
        <v>951</v>
      </c>
      <c r="C82" s="13" t="s">
        <v>1142</v>
      </c>
      <c r="D82" s="15"/>
      <c r="E82" s="13" t="s">
        <v>952</v>
      </c>
      <c r="F82" s="13" t="s">
        <v>153</v>
      </c>
      <c r="G82" s="14">
        <v>2493</v>
      </c>
      <c r="H82" s="14">
        <v>1571</v>
      </c>
      <c r="I82" s="13" t="s">
        <v>154</v>
      </c>
      <c r="J82" s="13" t="s">
        <v>953</v>
      </c>
      <c r="K82" s="13" t="s">
        <v>954</v>
      </c>
      <c r="L82" s="14">
        <v>167598</v>
      </c>
      <c r="M82" s="13" t="s">
        <v>30</v>
      </c>
      <c r="N82" s="13" t="s">
        <v>60</v>
      </c>
      <c r="O82" s="13" t="s">
        <v>305</v>
      </c>
      <c r="P82" s="13" t="s">
        <v>507</v>
      </c>
      <c r="Q82" s="13" t="s">
        <v>955</v>
      </c>
      <c r="R82" s="15"/>
      <c r="S82" s="13" t="s">
        <v>36</v>
      </c>
      <c r="T82" s="13" t="s">
        <v>91</v>
      </c>
      <c r="U82" s="13" t="s">
        <v>51</v>
      </c>
      <c r="V82" s="15"/>
      <c r="W82" s="13" t="s">
        <v>956</v>
      </c>
    </row>
    <row r="83" spans="1:23" ht="20" customHeight="1">
      <c r="A83" s="18" t="s">
        <v>957</v>
      </c>
      <c r="B83" s="12" t="s">
        <v>958</v>
      </c>
      <c r="C83" s="13" t="s">
        <v>1142</v>
      </c>
      <c r="D83" s="15"/>
      <c r="E83" s="13" t="s">
        <v>959</v>
      </c>
      <c r="F83" s="13" t="s">
        <v>960</v>
      </c>
      <c r="G83" s="14">
        <v>2120</v>
      </c>
      <c r="H83" s="14">
        <v>3400</v>
      </c>
      <c r="I83" s="13" t="s">
        <v>44</v>
      </c>
      <c r="J83" s="13" t="s">
        <v>961</v>
      </c>
      <c r="K83" s="13" t="s">
        <v>962</v>
      </c>
      <c r="L83" s="14">
        <v>167631</v>
      </c>
      <c r="M83" s="13" t="s">
        <v>74</v>
      </c>
      <c r="N83" s="13" t="s">
        <v>269</v>
      </c>
      <c r="O83" s="13" t="s">
        <v>270</v>
      </c>
      <c r="P83" s="13" t="s">
        <v>271</v>
      </c>
      <c r="Q83" s="13" t="s">
        <v>673</v>
      </c>
      <c r="R83" s="15"/>
      <c r="S83" s="13" t="s">
        <v>50</v>
      </c>
      <c r="T83" s="13" t="s">
        <v>37</v>
      </c>
      <c r="U83" s="13" t="s">
        <v>51</v>
      </c>
      <c r="V83" s="15"/>
      <c r="W83" s="13" t="s">
        <v>963</v>
      </c>
    </row>
    <row r="84" spans="1:23" ht="20" customHeight="1">
      <c r="A84" s="18" t="s">
        <v>964</v>
      </c>
      <c r="B84" s="12" t="s">
        <v>965</v>
      </c>
      <c r="C84" s="13" t="s">
        <v>1142</v>
      </c>
      <c r="D84" s="15"/>
      <c r="E84" s="13" t="s">
        <v>966</v>
      </c>
      <c r="F84" s="13" t="s">
        <v>967</v>
      </c>
      <c r="G84" s="14">
        <v>1970</v>
      </c>
      <c r="H84" s="14">
        <v>5353</v>
      </c>
      <c r="I84" s="13" t="s">
        <v>968</v>
      </c>
      <c r="J84" s="13" t="s">
        <v>969</v>
      </c>
      <c r="K84" s="13" t="s">
        <v>970</v>
      </c>
      <c r="L84" s="14">
        <v>167729</v>
      </c>
      <c r="M84" s="13" t="s">
        <v>74</v>
      </c>
      <c r="N84" s="13" t="s">
        <v>435</v>
      </c>
      <c r="O84" s="13" t="s">
        <v>436</v>
      </c>
      <c r="P84" s="13" t="s">
        <v>361</v>
      </c>
      <c r="Q84" s="13" t="s">
        <v>362</v>
      </c>
      <c r="R84" s="15"/>
      <c r="S84" s="13" t="s">
        <v>36</v>
      </c>
      <c r="T84" s="13" t="s">
        <v>91</v>
      </c>
      <c r="U84" s="13" t="s">
        <v>51</v>
      </c>
      <c r="V84" s="15"/>
      <c r="W84" s="13" t="s">
        <v>971</v>
      </c>
    </row>
    <row r="85" spans="1:23" ht="20" customHeight="1">
      <c r="A85" s="18" t="s">
        <v>978</v>
      </c>
      <c r="B85" s="12" t="s">
        <v>979</v>
      </c>
      <c r="C85" s="13" t="s">
        <v>1159</v>
      </c>
      <c r="D85" s="15"/>
      <c r="E85" s="13" t="s">
        <v>980</v>
      </c>
      <c r="F85" s="13" t="s">
        <v>42</v>
      </c>
      <c r="G85" s="14">
        <v>2115</v>
      </c>
      <c r="H85" s="15"/>
      <c r="I85" s="13" t="s">
        <v>44</v>
      </c>
      <c r="J85" s="13" t="s">
        <v>981</v>
      </c>
      <c r="K85" s="13" t="s">
        <v>982</v>
      </c>
      <c r="L85" s="14">
        <v>168148</v>
      </c>
      <c r="M85" s="13" t="s">
        <v>30</v>
      </c>
      <c r="N85" s="13" t="s">
        <v>60</v>
      </c>
      <c r="O85" s="13" t="s">
        <v>778</v>
      </c>
      <c r="P85" s="13" t="s">
        <v>352</v>
      </c>
      <c r="Q85" s="13" t="s">
        <v>353</v>
      </c>
      <c r="R85" s="13" t="s">
        <v>779</v>
      </c>
      <c r="S85" s="13" t="s">
        <v>50</v>
      </c>
      <c r="T85" s="13" t="s">
        <v>37</v>
      </c>
      <c r="U85" s="13" t="s">
        <v>51</v>
      </c>
      <c r="V85" s="15"/>
      <c r="W85" s="13" t="s">
        <v>983</v>
      </c>
    </row>
    <row r="86" spans="1:23" ht="20" customHeight="1">
      <c r="A86" s="18" t="s">
        <v>992</v>
      </c>
      <c r="B86" s="12" t="s">
        <v>993</v>
      </c>
      <c r="C86" s="13" t="s">
        <v>1142</v>
      </c>
      <c r="D86" s="13" t="s">
        <v>210</v>
      </c>
      <c r="E86" s="13" t="s">
        <v>994</v>
      </c>
      <c r="F86" s="13" t="s">
        <v>42</v>
      </c>
      <c r="G86" s="14">
        <v>2115</v>
      </c>
      <c r="H86" s="14">
        <v>5898</v>
      </c>
      <c r="I86" s="13" t="s">
        <v>44</v>
      </c>
      <c r="J86" s="13" t="s">
        <v>995</v>
      </c>
      <c r="K86" s="13" t="s">
        <v>996</v>
      </c>
      <c r="L86" s="14">
        <v>167783</v>
      </c>
      <c r="M86" s="13" t="s">
        <v>30</v>
      </c>
      <c r="N86" s="13" t="s">
        <v>60</v>
      </c>
      <c r="O86" s="13" t="s">
        <v>997</v>
      </c>
      <c r="P86" s="13" t="s">
        <v>998</v>
      </c>
      <c r="Q86" s="13" t="s">
        <v>999</v>
      </c>
      <c r="R86" s="15"/>
      <c r="S86" s="13" t="s">
        <v>50</v>
      </c>
      <c r="T86" s="13" t="s">
        <v>91</v>
      </c>
      <c r="U86" s="13" t="s">
        <v>51</v>
      </c>
      <c r="V86" s="15"/>
      <c r="W86" s="13" t="s">
        <v>1000</v>
      </c>
    </row>
    <row r="87" spans="1:23" ht="20" customHeight="1">
      <c r="A87" s="18" t="s">
        <v>1001</v>
      </c>
      <c r="B87" s="12" t="s">
        <v>993</v>
      </c>
      <c r="C87" s="13" t="s">
        <v>1160</v>
      </c>
      <c r="D87" s="13" t="s">
        <v>1002</v>
      </c>
      <c r="E87" s="13" t="s">
        <v>1003</v>
      </c>
      <c r="F87" s="13" t="s">
        <v>42</v>
      </c>
      <c r="G87" s="14">
        <v>2215</v>
      </c>
      <c r="H87" s="15"/>
      <c r="I87" s="13" t="s">
        <v>44</v>
      </c>
      <c r="J87" s="13" t="s">
        <v>995</v>
      </c>
      <c r="K87" s="13" t="s">
        <v>996</v>
      </c>
      <c r="L87" s="14">
        <v>167783</v>
      </c>
      <c r="M87" s="13" t="s">
        <v>30</v>
      </c>
      <c r="N87" s="13" t="s">
        <v>60</v>
      </c>
      <c r="O87" s="13" t="s">
        <v>997</v>
      </c>
      <c r="P87" s="13" t="s">
        <v>998</v>
      </c>
      <c r="Q87" s="13" t="s">
        <v>999</v>
      </c>
      <c r="R87" s="15"/>
      <c r="S87" s="13" t="s">
        <v>50</v>
      </c>
      <c r="T87" s="13" t="s">
        <v>91</v>
      </c>
      <c r="U87" s="13" t="s">
        <v>51</v>
      </c>
      <c r="V87" s="15"/>
      <c r="W87" s="13" t="s">
        <v>1004</v>
      </c>
    </row>
    <row r="88" spans="1:23" ht="20" customHeight="1">
      <c r="A88" s="18" t="s">
        <v>1005</v>
      </c>
      <c r="B88" s="12" t="s">
        <v>1006</v>
      </c>
      <c r="C88" s="13" t="s">
        <v>1142</v>
      </c>
      <c r="D88" s="13" t="s">
        <v>1007</v>
      </c>
      <c r="E88" s="13" t="s">
        <v>1008</v>
      </c>
      <c r="F88" s="13" t="s">
        <v>1007</v>
      </c>
      <c r="G88" s="14">
        <v>1581</v>
      </c>
      <c r="H88" s="15"/>
      <c r="I88" s="13" t="s">
        <v>1009</v>
      </c>
      <c r="J88" s="13" t="s">
        <v>1010</v>
      </c>
      <c r="K88" s="13" t="s">
        <v>1011</v>
      </c>
      <c r="L88" s="14">
        <v>445647</v>
      </c>
      <c r="M88" s="13" t="s">
        <v>30</v>
      </c>
      <c r="N88" s="13" t="s">
        <v>31</v>
      </c>
      <c r="O88" s="13" t="s">
        <v>32</v>
      </c>
      <c r="P88" s="13" t="s">
        <v>33</v>
      </c>
      <c r="Q88" s="13" t="s">
        <v>48</v>
      </c>
      <c r="R88" s="13" t="s">
        <v>345</v>
      </c>
      <c r="S88" s="13" t="s">
        <v>36</v>
      </c>
      <c r="T88" s="13" t="s">
        <v>37</v>
      </c>
      <c r="U88" s="13" t="s">
        <v>51</v>
      </c>
      <c r="V88" s="15"/>
      <c r="W88" s="13" t="s">
        <v>1012</v>
      </c>
    </row>
    <row r="89" spans="1:23" ht="20" customHeight="1">
      <c r="A89" s="18" t="s">
        <v>1013</v>
      </c>
      <c r="B89" s="12" t="s">
        <v>1014</v>
      </c>
      <c r="C89" s="13" t="s">
        <v>1142</v>
      </c>
      <c r="D89" s="13" t="s">
        <v>42</v>
      </c>
      <c r="E89" s="13" t="s">
        <v>1015</v>
      </c>
      <c r="F89" s="13" t="s">
        <v>42</v>
      </c>
      <c r="G89" s="14">
        <v>2129</v>
      </c>
      <c r="H89" s="15"/>
      <c r="I89" s="13" t="s">
        <v>44</v>
      </c>
      <c r="J89" s="13" t="s">
        <v>1016</v>
      </c>
      <c r="K89" s="13" t="s">
        <v>1017</v>
      </c>
      <c r="L89" s="14">
        <v>475273</v>
      </c>
      <c r="M89" s="13" t="s">
        <v>30</v>
      </c>
      <c r="N89" s="13" t="s">
        <v>606</v>
      </c>
      <c r="O89" s="13" t="s">
        <v>76</v>
      </c>
      <c r="P89" s="13" t="s">
        <v>352</v>
      </c>
      <c r="Q89" s="13" t="s">
        <v>353</v>
      </c>
      <c r="R89" s="13" t="s">
        <v>1018</v>
      </c>
      <c r="S89" s="13" t="s">
        <v>282</v>
      </c>
      <c r="T89" s="13" t="s">
        <v>37</v>
      </c>
      <c r="U89" s="13" t="s">
        <v>51</v>
      </c>
      <c r="V89" s="15"/>
      <c r="W89" s="13" t="s">
        <v>1019</v>
      </c>
    </row>
    <row r="90" spans="1:23" ht="20" customHeight="1">
      <c r="A90" s="18" t="s">
        <v>1020</v>
      </c>
      <c r="B90" s="12" t="s">
        <v>1021</v>
      </c>
      <c r="C90" s="13" t="s">
        <v>1142</v>
      </c>
      <c r="D90" s="15"/>
      <c r="E90" s="13" t="s">
        <v>1022</v>
      </c>
      <c r="F90" s="13" t="s">
        <v>228</v>
      </c>
      <c r="G90" s="14">
        <v>2135</v>
      </c>
      <c r="H90" s="15"/>
      <c r="I90" s="13" t="s">
        <v>44</v>
      </c>
      <c r="J90" s="13" t="s">
        <v>1023</v>
      </c>
      <c r="K90" s="13" t="s">
        <v>1024</v>
      </c>
      <c r="L90" s="14">
        <v>167677</v>
      </c>
      <c r="M90" s="13" t="s">
        <v>30</v>
      </c>
      <c r="N90" s="13" t="s">
        <v>60</v>
      </c>
      <c r="O90" s="13" t="s">
        <v>61</v>
      </c>
      <c r="P90" s="13" t="s">
        <v>352</v>
      </c>
      <c r="Q90" s="13" t="s">
        <v>353</v>
      </c>
      <c r="R90" s="13" t="s">
        <v>159</v>
      </c>
      <c r="S90" s="13" t="s">
        <v>50</v>
      </c>
      <c r="T90" s="13" t="s">
        <v>91</v>
      </c>
      <c r="U90" s="13" t="s">
        <v>51</v>
      </c>
      <c r="V90" s="15"/>
      <c r="W90" s="13" t="s">
        <v>1025</v>
      </c>
    </row>
    <row r="91" spans="1:23" ht="20" customHeight="1">
      <c r="A91" s="18" t="s">
        <v>1026</v>
      </c>
      <c r="B91" s="12" t="s">
        <v>1027</v>
      </c>
      <c r="C91" s="13" t="s">
        <v>1142</v>
      </c>
      <c r="D91" s="15"/>
      <c r="E91" s="13" t="s">
        <v>1028</v>
      </c>
      <c r="F91" s="13" t="s">
        <v>42</v>
      </c>
      <c r="G91" s="14">
        <v>2108</v>
      </c>
      <c r="H91" s="15"/>
      <c r="I91" s="13" t="s">
        <v>44</v>
      </c>
      <c r="J91" s="13" t="s">
        <v>1029</v>
      </c>
      <c r="K91" s="13" t="s">
        <v>1030</v>
      </c>
      <c r="L91" s="14">
        <v>168005</v>
      </c>
      <c r="M91" s="13" t="s">
        <v>30</v>
      </c>
      <c r="N91" s="13" t="s">
        <v>60</v>
      </c>
      <c r="O91" s="13" t="s">
        <v>215</v>
      </c>
      <c r="P91" s="13" t="s">
        <v>128</v>
      </c>
      <c r="Q91" s="13" t="s">
        <v>1031</v>
      </c>
      <c r="R91" s="15"/>
      <c r="S91" s="13" t="s">
        <v>50</v>
      </c>
      <c r="T91" s="13" t="s">
        <v>91</v>
      </c>
      <c r="U91" s="13" t="s">
        <v>51</v>
      </c>
      <c r="V91" s="15"/>
      <c r="W91" s="13" t="s">
        <v>1032</v>
      </c>
    </row>
    <row r="92" spans="1:23" ht="20" customHeight="1">
      <c r="A92" s="18" t="s">
        <v>1033</v>
      </c>
      <c r="B92" s="12" t="s">
        <v>1034</v>
      </c>
      <c r="C92" s="13" t="s">
        <v>1161</v>
      </c>
      <c r="D92" s="15"/>
      <c r="E92" s="13" t="s">
        <v>1035</v>
      </c>
      <c r="F92" s="13" t="s">
        <v>42</v>
      </c>
      <c r="G92" s="14">
        <v>2215</v>
      </c>
      <c r="H92" s="15"/>
      <c r="I92" s="13" t="s">
        <v>44</v>
      </c>
      <c r="J92" s="13" t="s">
        <v>1036</v>
      </c>
      <c r="K92" s="13" t="s">
        <v>1037</v>
      </c>
      <c r="L92" s="14">
        <v>164748</v>
      </c>
      <c r="M92" s="13" t="s">
        <v>30</v>
      </c>
      <c r="N92" s="13" t="s">
        <v>60</v>
      </c>
      <c r="O92" s="13" t="s">
        <v>136</v>
      </c>
      <c r="P92" s="13" t="s">
        <v>352</v>
      </c>
      <c r="Q92" s="13" t="s">
        <v>353</v>
      </c>
      <c r="R92" s="13" t="s">
        <v>139</v>
      </c>
      <c r="S92" s="13" t="s">
        <v>50</v>
      </c>
      <c r="T92" s="13" t="s">
        <v>91</v>
      </c>
      <c r="U92" s="13" t="s">
        <v>51</v>
      </c>
      <c r="V92" s="15"/>
      <c r="W92" s="13" t="s">
        <v>1038</v>
      </c>
    </row>
    <row r="93" spans="1:23" ht="20" customHeight="1">
      <c r="A93" s="18" t="s">
        <v>1058</v>
      </c>
      <c r="B93" s="12" t="s">
        <v>1049</v>
      </c>
      <c r="C93" s="13" t="s">
        <v>1142</v>
      </c>
      <c r="D93" s="13" t="s">
        <v>1059</v>
      </c>
      <c r="E93" s="13" t="s">
        <v>1060</v>
      </c>
      <c r="F93" s="13" t="s">
        <v>341</v>
      </c>
      <c r="G93" s="14">
        <v>2155</v>
      </c>
      <c r="H93" s="15"/>
      <c r="I93" s="13" t="s">
        <v>342</v>
      </c>
      <c r="J93" s="13" t="s">
        <v>1061</v>
      </c>
      <c r="K93" s="13" t="s">
        <v>1062</v>
      </c>
      <c r="L93" s="14">
        <v>168148</v>
      </c>
      <c r="M93" s="13" t="s">
        <v>30</v>
      </c>
      <c r="N93" s="13" t="s">
        <v>60</v>
      </c>
      <c r="O93" s="13" t="s">
        <v>215</v>
      </c>
      <c r="P93" s="13" t="s">
        <v>216</v>
      </c>
      <c r="Q93" s="13" t="s">
        <v>1056</v>
      </c>
      <c r="R93" s="15"/>
      <c r="S93" s="13" t="s">
        <v>36</v>
      </c>
      <c r="T93" s="13" t="s">
        <v>91</v>
      </c>
      <c r="U93" s="13" t="s">
        <v>51</v>
      </c>
      <c r="V93" s="15"/>
      <c r="W93" s="13" t="s">
        <v>1063</v>
      </c>
    </row>
    <row r="94" spans="1:23" ht="20" customHeight="1">
      <c r="A94" s="18" t="s">
        <v>1064</v>
      </c>
      <c r="B94" s="12" t="s">
        <v>1049</v>
      </c>
      <c r="C94" s="13" t="s">
        <v>1142</v>
      </c>
      <c r="D94" s="13" t="s">
        <v>1065</v>
      </c>
      <c r="E94" s="13" t="s">
        <v>1066</v>
      </c>
      <c r="F94" s="13" t="s">
        <v>42</v>
      </c>
      <c r="G94" s="14">
        <v>2111</v>
      </c>
      <c r="H94" s="15"/>
      <c r="I94" s="13" t="s">
        <v>44</v>
      </c>
      <c r="J94" s="13" t="s">
        <v>1067</v>
      </c>
      <c r="K94" s="13" t="s">
        <v>1068</v>
      </c>
      <c r="L94" s="14">
        <v>168148</v>
      </c>
      <c r="M94" s="13" t="s">
        <v>30</v>
      </c>
      <c r="N94" s="13" t="s">
        <v>60</v>
      </c>
      <c r="O94" s="13" t="s">
        <v>215</v>
      </c>
      <c r="P94" s="13" t="s">
        <v>216</v>
      </c>
      <c r="Q94" s="13" t="s">
        <v>1056</v>
      </c>
      <c r="R94" s="15"/>
      <c r="S94" s="13" t="s">
        <v>36</v>
      </c>
      <c r="T94" s="13" t="s">
        <v>91</v>
      </c>
      <c r="U94" s="13" t="s">
        <v>51</v>
      </c>
      <c r="V94" s="15"/>
      <c r="W94" s="13" t="s">
        <v>1069</v>
      </c>
    </row>
    <row r="95" spans="1:23" ht="20" customHeight="1">
      <c r="A95" s="18" t="s">
        <v>1077</v>
      </c>
      <c r="B95" s="12" t="s">
        <v>1078</v>
      </c>
      <c r="C95" s="13" t="s">
        <v>1142</v>
      </c>
      <c r="D95" s="13" t="s">
        <v>42</v>
      </c>
      <c r="E95" s="13" t="s">
        <v>1079</v>
      </c>
      <c r="F95" s="13" t="s">
        <v>42</v>
      </c>
      <c r="G95" s="14">
        <v>2125</v>
      </c>
      <c r="H95" s="14">
        <v>3393</v>
      </c>
      <c r="I95" s="13" t="s">
        <v>44</v>
      </c>
      <c r="J95" s="13" t="s">
        <v>1080</v>
      </c>
      <c r="K95" s="13" t="s">
        <v>1081</v>
      </c>
      <c r="L95" s="14">
        <v>166638</v>
      </c>
      <c r="M95" s="13" t="s">
        <v>74</v>
      </c>
      <c r="N95" s="13" t="s">
        <v>435</v>
      </c>
      <c r="O95" s="13" t="s">
        <v>1082</v>
      </c>
      <c r="P95" s="13" t="s">
        <v>216</v>
      </c>
      <c r="Q95" s="13" t="s">
        <v>217</v>
      </c>
      <c r="R95" s="15"/>
      <c r="S95" s="13" t="s">
        <v>50</v>
      </c>
      <c r="T95" s="13" t="s">
        <v>37</v>
      </c>
      <c r="U95" s="13" t="s">
        <v>51</v>
      </c>
      <c r="V95" s="15"/>
      <c r="W95" s="13" t="s">
        <v>1083</v>
      </c>
    </row>
    <row r="96" spans="1:23" ht="20" customHeight="1">
      <c r="A96" s="18" t="s">
        <v>1097</v>
      </c>
      <c r="B96" s="12" t="s">
        <v>1098</v>
      </c>
      <c r="C96" s="13" t="s">
        <v>1142</v>
      </c>
      <c r="D96" s="15"/>
      <c r="E96" s="13" t="s">
        <v>1099</v>
      </c>
      <c r="F96" s="13" t="s">
        <v>42</v>
      </c>
      <c r="G96" s="14">
        <v>2111</v>
      </c>
      <c r="H96" s="15"/>
      <c r="I96" s="13" t="s">
        <v>44</v>
      </c>
      <c r="J96" s="13" t="s">
        <v>1100</v>
      </c>
      <c r="K96" s="13" t="s">
        <v>1101</v>
      </c>
      <c r="L96" s="14">
        <v>429128</v>
      </c>
      <c r="M96" s="13" t="s">
        <v>30</v>
      </c>
      <c r="N96" s="13" t="s">
        <v>606</v>
      </c>
      <c r="O96" s="13" t="s">
        <v>76</v>
      </c>
      <c r="P96" s="13" t="s">
        <v>271</v>
      </c>
      <c r="Q96" s="13" t="s">
        <v>1102</v>
      </c>
      <c r="R96" s="15"/>
      <c r="S96" s="13" t="s">
        <v>50</v>
      </c>
      <c r="T96" s="13" t="s">
        <v>37</v>
      </c>
      <c r="U96" s="13" t="s">
        <v>51</v>
      </c>
      <c r="V96" s="15"/>
      <c r="W96" s="13" t="s">
        <v>1103</v>
      </c>
    </row>
    <row r="97" spans="1:23" ht="20" customHeight="1">
      <c r="A97" s="18" t="s">
        <v>1104</v>
      </c>
      <c r="B97" s="12" t="s">
        <v>1105</v>
      </c>
      <c r="C97" s="13" t="s">
        <v>1142</v>
      </c>
      <c r="D97" s="15"/>
      <c r="E97" s="13" t="s">
        <v>1106</v>
      </c>
      <c r="F97" s="13" t="s">
        <v>83</v>
      </c>
      <c r="G97" s="14">
        <v>2481</v>
      </c>
      <c r="H97" s="14">
        <v>8203</v>
      </c>
      <c r="I97" s="13" t="s">
        <v>84</v>
      </c>
      <c r="J97" s="13" t="s">
        <v>1107</v>
      </c>
      <c r="K97" s="13" t="s">
        <v>1108</v>
      </c>
      <c r="L97" s="14">
        <v>168218</v>
      </c>
      <c r="M97" s="13" t="s">
        <v>30</v>
      </c>
      <c r="N97" s="13" t="s">
        <v>60</v>
      </c>
      <c r="O97" s="13" t="s">
        <v>1109</v>
      </c>
      <c r="P97" s="13" t="s">
        <v>447</v>
      </c>
      <c r="Q97" s="13" t="s">
        <v>448</v>
      </c>
      <c r="R97" s="15"/>
      <c r="S97" s="13" t="s">
        <v>36</v>
      </c>
      <c r="T97" s="13" t="s">
        <v>91</v>
      </c>
      <c r="U97" s="13" t="s">
        <v>51</v>
      </c>
      <c r="V97" s="15"/>
      <c r="W97" s="13" t="s">
        <v>1110</v>
      </c>
    </row>
    <row r="98" spans="1:23" ht="20" customHeight="1">
      <c r="A98" s="18" t="s">
        <v>1111</v>
      </c>
      <c r="B98" s="12" t="s">
        <v>1112</v>
      </c>
      <c r="C98" s="13" t="s">
        <v>1142</v>
      </c>
      <c r="D98" s="15"/>
      <c r="E98" s="13" t="s">
        <v>1113</v>
      </c>
      <c r="F98" s="13" t="s">
        <v>42</v>
      </c>
      <c r="G98" s="14">
        <v>2115</v>
      </c>
      <c r="H98" s="15"/>
      <c r="I98" s="13" t="s">
        <v>44</v>
      </c>
      <c r="J98" s="13" t="s">
        <v>1114</v>
      </c>
      <c r="K98" s="13" t="s">
        <v>1115</v>
      </c>
      <c r="L98" s="14">
        <v>168227</v>
      </c>
      <c r="M98" s="13" t="s">
        <v>30</v>
      </c>
      <c r="N98" s="13" t="s">
        <v>60</v>
      </c>
      <c r="O98" s="13" t="s">
        <v>119</v>
      </c>
      <c r="P98" s="13" t="s">
        <v>414</v>
      </c>
      <c r="Q98" s="13" t="s">
        <v>1116</v>
      </c>
      <c r="R98" s="13" t="s">
        <v>449</v>
      </c>
      <c r="S98" s="13" t="s">
        <v>50</v>
      </c>
      <c r="T98" s="13" t="s">
        <v>91</v>
      </c>
      <c r="U98" s="13" t="s">
        <v>51</v>
      </c>
      <c r="V98" s="15"/>
      <c r="W98" s="13" t="s">
        <v>1117</v>
      </c>
    </row>
    <row r="99" spans="1:23" ht="20" customHeight="1">
      <c r="A99" s="18" t="s">
        <v>1118</v>
      </c>
      <c r="B99" s="12" t="s">
        <v>1119</v>
      </c>
      <c r="C99" s="13" t="s">
        <v>1162</v>
      </c>
      <c r="D99" s="15"/>
      <c r="E99" s="13" t="s">
        <v>1120</v>
      </c>
      <c r="F99" s="13" t="s">
        <v>42</v>
      </c>
      <c r="G99" s="14">
        <v>2215</v>
      </c>
      <c r="H99" s="15"/>
      <c r="I99" s="13" t="s">
        <v>44</v>
      </c>
      <c r="J99" s="13" t="s">
        <v>1121</v>
      </c>
      <c r="K99" s="13" t="s">
        <v>1122</v>
      </c>
      <c r="L99" s="14">
        <v>168290</v>
      </c>
      <c r="M99" s="13" t="s">
        <v>30</v>
      </c>
      <c r="N99" s="13" t="s">
        <v>60</v>
      </c>
      <c r="O99" s="13" t="s">
        <v>305</v>
      </c>
      <c r="P99" s="13" t="s">
        <v>1123</v>
      </c>
      <c r="Q99" s="13" t="s">
        <v>1124</v>
      </c>
      <c r="R99" s="13" t="s">
        <v>289</v>
      </c>
      <c r="S99" s="13" t="s">
        <v>50</v>
      </c>
      <c r="T99" s="13" t="s">
        <v>91</v>
      </c>
      <c r="U99" s="13" t="s">
        <v>51</v>
      </c>
      <c r="V99" s="15"/>
      <c r="W99" s="13" t="s">
        <v>1125</v>
      </c>
    </row>
    <row r="100" spans="1:23" ht="20" customHeight="1">
      <c r="A100" s="18" t="s">
        <v>1126</v>
      </c>
      <c r="B100" s="12" t="s">
        <v>1127</v>
      </c>
      <c r="C100" s="13" t="s">
        <v>1142</v>
      </c>
      <c r="D100" s="15"/>
      <c r="E100" s="13" t="s">
        <v>1128</v>
      </c>
      <c r="F100" s="13" t="s">
        <v>222</v>
      </c>
      <c r="G100" s="14">
        <v>2459</v>
      </c>
      <c r="H100" s="15"/>
      <c r="I100" s="13" t="s">
        <v>57</v>
      </c>
      <c r="J100" s="13" t="s">
        <v>1129</v>
      </c>
      <c r="K100" s="13" t="s">
        <v>1130</v>
      </c>
      <c r="L100" s="14">
        <v>166717</v>
      </c>
      <c r="M100" s="13" t="s">
        <v>30</v>
      </c>
      <c r="N100" s="13" t="s">
        <v>60</v>
      </c>
      <c r="O100" s="13" t="s">
        <v>99</v>
      </c>
      <c r="P100" s="13" t="s">
        <v>1131</v>
      </c>
      <c r="Q100" s="13" t="s">
        <v>1132</v>
      </c>
      <c r="R100" s="13" t="s">
        <v>1133</v>
      </c>
      <c r="S100" s="13" t="s">
        <v>65</v>
      </c>
      <c r="T100" s="13" t="s">
        <v>37</v>
      </c>
      <c r="U100" s="13" t="s">
        <v>51</v>
      </c>
      <c r="V100" s="15"/>
      <c r="W100" s="13" t="s">
        <v>1134</v>
      </c>
    </row>
  </sheetData>
  <mergeCells count="1">
    <mergeCell ref="A1:W1"/>
  </mergeCells>
  <hyperlinks>
    <hyperlink ref="K3" r:id="rId1" xr:uid="{00000000-0004-0000-0100-000000000000}"/>
    <hyperlink ref="U3" r:id="rId2" xr:uid="{00000000-0004-0000-0100-000001000000}"/>
    <hyperlink ref="K4" r:id="rId3" xr:uid="{00000000-0004-0000-0100-000002000000}"/>
    <hyperlink ref="U4" r:id="rId4" xr:uid="{00000000-0004-0000-0100-000003000000}"/>
    <hyperlink ref="K5" r:id="rId5" xr:uid="{00000000-0004-0000-0100-000004000000}"/>
    <hyperlink ref="U5" r:id="rId6" xr:uid="{00000000-0004-0000-0100-000005000000}"/>
    <hyperlink ref="K6" r:id="rId7" xr:uid="{00000000-0004-0000-0100-000006000000}"/>
    <hyperlink ref="U6" r:id="rId8" xr:uid="{00000000-0004-0000-0100-000007000000}"/>
    <hyperlink ref="K7" r:id="rId9" xr:uid="{00000000-0004-0000-0100-000008000000}"/>
    <hyperlink ref="U7" r:id="rId10" xr:uid="{00000000-0004-0000-0100-000009000000}"/>
    <hyperlink ref="K8" r:id="rId11" xr:uid="{00000000-0004-0000-0100-00000A000000}"/>
    <hyperlink ref="U8" r:id="rId12" xr:uid="{00000000-0004-0000-0100-00000B000000}"/>
    <hyperlink ref="K9" r:id="rId13" xr:uid="{00000000-0004-0000-0100-00000C000000}"/>
    <hyperlink ref="U9" r:id="rId14" xr:uid="{00000000-0004-0000-0100-00000D000000}"/>
    <hyperlink ref="K10" r:id="rId15" xr:uid="{00000000-0004-0000-0100-00000E000000}"/>
    <hyperlink ref="U10" r:id="rId16" xr:uid="{00000000-0004-0000-0100-00000F000000}"/>
    <hyperlink ref="K11" r:id="rId17" xr:uid="{00000000-0004-0000-0100-000010000000}"/>
    <hyperlink ref="U11" r:id="rId18" xr:uid="{00000000-0004-0000-0100-000011000000}"/>
    <hyperlink ref="K12" r:id="rId19" xr:uid="{00000000-0004-0000-0100-000012000000}"/>
    <hyperlink ref="U12" r:id="rId20" xr:uid="{00000000-0004-0000-0100-000013000000}"/>
    <hyperlink ref="K13" r:id="rId21" xr:uid="{00000000-0004-0000-0100-000014000000}"/>
    <hyperlink ref="U13" r:id="rId22" xr:uid="{00000000-0004-0000-0100-000015000000}"/>
    <hyperlink ref="K14" r:id="rId23" xr:uid="{00000000-0004-0000-0100-000016000000}"/>
    <hyperlink ref="U14" r:id="rId24" xr:uid="{00000000-0004-0000-0100-000017000000}"/>
    <hyperlink ref="K15" r:id="rId25" xr:uid="{00000000-0004-0000-0100-000018000000}"/>
    <hyperlink ref="U15" r:id="rId26" xr:uid="{00000000-0004-0000-0100-000019000000}"/>
    <hyperlink ref="K16" r:id="rId27" xr:uid="{00000000-0004-0000-0100-00001A000000}"/>
    <hyperlink ref="U16" r:id="rId28" xr:uid="{00000000-0004-0000-0100-00001B000000}"/>
    <hyperlink ref="K17" r:id="rId29" xr:uid="{00000000-0004-0000-0100-00001C000000}"/>
    <hyperlink ref="U17" r:id="rId30" xr:uid="{00000000-0004-0000-0100-00001D000000}"/>
    <hyperlink ref="K18" r:id="rId31" xr:uid="{00000000-0004-0000-0100-00001E000000}"/>
    <hyperlink ref="U18" r:id="rId32" xr:uid="{00000000-0004-0000-0100-00001F000000}"/>
    <hyperlink ref="K19" r:id="rId33" xr:uid="{00000000-0004-0000-0100-000020000000}"/>
    <hyperlink ref="U19" r:id="rId34" xr:uid="{00000000-0004-0000-0100-000021000000}"/>
    <hyperlink ref="K20" r:id="rId35" xr:uid="{00000000-0004-0000-0100-000022000000}"/>
    <hyperlink ref="U20" r:id="rId36" xr:uid="{00000000-0004-0000-0100-000023000000}"/>
    <hyperlink ref="K21" r:id="rId37" xr:uid="{00000000-0004-0000-0100-000024000000}"/>
    <hyperlink ref="U21" r:id="rId38" xr:uid="{00000000-0004-0000-0100-000025000000}"/>
    <hyperlink ref="K22" r:id="rId39" xr:uid="{00000000-0004-0000-0100-000026000000}"/>
    <hyperlink ref="U22" r:id="rId40" xr:uid="{00000000-0004-0000-0100-000027000000}"/>
    <hyperlink ref="K23" r:id="rId41" xr:uid="{00000000-0004-0000-0100-000028000000}"/>
    <hyperlink ref="U23" r:id="rId42" xr:uid="{00000000-0004-0000-0100-000029000000}"/>
    <hyperlink ref="K24" r:id="rId43" xr:uid="{00000000-0004-0000-0100-00002A000000}"/>
    <hyperlink ref="U24" r:id="rId44" xr:uid="{00000000-0004-0000-0100-00002B000000}"/>
    <hyperlink ref="K25" r:id="rId45" xr:uid="{00000000-0004-0000-0100-00002C000000}"/>
    <hyperlink ref="U25" r:id="rId46" xr:uid="{00000000-0004-0000-0100-00002D000000}"/>
    <hyperlink ref="K26" r:id="rId47" xr:uid="{00000000-0004-0000-0100-00002E000000}"/>
    <hyperlink ref="U26" r:id="rId48" xr:uid="{00000000-0004-0000-0100-00002F000000}"/>
    <hyperlink ref="K27" r:id="rId49" xr:uid="{00000000-0004-0000-0100-000030000000}"/>
    <hyperlink ref="U27" r:id="rId50" xr:uid="{00000000-0004-0000-0100-000031000000}"/>
    <hyperlink ref="K28" r:id="rId51" xr:uid="{00000000-0004-0000-0100-000032000000}"/>
    <hyperlink ref="U28" r:id="rId52" xr:uid="{00000000-0004-0000-0100-000033000000}"/>
    <hyperlink ref="K29" r:id="rId53" xr:uid="{00000000-0004-0000-0100-000034000000}"/>
    <hyperlink ref="U29" r:id="rId54" xr:uid="{00000000-0004-0000-0100-000035000000}"/>
    <hyperlink ref="K30" r:id="rId55" xr:uid="{00000000-0004-0000-0100-000036000000}"/>
    <hyperlink ref="U30" r:id="rId56" xr:uid="{00000000-0004-0000-0100-000037000000}"/>
    <hyperlink ref="K31" r:id="rId57" xr:uid="{00000000-0004-0000-0100-000038000000}"/>
    <hyperlink ref="U31" r:id="rId58" xr:uid="{00000000-0004-0000-0100-000039000000}"/>
    <hyperlink ref="K32" r:id="rId59" xr:uid="{00000000-0004-0000-0100-00003A000000}"/>
    <hyperlink ref="U32" r:id="rId60" xr:uid="{00000000-0004-0000-0100-00003B000000}"/>
    <hyperlink ref="K33" r:id="rId61" xr:uid="{00000000-0004-0000-0100-00003C000000}"/>
    <hyperlink ref="U33" r:id="rId62" xr:uid="{00000000-0004-0000-0100-00003D000000}"/>
    <hyperlink ref="K34" r:id="rId63" xr:uid="{00000000-0004-0000-0100-00003E000000}"/>
    <hyperlink ref="U34" r:id="rId64" xr:uid="{00000000-0004-0000-0100-00003F000000}"/>
    <hyperlink ref="K35" r:id="rId65" xr:uid="{00000000-0004-0000-0100-000040000000}"/>
    <hyperlink ref="U35" r:id="rId66" xr:uid="{00000000-0004-0000-0100-000041000000}"/>
    <hyperlink ref="K36" r:id="rId67" xr:uid="{00000000-0004-0000-0100-000042000000}"/>
    <hyperlink ref="U36" r:id="rId68" xr:uid="{00000000-0004-0000-0100-000043000000}"/>
    <hyperlink ref="K37" r:id="rId69" xr:uid="{00000000-0004-0000-0100-000044000000}"/>
    <hyperlink ref="U37" r:id="rId70" xr:uid="{00000000-0004-0000-0100-000045000000}"/>
    <hyperlink ref="K38" r:id="rId71" xr:uid="{00000000-0004-0000-0100-000046000000}"/>
    <hyperlink ref="K39" r:id="rId72" xr:uid="{00000000-0004-0000-0100-000047000000}"/>
    <hyperlink ref="K40" r:id="rId73" xr:uid="{00000000-0004-0000-0100-000048000000}"/>
    <hyperlink ref="K41" r:id="rId74" xr:uid="{00000000-0004-0000-0100-000049000000}"/>
    <hyperlink ref="K42" r:id="rId75" xr:uid="{00000000-0004-0000-0100-00004A000000}"/>
    <hyperlink ref="K43" r:id="rId76" xr:uid="{00000000-0004-0000-0100-00004B000000}"/>
    <hyperlink ref="K44" r:id="rId77" xr:uid="{00000000-0004-0000-0100-00004C000000}"/>
    <hyperlink ref="K45" r:id="rId78" xr:uid="{00000000-0004-0000-0100-00004D000000}"/>
    <hyperlink ref="U45" r:id="rId79" xr:uid="{00000000-0004-0000-0100-00004E000000}"/>
    <hyperlink ref="K46" r:id="rId80" xr:uid="{00000000-0004-0000-0100-00004F000000}"/>
    <hyperlink ref="U46" r:id="rId81" xr:uid="{00000000-0004-0000-0100-000050000000}"/>
    <hyperlink ref="K47" r:id="rId82" xr:uid="{00000000-0004-0000-0100-000051000000}"/>
    <hyperlink ref="U47" r:id="rId83" xr:uid="{00000000-0004-0000-0100-000052000000}"/>
    <hyperlink ref="K48" r:id="rId84" xr:uid="{00000000-0004-0000-0100-000053000000}"/>
    <hyperlink ref="U48" r:id="rId85" xr:uid="{00000000-0004-0000-0100-000054000000}"/>
    <hyperlink ref="K49" r:id="rId86" xr:uid="{00000000-0004-0000-0100-000055000000}"/>
    <hyperlink ref="U49" r:id="rId87" xr:uid="{00000000-0004-0000-0100-000056000000}"/>
    <hyperlink ref="K50" r:id="rId88" xr:uid="{00000000-0004-0000-0100-000057000000}"/>
    <hyperlink ref="U50" r:id="rId89" xr:uid="{00000000-0004-0000-0100-000058000000}"/>
    <hyperlink ref="K51" r:id="rId90" xr:uid="{00000000-0004-0000-0100-000059000000}"/>
    <hyperlink ref="U51" r:id="rId91" xr:uid="{00000000-0004-0000-0100-00005A000000}"/>
    <hyperlink ref="K52" r:id="rId92" xr:uid="{00000000-0004-0000-0100-00005B000000}"/>
    <hyperlink ref="U52" r:id="rId93" xr:uid="{00000000-0004-0000-0100-00005C000000}"/>
    <hyperlink ref="K53" r:id="rId94" xr:uid="{00000000-0004-0000-0100-00005D000000}"/>
    <hyperlink ref="U53" r:id="rId95" xr:uid="{00000000-0004-0000-0100-00005E000000}"/>
    <hyperlink ref="K54" r:id="rId96" xr:uid="{00000000-0004-0000-0100-00005F000000}"/>
    <hyperlink ref="U54" r:id="rId97" xr:uid="{00000000-0004-0000-0100-000060000000}"/>
    <hyperlink ref="K55" r:id="rId98" xr:uid="{00000000-0004-0000-0100-000061000000}"/>
    <hyperlink ref="U55" r:id="rId99" xr:uid="{00000000-0004-0000-0100-000062000000}"/>
    <hyperlink ref="K56" r:id="rId100" xr:uid="{00000000-0004-0000-0100-000063000000}"/>
    <hyperlink ref="U56" r:id="rId101" xr:uid="{00000000-0004-0000-0100-000064000000}"/>
    <hyperlink ref="K57" r:id="rId102" xr:uid="{00000000-0004-0000-0100-000065000000}"/>
    <hyperlink ref="U57" r:id="rId103" xr:uid="{00000000-0004-0000-0100-000066000000}"/>
    <hyperlink ref="K58" r:id="rId104" xr:uid="{00000000-0004-0000-0100-000067000000}"/>
    <hyperlink ref="U58" r:id="rId105" xr:uid="{00000000-0004-0000-0100-000068000000}"/>
    <hyperlink ref="K59" r:id="rId106" xr:uid="{00000000-0004-0000-0100-000069000000}"/>
    <hyperlink ref="U59" r:id="rId107" xr:uid="{00000000-0004-0000-0100-00006A000000}"/>
    <hyperlink ref="K60" r:id="rId108" xr:uid="{00000000-0004-0000-0100-00006B000000}"/>
    <hyperlink ref="U60" r:id="rId109" xr:uid="{00000000-0004-0000-0100-00006C000000}"/>
    <hyperlink ref="K61" r:id="rId110" xr:uid="{00000000-0004-0000-0100-00006D000000}"/>
    <hyperlink ref="U61" r:id="rId111" xr:uid="{00000000-0004-0000-0100-00006E000000}"/>
    <hyperlink ref="K62" r:id="rId112" xr:uid="{00000000-0004-0000-0100-00006F000000}"/>
    <hyperlink ref="U62" r:id="rId113" xr:uid="{00000000-0004-0000-0100-000070000000}"/>
    <hyperlink ref="K63" r:id="rId114" xr:uid="{00000000-0004-0000-0100-000071000000}"/>
    <hyperlink ref="U63" r:id="rId115" xr:uid="{00000000-0004-0000-0100-000072000000}"/>
    <hyperlink ref="K64" r:id="rId116" xr:uid="{00000000-0004-0000-0100-000073000000}"/>
    <hyperlink ref="U64" r:id="rId117" xr:uid="{00000000-0004-0000-0100-000074000000}"/>
    <hyperlink ref="K65" r:id="rId118" xr:uid="{00000000-0004-0000-0100-000075000000}"/>
    <hyperlink ref="U65" r:id="rId119" xr:uid="{00000000-0004-0000-0100-000076000000}"/>
    <hyperlink ref="K66" r:id="rId120" xr:uid="{00000000-0004-0000-0100-000077000000}"/>
    <hyperlink ref="U66" r:id="rId121" xr:uid="{00000000-0004-0000-0100-000078000000}"/>
    <hyperlink ref="K67" r:id="rId122" xr:uid="{00000000-0004-0000-0100-000079000000}"/>
    <hyperlink ref="U67" r:id="rId123" xr:uid="{00000000-0004-0000-0100-00007A000000}"/>
    <hyperlink ref="K68" r:id="rId124" xr:uid="{00000000-0004-0000-0100-00007B000000}"/>
    <hyperlink ref="U68" r:id="rId125" xr:uid="{00000000-0004-0000-0100-00007C000000}"/>
    <hyperlink ref="K69" r:id="rId126" xr:uid="{00000000-0004-0000-0100-00007D000000}"/>
    <hyperlink ref="U69" r:id="rId127" xr:uid="{00000000-0004-0000-0100-00007E000000}"/>
    <hyperlink ref="K70" r:id="rId128" xr:uid="{00000000-0004-0000-0100-00007F000000}"/>
    <hyperlink ref="U70" r:id="rId129" xr:uid="{00000000-0004-0000-0100-000080000000}"/>
    <hyperlink ref="K71" r:id="rId130" xr:uid="{00000000-0004-0000-0100-000081000000}"/>
    <hyperlink ref="U71" r:id="rId131" xr:uid="{00000000-0004-0000-0100-000082000000}"/>
    <hyperlink ref="K72" r:id="rId132" xr:uid="{00000000-0004-0000-0100-000083000000}"/>
    <hyperlink ref="U72" r:id="rId133" xr:uid="{00000000-0004-0000-0100-000084000000}"/>
    <hyperlink ref="K73" r:id="rId134" xr:uid="{00000000-0004-0000-0100-000085000000}"/>
    <hyperlink ref="U73" r:id="rId135" xr:uid="{00000000-0004-0000-0100-000086000000}"/>
    <hyperlink ref="K74" r:id="rId136" xr:uid="{00000000-0004-0000-0100-000087000000}"/>
    <hyperlink ref="U74" r:id="rId137" xr:uid="{00000000-0004-0000-0100-000088000000}"/>
    <hyperlink ref="K75" r:id="rId138" xr:uid="{00000000-0004-0000-0100-000089000000}"/>
    <hyperlink ref="U75" r:id="rId139" xr:uid="{00000000-0004-0000-0100-00008A000000}"/>
    <hyperlink ref="K76" r:id="rId140" xr:uid="{00000000-0004-0000-0100-00008B000000}"/>
    <hyperlink ref="U76" r:id="rId141" xr:uid="{00000000-0004-0000-0100-00008C000000}"/>
    <hyperlink ref="K77" r:id="rId142" xr:uid="{00000000-0004-0000-0100-00008D000000}"/>
    <hyperlink ref="U77" r:id="rId143" xr:uid="{00000000-0004-0000-0100-00008E000000}"/>
    <hyperlink ref="K78" r:id="rId144" xr:uid="{00000000-0004-0000-0100-00008F000000}"/>
    <hyperlink ref="U78" r:id="rId145" xr:uid="{00000000-0004-0000-0100-000090000000}"/>
    <hyperlink ref="K79" r:id="rId146" xr:uid="{00000000-0004-0000-0100-000091000000}"/>
    <hyperlink ref="U79" r:id="rId147" xr:uid="{00000000-0004-0000-0100-000092000000}"/>
    <hyperlink ref="K80" r:id="rId148" xr:uid="{00000000-0004-0000-0100-000093000000}"/>
    <hyperlink ref="U80" r:id="rId149" xr:uid="{00000000-0004-0000-0100-000094000000}"/>
    <hyperlink ref="K81" r:id="rId150" xr:uid="{00000000-0004-0000-0100-000095000000}"/>
    <hyperlink ref="U81" r:id="rId151" xr:uid="{00000000-0004-0000-0100-000096000000}"/>
    <hyperlink ref="K82" r:id="rId152" xr:uid="{00000000-0004-0000-0100-000097000000}"/>
    <hyperlink ref="U82" r:id="rId153" xr:uid="{00000000-0004-0000-0100-000098000000}"/>
    <hyperlink ref="K83" r:id="rId154" xr:uid="{00000000-0004-0000-0100-000099000000}"/>
    <hyperlink ref="U83" r:id="rId155" xr:uid="{00000000-0004-0000-0100-00009A000000}"/>
    <hyperlink ref="K84" r:id="rId156" xr:uid="{00000000-0004-0000-0100-00009B000000}"/>
    <hyperlink ref="U84" r:id="rId157" xr:uid="{00000000-0004-0000-0100-00009C000000}"/>
    <hyperlink ref="K85" r:id="rId158" xr:uid="{00000000-0004-0000-0100-00009D000000}"/>
    <hyperlink ref="U85" r:id="rId159" xr:uid="{00000000-0004-0000-0100-00009E000000}"/>
    <hyperlink ref="K86" r:id="rId160" xr:uid="{00000000-0004-0000-0100-00009F000000}"/>
    <hyperlink ref="U86" r:id="rId161" xr:uid="{00000000-0004-0000-0100-0000A0000000}"/>
    <hyperlink ref="K87" r:id="rId162" xr:uid="{00000000-0004-0000-0100-0000A1000000}"/>
    <hyperlink ref="U87" r:id="rId163" xr:uid="{00000000-0004-0000-0100-0000A2000000}"/>
    <hyperlink ref="K88" r:id="rId164" xr:uid="{00000000-0004-0000-0100-0000A3000000}"/>
    <hyperlink ref="U88" r:id="rId165" xr:uid="{00000000-0004-0000-0100-0000A4000000}"/>
    <hyperlink ref="K89" r:id="rId166" xr:uid="{00000000-0004-0000-0100-0000A5000000}"/>
    <hyperlink ref="U89" r:id="rId167" xr:uid="{00000000-0004-0000-0100-0000A6000000}"/>
    <hyperlink ref="K90" r:id="rId168" xr:uid="{00000000-0004-0000-0100-0000A7000000}"/>
    <hyperlink ref="U90" r:id="rId169" xr:uid="{00000000-0004-0000-0100-0000A8000000}"/>
    <hyperlink ref="K91" r:id="rId170" xr:uid="{00000000-0004-0000-0100-0000A9000000}"/>
    <hyperlink ref="U91" r:id="rId171" xr:uid="{00000000-0004-0000-0100-0000AA000000}"/>
    <hyperlink ref="K92" r:id="rId172" xr:uid="{00000000-0004-0000-0100-0000AB000000}"/>
    <hyperlink ref="U92" r:id="rId173" xr:uid="{00000000-0004-0000-0100-0000AC000000}"/>
    <hyperlink ref="K93" r:id="rId174" xr:uid="{00000000-0004-0000-0100-0000AD000000}"/>
    <hyperlink ref="U93" r:id="rId175" xr:uid="{00000000-0004-0000-0100-0000AE000000}"/>
    <hyperlink ref="K94" r:id="rId176" xr:uid="{00000000-0004-0000-0100-0000AF000000}"/>
    <hyperlink ref="U94" r:id="rId177" xr:uid="{00000000-0004-0000-0100-0000B0000000}"/>
    <hyperlink ref="K95" r:id="rId178" xr:uid="{00000000-0004-0000-0100-0000B1000000}"/>
    <hyperlink ref="U95" r:id="rId179" xr:uid="{00000000-0004-0000-0100-0000B2000000}"/>
    <hyperlink ref="K96" r:id="rId180" xr:uid="{00000000-0004-0000-0100-0000B3000000}"/>
    <hyperlink ref="U96" r:id="rId181" xr:uid="{00000000-0004-0000-0100-0000B4000000}"/>
    <hyperlink ref="K97" r:id="rId182" xr:uid="{00000000-0004-0000-0100-0000B5000000}"/>
    <hyperlink ref="U97" r:id="rId183" xr:uid="{00000000-0004-0000-0100-0000B6000000}"/>
    <hyperlink ref="K98" r:id="rId184" xr:uid="{00000000-0004-0000-0100-0000B7000000}"/>
    <hyperlink ref="U98" r:id="rId185" xr:uid="{00000000-0004-0000-0100-0000B8000000}"/>
    <hyperlink ref="K99" r:id="rId186" xr:uid="{00000000-0004-0000-0100-0000B9000000}"/>
    <hyperlink ref="U99" r:id="rId187" xr:uid="{00000000-0004-0000-0100-0000BA000000}"/>
    <hyperlink ref="K100" r:id="rId188" xr:uid="{00000000-0004-0000-0100-0000BB000000}"/>
    <hyperlink ref="U100" r:id="rId189" xr:uid="{00000000-0004-0000-0100-0000BC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87"/>
  <sheetViews>
    <sheetView showGridLines="0" workbookViewId="0">
      <pane ySplit="2" topLeftCell="A3" activePane="bottomLeft" state="frozen"/>
      <selection pane="bottomLeft" sqref="A1:Z1"/>
    </sheetView>
  </sheetViews>
  <sheetFormatPr defaultColWidth="8.36328125" defaultRowHeight="20" customHeight="1"/>
  <cols>
    <col min="1" max="1" width="24" style="21" customWidth="1"/>
    <col min="2" max="2" width="37.1796875" style="21" customWidth="1"/>
    <col min="3" max="3" width="19.81640625" style="21" customWidth="1"/>
    <col min="4" max="4" width="28.453125" style="21" customWidth="1"/>
    <col min="5" max="5" width="15.36328125" style="21" customWidth="1"/>
    <col min="6" max="6" width="18.6328125" style="21" customWidth="1"/>
    <col min="7" max="7" width="23.6328125" style="21" customWidth="1"/>
    <col min="8" max="8" width="24.81640625" style="21" customWidth="1"/>
    <col min="9" max="9" width="14.81640625" style="21" customWidth="1"/>
    <col min="10" max="10" width="7.6328125" style="21" customWidth="1"/>
    <col min="11" max="11" width="8.81640625" style="21" customWidth="1"/>
    <col min="12" max="12" width="14.453125" style="21" customWidth="1"/>
    <col min="13" max="13" width="12.6328125" style="21" customWidth="1"/>
    <col min="14" max="14" width="59.6328125" style="21" customWidth="1"/>
    <col min="15" max="15" width="8.81640625" style="21" customWidth="1"/>
    <col min="16" max="16" width="4.81640625" style="21" customWidth="1"/>
    <col min="17" max="17" width="38.1796875" style="21" customWidth="1"/>
    <col min="18" max="18" width="41.453125" style="21" customWidth="1"/>
    <col min="19" max="19" width="20.1796875" style="21" customWidth="1"/>
    <col min="20" max="20" width="66.81640625" style="21" customWidth="1"/>
    <col min="21" max="21" width="45" style="21" customWidth="1"/>
    <col min="22" max="22" width="13.453125" style="21" customWidth="1"/>
    <col min="23" max="23" width="11.6328125" style="21" customWidth="1"/>
    <col min="24" max="24" width="11" style="21" customWidth="1"/>
    <col min="25" max="25" width="17" style="21" customWidth="1"/>
    <col min="26" max="26" width="39.6328125" style="21" customWidth="1"/>
    <col min="27" max="27" width="8.36328125" style="21" customWidth="1"/>
    <col min="28" max="16384" width="8.36328125" style="21"/>
  </cols>
  <sheetData>
    <row r="1" spans="1:26" ht="27.75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20.25" customHeight="1">
      <c r="A2" s="2" t="s">
        <v>1</v>
      </c>
      <c r="B2" s="2" t="s">
        <v>2</v>
      </c>
      <c r="C2" s="2" t="s">
        <v>1163</v>
      </c>
      <c r="D2" s="2" t="s">
        <v>1164</v>
      </c>
      <c r="E2" s="2" t="s">
        <v>1165</v>
      </c>
      <c r="F2" s="2" t="s">
        <v>1166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17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</row>
    <row r="3" spans="1:26" ht="20.25" customHeight="1">
      <c r="A3" s="17" t="s">
        <v>80</v>
      </c>
      <c r="B3" s="6" t="s">
        <v>81</v>
      </c>
      <c r="C3" s="8" t="s">
        <v>1142</v>
      </c>
      <c r="D3" s="9">
        <v>2386</v>
      </c>
      <c r="E3" s="8" t="s">
        <v>1142</v>
      </c>
      <c r="F3" s="9">
        <v>939</v>
      </c>
      <c r="G3" s="7"/>
      <c r="H3" s="8" t="s">
        <v>82</v>
      </c>
      <c r="I3" s="8" t="s">
        <v>83</v>
      </c>
      <c r="J3" s="9">
        <v>2457</v>
      </c>
      <c r="K3" s="9">
        <v>310</v>
      </c>
      <c r="L3" s="8" t="s">
        <v>84</v>
      </c>
      <c r="M3" s="8" t="s">
        <v>85</v>
      </c>
      <c r="N3" s="8" t="s">
        <v>86</v>
      </c>
      <c r="O3" s="9">
        <v>164580</v>
      </c>
      <c r="P3" s="8" t="s">
        <v>30</v>
      </c>
      <c r="Q3" s="8" t="s">
        <v>60</v>
      </c>
      <c r="R3" s="8" t="s">
        <v>87</v>
      </c>
      <c r="S3" s="8" t="s">
        <v>88</v>
      </c>
      <c r="T3" s="8" t="s">
        <v>89</v>
      </c>
      <c r="U3" s="8" t="s">
        <v>90</v>
      </c>
      <c r="V3" s="8" t="s">
        <v>36</v>
      </c>
      <c r="W3" s="8" t="s">
        <v>91</v>
      </c>
      <c r="X3" s="8" t="s">
        <v>51</v>
      </c>
      <c r="Y3" s="7"/>
      <c r="Z3" s="8" t="s">
        <v>92</v>
      </c>
    </row>
    <row r="4" spans="1:26" ht="20" customHeight="1">
      <c r="A4" s="18" t="s">
        <v>93</v>
      </c>
      <c r="B4" s="12" t="s">
        <v>94</v>
      </c>
      <c r="C4" s="13" t="s">
        <v>1142</v>
      </c>
      <c r="D4" s="14">
        <v>609</v>
      </c>
      <c r="E4" s="13" t="s">
        <v>1167</v>
      </c>
      <c r="F4" s="14">
        <v>0</v>
      </c>
      <c r="G4" s="15"/>
      <c r="H4" s="13" t="s">
        <v>95</v>
      </c>
      <c r="I4" s="13" t="s">
        <v>42</v>
      </c>
      <c r="J4" s="14">
        <v>2116</v>
      </c>
      <c r="K4" s="15"/>
      <c r="L4" s="13" t="s">
        <v>44</v>
      </c>
      <c r="M4" s="13" t="s">
        <v>96</v>
      </c>
      <c r="N4" s="13" t="s">
        <v>97</v>
      </c>
      <c r="O4" s="14">
        <v>164641</v>
      </c>
      <c r="P4" s="13" t="s">
        <v>30</v>
      </c>
      <c r="Q4" s="13" t="s">
        <v>98</v>
      </c>
      <c r="R4" s="13" t="s">
        <v>99</v>
      </c>
      <c r="S4" s="13" t="s">
        <v>100</v>
      </c>
      <c r="T4" s="13" t="s">
        <v>101</v>
      </c>
      <c r="U4" s="15"/>
      <c r="V4" s="13" t="s">
        <v>50</v>
      </c>
      <c r="W4" s="13" t="s">
        <v>91</v>
      </c>
      <c r="X4" s="13" t="s">
        <v>51</v>
      </c>
      <c r="Y4" s="15"/>
      <c r="Z4" s="13" t="s">
        <v>102</v>
      </c>
    </row>
    <row r="5" spans="1:26" ht="20" customHeight="1">
      <c r="A5" s="18" t="s">
        <v>113</v>
      </c>
      <c r="B5" s="12" t="s">
        <v>114</v>
      </c>
      <c r="C5" s="13" t="s">
        <v>1142</v>
      </c>
      <c r="D5" s="14">
        <v>64</v>
      </c>
      <c r="E5" s="13" t="s">
        <v>1167</v>
      </c>
      <c r="F5" s="14">
        <v>0</v>
      </c>
      <c r="G5" s="15"/>
      <c r="H5" s="13" t="s">
        <v>115</v>
      </c>
      <c r="I5" s="13" t="s">
        <v>42</v>
      </c>
      <c r="J5" s="14">
        <v>2116</v>
      </c>
      <c r="K5" s="15"/>
      <c r="L5" s="13" t="s">
        <v>44</v>
      </c>
      <c r="M5" s="13" t="s">
        <v>116</v>
      </c>
      <c r="N5" s="13" t="s">
        <v>117</v>
      </c>
      <c r="O5" s="14">
        <v>165884</v>
      </c>
      <c r="P5" s="13" t="s">
        <v>30</v>
      </c>
      <c r="Q5" s="13" t="s">
        <v>118</v>
      </c>
      <c r="R5" s="13" t="s">
        <v>119</v>
      </c>
      <c r="S5" s="13" t="s">
        <v>100</v>
      </c>
      <c r="T5" s="13" t="s">
        <v>101</v>
      </c>
      <c r="U5" s="15"/>
      <c r="V5" s="13" t="s">
        <v>50</v>
      </c>
      <c r="W5" s="13" t="s">
        <v>91</v>
      </c>
      <c r="X5" s="13" t="s">
        <v>51</v>
      </c>
      <c r="Y5" s="15"/>
      <c r="Z5" s="13" t="s">
        <v>120</v>
      </c>
    </row>
    <row r="6" spans="1:26" ht="20" customHeight="1">
      <c r="A6" s="18" t="s">
        <v>121</v>
      </c>
      <c r="B6" s="12" t="s">
        <v>122</v>
      </c>
      <c r="C6" s="13" t="s">
        <v>1142</v>
      </c>
      <c r="D6" s="14">
        <v>4228</v>
      </c>
      <c r="E6" s="13" t="s">
        <v>1142</v>
      </c>
      <c r="F6" s="14">
        <v>1086</v>
      </c>
      <c r="G6" s="15"/>
      <c r="H6" s="13" t="s">
        <v>123</v>
      </c>
      <c r="I6" s="13" t="s">
        <v>124</v>
      </c>
      <c r="J6" s="14">
        <v>2452</v>
      </c>
      <c r="K6" s="14">
        <v>4705</v>
      </c>
      <c r="L6" s="13" t="s">
        <v>125</v>
      </c>
      <c r="M6" s="13" t="s">
        <v>126</v>
      </c>
      <c r="N6" s="13" t="s">
        <v>127</v>
      </c>
      <c r="O6" s="14">
        <v>164739</v>
      </c>
      <c r="P6" s="13" t="s">
        <v>30</v>
      </c>
      <c r="Q6" s="13" t="s">
        <v>60</v>
      </c>
      <c r="R6" s="13" t="s">
        <v>87</v>
      </c>
      <c r="S6" s="13" t="s">
        <v>128</v>
      </c>
      <c r="T6" s="13" t="s">
        <v>129</v>
      </c>
      <c r="U6" s="13" t="s">
        <v>90</v>
      </c>
      <c r="V6" s="13" t="s">
        <v>65</v>
      </c>
      <c r="W6" s="13" t="s">
        <v>91</v>
      </c>
      <c r="X6" s="13" t="s">
        <v>51</v>
      </c>
      <c r="Y6" s="15"/>
      <c r="Z6" s="13" t="s">
        <v>130</v>
      </c>
    </row>
    <row r="7" spans="1:26" ht="20" customHeight="1">
      <c r="A7" s="18" t="s">
        <v>131</v>
      </c>
      <c r="B7" s="12" t="s">
        <v>132</v>
      </c>
      <c r="C7" s="13" t="s">
        <v>1142</v>
      </c>
      <c r="D7" s="14">
        <v>6439</v>
      </c>
      <c r="E7" s="13" t="s">
        <v>1142</v>
      </c>
      <c r="F7" s="14">
        <v>560</v>
      </c>
      <c r="G7" s="15"/>
      <c r="H7" s="13" t="s">
        <v>133</v>
      </c>
      <c r="I7" s="13" t="s">
        <v>42</v>
      </c>
      <c r="J7" s="14">
        <v>2215</v>
      </c>
      <c r="K7" s="15"/>
      <c r="L7" s="13" t="s">
        <v>44</v>
      </c>
      <c r="M7" s="13" t="s">
        <v>134</v>
      </c>
      <c r="N7" s="13" t="s">
        <v>135</v>
      </c>
      <c r="O7" s="14">
        <v>164748</v>
      </c>
      <c r="P7" s="13" t="s">
        <v>30</v>
      </c>
      <c r="Q7" s="13" t="s">
        <v>60</v>
      </c>
      <c r="R7" s="13" t="s">
        <v>136</v>
      </c>
      <c r="S7" s="13" t="s">
        <v>137</v>
      </c>
      <c r="T7" s="13" t="s">
        <v>138</v>
      </c>
      <c r="U7" s="13" t="s">
        <v>139</v>
      </c>
      <c r="V7" s="13" t="s">
        <v>50</v>
      </c>
      <c r="W7" s="13" t="s">
        <v>91</v>
      </c>
      <c r="X7" s="13" t="s">
        <v>51</v>
      </c>
      <c r="Y7" s="15"/>
      <c r="Z7" s="13" t="s">
        <v>140</v>
      </c>
    </row>
    <row r="8" spans="1:26" ht="20" customHeight="1">
      <c r="A8" s="18" t="s">
        <v>141</v>
      </c>
      <c r="B8" s="12" t="s">
        <v>142</v>
      </c>
      <c r="C8" s="13" t="s">
        <v>1142</v>
      </c>
      <c r="D8" s="14">
        <v>26</v>
      </c>
      <c r="E8" s="13" t="s">
        <v>1167</v>
      </c>
      <c r="F8" s="14">
        <v>0</v>
      </c>
      <c r="G8" s="15"/>
      <c r="H8" s="13" t="s">
        <v>143</v>
      </c>
      <c r="I8" s="13" t="s">
        <v>144</v>
      </c>
      <c r="J8" s="14">
        <v>1568</v>
      </c>
      <c r="K8" s="15"/>
      <c r="L8" s="13" t="s">
        <v>145</v>
      </c>
      <c r="M8" s="13" t="s">
        <v>146</v>
      </c>
      <c r="N8" s="13" t="s">
        <v>147</v>
      </c>
      <c r="O8" s="14">
        <v>457615</v>
      </c>
      <c r="P8" s="13" t="s">
        <v>74</v>
      </c>
      <c r="Q8" s="13" t="s">
        <v>75</v>
      </c>
      <c r="R8" s="13" t="s">
        <v>148</v>
      </c>
      <c r="S8" s="13" t="s">
        <v>33</v>
      </c>
      <c r="T8" s="13" t="s">
        <v>77</v>
      </c>
      <c r="U8" s="13" t="s">
        <v>78</v>
      </c>
      <c r="V8" s="13" t="s">
        <v>36</v>
      </c>
      <c r="W8" s="13" t="s">
        <v>37</v>
      </c>
      <c r="X8" s="13" t="s">
        <v>51</v>
      </c>
      <c r="Y8" s="15"/>
      <c r="Z8" s="13" t="s">
        <v>149</v>
      </c>
    </row>
    <row r="9" spans="1:26" ht="20" customHeight="1">
      <c r="A9" s="18" t="s">
        <v>150</v>
      </c>
      <c r="B9" s="12" t="s">
        <v>1168</v>
      </c>
      <c r="C9" s="13" t="s">
        <v>1167</v>
      </c>
      <c r="D9" s="14">
        <v>0</v>
      </c>
      <c r="E9" s="13" t="s">
        <v>1142</v>
      </c>
      <c r="F9" s="14">
        <v>53</v>
      </c>
      <c r="G9" s="15"/>
      <c r="H9" s="13" t="s">
        <v>152</v>
      </c>
      <c r="I9" s="13" t="s">
        <v>153</v>
      </c>
      <c r="J9" s="14">
        <v>2493</v>
      </c>
      <c r="K9" s="15"/>
      <c r="L9" s="13" t="s">
        <v>154</v>
      </c>
      <c r="M9" s="13" t="s">
        <v>155</v>
      </c>
      <c r="N9" s="13" t="s">
        <v>156</v>
      </c>
      <c r="O9" s="14">
        <v>167464</v>
      </c>
      <c r="P9" s="13" t="s">
        <v>30</v>
      </c>
      <c r="Q9" s="13" t="s">
        <v>60</v>
      </c>
      <c r="R9" s="13" t="s">
        <v>61</v>
      </c>
      <c r="S9" s="13" t="s">
        <v>157</v>
      </c>
      <c r="T9" s="13" t="s">
        <v>158</v>
      </c>
      <c r="U9" s="13" t="s">
        <v>159</v>
      </c>
      <c r="V9" s="13" t="s">
        <v>36</v>
      </c>
      <c r="W9" s="13" t="s">
        <v>91</v>
      </c>
      <c r="X9" s="13" t="s">
        <v>51</v>
      </c>
      <c r="Y9" s="15"/>
      <c r="Z9" s="13" t="s">
        <v>160</v>
      </c>
    </row>
    <row r="10" spans="1:26" ht="20" customHeight="1">
      <c r="A10" s="18" t="s">
        <v>169</v>
      </c>
      <c r="B10" s="12" t="s">
        <v>170</v>
      </c>
      <c r="C10" s="13" t="s">
        <v>1142</v>
      </c>
      <c r="D10" s="14">
        <v>54</v>
      </c>
      <c r="E10" s="13" t="s">
        <v>1167</v>
      </c>
      <c r="F10" s="14">
        <v>0</v>
      </c>
      <c r="G10" s="15"/>
      <c r="H10" s="13" t="s">
        <v>171</v>
      </c>
      <c r="I10" s="13" t="s">
        <v>106</v>
      </c>
      <c r="J10" s="14">
        <v>2021</v>
      </c>
      <c r="K10" s="15"/>
      <c r="L10" s="13" t="s">
        <v>107</v>
      </c>
      <c r="M10" s="13" t="s">
        <v>172</v>
      </c>
      <c r="N10" s="13" t="s">
        <v>173</v>
      </c>
      <c r="O10" s="14">
        <v>243799</v>
      </c>
      <c r="P10" s="13" t="s">
        <v>74</v>
      </c>
      <c r="Q10" s="13" t="s">
        <v>75</v>
      </c>
      <c r="R10" s="13" t="s">
        <v>148</v>
      </c>
      <c r="S10" s="13" t="s">
        <v>33</v>
      </c>
      <c r="T10" s="13" t="s">
        <v>77</v>
      </c>
      <c r="U10" s="13" t="s">
        <v>78</v>
      </c>
      <c r="V10" s="13" t="s">
        <v>36</v>
      </c>
      <c r="W10" s="13" t="s">
        <v>37</v>
      </c>
      <c r="X10" s="13" t="s">
        <v>51</v>
      </c>
      <c r="Y10" s="15"/>
      <c r="Z10" s="13" t="s">
        <v>174</v>
      </c>
    </row>
    <row r="11" spans="1:26" ht="20" customHeight="1">
      <c r="A11" s="18" t="s">
        <v>175</v>
      </c>
      <c r="B11" s="12" t="s">
        <v>176</v>
      </c>
      <c r="C11" s="13" t="s">
        <v>1142</v>
      </c>
      <c r="D11" s="14">
        <v>364</v>
      </c>
      <c r="E11" s="13" t="s">
        <v>1142</v>
      </c>
      <c r="F11" s="14">
        <v>373</v>
      </c>
      <c r="G11" s="15"/>
      <c r="H11" s="13" t="s">
        <v>177</v>
      </c>
      <c r="I11" s="13" t="s">
        <v>42</v>
      </c>
      <c r="J11" s="14">
        <v>2115</v>
      </c>
      <c r="K11" s="15"/>
      <c r="L11" s="13" t="s">
        <v>44</v>
      </c>
      <c r="M11" s="13" t="s">
        <v>178</v>
      </c>
      <c r="N11" s="13" t="s">
        <v>179</v>
      </c>
      <c r="O11" s="14">
        <v>164872</v>
      </c>
      <c r="P11" s="13" t="s">
        <v>30</v>
      </c>
      <c r="Q11" s="13" t="s">
        <v>60</v>
      </c>
      <c r="R11" s="13" t="s">
        <v>99</v>
      </c>
      <c r="S11" s="13" t="s">
        <v>180</v>
      </c>
      <c r="T11" s="13" t="s">
        <v>181</v>
      </c>
      <c r="U11" s="13" t="s">
        <v>182</v>
      </c>
      <c r="V11" s="13" t="s">
        <v>50</v>
      </c>
      <c r="W11" s="13" t="s">
        <v>37</v>
      </c>
      <c r="X11" s="13" t="s">
        <v>51</v>
      </c>
      <c r="Y11" s="15"/>
      <c r="Z11" s="13" t="s">
        <v>183</v>
      </c>
    </row>
    <row r="12" spans="1:26" ht="20" customHeight="1">
      <c r="A12" s="19" t="s">
        <v>184</v>
      </c>
      <c r="B12" s="12" t="s">
        <v>1169</v>
      </c>
      <c r="C12" s="13" t="s">
        <v>1142</v>
      </c>
      <c r="D12" s="14">
        <v>56</v>
      </c>
      <c r="E12" s="13" t="s">
        <v>1167</v>
      </c>
      <c r="F12" s="14">
        <v>0</v>
      </c>
      <c r="G12" s="15"/>
      <c r="H12" s="13" t="s">
        <v>186</v>
      </c>
      <c r="I12" s="13" t="s">
        <v>42</v>
      </c>
      <c r="J12" s="14">
        <v>2136</v>
      </c>
      <c r="K12" s="15"/>
      <c r="L12" s="13" t="s">
        <v>44</v>
      </c>
      <c r="M12" s="13" t="s">
        <v>187</v>
      </c>
      <c r="N12" s="13" t="s">
        <v>188</v>
      </c>
      <c r="O12" s="14">
        <v>164614</v>
      </c>
      <c r="P12" s="13" t="s">
        <v>30</v>
      </c>
      <c r="Q12" s="13" t="s">
        <v>60</v>
      </c>
      <c r="R12" s="13" t="s">
        <v>61</v>
      </c>
      <c r="S12" s="13" t="s">
        <v>100</v>
      </c>
      <c r="T12" s="13" t="s">
        <v>189</v>
      </c>
      <c r="U12" s="13" t="s">
        <v>190</v>
      </c>
      <c r="V12" s="13" t="s">
        <v>50</v>
      </c>
      <c r="W12" s="13" t="s">
        <v>91</v>
      </c>
      <c r="X12" s="13" t="s">
        <v>51</v>
      </c>
      <c r="Y12" s="15"/>
      <c r="Z12" s="13" t="s">
        <v>191</v>
      </c>
    </row>
    <row r="13" spans="1:26" ht="20" customHeight="1">
      <c r="A13" s="18" t="s">
        <v>208</v>
      </c>
      <c r="B13" s="12" t="s">
        <v>209</v>
      </c>
      <c r="C13" s="13" t="s">
        <v>1142</v>
      </c>
      <c r="D13" s="22">
        <f>'Boston college'!K19</f>
        <v>9871.3689610944839</v>
      </c>
      <c r="E13" s="13" t="s">
        <v>1142</v>
      </c>
      <c r="F13" s="22">
        <f>'Boston college'!M19</f>
        <v>13696.286956538675</v>
      </c>
      <c r="G13" s="13" t="s">
        <v>210</v>
      </c>
      <c r="H13" s="13" t="s">
        <v>211</v>
      </c>
      <c r="I13" s="13" t="s">
        <v>212</v>
      </c>
      <c r="J13" s="14">
        <v>2467</v>
      </c>
      <c r="K13" s="15"/>
      <c r="L13" s="13" t="s">
        <v>57</v>
      </c>
      <c r="M13" s="13" t="s">
        <v>213</v>
      </c>
      <c r="N13" s="13" t="s">
        <v>214</v>
      </c>
      <c r="O13" s="14">
        <v>164924</v>
      </c>
      <c r="P13" s="13" t="s">
        <v>30</v>
      </c>
      <c r="Q13" s="13" t="s">
        <v>60</v>
      </c>
      <c r="R13" s="13" t="s">
        <v>215</v>
      </c>
      <c r="S13" s="13" t="s">
        <v>216</v>
      </c>
      <c r="T13" s="13" t="s">
        <v>217</v>
      </c>
      <c r="U13" s="15"/>
      <c r="V13" s="13" t="s">
        <v>65</v>
      </c>
      <c r="W13" s="13" t="s">
        <v>91</v>
      </c>
      <c r="X13" s="13" t="s">
        <v>51</v>
      </c>
      <c r="Y13" s="15"/>
      <c r="Z13" s="13" t="s">
        <v>218</v>
      </c>
    </row>
    <row r="14" spans="1:26" ht="20" customHeight="1">
      <c r="A14" s="18" t="s">
        <v>219</v>
      </c>
      <c r="B14" s="12" t="s">
        <v>209</v>
      </c>
      <c r="C14" s="13" t="s">
        <v>1142</v>
      </c>
      <c r="D14" s="22">
        <f>'Boston college'!K20</f>
        <v>0</v>
      </c>
      <c r="E14" s="13" t="s">
        <v>1142</v>
      </c>
      <c r="F14" s="22">
        <f>'Boston college'!L20</f>
        <v>700.95899772209566</v>
      </c>
      <c r="G14" s="13" t="s">
        <v>220</v>
      </c>
      <c r="H14" s="13" t="s">
        <v>221</v>
      </c>
      <c r="I14" s="13" t="s">
        <v>222</v>
      </c>
      <c r="J14" s="14">
        <v>2459</v>
      </c>
      <c r="K14" s="15"/>
      <c r="L14" s="13" t="s">
        <v>57</v>
      </c>
      <c r="M14" s="13" t="s">
        <v>213</v>
      </c>
      <c r="N14" s="13" t="s">
        <v>223</v>
      </c>
      <c r="O14" s="14">
        <v>164924</v>
      </c>
      <c r="P14" s="13" t="s">
        <v>30</v>
      </c>
      <c r="Q14" s="13" t="s">
        <v>60</v>
      </c>
      <c r="R14" s="13" t="s">
        <v>215</v>
      </c>
      <c r="S14" s="13" t="s">
        <v>216</v>
      </c>
      <c r="T14" s="13" t="s">
        <v>217</v>
      </c>
      <c r="U14" s="15"/>
      <c r="V14" s="13" t="s">
        <v>65</v>
      </c>
      <c r="W14" s="13" t="s">
        <v>91</v>
      </c>
      <c r="X14" s="13" t="s">
        <v>51</v>
      </c>
      <c r="Y14" s="15"/>
      <c r="Z14" s="13" t="s">
        <v>224</v>
      </c>
    </row>
    <row r="15" spans="1:26" ht="20" customHeight="1">
      <c r="A15" s="18" t="s">
        <v>225</v>
      </c>
      <c r="B15" s="12" t="s">
        <v>209</v>
      </c>
      <c r="C15" s="13" t="s">
        <v>1142</v>
      </c>
      <c r="D15" s="22">
        <f>'Boston college'!K21</f>
        <v>29.631038905515176</v>
      </c>
      <c r="E15" s="13" t="s">
        <v>1142</v>
      </c>
      <c r="F15" s="22">
        <f>'Boston college'!L21</f>
        <v>320.12300683371302</v>
      </c>
      <c r="G15" s="13" t="s">
        <v>226</v>
      </c>
      <c r="H15" s="13" t="s">
        <v>227</v>
      </c>
      <c r="I15" s="13" t="s">
        <v>228</v>
      </c>
      <c r="J15" s="14">
        <v>2135</v>
      </c>
      <c r="K15" s="15"/>
      <c r="L15" s="13" t="s">
        <v>44</v>
      </c>
      <c r="M15" s="13" t="s">
        <v>213</v>
      </c>
      <c r="N15" s="13" t="s">
        <v>223</v>
      </c>
      <c r="O15" s="14">
        <v>164924</v>
      </c>
      <c r="P15" s="13" t="s">
        <v>30</v>
      </c>
      <c r="Q15" s="13" t="s">
        <v>60</v>
      </c>
      <c r="R15" s="13" t="s">
        <v>215</v>
      </c>
      <c r="S15" s="13" t="s">
        <v>216</v>
      </c>
      <c r="T15" s="13" t="s">
        <v>217</v>
      </c>
      <c r="U15" s="15"/>
      <c r="V15" s="13" t="s">
        <v>65</v>
      </c>
      <c r="W15" s="13" t="s">
        <v>91</v>
      </c>
      <c r="X15" s="13" t="s">
        <v>51</v>
      </c>
      <c r="Y15" s="15"/>
      <c r="Z15" s="13" t="s">
        <v>229</v>
      </c>
    </row>
    <row r="16" spans="1:26" ht="20" customHeight="1">
      <c r="A16" s="18" t="s">
        <v>230</v>
      </c>
      <c r="B16" s="12" t="s">
        <v>231</v>
      </c>
      <c r="C16" s="13" t="s">
        <v>1167</v>
      </c>
      <c r="D16" s="14">
        <v>0</v>
      </c>
      <c r="E16" s="13" t="s">
        <v>1142</v>
      </c>
      <c r="F16" s="14">
        <v>130</v>
      </c>
      <c r="G16" s="15"/>
      <c r="H16" s="13" t="s">
        <v>232</v>
      </c>
      <c r="I16" s="13" t="s">
        <v>194</v>
      </c>
      <c r="J16" s="14">
        <v>2446</v>
      </c>
      <c r="K16" s="15"/>
      <c r="L16" s="13" t="s">
        <v>196</v>
      </c>
      <c r="M16" s="13" t="s">
        <v>233</v>
      </c>
      <c r="N16" s="13" t="s">
        <v>234</v>
      </c>
      <c r="O16" s="14">
        <v>164915</v>
      </c>
      <c r="P16" s="13" t="s">
        <v>30</v>
      </c>
      <c r="Q16" s="13" t="s">
        <v>60</v>
      </c>
      <c r="R16" s="13" t="s">
        <v>235</v>
      </c>
      <c r="S16" s="13" t="s">
        <v>236</v>
      </c>
      <c r="T16" s="13" t="s">
        <v>237</v>
      </c>
      <c r="U16" s="13" t="s">
        <v>238</v>
      </c>
      <c r="V16" s="13" t="s">
        <v>36</v>
      </c>
      <c r="W16" s="13" t="s">
        <v>37</v>
      </c>
      <c r="X16" s="13" t="s">
        <v>51</v>
      </c>
      <c r="Y16" s="15"/>
      <c r="Z16" s="13" t="s">
        <v>239</v>
      </c>
    </row>
    <row r="17" spans="1:26" ht="20" customHeight="1">
      <c r="A17" s="18" t="s">
        <v>240</v>
      </c>
      <c r="B17" s="12" t="s">
        <v>241</v>
      </c>
      <c r="C17" s="13" t="s">
        <v>1142</v>
      </c>
      <c r="D17" s="22">
        <f>'boston university'!K19</f>
        <v>16599.973011363636</v>
      </c>
      <c r="E17" s="13" t="s">
        <v>1142</v>
      </c>
      <c r="F17" s="22">
        <f>'boston university'!L19</f>
        <v>12578.902467858727</v>
      </c>
      <c r="G17" s="13" t="s">
        <v>1170</v>
      </c>
      <c r="H17" s="13" t="s">
        <v>243</v>
      </c>
      <c r="I17" s="13" t="s">
        <v>42</v>
      </c>
      <c r="J17" s="14">
        <v>2215</v>
      </c>
      <c r="K17" s="15"/>
      <c r="L17" s="13" t="s">
        <v>44</v>
      </c>
      <c r="M17" s="13" t="s">
        <v>244</v>
      </c>
      <c r="N17" s="13" t="s">
        <v>245</v>
      </c>
      <c r="O17" s="14">
        <v>164988</v>
      </c>
      <c r="P17" s="13" t="s">
        <v>30</v>
      </c>
      <c r="Q17" s="13" t="s">
        <v>60</v>
      </c>
      <c r="R17" s="13" t="s">
        <v>215</v>
      </c>
      <c r="S17" s="13" t="s">
        <v>216</v>
      </c>
      <c r="T17" s="13" t="s">
        <v>246</v>
      </c>
      <c r="U17" s="15"/>
      <c r="V17" s="13" t="s">
        <v>50</v>
      </c>
      <c r="W17" s="13" t="s">
        <v>91</v>
      </c>
      <c r="X17" s="13" t="s">
        <v>51</v>
      </c>
      <c r="Y17" s="15"/>
      <c r="Z17" s="13" t="s">
        <v>247</v>
      </c>
    </row>
    <row r="18" spans="1:26" ht="20" customHeight="1">
      <c r="A18" s="18" t="s">
        <v>248</v>
      </c>
      <c r="B18" s="12" t="s">
        <v>249</v>
      </c>
      <c r="C18" s="13" t="s">
        <v>1142</v>
      </c>
      <c r="D18" s="22">
        <f>'boston university'!K20</f>
        <v>1383.0269886363637</v>
      </c>
      <c r="E18" s="13" t="s">
        <v>1142</v>
      </c>
      <c r="F18" s="22">
        <f>'boston university'!L20</f>
        <v>3158.0975321412739</v>
      </c>
      <c r="G18" s="13" t="s">
        <v>250</v>
      </c>
      <c r="H18" s="13" t="s">
        <v>251</v>
      </c>
      <c r="I18" s="13" t="s">
        <v>42</v>
      </c>
      <c r="J18" s="14">
        <v>2118</v>
      </c>
      <c r="K18" s="15"/>
      <c r="L18" s="13" t="s">
        <v>44</v>
      </c>
      <c r="M18" s="13" t="s">
        <v>252</v>
      </c>
      <c r="N18" s="13" t="s">
        <v>253</v>
      </c>
      <c r="O18" s="14">
        <v>164988</v>
      </c>
      <c r="P18" s="13" t="s">
        <v>30</v>
      </c>
      <c r="Q18" s="13" t="s">
        <v>60</v>
      </c>
      <c r="R18" s="13" t="s">
        <v>254</v>
      </c>
      <c r="S18" s="13" t="s">
        <v>216</v>
      </c>
      <c r="T18" s="13" t="s">
        <v>246</v>
      </c>
      <c r="U18" s="15"/>
      <c r="V18" s="13" t="s">
        <v>50</v>
      </c>
      <c r="W18" s="13" t="s">
        <v>91</v>
      </c>
      <c r="X18" s="13" t="s">
        <v>51</v>
      </c>
      <c r="Y18" s="15"/>
      <c r="Z18" s="13" t="s">
        <v>255</v>
      </c>
    </row>
    <row r="19" spans="1:26" ht="20" customHeight="1">
      <c r="A19" s="18" t="s">
        <v>256</v>
      </c>
      <c r="B19" s="12" t="s">
        <v>257</v>
      </c>
      <c r="C19" s="13" t="s">
        <v>1142</v>
      </c>
      <c r="D19" s="14">
        <v>3688</v>
      </c>
      <c r="E19" s="13" t="s">
        <v>1142</v>
      </c>
      <c r="F19" s="14">
        <v>2137</v>
      </c>
      <c r="G19" s="15"/>
      <c r="H19" s="13" t="s">
        <v>258</v>
      </c>
      <c r="I19" s="13" t="s">
        <v>124</v>
      </c>
      <c r="J19" s="14">
        <v>2454</v>
      </c>
      <c r="K19" s="14">
        <v>9110</v>
      </c>
      <c r="L19" s="13" t="s">
        <v>125</v>
      </c>
      <c r="M19" s="13" t="s">
        <v>259</v>
      </c>
      <c r="N19" s="13" t="s">
        <v>260</v>
      </c>
      <c r="O19" s="14">
        <v>165015</v>
      </c>
      <c r="P19" s="13" t="s">
        <v>30</v>
      </c>
      <c r="Q19" s="13" t="s">
        <v>60</v>
      </c>
      <c r="R19" s="13" t="s">
        <v>215</v>
      </c>
      <c r="S19" s="13" t="s">
        <v>261</v>
      </c>
      <c r="T19" s="13" t="s">
        <v>262</v>
      </c>
      <c r="U19" s="15"/>
      <c r="V19" s="13" t="s">
        <v>65</v>
      </c>
      <c r="W19" s="13" t="s">
        <v>91</v>
      </c>
      <c r="X19" s="13" t="s">
        <v>51</v>
      </c>
      <c r="Y19" s="15"/>
      <c r="Z19" s="13" t="s">
        <v>263</v>
      </c>
    </row>
    <row r="20" spans="1:26" ht="20" customHeight="1">
      <c r="A20" s="18" t="s">
        <v>264</v>
      </c>
      <c r="B20" s="12" t="s">
        <v>265</v>
      </c>
      <c r="C20" s="13" t="s">
        <v>1142</v>
      </c>
      <c r="D20" s="14">
        <v>11354</v>
      </c>
      <c r="E20" s="13" t="s">
        <v>1167</v>
      </c>
      <c r="F20" s="14">
        <v>0</v>
      </c>
      <c r="G20" s="15"/>
      <c r="H20" s="13" t="s">
        <v>266</v>
      </c>
      <c r="I20" s="13" t="s">
        <v>42</v>
      </c>
      <c r="J20" s="14">
        <v>2129</v>
      </c>
      <c r="K20" s="14">
        <v>2925</v>
      </c>
      <c r="L20" s="13" t="s">
        <v>44</v>
      </c>
      <c r="M20" s="13" t="s">
        <v>267</v>
      </c>
      <c r="N20" s="13" t="s">
        <v>268</v>
      </c>
      <c r="O20" s="14">
        <v>165112</v>
      </c>
      <c r="P20" s="13" t="s">
        <v>74</v>
      </c>
      <c r="Q20" s="13" t="s">
        <v>269</v>
      </c>
      <c r="R20" s="13" t="s">
        <v>270</v>
      </c>
      <c r="S20" s="13" t="s">
        <v>271</v>
      </c>
      <c r="T20" s="13" t="s">
        <v>272</v>
      </c>
      <c r="U20" s="15"/>
      <c r="V20" s="13" t="s">
        <v>50</v>
      </c>
      <c r="W20" s="13" t="s">
        <v>37</v>
      </c>
      <c r="X20" s="13" t="s">
        <v>51</v>
      </c>
      <c r="Y20" s="15"/>
      <c r="Z20" s="13" t="s">
        <v>273</v>
      </c>
    </row>
    <row r="21" spans="1:26" ht="20" customHeight="1">
      <c r="A21" s="18" t="s">
        <v>274</v>
      </c>
      <c r="B21" s="12" t="s">
        <v>275</v>
      </c>
      <c r="C21" s="13" t="s">
        <v>1142</v>
      </c>
      <c r="D21" s="14">
        <v>787</v>
      </c>
      <c r="E21" s="13" t="s">
        <v>1142</v>
      </c>
      <c r="F21" s="14">
        <v>1569</v>
      </c>
      <c r="G21" s="13" t="s">
        <v>210</v>
      </c>
      <c r="H21" s="13" t="s">
        <v>276</v>
      </c>
      <c r="I21" s="13" t="s">
        <v>277</v>
      </c>
      <c r="J21" s="14">
        <v>2138</v>
      </c>
      <c r="K21" s="15"/>
      <c r="L21" s="13" t="s">
        <v>278</v>
      </c>
      <c r="M21" s="13" t="s">
        <v>279</v>
      </c>
      <c r="N21" s="13" t="s">
        <v>280</v>
      </c>
      <c r="O21" s="14">
        <v>165167</v>
      </c>
      <c r="P21" s="13" t="s">
        <v>30</v>
      </c>
      <c r="Q21" s="13" t="s">
        <v>60</v>
      </c>
      <c r="R21" s="13" t="s">
        <v>99</v>
      </c>
      <c r="S21" s="13" t="s">
        <v>216</v>
      </c>
      <c r="T21" s="13" t="s">
        <v>281</v>
      </c>
      <c r="U21" s="15"/>
      <c r="V21" s="13" t="s">
        <v>282</v>
      </c>
      <c r="W21" s="13" t="s">
        <v>37</v>
      </c>
      <c r="X21" s="13" t="s">
        <v>51</v>
      </c>
      <c r="Y21" s="15"/>
      <c r="Z21" s="13" t="s">
        <v>283</v>
      </c>
    </row>
    <row r="22" spans="1:26" ht="20" customHeight="1">
      <c r="A22" s="18" t="s">
        <v>291</v>
      </c>
      <c r="B22" s="12" t="s">
        <v>292</v>
      </c>
      <c r="C22" s="13" t="s">
        <v>1142</v>
      </c>
      <c r="D22" s="14">
        <v>210</v>
      </c>
      <c r="E22" s="13" t="s">
        <v>1167</v>
      </c>
      <c r="F22" s="14">
        <v>0</v>
      </c>
      <c r="G22" s="15"/>
      <c r="H22" s="13" t="s">
        <v>293</v>
      </c>
      <c r="I22" s="13" t="s">
        <v>164</v>
      </c>
      <c r="J22" s="14">
        <v>1801</v>
      </c>
      <c r="K22" s="15"/>
      <c r="L22" s="13" t="s">
        <v>165</v>
      </c>
      <c r="M22" s="13" t="s">
        <v>294</v>
      </c>
      <c r="N22" s="13" t="s">
        <v>295</v>
      </c>
      <c r="O22" s="14">
        <v>165255</v>
      </c>
      <c r="P22" s="13" t="s">
        <v>30</v>
      </c>
      <c r="Q22" s="13" t="s">
        <v>31</v>
      </c>
      <c r="R22" s="13" t="s">
        <v>32</v>
      </c>
      <c r="S22" s="13" t="s">
        <v>33</v>
      </c>
      <c r="T22" s="13" t="s">
        <v>34</v>
      </c>
      <c r="U22" s="13" t="s">
        <v>296</v>
      </c>
      <c r="V22" s="13" t="s">
        <v>36</v>
      </c>
      <c r="W22" s="13" t="s">
        <v>37</v>
      </c>
      <c r="X22" s="13" t="s">
        <v>51</v>
      </c>
      <c r="Y22" s="15"/>
      <c r="Z22" s="13" t="s">
        <v>297</v>
      </c>
    </row>
    <row r="23" spans="1:26" ht="20" customHeight="1">
      <c r="A23" s="18" t="s">
        <v>298</v>
      </c>
      <c r="B23" s="12" t="s">
        <v>299</v>
      </c>
      <c r="C23" s="13" t="s">
        <v>1142</v>
      </c>
      <c r="D23" s="14">
        <v>2312</v>
      </c>
      <c r="E23" s="13" t="s">
        <v>1142</v>
      </c>
      <c r="F23" s="14">
        <v>207</v>
      </c>
      <c r="G23" s="15"/>
      <c r="H23" s="13" t="s">
        <v>300</v>
      </c>
      <c r="I23" s="13" t="s">
        <v>301</v>
      </c>
      <c r="J23" s="14">
        <v>2186</v>
      </c>
      <c r="K23" s="15"/>
      <c r="L23" s="13" t="s">
        <v>302</v>
      </c>
      <c r="M23" s="13" t="s">
        <v>303</v>
      </c>
      <c r="N23" s="13" t="s">
        <v>304</v>
      </c>
      <c r="O23" s="14">
        <v>165529</v>
      </c>
      <c r="P23" s="13" t="s">
        <v>30</v>
      </c>
      <c r="Q23" s="13" t="s">
        <v>60</v>
      </c>
      <c r="R23" s="13" t="s">
        <v>305</v>
      </c>
      <c r="S23" s="13" t="s">
        <v>88</v>
      </c>
      <c r="T23" s="13" t="s">
        <v>89</v>
      </c>
      <c r="U23" s="13" t="s">
        <v>148</v>
      </c>
      <c r="V23" s="13" t="s">
        <v>36</v>
      </c>
      <c r="W23" s="13" t="s">
        <v>91</v>
      </c>
      <c r="X23" s="13" t="s">
        <v>51</v>
      </c>
      <c r="Y23" s="15"/>
      <c r="Z23" s="13" t="s">
        <v>306</v>
      </c>
    </row>
    <row r="24" spans="1:26" ht="20" customHeight="1">
      <c r="A24" s="18" t="s">
        <v>321</v>
      </c>
      <c r="B24" s="12" t="s">
        <v>322</v>
      </c>
      <c r="C24" s="13" t="s">
        <v>1142</v>
      </c>
      <c r="D24" s="14">
        <v>608</v>
      </c>
      <c r="E24" s="13" t="s">
        <v>1142</v>
      </c>
      <c r="F24" s="14">
        <v>164</v>
      </c>
      <c r="G24" s="15"/>
      <c r="H24" s="13" t="s">
        <v>323</v>
      </c>
      <c r="I24" s="13" t="s">
        <v>26</v>
      </c>
      <c r="J24" s="14">
        <v>2170</v>
      </c>
      <c r="K24" s="15"/>
      <c r="L24" s="13" t="s">
        <v>27</v>
      </c>
      <c r="M24" s="13" t="s">
        <v>324</v>
      </c>
      <c r="N24" s="13" t="s">
        <v>325</v>
      </c>
      <c r="O24" s="14">
        <v>165644</v>
      </c>
      <c r="P24" s="13" t="s">
        <v>30</v>
      </c>
      <c r="Q24" s="13" t="s">
        <v>60</v>
      </c>
      <c r="R24" s="13" t="s">
        <v>305</v>
      </c>
      <c r="S24" s="13" t="s">
        <v>326</v>
      </c>
      <c r="T24" s="13" t="s">
        <v>327</v>
      </c>
      <c r="U24" s="15"/>
      <c r="V24" s="13" t="s">
        <v>36</v>
      </c>
      <c r="W24" s="13" t="s">
        <v>91</v>
      </c>
      <c r="X24" s="13" t="s">
        <v>51</v>
      </c>
      <c r="Y24" s="15"/>
      <c r="Z24" s="13" t="s">
        <v>328</v>
      </c>
    </row>
    <row r="25" spans="1:26" ht="20" customHeight="1">
      <c r="A25" s="18" t="s">
        <v>338</v>
      </c>
      <c r="B25" s="12" t="s">
        <v>339</v>
      </c>
      <c r="C25" s="13" t="s">
        <v>1142</v>
      </c>
      <c r="D25" s="14">
        <v>261</v>
      </c>
      <c r="E25" s="13" t="s">
        <v>1167</v>
      </c>
      <c r="F25" s="14">
        <v>0</v>
      </c>
      <c r="G25" s="15"/>
      <c r="H25" s="13" t="s">
        <v>340</v>
      </c>
      <c r="I25" s="13" t="s">
        <v>341</v>
      </c>
      <c r="J25" s="14">
        <v>2155</v>
      </c>
      <c r="K25" s="15"/>
      <c r="L25" s="13" t="s">
        <v>342</v>
      </c>
      <c r="M25" s="13" t="s">
        <v>343</v>
      </c>
      <c r="N25" s="13" t="s">
        <v>344</v>
      </c>
      <c r="O25" s="14">
        <v>362782</v>
      </c>
      <c r="P25" s="13" t="s">
        <v>30</v>
      </c>
      <c r="Q25" s="13" t="s">
        <v>31</v>
      </c>
      <c r="R25" s="13" t="s">
        <v>32</v>
      </c>
      <c r="S25" s="13" t="s">
        <v>33</v>
      </c>
      <c r="T25" s="13" t="s">
        <v>48</v>
      </c>
      <c r="U25" s="13" t="s">
        <v>345</v>
      </c>
      <c r="V25" s="13" t="s">
        <v>36</v>
      </c>
      <c r="W25" s="13" t="s">
        <v>37</v>
      </c>
      <c r="X25" s="13" t="s">
        <v>51</v>
      </c>
      <c r="Y25" s="15"/>
      <c r="Z25" s="13" t="s">
        <v>346</v>
      </c>
    </row>
    <row r="26" spans="1:26" ht="20" customHeight="1">
      <c r="A26" s="18" t="s">
        <v>347</v>
      </c>
      <c r="B26" s="12" t="s">
        <v>348</v>
      </c>
      <c r="C26" s="13" t="s">
        <v>1142</v>
      </c>
      <c r="D26" s="14">
        <v>3878</v>
      </c>
      <c r="E26" s="13" t="s">
        <v>1142</v>
      </c>
      <c r="F26" s="14">
        <v>1052</v>
      </c>
      <c r="G26" s="15"/>
      <c r="H26" s="13" t="s">
        <v>349</v>
      </c>
      <c r="I26" s="13" t="s">
        <v>42</v>
      </c>
      <c r="J26" s="14">
        <v>2116</v>
      </c>
      <c r="K26" s="14">
        <v>4624</v>
      </c>
      <c r="L26" s="13" t="s">
        <v>44</v>
      </c>
      <c r="M26" s="13" t="s">
        <v>350</v>
      </c>
      <c r="N26" s="13" t="s">
        <v>351</v>
      </c>
      <c r="O26" s="14">
        <v>165662</v>
      </c>
      <c r="P26" s="13" t="s">
        <v>30</v>
      </c>
      <c r="Q26" s="13" t="s">
        <v>60</v>
      </c>
      <c r="R26" s="13" t="s">
        <v>99</v>
      </c>
      <c r="S26" s="13" t="s">
        <v>352</v>
      </c>
      <c r="T26" s="13" t="s">
        <v>353</v>
      </c>
      <c r="U26" s="13" t="s">
        <v>354</v>
      </c>
      <c r="V26" s="13" t="s">
        <v>50</v>
      </c>
      <c r="W26" s="13" t="s">
        <v>91</v>
      </c>
      <c r="X26" s="13" t="s">
        <v>51</v>
      </c>
      <c r="Y26" s="15"/>
      <c r="Z26" s="13" t="s">
        <v>355</v>
      </c>
    </row>
    <row r="27" spans="1:26" ht="20" customHeight="1">
      <c r="A27" s="18" t="s">
        <v>356</v>
      </c>
      <c r="B27" s="12" t="s">
        <v>357</v>
      </c>
      <c r="C27" s="13" t="s">
        <v>1142</v>
      </c>
      <c r="D27" s="14">
        <v>2112</v>
      </c>
      <c r="E27" s="13" t="s">
        <v>1142</v>
      </c>
      <c r="F27" s="14">
        <v>110</v>
      </c>
      <c r="G27" s="15"/>
      <c r="H27" s="13" t="s">
        <v>358</v>
      </c>
      <c r="I27" s="13" t="s">
        <v>42</v>
      </c>
      <c r="J27" s="14">
        <v>2115</v>
      </c>
      <c r="K27" s="15"/>
      <c r="L27" s="13" t="s">
        <v>44</v>
      </c>
      <c r="M27" s="13" t="s">
        <v>359</v>
      </c>
      <c r="N27" s="13" t="s">
        <v>360</v>
      </c>
      <c r="O27" s="14">
        <v>165671</v>
      </c>
      <c r="P27" s="13" t="s">
        <v>30</v>
      </c>
      <c r="Q27" s="13" t="s">
        <v>60</v>
      </c>
      <c r="R27" s="13" t="s">
        <v>305</v>
      </c>
      <c r="S27" s="13" t="s">
        <v>361</v>
      </c>
      <c r="T27" s="13" t="s">
        <v>362</v>
      </c>
      <c r="U27" s="15"/>
      <c r="V27" s="13" t="s">
        <v>50</v>
      </c>
      <c r="W27" s="13" t="s">
        <v>91</v>
      </c>
      <c r="X27" s="13" t="s">
        <v>51</v>
      </c>
      <c r="Y27" s="15"/>
      <c r="Z27" s="13" t="s">
        <v>363</v>
      </c>
    </row>
    <row r="28" spans="1:26" ht="20" customHeight="1">
      <c r="A28" s="18" t="s">
        <v>373</v>
      </c>
      <c r="B28" s="12" t="s">
        <v>365</v>
      </c>
      <c r="C28" s="13" t="s">
        <v>1142</v>
      </c>
      <c r="D28" s="14">
        <v>79</v>
      </c>
      <c r="E28" s="13" t="s">
        <v>1167</v>
      </c>
      <c r="F28" s="14">
        <v>0</v>
      </c>
      <c r="G28" s="13" t="s">
        <v>203</v>
      </c>
      <c r="H28" s="13" t="s">
        <v>374</v>
      </c>
      <c r="I28" s="13" t="s">
        <v>203</v>
      </c>
      <c r="J28" s="14">
        <v>2148</v>
      </c>
      <c r="K28" s="15"/>
      <c r="L28" s="13" t="s">
        <v>205</v>
      </c>
      <c r="M28" s="13" t="s">
        <v>375</v>
      </c>
      <c r="N28" s="13" t="s">
        <v>370</v>
      </c>
      <c r="O28" s="14">
        <v>407179</v>
      </c>
      <c r="P28" s="13" t="s">
        <v>30</v>
      </c>
      <c r="Q28" s="13" t="s">
        <v>31</v>
      </c>
      <c r="R28" s="13" t="s">
        <v>32</v>
      </c>
      <c r="S28" s="13" t="s">
        <v>33</v>
      </c>
      <c r="T28" s="13" t="s">
        <v>77</v>
      </c>
      <c r="U28" s="13" t="s">
        <v>371</v>
      </c>
      <c r="V28" s="13" t="s">
        <v>36</v>
      </c>
      <c r="W28" s="13" t="s">
        <v>37</v>
      </c>
      <c r="X28" s="13" t="s">
        <v>51</v>
      </c>
      <c r="Y28" s="15"/>
      <c r="Z28" s="13" t="s">
        <v>376</v>
      </c>
    </row>
    <row r="29" spans="1:26" ht="20" customHeight="1">
      <c r="A29" s="18" t="s">
        <v>377</v>
      </c>
      <c r="B29" s="12" t="s">
        <v>365</v>
      </c>
      <c r="C29" s="13" t="s">
        <v>1142</v>
      </c>
      <c r="D29" s="14">
        <v>139</v>
      </c>
      <c r="E29" s="13" t="s">
        <v>1167</v>
      </c>
      <c r="F29" s="14">
        <v>0</v>
      </c>
      <c r="G29" s="13" t="s">
        <v>42</v>
      </c>
      <c r="H29" s="13" t="s">
        <v>378</v>
      </c>
      <c r="I29" s="13" t="s">
        <v>42</v>
      </c>
      <c r="J29" s="14">
        <v>2111</v>
      </c>
      <c r="K29" s="15"/>
      <c r="L29" s="13" t="s">
        <v>44</v>
      </c>
      <c r="M29" s="13" t="s">
        <v>369</v>
      </c>
      <c r="N29" s="13" t="s">
        <v>379</v>
      </c>
      <c r="O29" s="14">
        <v>164845</v>
      </c>
      <c r="P29" s="13" t="s">
        <v>30</v>
      </c>
      <c r="Q29" s="13" t="s">
        <v>31</v>
      </c>
      <c r="R29" s="13" t="s">
        <v>32</v>
      </c>
      <c r="S29" s="13" t="s">
        <v>33</v>
      </c>
      <c r="T29" s="13" t="s">
        <v>77</v>
      </c>
      <c r="U29" s="13" t="s">
        <v>371</v>
      </c>
      <c r="V29" s="13" t="s">
        <v>50</v>
      </c>
      <c r="W29" s="13" t="s">
        <v>37</v>
      </c>
      <c r="X29" s="13" t="s">
        <v>51</v>
      </c>
      <c r="Y29" s="15"/>
      <c r="Z29" s="13" t="s">
        <v>380</v>
      </c>
    </row>
    <row r="30" spans="1:26" ht="20" customHeight="1">
      <c r="A30" s="11"/>
      <c r="B30" s="12" t="s">
        <v>365</v>
      </c>
      <c r="C30" s="13" t="s">
        <v>1142</v>
      </c>
      <c r="D30" s="14">
        <v>6</v>
      </c>
      <c r="E30" s="13" t="s">
        <v>1167</v>
      </c>
      <c r="F30" s="14">
        <v>0</v>
      </c>
      <c r="G30" s="13" t="s">
        <v>366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0" customHeight="1">
      <c r="A31" s="18" t="s">
        <v>381</v>
      </c>
      <c r="B31" s="12" t="s">
        <v>382</v>
      </c>
      <c r="C31" s="13" t="s">
        <v>1142</v>
      </c>
      <c r="D31" s="14">
        <v>3050</v>
      </c>
      <c r="E31" s="13" t="s">
        <v>1142</v>
      </c>
      <c r="F31" s="14">
        <v>1691</v>
      </c>
      <c r="G31" s="15"/>
      <c r="H31" s="13" t="s">
        <v>383</v>
      </c>
      <c r="I31" s="13" t="s">
        <v>384</v>
      </c>
      <c r="J31" s="14">
        <v>1915</v>
      </c>
      <c r="K31" s="15"/>
      <c r="L31" s="13" t="s">
        <v>385</v>
      </c>
      <c r="M31" s="13" t="s">
        <v>386</v>
      </c>
      <c r="N31" s="13" t="s">
        <v>387</v>
      </c>
      <c r="O31" s="14">
        <v>165699</v>
      </c>
      <c r="P31" s="13" t="s">
        <v>30</v>
      </c>
      <c r="Q31" s="13" t="s">
        <v>60</v>
      </c>
      <c r="R31" s="13" t="s">
        <v>305</v>
      </c>
      <c r="S31" s="13" t="s">
        <v>128</v>
      </c>
      <c r="T31" s="13" t="s">
        <v>129</v>
      </c>
      <c r="U31" s="15"/>
      <c r="V31" s="13" t="s">
        <v>36</v>
      </c>
      <c r="W31" s="13" t="s">
        <v>91</v>
      </c>
      <c r="X31" s="13" t="s">
        <v>51</v>
      </c>
      <c r="Y31" s="15"/>
      <c r="Z31" s="13" t="s">
        <v>388</v>
      </c>
    </row>
    <row r="32" spans="1:26" ht="20" customHeight="1">
      <c r="A32" s="18" t="s">
        <v>397</v>
      </c>
      <c r="B32" s="12" t="s">
        <v>398</v>
      </c>
      <c r="C32" s="13" t="s">
        <v>1142</v>
      </c>
      <c r="D32" s="14">
        <v>100</v>
      </c>
      <c r="E32" s="13" t="s">
        <v>1167</v>
      </c>
      <c r="F32" s="14">
        <v>0</v>
      </c>
      <c r="G32" s="15"/>
      <c r="H32" s="13" t="s">
        <v>399</v>
      </c>
      <c r="I32" s="13" t="s">
        <v>400</v>
      </c>
      <c r="J32" s="14">
        <v>2090</v>
      </c>
      <c r="K32" s="15"/>
      <c r="L32" s="13" t="s">
        <v>401</v>
      </c>
      <c r="M32" s="13" t="s">
        <v>402</v>
      </c>
      <c r="N32" s="13" t="s">
        <v>403</v>
      </c>
      <c r="O32" s="14">
        <v>436599</v>
      </c>
      <c r="P32" s="13" t="s">
        <v>30</v>
      </c>
      <c r="Q32" s="13" t="s">
        <v>404</v>
      </c>
      <c r="R32" s="13" t="s">
        <v>47</v>
      </c>
      <c r="S32" s="13" t="s">
        <v>405</v>
      </c>
      <c r="T32" s="13" t="s">
        <v>406</v>
      </c>
      <c r="U32" s="13" t="s">
        <v>407</v>
      </c>
      <c r="V32" s="13" t="s">
        <v>36</v>
      </c>
      <c r="W32" s="13" t="s">
        <v>37</v>
      </c>
      <c r="X32" s="13" t="s">
        <v>51</v>
      </c>
      <c r="Y32" s="15"/>
      <c r="Z32" s="13" t="s">
        <v>408</v>
      </c>
    </row>
    <row r="33" spans="1:26" ht="20" customHeight="1">
      <c r="A33" s="18" t="s">
        <v>409</v>
      </c>
      <c r="B33" s="12" t="s">
        <v>410</v>
      </c>
      <c r="C33" s="13" t="s">
        <v>1142</v>
      </c>
      <c r="D33" s="14">
        <v>1551</v>
      </c>
      <c r="E33" s="13" t="s">
        <v>1142</v>
      </c>
      <c r="F33" s="14">
        <v>77</v>
      </c>
      <c r="G33" s="15"/>
      <c r="H33" s="13" t="s">
        <v>411</v>
      </c>
      <c r="I33" s="13" t="s">
        <v>42</v>
      </c>
      <c r="J33" s="14">
        <v>2116</v>
      </c>
      <c r="K33" s="15"/>
      <c r="L33" s="13" t="s">
        <v>44</v>
      </c>
      <c r="M33" s="13" t="s">
        <v>412</v>
      </c>
      <c r="N33" s="13" t="s">
        <v>413</v>
      </c>
      <c r="O33" s="14">
        <v>165802</v>
      </c>
      <c r="P33" s="13" t="s">
        <v>30</v>
      </c>
      <c r="Q33" s="13" t="s">
        <v>60</v>
      </c>
      <c r="R33" s="13" t="s">
        <v>305</v>
      </c>
      <c r="S33" s="13" t="s">
        <v>414</v>
      </c>
      <c r="T33" s="13" t="s">
        <v>415</v>
      </c>
      <c r="U33" s="15"/>
      <c r="V33" s="13" t="s">
        <v>50</v>
      </c>
      <c r="W33" s="13" t="s">
        <v>91</v>
      </c>
      <c r="X33" s="13" t="s">
        <v>51</v>
      </c>
      <c r="Y33" s="15"/>
      <c r="Z33" s="13" t="s">
        <v>416</v>
      </c>
    </row>
    <row r="34" spans="1:26" ht="20" customHeight="1">
      <c r="A34" s="18" t="s">
        <v>430</v>
      </c>
      <c r="B34" s="12" t="s">
        <v>431</v>
      </c>
      <c r="C34" s="13" t="s">
        <v>1142</v>
      </c>
      <c r="D34" s="14">
        <v>3857</v>
      </c>
      <c r="E34" s="13" t="s">
        <v>1142</v>
      </c>
      <c r="F34" s="14">
        <v>1599</v>
      </c>
      <c r="G34" s="15"/>
      <c r="H34" s="13" t="s">
        <v>432</v>
      </c>
      <c r="I34" s="13" t="s">
        <v>366</v>
      </c>
      <c r="J34" s="14">
        <v>1701</v>
      </c>
      <c r="K34" s="14">
        <v>9101</v>
      </c>
      <c r="L34" s="13" t="s">
        <v>368</v>
      </c>
      <c r="M34" s="13" t="s">
        <v>433</v>
      </c>
      <c r="N34" s="13" t="s">
        <v>434</v>
      </c>
      <c r="O34" s="14">
        <v>165866</v>
      </c>
      <c r="P34" s="13" t="s">
        <v>74</v>
      </c>
      <c r="Q34" s="13" t="s">
        <v>435</v>
      </c>
      <c r="R34" s="13" t="s">
        <v>436</v>
      </c>
      <c r="S34" s="13" t="s">
        <v>437</v>
      </c>
      <c r="T34" s="13" t="s">
        <v>438</v>
      </c>
      <c r="U34" s="13" t="s">
        <v>289</v>
      </c>
      <c r="V34" s="13" t="s">
        <v>65</v>
      </c>
      <c r="W34" s="13" t="s">
        <v>91</v>
      </c>
      <c r="X34" s="13" t="s">
        <v>51</v>
      </c>
      <c r="Y34" s="15"/>
      <c r="Z34" s="13" t="s">
        <v>439</v>
      </c>
    </row>
    <row r="35" spans="1:26" ht="20" customHeight="1">
      <c r="A35" s="18" t="s">
        <v>440</v>
      </c>
      <c r="B35" s="12" t="s">
        <v>441</v>
      </c>
      <c r="C35" s="13" t="s">
        <v>1142</v>
      </c>
      <c r="D35" s="14">
        <v>386</v>
      </c>
      <c r="E35" s="13" t="s">
        <v>1167</v>
      </c>
      <c r="F35" s="14">
        <v>0</v>
      </c>
      <c r="G35" s="15"/>
      <c r="H35" s="13" t="s">
        <v>442</v>
      </c>
      <c r="I35" s="13" t="s">
        <v>443</v>
      </c>
      <c r="J35" s="14">
        <v>2492</v>
      </c>
      <c r="K35" s="14">
        <v>1245</v>
      </c>
      <c r="L35" s="13" t="s">
        <v>444</v>
      </c>
      <c r="M35" s="13" t="s">
        <v>445</v>
      </c>
      <c r="N35" s="13" t="s">
        <v>446</v>
      </c>
      <c r="O35" s="14">
        <v>441982</v>
      </c>
      <c r="P35" s="13" t="s">
        <v>30</v>
      </c>
      <c r="Q35" s="13" t="s">
        <v>60</v>
      </c>
      <c r="R35" s="13" t="s">
        <v>99</v>
      </c>
      <c r="S35" s="13" t="s">
        <v>447</v>
      </c>
      <c r="T35" s="13" t="s">
        <v>448</v>
      </c>
      <c r="U35" s="13" t="s">
        <v>449</v>
      </c>
      <c r="V35" s="13" t="s">
        <v>36</v>
      </c>
      <c r="W35" s="13" t="s">
        <v>91</v>
      </c>
      <c r="X35" s="13" t="s">
        <v>51</v>
      </c>
      <c r="Y35" s="15"/>
      <c r="Z35" s="13" t="s">
        <v>450</v>
      </c>
    </row>
    <row r="36" spans="1:26" ht="20" customHeight="1">
      <c r="A36" s="18" t="s">
        <v>451</v>
      </c>
      <c r="B36" s="12" t="s">
        <v>452</v>
      </c>
      <c r="C36" s="13" t="s">
        <v>1142</v>
      </c>
      <c r="D36" s="14">
        <v>1507</v>
      </c>
      <c r="E36" s="13" t="s">
        <v>1142</v>
      </c>
      <c r="F36" s="14">
        <v>350</v>
      </c>
      <c r="G36" s="15"/>
      <c r="H36" s="13" t="s">
        <v>453</v>
      </c>
      <c r="I36" s="13" t="s">
        <v>454</v>
      </c>
      <c r="J36" s="14">
        <v>1984</v>
      </c>
      <c r="K36" s="15"/>
      <c r="L36" s="13" t="s">
        <v>455</v>
      </c>
      <c r="M36" s="13" t="s">
        <v>456</v>
      </c>
      <c r="N36" s="13" t="s">
        <v>457</v>
      </c>
      <c r="O36" s="14">
        <v>165936</v>
      </c>
      <c r="P36" s="13" t="s">
        <v>30</v>
      </c>
      <c r="Q36" s="13" t="s">
        <v>60</v>
      </c>
      <c r="R36" s="13" t="s">
        <v>305</v>
      </c>
      <c r="S36" s="13" t="s">
        <v>88</v>
      </c>
      <c r="T36" s="13" t="s">
        <v>89</v>
      </c>
      <c r="U36" s="15"/>
      <c r="V36" s="13" t="s">
        <v>36</v>
      </c>
      <c r="W36" s="13" t="s">
        <v>91</v>
      </c>
      <c r="X36" s="13" t="s">
        <v>51</v>
      </c>
      <c r="Y36" s="15"/>
      <c r="Z36" s="13" t="s">
        <v>458</v>
      </c>
    </row>
    <row r="37" spans="1:26" ht="20" customHeight="1">
      <c r="A37" s="18" t="s">
        <v>459</v>
      </c>
      <c r="B37" s="12" t="s">
        <v>460</v>
      </c>
      <c r="C37" s="13" t="s">
        <v>1167</v>
      </c>
      <c r="D37" s="14">
        <v>0</v>
      </c>
      <c r="E37" s="13" t="s">
        <v>1142</v>
      </c>
      <c r="F37" s="14">
        <v>1660</v>
      </c>
      <c r="G37" s="13" t="s">
        <v>42</v>
      </c>
      <c r="H37" s="13" t="s">
        <v>461</v>
      </c>
      <c r="I37" s="13" t="s">
        <v>462</v>
      </c>
      <c r="J37" s="14">
        <v>2119</v>
      </c>
      <c r="K37" s="15"/>
      <c r="L37" s="13" t="s">
        <v>44</v>
      </c>
      <c r="M37" s="13" t="s">
        <v>463</v>
      </c>
      <c r="N37" s="13" t="s">
        <v>464</v>
      </c>
      <c r="O37" s="14">
        <v>165945</v>
      </c>
      <c r="P37" s="13" t="s">
        <v>30</v>
      </c>
      <c r="Q37" s="13" t="s">
        <v>60</v>
      </c>
      <c r="R37" s="13" t="s">
        <v>61</v>
      </c>
      <c r="S37" s="13" t="s">
        <v>465</v>
      </c>
      <c r="T37" s="13" t="s">
        <v>466</v>
      </c>
      <c r="U37" s="13" t="s">
        <v>467</v>
      </c>
      <c r="V37" s="13" t="s">
        <v>36</v>
      </c>
      <c r="W37" s="13" t="s">
        <v>91</v>
      </c>
      <c r="X37" s="13" t="s">
        <v>51</v>
      </c>
      <c r="Y37" s="15"/>
      <c r="Z37" s="13" t="s">
        <v>468</v>
      </c>
    </row>
    <row r="38" spans="1:26" ht="20" customHeight="1">
      <c r="A38" s="18" t="s">
        <v>502</v>
      </c>
      <c r="B38" s="12" t="s">
        <v>512</v>
      </c>
      <c r="C38" s="13" t="s">
        <v>1142</v>
      </c>
      <c r="D38" s="22">
        <f>Harvard!D16</f>
        <v>9655.4126984126979</v>
      </c>
      <c r="E38" s="13" t="s">
        <v>1142</v>
      </c>
      <c r="F38" s="22">
        <f>Harvard!E16</f>
        <v>7872.4582512501893</v>
      </c>
      <c r="G38" s="13" t="s">
        <v>210</v>
      </c>
      <c r="H38" s="13" t="s">
        <v>504</v>
      </c>
      <c r="I38" s="13" t="s">
        <v>277</v>
      </c>
      <c r="J38" s="14">
        <v>2138</v>
      </c>
      <c r="K38" s="15"/>
      <c r="L38" s="13" t="s">
        <v>278</v>
      </c>
      <c r="M38" s="13" t="s">
        <v>505</v>
      </c>
      <c r="N38" s="13" t="s">
        <v>506</v>
      </c>
      <c r="O38" s="14">
        <v>166027</v>
      </c>
      <c r="P38" s="13" t="s">
        <v>30</v>
      </c>
      <c r="Q38" s="13" t="s">
        <v>60</v>
      </c>
      <c r="R38" s="13" t="s">
        <v>305</v>
      </c>
      <c r="S38" s="13" t="s">
        <v>507</v>
      </c>
      <c r="T38" s="13" t="s">
        <v>508</v>
      </c>
      <c r="U38" s="15"/>
      <c r="V38" s="13" t="s">
        <v>282</v>
      </c>
      <c r="W38" s="13" t="s">
        <v>91</v>
      </c>
      <c r="X38" s="13" t="s">
        <v>509</v>
      </c>
      <c r="Y38" s="15"/>
      <c r="Z38" s="13" t="s">
        <v>510</v>
      </c>
    </row>
    <row r="39" spans="1:26" ht="20" customHeight="1">
      <c r="A39" s="18" t="s">
        <v>511</v>
      </c>
      <c r="B39" s="12" t="s">
        <v>512</v>
      </c>
      <c r="C39" s="13" t="s">
        <v>1167</v>
      </c>
      <c r="D39" s="22">
        <f>Harvard!D17</f>
        <v>0</v>
      </c>
      <c r="E39" s="13" t="s">
        <v>1142</v>
      </c>
      <c r="F39" s="22">
        <f>Harvard!E17</f>
        <v>2169.3432338233065</v>
      </c>
      <c r="G39" s="13" t="s">
        <v>513</v>
      </c>
      <c r="H39" s="13" t="s">
        <v>514</v>
      </c>
      <c r="I39" s="13" t="s">
        <v>42</v>
      </c>
      <c r="J39" s="14">
        <v>2115</v>
      </c>
      <c r="K39" s="15"/>
      <c r="L39" s="13" t="s">
        <v>44</v>
      </c>
      <c r="M39" s="13" t="s">
        <v>515</v>
      </c>
      <c r="N39" s="13" t="s">
        <v>516</v>
      </c>
      <c r="O39" s="14">
        <v>166027</v>
      </c>
      <c r="P39" s="13" t="s">
        <v>30</v>
      </c>
      <c r="Q39" s="13" t="s">
        <v>60</v>
      </c>
      <c r="R39" s="13" t="s">
        <v>215</v>
      </c>
      <c r="S39" s="13" t="s">
        <v>507</v>
      </c>
      <c r="T39" s="13" t="s">
        <v>508</v>
      </c>
      <c r="U39" s="15"/>
      <c r="V39" s="13" t="s">
        <v>282</v>
      </c>
      <c r="W39" s="13" t="s">
        <v>91</v>
      </c>
      <c r="X39" s="13" t="s">
        <v>509</v>
      </c>
      <c r="Y39" s="15"/>
      <c r="Z39" s="13" t="s">
        <v>517</v>
      </c>
    </row>
    <row r="40" spans="1:26" ht="20" customHeight="1">
      <c r="A40" s="18" t="s">
        <v>518</v>
      </c>
      <c r="B40" s="12" t="s">
        <v>512</v>
      </c>
      <c r="C40" s="13" t="s">
        <v>1142</v>
      </c>
      <c r="D40" s="22">
        <f>Harvard!D18</f>
        <v>407.58730158730157</v>
      </c>
      <c r="E40" s="13" t="s">
        <v>1142</v>
      </c>
      <c r="F40" s="22">
        <f>Harvard!E18</f>
        <v>1773.4299136232762</v>
      </c>
      <c r="G40" s="13" t="s">
        <v>254</v>
      </c>
      <c r="H40" s="13" t="s">
        <v>519</v>
      </c>
      <c r="I40" s="13" t="s">
        <v>42</v>
      </c>
      <c r="J40" s="14">
        <v>2115</v>
      </c>
      <c r="K40" s="14">
        <v>6092</v>
      </c>
      <c r="L40" s="13" t="s">
        <v>44</v>
      </c>
      <c r="M40" s="13" t="s">
        <v>520</v>
      </c>
      <c r="N40" s="13" t="s">
        <v>521</v>
      </c>
      <c r="O40" s="14">
        <v>166027</v>
      </c>
      <c r="P40" s="13" t="s">
        <v>30</v>
      </c>
      <c r="Q40" s="13" t="s">
        <v>60</v>
      </c>
      <c r="R40" s="13" t="s">
        <v>215</v>
      </c>
      <c r="S40" s="13" t="s">
        <v>507</v>
      </c>
      <c r="T40" s="13" t="s">
        <v>508</v>
      </c>
      <c r="U40" s="15"/>
      <c r="V40" s="13" t="s">
        <v>282</v>
      </c>
      <c r="W40" s="13" t="s">
        <v>91</v>
      </c>
      <c r="X40" s="13" t="s">
        <v>509</v>
      </c>
      <c r="Y40" s="15"/>
      <c r="Z40" s="13" t="s">
        <v>522</v>
      </c>
    </row>
    <row r="41" spans="1:26" ht="20" customHeight="1">
      <c r="A41" s="18" t="s">
        <v>523</v>
      </c>
      <c r="B41" s="12" t="s">
        <v>512</v>
      </c>
      <c r="C41" s="13" t="s">
        <v>1167</v>
      </c>
      <c r="D41" s="22">
        <f>Harvard!D19</f>
        <v>0</v>
      </c>
      <c r="E41" s="13" t="s">
        <v>1142</v>
      </c>
      <c r="F41" s="22">
        <f>Harvard!E19</f>
        <v>2143.1671465373543</v>
      </c>
      <c r="G41" s="13" t="s">
        <v>524</v>
      </c>
      <c r="H41" s="13" t="s">
        <v>525</v>
      </c>
      <c r="I41" s="13" t="s">
        <v>277</v>
      </c>
      <c r="J41" s="14">
        <v>2138</v>
      </c>
      <c r="K41" s="15"/>
      <c r="L41" s="13" t="s">
        <v>278</v>
      </c>
      <c r="M41" s="13" t="s">
        <v>526</v>
      </c>
      <c r="N41" s="13" t="s">
        <v>527</v>
      </c>
      <c r="O41" s="14">
        <v>166027</v>
      </c>
      <c r="P41" s="13" t="s">
        <v>30</v>
      </c>
      <c r="Q41" s="13" t="s">
        <v>60</v>
      </c>
      <c r="R41" s="13" t="s">
        <v>215</v>
      </c>
      <c r="S41" s="13" t="s">
        <v>507</v>
      </c>
      <c r="T41" s="13" t="s">
        <v>508</v>
      </c>
      <c r="U41" s="15"/>
      <c r="V41" s="13" t="s">
        <v>282</v>
      </c>
      <c r="W41" s="13" t="s">
        <v>91</v>
      </c>
      <c r="X41" s="13" t="s">
        <v>509</v>
      </c>
      <c r="Y41" s="15"/>
      <c r="Z41" s="13" t="s">
        <v>528</v>
      </c>
    </row>
    <row r="42" spans="1:26" ht="20" customHeight="1">
      <c r="A42" s="18" t="s">
        <v>529</v>
      </c>
      <c r="B42" s="12" t="s">
        <v>512</v>
      </c>
      <c r="C42" s="13" t="s">
        <v>1167</v>
      </c>
      <c r="D42" s="22">
        <f>Harvard!D20</f>
        <v>0</v>
      </c>
      <c r="E42" s="13" t="s">
        <v>1142</v>
      </c>
      <c r="F42" s="22">
        <f>Harvard!F20</f>
        <v>638.04212759509016</v>
      </c>
      <c r="G42" s="13" t="s">
        <v>530</v>
      </c>
      <c r="H42" s="13" t="s">
        <v>531</v>
      </c>
      <c r="I42" s="13" t="s">
        <v>277</v>
      </c>
      <c r="J42" s="14">
        <v>2138</v>
      </c>
      <c r="K42" s="15"/>
      <c r="L42" s="13" t="s">
        <v>278</v>
      </c>
      <c r="M42" s="13" t="s">
        <v>532</v>
      </c>
      <c r="N42" s="13" t="s">
        <v>533</v>
      </c>
      <c r="O42" s="14">
        <v>166027</v>
      </c>
      <c r="P42" s="13" t="s">
        <v>30</v>
      </c>
      <c r="Q42" s="13" t="s">
        <v>60</v>
      </c>
      <c r="R42" s="13" t="s">
        <v>215</v>
      </c>
      <c r="S42" s="13" t="s">
        <v>507</v>
      </c>
      <c r="T42" s="13" t="s">
        <v>508</v>
      </c>
      <c r="U42" s="15"/>
      <c r="V42" s="13" t="s">
        <v>282</v>
      </c>
      <c r="W42" s="13" t="s">
        <v>91</v>
      </c>
      <c r="X42" s="13" t="s">
        <v>509</v>
      </c>
      <c r="Y42" s="15"/>
      <c r="Z42" s="13" t="s">
        <v>534</v>
      </c>
    </row>
    <row r="43" spans="1:26" ht="20" customHeight="1">
      <c r="A43" s="18" t="s">
        <v>535</v>
      </c>
      <c r="B43" s="12" t="s">
        <v>512</v>
      </c>
      <c r="C43" s="13" t="s">
        <v>1167</v>
      </c>
      <c r="D43" s="22">
        <f>Harvard!D21</f>
        <v>0</v>
      </c>
      <c r="E43" s="13" t="s">
        <v>1142</v>
      </c>
      <c r="F43" s="22">
        <f>Harvard!E21</f>
        <v>2637.2407940597059</v>
      </c>
      <c r="G43" s="13" t="s">
        <v>536</v>
      </c>
      <c r="H43" s="13" t="s">
        <v>537</v>
      </c>
      <c r="I43" s="13" t="s">
        <v>277</v>
      </c>
      <c r="J43" s="14">
        <v>2138</v>
      </c>
      <c r="K43" s="15"/>
      <c r="L43" s="13" t="s">
        <v>278</v>
      </c>
      <c r="M43" s="13" t="s">
        <v>538</v>
      </c>
      <c r="N43" s="13" t="s">
        <v>539</v>
      </c>
      <c r="O43" s="14">
        <v>166027</v>
      </c>
      <c r="P43" s="13" t="s">
        <v>30</v>
      </c>
      <c r="Q43" s="13" t="s">
        <v>60</v>
      </c>
      <c r="R43" s="13" t="s">
        <v>215</v>
      </c>
      <c r="S43" s="13" t="s">
        <v>507</v>
      </c>
      <c r="T43" s="13" t="s">
        <v>508</v>
      </c>
      <c r="U43" s="15"/>
      <c r="V43" s="13" t="s">
        <v>282</v>
      </c>
      <c r="W43" s="13" t="s">
        <v>91</v>
      </c>
      <c r="X43" s="13" t="s">
        <v>509</v>
      </c>
      <c r="Y43" s="15"/>
      <c r="Z43" s="13" t="s">
        <v>540</v>
      </c>
    </row>
    <row r="44" spans="1:26" ht="20" customHeight="1">
      <c r="A44" s="18" t="s">
        <v>541</v>
      </c>
      <c r="B44" s="12" t="s">
        <v>512</v>
      </c>
      <c r="C44" s="13" t="s">
        <v>1167</v>
      </c>
      <c r="D44" s="22">
        <f>Harvard!D22</f>
        <v>0</v>
      </c>
      <c r="E44" s="13" t="s">
        <v>1142</v>
      </c>
      <c r="F44" s="22">
        <f>Harvard!E22</f>
        <v>4358.3185331110781</v>
      </c>
      <c r="G44" s="13" t="s">
        <v>87</v>
      </c>
      <c r="H44" s="13" t="s">
        <v>542</v>
      </c>
      <c r="I44" s="13" t="s">
        <v>42</v>
      </c>
      <c r="J44" s="14">
        <v>2163</v>
      </c>
      <c r="K44" s="15"/>
      <c r="L44" s="13" t="s">
        <v>44</v>
      </c>
      <c r="M44" s="13" t="s">
        <v>543</v>
      </c>
      <c r="N44" s="13" t="s">
        <v>544</v>
      </c>
      <c r="O44" s="14">
        <v>166027</v>
      </c>
      <c r="P44" s="13" t="s">
        <v>30</v>
      </c>
      <c r="Q44" s="13" t="s">
        <v>60</v>
      </c>
      <c r="R44" s="13" t="s">
        <v>215</v>
      </c>
      <c r="S44" s="13" t="s">
        <v>507</v>
      </c>
      <c r="T44" s="13" t="s">
        <v>508</v>
      </c>
      <c r="U44" s="15"/>
      <c r="V44" s="13" t="s">
        <v>282</v>
      </c>
      <c r="W44" s="13" t="s">
        <v>91</v>
      </c>
      <c r="X44" s="13" t="s">
        <v>509</v>
      </c>
      <c r="Y44" s="15"/>
      <c r="Z44" s="13" t="s">
        <v>545</v>
      </c>
    </row>
    <row r="45" spans="1:26" ht="20" customHeight="1">
      <c r="A45" s="18" t="s">
        <v>553</v>
      </c>
      <c r="B45" s="12" t="s">
        <v>554</v>
      </c>
      <c r="C45" s="13" t="s">
        <v>1142</v>
      </c>
      <c r="D45" s="14">
        <v>44</v>
      </c>
      <c r="E45" s="13" t="s">
        <v>1142</v>
      </c>
      <c r="F45" s="14">
        <v>123</v>
      </c>
      <c r="G45" s="15"/>
      <c r="H45" s="13" t="s">
        <v>555</v>
      </c>
      <c r="I45" s="13" t="s">
        <v>56</v>
      </c>
      <c r="J45" s="14">
        <v>2459</v>
      </c>
      <c r="K45" s="15"/>
      <c r="L45" s="13" t="s">
        <v>57</v>
      </c>
      <c r="M45" s="13" t="s">
        <v>556</v>
      </c>
      <c r="N45" s="13" t="s">
        <v>557</v>
      </c>
      <c r="O45" s="14">
        <v>166045</v>
      </c>
      <c r="P45" s="13" t="s">
        <v>30</v>
      </c>
      <c r="Q45" s="13" t="s">
        <v>60</v>
      </c>
      <c r="R45" s="13" t="s">
        <v>61</v>
      </c>
      <c r="S45" s="13" t="s">
        <v>361</v>
      </c>
      <c r="T45" s="13" t="s">
        <v>362</v>
      </c>
      <c r="U45" s="13" t="s">
        <v>558</v>
      </c>
      <c r="V45" s="13" t="s">
        <v>65</v>
      </c>
      <c r="W45" s="13" t="s">
        <v>37</v>
      </c>
      <c r="X45" s="13" t="s">
        <v>51</v>
      </c>
      <c r="Y45" s="15"/>
      <c r="Z45" s="13" t="s">
        <v>559</v>
      </c>
    </row>
    <row r="46" spans="1:26" ht="20" customHeight="1">
      <c r="A46" s="18" t="s">
        <v>560</v>
      </c>
      <c r="B46" s="12" t="s">
        <v>561</v>
      </c>
      <c r="C46" s="13" t="s">
        <v>1142</v>
      </c>
      <c r="D46" s="14">
        <v>52</v>
      </c>
      <c r="E46" s="13" t="s">
        <v>1142</v>
      </c>
      <c r="F46" s="14">
        <v>78</v>
      </c>
      <c r="G46" s="15"/>
      <c r="H46" s="13" t="s">
        <v>562</v>
      </c>
      <c r="I46" s="13" t="s">
        <v>194</v>
      </c>
      <c r="J46" s="14">
        <v>2445</v>
      </c>
      <c r="K46" s="15"/>
      <c r="L46" s="13" t="s">
        <v>196</v>
      </c>
      <c r="M46" s="13" t="s">
        <v>563</v>
      </c>
      <c r="N46" s="13" t="s">
        <v>564</v>
      </c>
      <c r="O46" s="14">
        <v>166054</v>
      </c>
      <c r="P46" s="13" t="s">
        <v>30</v>
      </c>
      <c r="Q46" s="13" t="s">
        <v>60</v>
      </c>
      <c r="R46" s="13" t="s">
        <v>305</v>
      </c>
      <c r="S46" s="13" t="s">
        <v>352</v>
      </c>
      <c r="T46" s="13" t="s">
        <v>353</v>
      </c>
      <c r="U46" s="13" t="s">
        <v>565</v>
      </c>
      <c r="V46" s="13" t="s">
        <v>36</v>
      </c>
      <c r="W46" s="13" t="s">
        <v>91</v>
      </c>
      <c r="X46" s="13" t="s">
        <v>51</v>
      </c>
      <c r="Y46" s="15"/>
      <c r="Z46" s="13" t="s">
        <v>566</v>
      </c>
    </row>
    <row r="47" spans="1:26" ht="20" customHeight="1">
      <c r="A47" s="18" t="s">
        <v>567</v>
      </c>
      <c r="B47" s="12" t="s">
        <v>568</v>
      </c>
      <c r="C47" s="13" t="s">
        <v>1142</v>
      </c>
      <c r="D47" s="14">
        <v>761</v>
      </c>
      <c r="E47" s="13" t="s">
        <v>1142</v>
      </c>
      <c r="F47" s="14">
        <v>1588</v>
      </c>
      <c r="G47" s="15"/>
      <c r="H47" s="13" t="s">
        <v>569</v>
      </c>
      <c r="I47" s="13" t="s">
        <v>277</v>
      </c>
      <c r="J47" s="14">
        <v>2141</v>
      </c>
      <c r="K47" s="15"/>
      <c r="L47" s="13" t="s">
        <v>278</v>
      </c>
      <c r="M47" s="13" t="s">
        <v>570</v>
      </c>
      <c r="N47" s="13" t="s">
        <v>571</v>
      </c>
      <c r="O47" s="14">
        <v>164368</v>
      </c>
      <c r="P47" s="13" t="s">
        <v>30</v>
      </c>
      <c r="Q47" s="13" t="s">
        <v>60</v>
      </c>
      <c r="R47" s="13" t="s">
        <v>87</v>
      </c>
      <c r="S47" s="13" t="s">
        <v>352</v>
      </c>
      <c r="T47" s="13" t="s">
        <v>353</v>
      </c>
      <c r="U47" s="13" t="s">
        <v>90</v>
      </c>
      <c r="V47" s="13" t="s">
        <v>282</v>
      </c>
      <c r="W47" s="13" t="s">
        <v>91</v>
      </c>
      <c r="X47" s="13" t="s">
        <v>51</v>
      </c>
      <c r="Y47" s="15"/>
      <c r="Z47" s="13" t="s">
        <v>572</v>
      </c>
    </row>
    <row r="48" spans="1:26" ht="20" customHeight="1">
      <c r="A48" s="18" t="s">
        <v>581</v>
      </c>
      <c r="B48" s="12" t="s">
        <v>582</v>
      </c>
      <c r="C48" s="13" t="s">
        <v>1142</v>
      </c>
      <c r="D48" s="14">
        <v>157</v>
      </c>
      <c r="E48" s="13" t="s">
        <v>1167</v>
      </c>
      <c r="F48" s="14">
        <v>0</v>
      </c>
      <c r="G48" s="15"/>
      <c r="H48" s="13" t="s">
        <v>583</v>
      </c>
      <c r="I48" s="13" t="s">
        <v>42</v>
      </c>
      <c r="J48" s="14">
        <v>2122</v>
      </c>
      <c r="K48" s="14">
        <v>2834</v>
      </c>
      <c r="L48" s="13" t="s">
        <v>44</v>
      </c>
      <c r="M48" s="13" t="s">
        <v>584</v>
      </c>
      <c r="N48" s="13" t="s">
        <v>585</v>
      </c>
      <c r="O48" s="14">
        <v>484057</v>
      </c>
      <c r="P48" s="13" t="s">
        <v>30</v>
      </c>
      <c r="Q48" s="13" t="s">
        <v>31</v>
      </c>
      <c r="R48" s="13" t="s">
        <v>32</v>
      </c>
      <c r="S48" s="13" t="s">
        <v>33</v>
      </c>
      <c r="T48" s="13" t="s">
        <v>34</v>
      </c>
      <c r="U48" s="13" t="s">
        <v>586</v>
      </c>
      <c r="V48" s="13" t="s">
        <v>50</v>
      </c>
      <c r="W48" s="13" t="s">
        <v>37</v>
      </c>
      <c r="X48" s="13" t="s">
        <v>51</v>
      </c>
      <c r="Y48" s="15"/>
      <c r="Z48" s="13" t="s">
        <v>587</v>
      </c>
    </row>
    <row r="49" spans="1:26" ht="20" customHeight="1">
      <c r="A49" s="18" t="s">
        <v>588</v>
      </c>
      <c r="B49" s="12" t="s">
        <v>589</v>
      </c>
      <c r="C49" s="13" t="s">
        <v>1142</v>
      </c>
      <c r="D49" s="14">
        <v>988</v>
      </c>
      <c r="E49" s="13" t="s">
        <v>1167</v>
      </c>
      <c r="F49" s="14">
        <v>0</v>
      </c>
      <c r="G49" s="15"/>
      <c r="H49" s="13" t="s">
        <v>590</v>
      </c>
      <c r="I49" s="13" t="s">
        <v>301</v>
      </c>
      <c r="J49" s="14">
        <v>2186</v>
      </c>
      <c r="K49" s="15"/>
      <c r="L49" s="13" t="s">
        <v>302</v>
      </c>
      <c r="M49" s="13" t="s">
        <v>591</v>
      </c>
      <c r="N49" s="13" t="s">
        <v>592</v>
      </c>
      <c r="O49" s="14">
        <v>165264</v>
      </c>
      <c r="P49" s="13" t="s">
        <v>30</v>
      </c>
      <c r="Q49" s="13" t="s">
        <v>118</v>
      </c>
      <c r="R49" s="13" t="s">
        <v>148</v>
      </c>
      <c r="S49" s="13" t="s">
        <v>100</v>
      </c>
      <c r="T49" s="13" t="s">
        <v>101</v>
      </c>
      <c r="U49" s="15"/>
      <c r="V49" s="13" t="s">
        <v>36</v>
      </c>
      <c r="W49" s="13" t="s">
        <v>37</v>
      </c>
      <c r="X49" s="13" t="s">
        <v>51</v>
      </c>
      <c r="Y49" s="15"/>
      <c r="Z49" s="13" t="s">
        <v>593</v>
      </c>
    </row>
    <row r="50" spans="1:26" ht="20" customHeight="1">
      <c r="A50" s="18" t="s">
        <v>594</v>
      </c>
      <c r="B50" s="12" t="s">
        <v>1171</v>
      </c>
      <c r="C50" s="13" t="s">
        <v>1142</v>
      </c>
      <c r="D50" s="14">
        <v>1639</v>
      </c>
      <c r="E50" s="13" t="s">
        <v>1142</v>
      </c>
      <c r="F50" s="14">
        <v>409</v>
      </c>
      <c r="G50" s="15"/>
      <c r="H50" s="13" t="s">
        <v>596</v>
      </c>
      <c r="I50" s="13" t="s">
        <v>222</v>
      </c>
      <c r="J50" s="14">
        <v>2466</v>
      </c>
      <c r="K50" s="15"/>
      <c r="L50" s="13" t="s">
        <v>57</v>
      </c>
      <c r="M50" s="13" t="s">
        <v>597</v>
      </c>
      <c r="N50" s="13" t="s">
        <v>598</v>
      </c>
      <c r="O50" s="14">
        <v>166391</v>
      </c>
      <c r="P50" s="13" t="s">
        <v>30</v>
      </c>
      <c r="Q50" s="13" t="s">
        <v>60</v>
      </c>
      <c r="R50" s="13" t="s">
        <v>305</v>
      </c>
      <c r="S50" s="13" t="s">
        <v>352</v>
      </c>
      <c r="T50" s="13" t="s">
        <v>353</v>
      </c>
      <c r="U50" s="13" t="s">
        <v>599</v>
      </c>
      <c r="V50" s="13" t="s">
        <v>65</v>
      </c>
      <c r="W50" s="13" t="s">
        <v>91</v>
      </c>
      <c r="X50" s="13" t="s">
        <v>51</v>
      </c>
      <c r="Y50" s="15"/>
      <c r="Z50" s="13" t="s">
        <v>600</v>
      </c>
    </row>
    <row r="51" spans="1:26" ht="32" customHeight="1">
      <c r="A51" s="18" t="s">
        <v>601</v>
      </c>
      <c r="B51" s="20" t="s">
        <v>602</v>
      </c>
      <c r="C51" s="13" t="s">
        <v>1142</v>
      </c>
      <c r="D51" s="14">
        <v>282</v>
      </c>
      <c r="E51" s="13" t="s">
        <v>1167</v>
      </c>
      <c r="F51" s="14">
        <v>0</v>
      </c>
      <c r="G51" s="15"/>
      <c r="H51" s="13" t="s">
        <v>603</v>
      </c>
      <c r="I51" s="13" t="s">
        <v>341</v>
      </c>
      <c r="J51" s="14">
        <v>2155</v>
      </c>
      <c r="K51" s="15"/>
      <c r="L51" s="13" t="s">
        <v>342</v>
      </c>
      <c r="M51" s="13" t="s">
        <v>604</v>
      </c>
      <c r="N51" s="13" t="s">
        <v>605</v>
      </c>
      <c r="O51" s="14">
        <v>166407</v>
      </c>
      <c r="P51" s="13" t="s">
        <v>30</v>
      </c>
      <c r="Q51" s="13" t="s">
        <v>606</v>
      </c>
      <c r="R51" s="13" t="s">
        <v>148</v>
      </c>
      <c r="S51" s="13" t="s">
        <v>405</v>
      </c>
      <c r="T51" s="13" t="s">
        <v>406</v>
      </c>
      <c r="U51" s="13" t="s">
        <v>78</v>
      </c>
      <c r="V51" s="13" t="s">
        <v>36</v>
      </c>
      <c r="W51" s="13" t="s">
        <v>37</v>
      </c>
      <c r="X51" s="13" t="s">
        <v>51</v>
      </c>
      <c r="Y51" s="15"/>
      <c r="Z51" s="13" t="s">
        <v>607</v>
      </c>
    </row>
    <row r="52" spans="1:26" ht="20" customHeight="1">
      <c r="A52" s="18" t="s">
        <v>608</v>
      </c>
      <c r="B52" s="12" t="s">
        <v>609</v>
      </c>
      <c r="C52" s="13" t="s">
        <v>1142</v>
      </c>
      <c r="D52" s="14">
        <v>2128</v>
      </c>
      <c r="E52" s="13" t="s">
        <v>1142</v>
      </c>
      <c r="F52" s="14">
        <v>2382</v>
      </c>
      <c r="G52" s="15"/>
      <c r="H52" s="13" t="s">
        <v>610</v>
      </c>
      <c r="I52" s="13" t="s">
        <v>277</v>
      </c>
      <c r="J52" s="14">
        <v>2138</v>
      </c>
      <c r="K52" s="14">
        <v>2790</v>
      </c>
      <c r="L52" s="13" t="s">
        <v>278</v>
      </c>
      <c r="M52" s="13" t="s">
        <v>611</v>
      </c>
      <c r="N52" s="13" t="s">
        <v>612</v>
      </c>
      <c r="O52" s="14">
        <v>166452</v>
      </c>
      <c r="P52" s="13" t="s">
        <v>30</v>
      </c>
      <c r="Q52" s="13" t="s">
        <v>60</v>
      </c>
      <c r="R52" s="13" t="s">
        <v>613</v>
      </c>
      <c r="S52" s="13" t="s">
        <v>128</v>
      </c>
      <c r="T52" s="13" t="s">
        <v>614</v>
      </c>
      <c r="U52" s="13" t="s">
        <v>615</v>
      </c>
      <c r="V52" s="13" t="s">
        <v>282</v>
      </c>
      <c r="W52" s="13" t="s">
        <v>91</v>
      </c>
      <c r="X52" s="13" t="s">
        <v>51</v>
      </c>
      <c r="Y52" s="15"/>
      <c r="Z52" s="13" t="s">
        <v>616</v>
      </c>
    </row>
    <row r="53" spans="1:26" ht="20" customHeight="1">
      <c r="A53" s="18" t="s">
        <v>617</v>
      </c>
      <c r="B53" s="12" t="s">
        <v>618</v>
      </c>
      <c r="C53" s="13" t="s">
        <v>1142</v>
      </c>
      <c r="D53" s="14">
        <v>368</v>
      </c>
      <c r="E53" s="13" t="s">
        <v>1167</v>
      </c>
      <c r="F53" s="14">
        <v>0</v>
      </c>
      <c r="G53" s="15"/>
      <c r="H53" s="13" t="s">
        <v>619</v>
      </c>
      <c r="I53" s="13" t="s">
        <v>620</v>
      </c>
      <c r="J53" s="14">
        <v>2145</v>
      </c>
      <c r="K53" s="15"/>
      <c r="L53" s="13" t="s">
        <v>621</v>
      </c>
      <c r="M53" s="13" t="s">
        <v>622</v>
      </c>
      <c r="N53" s="13" t="s">
        <v>623</v>
      </c>
      <c r="O53" s="14">
        <v>165556</v>
      </c>
      <c r="P53" s="13" t="s">
        <v>30</v>
      </c>
      <c r="Q53" s="13" t="s">
        <v>31</v>
      </c>
      <c r="R53" s="13" t="s">
        <v>110</v>
      </c>
      <c r="S53" s="13" t="s">
        <v>33</v>
      </c>
      <c r="T53" s="13" t="s">
        <v>34</v>
      </c>
      <c r="U53" s="13" t="s">
        <v>624</v>
      </c>
      <c r="V53" s="13" t="s">
        <v>36</v>
      </c>
      <c r="W53" s="13" t="s">
        <v>37</v>
      </c>
      <c r="X53" s="13" t="s">
        <v>51</v>
      </c>
      <c r="Y53" s="15"/>
      <c r="Z53" s="13" t="s">
        <v>625</v>
      </c>
    </row>
    <row r="54" spans="1:26" ht="20" customHeight="1">
      <c r="A54" s="18" t="s">
        <v>626</v>
      </c>
      <c r="B54" s="12" t="s">
        <v>627</v>
      </c>
      <c r="C54" s="13" t="s">
        <v>1142</v>
      </c>
      <c r="D54" s="14">
        <v>37</v>
      </c>
      <c r="E54" s="13" t="s">
        <v>1142</v>
      </c>
      <c r="F54" s="14">
        <v>218</v>
      </c>
      <c r="G54" s="15"/>
      <c r="H54" s="13" t="s">
        <v>628</v>
      </c>
      <c r="I54" s="13" t="s">
        <v>277</v>
      </c>
      <c r="J54" s="14">
        <v>2138</v>
      </c>
      <c r="K54" s="15"/>
      <c r="L54" s="13" t="s">
        <v>278</v>
      </c>
      <c r="M54" s="13" t="s">
        <v>629</v>
      </c>
      <c r="N54" s="13" t="s">
        <v>630</v>
      </c>
      <c r="O54" s="14">
        <v>166489</v>
      </c>
      <c r="P54" s="13" t="s">
        <v>30</v>
      </c>
      <c r="Q54" s="13" t="s">
        <v>60</v>
      </c>
      <c r="R54" s="13" t="s">
        <v>136</v>
      </c>
      <c r="S54" s="13" t="s">
        <v>631</v>
      </c>
      <c r="T54" s="13" t="s">
        <v>632</v>
      </c>
      <c r="U54" s="13" t="s">
        <v>139</v>
      </c>
      <c r="V54" s="13" t="s">
        <v>282</v>
      </c>
      <c r="W54" s="13" t="s">
        <v>37</v>
      </c>
      <c r="X54" s="13" t="s">
        <v>51</v>
      </c>
      <c r="Y54" s="15"/>
      <c r="Z54" s="13" t="s">
        <v>633</v>
      </c>
    </row>
    <row r="55" spans="1:26" ht="20" customHeight="1">
      <c r="A55" s="18" t="s">
        <v>679</v>
      </c>
      <c r="B55" s="12" t="s">
        <v>666</v>
      </c>
      <c r="C55" s="13" t="s">
        <v>1142</v>
      </c>
      <c r="D55" s="14">
        <v>4048</v>
      </c>
      <c r="E55" s="13" t="s">
        <v>1167</v>
      </c>
      <c r="F55" s="14">
        <v>0</v>
      </c>
      <c r="G55" s="13" t="s">
        <v>680</v>
      </c>
      <c r="H55" s="13" t="s">
        <v>681</v>
      </c>
      <c r="I55" s="13" t="s">
        <v>680</v>
      </c>
      <c r="J55" s="14">
        <v>2481</v>
      </c>
      <c r="K55" s="15"/>
      <c r="L55" s="13" t="s">
        <v>84</v>
      </c>
      <c r="M55" s="13" t="s">
        <v>682</v>
      </c>
      <c r="N55" s="13" t="s">
        <v>672</v>
      </c>
      <c r="O55" s="14">
        <v>166647</v>
      </c>
      <c r="P55" s="13" t="s">
        <v>74</v>
      </c>
      <c r="Q55" s="13" t="s">
        <v>269</v>
      </c>
      <c r="R55" s="13" t="s">
        <v>270</v>
      </c>
      <c r="S55" s="13" t="s">
        <v>271</v>
      </c>
      <c r="T55" s="13" t="s">
        <v>673</v>
      </c>
      <c r="U55" s="15"/>
      <c r="V55" s="13" t="s">
        <v>36</v>
      </c>
      <c r="W55" s="13" t="s">
        <v>37</v>
      </c>
      <c r="X55" s="13" t="s">
        <v>51</v>
      </c>
      <c r="Y55" s="15"/>
      <c r="Z55" s="13" t="s">
        <v>683</v>
      </c>
    </row>
    <row r="56" spans="1:26" ht="20" customHeight="1">
      <c r="A56" s="18" t="s">
        <v>684</v>
      </c>
      <c r="B56" s="12" t="s">
        <v>685</v>
      </c>
      <c r="C56" s="13" t="s">
        <v>1142</v>
      </c>
      <c r="D56" s="14">
        <v>1955</v>
      </c>
      <c r="E56" s="13" t="s">
        <v>1142</v>
      </c>
      <c r="F56" s="14">
        <v>140</v>
      </c>
      <c r="G56" s="15"/>
      <c r="H56" s="13" t="s">
        <v>686</v>
      </c>
      <c r="I56" s="13" t="s">
        <v>42</v>
      </c>
      <c r="J56" s="14">
        <v>2115</v>
      </c>
      <c r="K56" s="15"/>
      <c r="L56" s="13" t="s">
        <v>44</v>
      </c>
      <c r="M56" s="13" t="s">
        <v>687</v>
      </c>
      <c r="N56" s="13" t="s">
        <v>688</v>
      </c>
      <c r="O56" s="14">
        <v>166674</v>
      </c>
      <c r="P56" s="13" t="s">
        <v>74</v>
      </c>
      <c r="Q56" s="13" t="s">
        <v>435</v>
      </c>
      <c r="R56" s="13" t="s">
        <v>436</v>
      </c>
      <c r="S56" s="13" t="s">
        <v>689</v>
      </c>
      <c r="T56" s="13" t="s">
        <v>690</v>
      </c>
      <c r="U56" s="13" t="s">
        <v>691</v>
      </c>
      <c r="V56" s="13" t="s">
        <v>50</v>
      </c>
      <c r="W56" s="13" t="s">
        <v>91</v>
      </c>
      <c r="X56" s="13" t="s">
        <v>51</v>
      </c>
      <c r="Y56" s="15"/>
      <c r="Z56" s="13" t="s">
        <v>692</v>
      </c>
    </row>
    <row r="57" spans="1:26" ht="20" customHeight="1">
      <c r="A57" s="18" t="s">
        <v>693</v>
      </c>
      <c r="B57" s="12" t="s">
        <v>694</v>
      </c>
      <c r="C57" s="13" t="s">
        <v>1142</v>
      </c>
      <c r="D57" s="14">
        <v>4034</v>
      </c>
      <c r="E57" s="13" t="s">
        <v>1142</v>
      </c>
      <c r="F57" s="14">
        <v>3332</v>
      </c>
      <c r="G57" s="13" t="s">
        <v>42</v>
      </c>
      <c r="H57" s="13" t="s">
        <v>695</v>
      </c>
      <c r="I57" s="13" t="s">
        <v>42</v>
      </c>
      <c r="J57" s="14">
        <v>2115</v>
      </c>
      <c r="K57" s="15"/>
      <c r="L57" s="13" t="s">
        <v>44</v>
      </c>
      <c r="M57" s="13" t="s">
        <v>696</v>
      </c>
      <c r="N57" s="13" t="s">
        <v>697</v>
      </c>
      <c r="O57" s="14">
        <v>166656</v>
      </c>
      <c r="P57" s="13" t="s">
        <v>30</v>
      </c>
      <c r="Q57" s="13" t="s">
        <v>60</v>
      </c>
      <c r="R57" s="13" t="s">
        <v>254</v>
      </c>
      <c r="S57" s="13" t="s">
        <v>216</v>
      </c>
      <c r="T57" s="13" t="s">
        <v>217</v>
      </c>
      <c r="U57" s="13" t="s">
        <v>698</v>
      </c>
      <c r="V57" s="13" t="s">
        <v>50</v>
      </c>
      <c r="W57" s="13" t="s">
        <v>91</v>
      </c>
      <c r="X57" s="13" t="s">
        <v>51</v>
      </c>
      <c r="Y57" s="15"/>
      <c r="Z57" s="13" t="s">
        <v>699</v>
      </c>
    </row>
    <row r="58" spans="1:26" ht="20" customHeight="1">
      <c r="A58" s="18" t="s">
        <v>709</v>
      </c>
      <c r="B58" s="12" t="s">
        <v>710</v>
      </c>
      <c r="C58" s="13" t="s">
        <v>1142</v>
      </c>
      <c r="D58" s="14">
        <v>4530</v>
      </c>
      <c r="E58" s="13" t="s">
        <v>1142</v>
      </c>
      <c r="F58" s="14">
        <v>6990</v>
      </c>
      <c r="G58" s="15"/>
      <c r="H58" s="13" t="s">
        <v>711</v>
      </c>
      <c r="I58" s="13" t="s">
        <v>277</v>
      </c>
      <c r="J58" s="14">
        <v>2139</v>
      </c>
      <c r="K58" s="14">
        <v>4307</v>
      </c>
      <c r="L58" s="13" t="s">
        <v>278</v>
      </c>
      <c r="M58" s="13" t="s">
        <v>712</v>
      </c>
      <c r="N58" s="13" t="s">
        <v>713</v>
      </c>
      <c r="O58" s="14">
        <v>166683</v>
      </c>
      <c r="P58" s="13" t="s">
        <v>30</v>
      </c>
      <c r="Q58" s="13" t="s">
        <v>60</v>
      </c>
      <c r="R58" s="13" t="s">
        <v>215</v>
      </c>
      <c r="S58" s="13" t="s">
        <v>714</v>
      </c>
      <c r="T58" s="13" t="s">
        <v>715</v>
      </c>
      <c r="U58" s="15"/>
      <c r="V58" s="13" t="s">
        <v>282</v>
      </c>
      <c r="W58" s="13" t="s">
        <v>91</v>
      </c>
      <c r="X58" s="13" t="s">
        <v>51</v>
      </c>
      <c r="Y58" s="15"/>
      <c r="Z58" s="13" t="s">
        <v>716</v>
      </c>
    </row>
    <row r="59" spans="1:26" ht="20" customHeight="1">
      <c r="A59" s="19" t="s">
        <v>717</v>
      </c>
      <c r="B59" s="12" t="s">
        <v>718</v>
      </c>
      <c r="C59" s="13" t="s">
        <v>1142</v>
      </c>
      <c r="D59" s="14">
        <v>57</v>
      </c>
      <c r="E59" s="13" t="s">
        <v>1167</v>
      </c>
      <c r="F59" s="14">
        <v>0</v>
      </c>
      <c r="G59" s="15"/>
      <c r="H59" s="13" t="s">
        <v>719</v>
      </c>
      <c r="I59" s="13" t="s">
        <v>26</v>
      </c>
      <c r="J59" s="14">
        <v>2169</v>
      </c>
      <c r="K59" s="15"/>
      <c r="L59" s="13" t="s">
        <v>27</v>
      </c>
      <c r="M59" s="13" t="s">
        <v>720</v>
      </c>
      <c r="N59" s="13" t="s">
        <v>721</v>
      </c>
      <c r="O59" s="14">
        <v>166805</v>
      </c>
      <c r="P59" s="13" t="s">
        <v>30</v>
      </c>
      <c r="Q59" s="13" t="s">
        <v>31</v>
      </c>
      <c r="R59" s="13" t="s">
        <v>32</v>
      </c>
      <c r="S59" s="13" t="s">
        <v>33</v>
      </c>
      <c r="T59" s="13" t="s">
        <v>77</v>
      </c>
      <c r="U59" s="13" t="s">
        <v>722</v>
      </c>
      <c r="V59" s="13" t="s">
        <v>36</v>
      </c>
      <c r="W59" s="13" t="s">
        <v>37</v>
      </c>
      <c r="X59" s="13" t="s">
        <v>51</v>
      </c>
      <c r="Y59" s="15"/>
      <c r="Z59" s="13" t="s">
        <v>723</v>
      </c>
    </row>
    <row r="60" spans="1:26" ht="20" customHeight="1">
      <c r="A60" s="18" t="s">
        <v>733</v>
      </c>
      <c r="B60" s="12" t="s">
        <v>734</v>
      </c>
      <c r="C60" s="13" t="s">
        <v>1142</v>
      </c>
      <c r="D60" s="14">
        <v>6637</v>
      </c>
      <c r="E60" s="13" t="s">
        <v>1167</v>
      </c>
      <c r="F60" s="14">
        <v>0</v>
      </c>
      <c r="G60" s="13" t="s">
        <v>106</v>
      </c>
      <c r="H60" s="13" t="s">
        <v>735</v>
      </c>
      <c r="I60" s="13" t="s">
        <v>106</v>
      </c>
      <c r="J60" s="14">
        <v>2021</v>
      </c>
      <c r="K60" s="14">
        <v>1372</v>
      </c>
      <c r="L60" s="13" t="s">
        <v>107</v>
      </c>
      <c r="M60" s="13" t="s">
        <v>736</v>
      </c>
      <c r="N60" s="13" t="s">
        <v>737</v>
      </c>
      <c r="O60" s="14">
        <v>166823</v>
      </c>
      <c r="P60" s="13" t="s">
        <v>74</v>
      </c>
      <c r="Q60" s="13" t="s">
        <v>269</v>
      </c>
      <c r="R60" s="13" t="s">
        <v>270</v>
      </c>
      <c r="S60" s="13" t="s">
        <v>271</v>
      </c>
      <c r="T60" s="13" t="s">
        <v>673</v>
      </c>
      <c r="U60" s="15"/>
      <c r="V60" s="13" t="s">
        <v>36</v>
      </c>
      <c r="W60" s="13" t="s">
        <v>37</v>
      </c>
      <c r="X60" s="13" t="s">
        <v>51</v>
      </c>
      <c r="Y60" s="15"/>
      <c r="Z60" s="13" t="s">
        <v>738</v>
      </c>
    </row>
    <row r="61" spans="1:26" ht="20" customHeight="1">
      <c r="A61" s="18" t="s">
        <v>747</v>
      </c>
      <c r="B61" s="12" t="s">
        <v>748</v>
      </c>
      <c r="C61" s="13" t="s">
        <v>1142</v>
      </c>
      <c r="D61" s="14">
        <v>179</v>
      </c>
      <c r="E61" s="13" t="s">
        <v>1142</v>
      </c>
      <c r="F61" s="14">
        <v>1020</v>
      </c>
      <c r="G61" s="15"/>
      <c r="H61" s="13" t="s">
        <v>749</v>
      </c>
      <c r="I61" s="13" t="s">
        <v>42</v>
      </c>
      <c r="J61" s="14">
        <v>2129</v>
      </c>
      <c r="K61" s="15"/>
      <c r="L61" s="13" t="s">
        <v>44</v>
      </c>
      <c r="M61" s="13" t="s">
        <v>750</v>
      </c>
      <c r="N61" s="13" t="s">
        <v>751</v>
      </c>
      <c r="O61" s="14">
        <v>166869</v>
      </c>
      <c r="P61" s="13" t="s">
        <v>30</v>
      </c>
      <c r="Q61" s="13" t="s">
        <v>60</v>
      </c>
      <c r="R61" s="13" t="s">
        <v>254</v>
      </c>
      <c r="S61" s="13" t="s">
        <v>261</v>
      </c>
      <c r="T61" s="13" t="s">
        <v>752</v>
      </c>
      <c r="U61" s="15"/>
      <c r="V61" s="13" t="s">
        <v>50</v>
      </c>
      <c r="W61" s="13" t="s">
        <v>37</v>
      </c>
      <c r="X61" s="13" t="s">
        <v>51</v>
      </c>
      <c r="Y61" s="15"/>
      <c r="Z61" s="13" t="s">
        <v>753</v>
      </c>
    </row>
    <row r="62" spans="1:26" ht="20" customHeight="1">
      <c r="A62" s="18" t="s">
        <v>767</v>
      </c>
      <c r="B62" s="12" t="s">
        <v>768</v>
      </c>
      <c r="C62" s="13" t="s">
        <v>1142</v>
      </c>
      <c r="D62" s="14">
        <v>165</v>
      </c>
      <c r="E62" s="13" t="s">
        <v>1167</v>
      </c>
      <c r="F62" s="14">
        <v>0</v>
      </c>
      <c r="G62" s="15"/>
      <c r="H62" s="13" t="s">
        <v>769</v>
      </c>
      <c r="I62" s="13" t="s">
        <v>164</v>
      </c>
      <c r="J62" s="14">
        <v>1801</v>
      </c>
      <c r="K62" s="15"/>
      <c r="L62" s="13" t="s">
        <v>165</v>
      </c>
      <c r="M62" s="13" t="s">
        <v>770</v>
      </c>
      <c r="N62" s="13" t="s">
        <v>771</v>
      </c>
      <c r="O62" s="14">
        <v>451264</v>
      </c>
      <c r="P62" s="13" t="s">
        <v>30</v>
      </c>
      <c r="Q62" s="13" t="s">
        <v>31</v>
      </c>
      <c r="R62" s="13" t="s">
        <v>110</v>
      </c>
      <c r="S62" s="13" t="s">
        <v>33</v>
      </c>
      <c r="T62" s="13" t="s">
        <v>48</v>
      </c>
      <c r="U62" s="13" t="s">
        <v>772</v>
      </c>
      <c r="V62" s="13" t="s">
        <v>36</v>
      </c>
      <c r="W62" s="13" t="s">
        <v>37</v>
      </c>
      <c r="X62" s="13" t="s">
        <v>51</v>
      </c>
      <c r="Y62" s="15"/>
      <c r="Z62" s="13" t="s">
        <v>429</v>
      </c>
    </row>
    <row r="63" spans="1:26" ht="20" customHeight="1">
      <c r="A63" s="18" t="s">
        <v>773</v>
      </c>
      <c r="B63" s="12" t="s">
        <v>774</v>
      </c>
      <c r="C63" s="13" t="s">
        <v>1142</v>
      </c>
      <c r="D63" s="14">
        <v>374</v>
      </c>
      <c r="E63" s="13" t="s">
        <v>1167</v>
      </c>
      <c r="F63" s="14">
        <v>0</v>
      </c>
      <c r="G63" s="15"/>
      <c r="H63" s="13" t="s">
        <v>775</v>
      </c>
      <c r="I63" s="13" t="s">
        <v>384</v>
      </c>
      <c r="J63" s="14">
        <v>1915</v>
      </c>
      <c r="K63" s="15"/>
      <c r="L63" s="13" t="s">
        <v>385</v>
      </c>
      <c r="M63" s="13" t="s">
        <v>776</v>
      </c>
      <c r="N63" s="13" t="s">
        <v>777</v>
      </c>
      <c r="O63" s="14">
        <v>166911</v>
      </c>
      <c r="P63" s="13" t="s">
        <v>30</v>
      </c>
      <c r="Q63" s="13" t="s">
        <v>60</v>
      </c>
      <c r="R63" s="13" t="s">
        <v>778</v>
      </c>
      <c r="S63" s="13" t="s">
        <v>447</v>
      </c>
      <c r="T63" s="13" t="s">
        <v>448</v>
      </c>
      <c r="U63" s="13" t="s">
        <v>779</v>
      </c>
      <c r="V63" s="13" t="s">
        <v>36</v>
      </c>
      <c r="W63" s="13" t="s">
        <v>91</v>
      </c>
      <c r="X63" s="13" t="s">
        <v>51</v>
      </c>
      <c r="Y63" s="15"/>
      <c r="Z63" s="13" t="s">
        <v>780</v>
      </c>
    </row>
    <row r="64" spans="1:26" ht="20" customHeight="1">
      <c r="A64" s="18" t="s">
        <v>781</v>
      </c>
      <c r="B64" s="12" t="s">
        <v>782</v>
      </c>
      <c r="C64" s="13" t="s">
        <v>1142</v>
      </c>
      <c r="D64" s="14">
        <v>289</v>
      </c>
      <c r="E64" s="13" t="s">
        <v>1167</v>
      </c>
      <c r="F64" s="14">
        <v>0</v>
      </c>
      <c r="G64" s="15"/>
      <c r="H64" s="13" t="s">
        <v>783</v>
      </c>
      <c r="I64" s="13" t="s">
        <v>761</v>
      </c>
      <c r="J64" s="14">
        <v>1730</v>
      </c>
      <c r="K64" s="15"/>
      <c r="L64" s="13" t="s">
        <v>784</v>
      </c>
      <c r="M64" s="13" t="s">
        <v>785</v>
      </c>
      <c r="N64" s="13" t="s">
        <v>786</v>
      </c>
      <c r="O64" s="14">
        <v>165635</v>
      </c>
      <c r="P64" s="13" t="s">
        <v>30</v>
      </c>
      <c r="Q64" s="13" t="s">
        <v>404</v>
      </c>
      <c r="R64" s="13" t="s">
        <v>110</v>
      </c>
      <c r="S64" s="13" t="s">
        <v>33</v>
      </c>
      <c r="T64" s="13" t="s">
        <v>787</v>
      </c>
      <c r="U64" s="13" t="s">
        <v>788</v>
      </c>
      <c r="V64" s="13" t="s">
        <v>36</v>
      </c>
      <c r="W64" s="13" t="s">
        <v>37</v>
      </c>
      <c r="X64" s="13" t="s">
        <v>51</v>
      </c>
      <c r="Y64" s="15"/>
      <c r="Z64" s="13" t="s">
        <v>789</v>
      </c>
    </row>
    <row r="65" spans="1:26" ht="20" customHeight="1">
      <c r="A65" s="18" t="s">
        <v>806</v>
      </c>
      <c r="B65" s="12" t="s">
        <v>807</v>
      </c>
      <c r="C65" s="13" t="s">
        <v>1142</v>
      </c>
      <c r="D65" s="14">
        <v>497</v>
      </c>
      <c r="E65" s="13" t="s">
        <v>1142</v>
      </c>
      <c r="F65" s="14">
        <v>346</v>
      </c>
      <c r="G65" s="15"/>
      <c r="H65" s="13" t="s">
        <v>808</v>
      </c>
      <c r="I65" s="13" t="s">
        <v>42</v>
      </c>
      <c r="J65" s="14">
        <v>2115</v>
      </c>
      <c r="K65" s="15"/>
      <c r="L65" s="13" t="s">
        <v>44</v>
      </c>
      <c r="M65" s="13" t="s">
        <v>809</v>
      </c>
      <c r="N65" s="13" t="s">
        <v>810</v>
      </c>
      <c r="O65" s="14">
        <v>167057</v>
      </c>
      <c r="P65" s="13" t="s">
        <v>30</v>
      </c>
      <c r="Q65" s="13" t="s">
        <v>60</v>
      </c>
      <c r="R65" s="13" t="s">
        <v>136</v>
      </c>
      <c r="S65" s="13" t="s">
        <v>811</v>
      </c>
      <c r="T65" s="13" t="s">
        <v>812</v>
      </c>
      <c r="U65" s="13" t="s">
        <v>139</v>
      </c>
      <c r="V65" s="13" t="s">
        <v>50</v>
      </c>
      <c r="W65" s="13" t="s">
        <v>91</v>
      </c>
      <c r="X65" s="13" t="s">
        <v>51</v>
      </c>
      <c r="Y65" s="15"/>
      <c r="Z65" s="13" t="s">
        <v>813</v>
      </c>
    </row>
    <row r="66" spans="1:26" ht="20" customHeight="1">
      <c r="A66" s="18" t="s">
        <v>814</v>
      </c>
      <c r="B66" s="12" t="s">
        <v>815</v>
      </c>
      <c r="C66" s="13" t="s">
        <v>1142</v>
      </c>
      <c r="D66" s="14">
        <v>148</v>
      </c>
      <c r="E66" s="13" t="s">
        <v>1167</v>
      </c>
      <c r="F66" s="14">
        <v>0</v>
      </c>
      <c r="G66" s="15"/>
      <c r="H66" s="13" t="s">
        <v>816</v>
      </c>
      <c r="I66" s="13" t="s">
        <v>203</v>
      </c>
      <c r="J66" s="14">
        <v>2148</v>
      </c>
      <c r="K66" s="15"/>
      <c r="L66" s="13" t="s">
        <v>205</v>
      </c>
      <c r="M66" s="13" t="s">
        <v>817</v>
      </c>
      <c r="N66" s="13" t="s">
        <v>818</v>
      </c>
      <c r="O66" s="14">
        <v>373678</v>
      </c>
      <c r="P66" s="13" t="s">
        <v>30</v>
      </c>
      <c r="Q66" s="13" t="s">
        <v>31</v>
      </c>
      <c r="R66" s="13" t="s">
        <v>32</v>
      </c>
      <c r="S66" s="13" t="s">
        <v>33</v>
      </c>
      <c r="T66" s="13" t="s">
        <v>34</v>
      </c>
      <c r="U66" s="13" t="s">
        <v>371</v>
      </c>
      <c r="V66" s="13" t="s">
        <v>36</v>
      </c>
      <c r="W66" s="13" t="s">
        <v>37</v>
      </c>
      <c r="X66" s="13" t="s">
        <v>51</v>
      </c>
      <c r="Y66" s="15"/>
      <c r="Z66" s="13" t="s">
        <v>819</v>
      </c>
    </row>
    <row r="67" spans="1:26" ht="20" customHeight="1">
      <c r="A67" s="18" t="s">
        <v>840</v>
      </c>
      <c r="B67" s="12" t="s">
        <v>841</v>
      </c>
      <c r="C67" s="13" t="s">
        <v>1142</v>
      </c>
      <c r="D67" s="14">
        <v>157</v>
      </c>
      <c r="E67" s="13" t="s">
        <v>1167</v>
      </c>
      <c r="F67" s="14">
        <v>0</v>
      </c>
      <c r="G67" s="15"/>
      <c r="H67" s="13" t="s">
        <v>842</v>
      </c>
      <c r="I67" s="13" t="s">
        <v>42</v>
      </c>
      <c r="J67" s="14">
        <v>2113</v>
      </c>
      <c r="K67" s="15"/>
      <c r="L67" s="13" t="s">
        <v>44</v>
      </c>
      <c r="M67" s="13" t="s">
        <v>843</v>
      </c>
      <c r="N67" s="13" t="s">
        <v>844</v>
      </c>
      <c r="O67" s="14">
        <v>167297</v>
      </c>
      <c r="P67" s="13" t="s">
        <v>30</v>
      </c>
      <c r="Q67" s="13" t="s">
        <v>606</v>
      </c>
      <c r="R67" s="13" t="s">
        <v>110</v>
      </c>
      <c r="S67" s="13" t="s">
        <v>33</v>
      </c>
      <c r="T67" s="13" t="s">
        <v>845</v>
      </c>
      <c r="U67" s="13" t="s">
        <v>846</v>
      </c>
      <c r="V67" s="13" t="s">
        <v>50</v>
      </c>
      <c r="W67" s="13" t="s">
        <v>37</v>
      </c>
      <c r="X67" s="13" t="s">
        <v>51</v>
      </c>
      <c r="Y67" s="15"/>
      <c r="Z67" s="13" t="s">
        <v>847</v>
      </c>
    </row>
    <row r="68" spans="1:26" ht="44" customHeight="1">
      <c r="A68" s="18" t="s">
        <v>848</v>
      </c>
      <c r="B68" s="20" t="s">
        <v>1157</v>
      </c>
      <c r="C68" s="13" t="s">
        <v>1142</v>
      </c>
      <c r="D68" s="14">
        <f t="shared" ref="D68:D69" si="0">5388/2</f>
        <v>2694</v>
      </c>
      <c r="E68" s="13" t="s">
        <v>1167</v>
      </c>
      <c r="F68" s="14">
        <v>0</v>
      </c>
      <c r="G68" s="13" t="s">
        <v>850</v>
      </c>
      <c r="H68" s="13" t="s">
        <v>851</v>
      </c>
      <c r="I68" s="13" t="s">
        <v>852</v>
      </c>
      <c r="J68" s="14">
        <v>1901</v>
      </c>
      <c r="K68" s="15"/>
      <c r="L68" s="13" t="s">
        <v>853</v>
      </c>
      <c r="M68" s="13" t="s">
        <v>854</v>
      </c>
      <c r="N68" s="13" t="s">
        <v>855</v>
      </c>
      <c r="O68" s="14">
        <v>167312</v>
      </c>
      <c r="P68" s="13" t="s">
        <v>74</v>
      </c>
      <c r="Q68" s="13" t="s">
        <v>269</v>
      </c>
      <c r="R68" s="13" t="s">
        <v>270</v>
      </c>
      <c r="S68" s="13" t="s">
        <v>271</v>
      </c>
      <c r="T68" s="13" t="s">
        <v>673</v>
      </c>
      <c r="U68" s="15"/>
      <c r="V68" s="13" t="s">
        <v>36</v>
      </c>
      <c r="W68" s="13" t="s">
        <v>37</v>
      </c>
      <c r="X68" s="13" t="s">
        <v>51</v>
      </c>
      <c r="Y68" s="15"/>
      <c r="Z68" s="13" t="s">
        <v>856</v>
      </c>
    </row>
    <row r="69" spans="1:26" ht="44" customHeight="1">
      <c r="A69" s="18" t="s">
        <v>864</v>
      </c>
      <c r="B69" s="20" t="s">
        <v>1157</v>
      </c>
      <c r="C69" s="13" t="s">
        <v>1142</v>
      </c>
      <c r="D69" s="14">
        <f t="shared" si="0"/>
        <v>2694</v>
      </c>
      <c r="E69" s="13" t="s">
        <v>1167</v>
      </c>
      <c r="F69" s="14">
        <v>0</v>
      </c>
      <c r="G69" s="13" t="s">
        <v>865</v>
      </c>
      <c r="H69" s="13" t="s">
        <v>866</v>
      </c>
      <c r="I69" s="13" t="s">
        <v>865</v>
      </c>
      <c r="J69" s="14">
        <v>1923</v>
      </c>
      <c r="K69" s="15"/>
      <c r="L69" s="13" t="s">
        <v>867</v>
      </c>
      <c r="M69" s="13" t="s">
        <v>861</v>
      </c>
      <c r="N69" s="13" t="s">
        <v>855</v>
      </c>
      <c r="O69" s="14">
        <v>167312</v>
      </c>
      <c r="P69" s="13" t="s">
        <v>74</v>
      </c>
      <c r="Q69" s="13" t="s">
        <v>269</v>
      </c>
      <c r="R69" s="13" t="s">
        <v>270</v>
      </c>
      <c r="S69" s="13" t="s">
        <v>271</v>
      </c>
      <c r="T69" s="13" t="s">
        <v>673</v>
      </c>
      <c r="U69" s="15"/>
      <c r="V69" s="13" t="s">
        <v>36</v>
      </c>
      <c r="W69" s="13" t="s">
        <v>37</v>
      </c>
      <c r="X69" s="13" t="s">
        <v>51</v>
      </c>
      <c r="Y69" s="15"/>
      <c r="Z69" s="13" t="s">
        <v>868</v>
      </c>
    </row>
    <row r="70" spans="1:26" ht="20" customHeight="1">
      <c r="A70" s="18" t="s">
        <v>869</v>
      </c>
      <c r="B70" s="12" t="s">
        <v>870</v>
      </c>
      <c r="C70" s="13" t="s">
        <v>1142</v>
      </c>
      <c r="D70" s="14">
        <v>14202</v>
      </c>
      <c r="E70" s="13" t="s">
        <v>1142</v>
      </c>
      <c r="F70" s="14">
        <v>8005</v>
      </c>
      <c r="G70" s="13" t="s">
        <v>210</v>
      </c>
      <c r="H70" s="13" t="s">
        <v>871</v>
      </c>
      <c r="I70" s="13" t="s">
        <v>42</v>
      </c>
      <c r="J70" s="14">
        <v>2115</v>
      </c>
      <c r="K70" s="15"/>
      <c r="L70" s="13" t="s">
        <v>44</v>
      </c>
      <c r="M70" s="13" t="s">
        <v>872</v>
      </c>
      <c r="N70" s="13" t="s">
        <v>873</v>
      </c>
      <c r="O70" s="14">
        <v>167358</v>
      </c>
      <c r="P70" s="13" t="s">
        <v>30</v>
      </c>
      <c r="Q70" s="13" t="s">
        <v>60</v>
      </c>
      <c r="R70" s="13" t="s">
        <v>215</v>
      </c>
      <c r="S70" s="13" t="s">
        <v>261</v>
      </c>
      <c r="T70" s="13" t="s">
        <v>874</v>
      </c>
      <c r="U70" s="15"/>
      <c r="V70" s="13" t="s">
        <v>50</v>
      </c>
      <c r="W70" s="13" t="s">
        <v>91</v>
      </c>
      <c r="X70" s="13" t="s">
        <v>51</v>
      </c>
      <c r="Y70" s="15"/>
      <c r="Z70" s="13" t="s">
        <v>875</v>
      </c>
    </row>
    <row r="71" spans="1:26" ht="20" customHeight="1">
      <c r="A71" s="23" t="s">
        <v>931</v>
      </c>
      <c r="B71" s="24" t="s">
        <v>1172</v>
      </c>
      <c r="C71" s="25" t="s">
        <v>1142</v>
      </c>
      <c r="D71" s="26">
        <v>337</v>
      </c>
      <c r="E71" s="25" t="s">
        <v>1142</v>
      </c>
      <c r="F71" s="26">
        <v>27</v>
      </c>
      <c r="G71" s="27"/>
      <c r="H71" s="25" t="s">
        <v>933</v>
      </c>
      <c r="I71" s="25" t="s">
        <v>212</v>
      </c>
      <c r="J71" s="26">
        <v>2467</v>
      </c>
      <c r="K71" s="27"/>
      <c r="L71" s="25" t="s">
        <v>196</v>
      </c>
      <c r="M71" s="25" t="s">
        <v>934</v>
      </c>
      <c r="N71" s="25" t="s">
        <v>1173</v>
      </c>
      <c r="O71" s="26">
        <v>167455</v>
      </c>
      <c r="P71" s="25" t="s">
        <v>30</v>
      </c>
      <c r="Q71" s="25" t="s">
        <v>60</v>
      </c>
      <c r="R71" s="25" t="s">
        <v>305</v>
      </c>
      <c r="S71" s="25" t="s">
        <v>326</v>
      </c>
      <c r="T71" s="25" t="s">
        <v>327</v>
      </c>
      <c r="U71" s="27"/>
      <c r="V71" s="25" t="s">
        <v>36</v>
      </c>
      <c r="W71" s="25" t="s">
        <v>91</v>
      </c>
      <c r="X71" s="25" t="s">
        <v>1174</v>
      </c>
      <c r="Y71" s="27"/>
      <c r="Z71" s="25" t="s">
        <v>936</v>
      </c>
    </row>
    <row r="72" spans="1:26" ht="20" customHeight="1">
      <c r="A72" s="18" t="s">
        <v>943</v>
      </c>
      <c r="B72" s="12" t="s">
        <v>944</v>
      </c>
      <c r="C72" s="13" t="s">
        <v>1142</v>
      </c>
      <c r="D72" s="14">
        <v>3401</v>
      </c>
      <c r="E72" s="13" t="s">
        <v>1167</v>
      </c>
      <c r="F72" s="14">
        <v>0</v>
      </c>
      <c r="G72" s="15"/>
      <c r="H72" s="13" t="s">
        <v>945</v>
      </c>
      <c r="I72" s="13" t="s">
        <v>26</v>
      </c>
      <c r="J72" s="14">
        <v>2169</v>
      </c>
      <c r="K72" s="15"/>
      <c r="L72" s="13" t="s">
        <v>27</v>
      </c>
      <c r="M72" s="13" t="s">
        <v>946</v>
      </c>
      <c r="N72" s="13" t="s">
        <v>947</v>
      </c>
      <c r="O72" s="14">
        <v>167525</v>
      </c>
      <c r="P72" s="13" t="s">
        <v>74</v>
      </c>
      <c r="Q72" s="13" t="s">
        <v>269</v>
      </c>
      <c r="R72" s="13" t="s">
        <v>948</v>
      </c>
      <c r="S72" s="13" t="s">
        <v>271</v>
      </c>
      <c r="T72" s="13" t="s">
        <v>673</v>
      </c>
      <c r="U72" s="15"/>
      <c r="V72" s="13" t="s">
        <v>36</v>
      </c>
      <c r="W72" s="13" t="s">
        <v>37</v>
      </c>
      <c r="X72" s="13" t="s">
        <v>51</v>
      </c>
      <c r="Y72" s="15"/>
      <c r="Z72" s="13" t="s">
        <v>949</v>
      </c>
    </row>
    <row r="73" spans="1:26" ht="20" customHeight="1">
      <c r="A73" s="18" t="s">
        <v>950</v>
      </c>
      <c r="B73" s="12" t="s">
        <v>951</v>
      </c>
      <c r="C73" s="13" t="s">
        <v>1142</v>
      </c>
      <c r="D73" s="14">
        <v>3194</v>
      </c>
      <c r="E73" s="13" t="s">
        <v>1142</v>
      </c>
      <c r="F73" s="14">
        <v>1842</v>
      </c>
      <c r="G73" s="15"/>
      <c r="H73" s="13" t="s">
        <v>952</v>
      </c>
      <c r="I73" s="13" t="s">
        <v>153</v>
      </c>
      <c r="J73" s="14">
        <v>2493</v>
      </c>
      <c r="K73" s="14">
        <v>1571</v>
      </c>
      <c r="L73" s="13" t="s">
        <v>154</v>
      </c>
      <c r="M73" s="13" t="s">
        <v>953</v>
      </c>
      <c r="N73" s="13" t="s">
        <v>954</v>
      </c>
      <c r="O73" s="14">
        <v>167598</v>
      </c>
      <c r="P73" s="13" t="s">
        <v>30</v>
      </c>
      <c r="Q73" s="13" t="s">
        <v>60</v>
      </c>
      <c r="R73" s="13" t="s">
        <v>305</v>
      </c>
      <c r="S73" s="13" t="s">
        <v>507</v>
      </c>
      <c r="T73" s="13" t="s">
        <v>955</v>
      </c>
      <c r="U73" s="15"/>
      <c r="V73" s="13" t="s">
        <v>36</v>
      </c>
      <c r="W73" s="13" t="s">
        <v>91</v>
      </c>
      <c r="X73" s="13" t="s">
        <v>51</v>
      </c>
      <c r="Y73" s="15"/>
      <c r="Z73" s="13" t="s">
        <v>956</v>
      </c>
    </row>
    <row r="74" spans="1:26" ht="20" customHeight="1">
      <c r="A74" s="18" t="s">
        <v>957</v>
      </c>
      <c r="B74" s="12" t="s">
        <v>958</v>
      </c>
      <c r="C74" s="13" t="s">
        <v>1142</v>
      </c>
      <c r="D74" s="14">
        <v>1674</v>
      </c>
      <c r="E74" s="13" t="s">
        <v>1167</v>
      </c>
      <c r="F74" s="14">
        <v>0</v>
      </c>
      <c r="G74" s="15"/>
      <c r="H74" s="13" t="s">
        <v>959</v>
      </c>
      <c r="I74" s="13" t="s">
        <v>960</v>
      </c>
      <c r="J74" s="14">
        <v>2120</v>
      </c>
      <c r="K74" s="14">
        <v>3400</v>
      </c>
      <c r="L74" s="13" t="s">
        <v>44</v>
      </c>
      <c r="M74" s="13" t="s">
        <v>961</v>
      </c>
      <c r="N74" s="13" t="s">
        <v>962</v>
      </c>
      <c r="O74" s="14">
        <v>167631</v>
      </c>
      <c r="P74" s="13" t="s">
        <v>74</v>
      </c>
      <c r="Q74" s="13" t="s">
        <v>269</v>
      </c>
      <c r="R74" s="13" t="s">
        <v>270</v>
      </c>
      <c r="S74" s="13" t="s">
        <v>271</v>
      </c>
      <c r="T74" s="13" t="s">
        <v>673</v>
      </c>
      <c r="U74" s="15"/>
      <c r="V74" s="13" t="s">
        <v>50</v>
      </c>
      <c r="W74" s="13" t="s">
        <v>37</v>
      </c>
      <c r="X74" s="13" t="s">
        <v>51</v>
      </c>
      <c r="Y74" s="15"/>
      <c r="Z74" s="13" t="s">
        <v>963</v>
      </c>
    </row>
    <row r="75" spans="1:26" ht="20" customHeight="1">
      <c r="A75" s="18" t="s">
        <v>964</v>
      </c>
      <c r="B75" s="12" t="s">
        <v>965</v>
      </c>
      <c r="C75" s="13" t="s">
        <v>1142</v>
      </c>
      <c r="D75" s="14">
        <v>6273</v>
      </c>
      <c r="E75" s="13" t="s">
        <v>1142</v>
      </c>
      <c r="F75" s="14">
        <v>1433</v>
      </c>
      <c r="G75" s="15"/>
      <c r="H75" s="13" t="s">
        <v>966</v>
      </c>
      <c r="I75" s="13" t="s">
        <v>967</v>
      </c>
      <c r="J75" s="14">
        <v>1970</v>
      </c>
      <c r="K75" s="14">
        <v>5353</v>
      </c>
      <c r="L75" s="13" t="s">
        <v>968</v>
      </c>
      <c r="M75" s="13" t="s">
        <v>969</v>
      </c>
      <c r="N75" s="13" t="s">
        <v>970</v>
      </c>
      <c r="O75" s="14">
        <v>167729</v>
      </c>
      <c r="P75" s="13" t="s">
        <v>74</v>
      </c>
      <c r="Q75" s="13" t="s">
        <v>435</v>
      </c>
      <c r="R75" s="13" t="s">
        <v>436</v>
      </c>
      <c r="S75" s="13" t="s">
        <v>361</v>
      </c>
      <c r="T75" s="13" t="s">
        <v>362</v>
      </c>
      <c r="U75" s="15"/>
      <c r="V75" s="13" t="s">
        <v>36</v>
      </c>
      <c r="W75" s="13" t="s">
        <v>91</v>
      </c>
      <c r="X75" s="13" t="s">
        <v>51</v>
      </c>
      <c r="Y75" s="15"/>
      <c r="Z75" s="13" t="s">
        <v>971</v>
      </c>
    </row>
    <row r="76" spans="1:26" ht="20" customHeight="1">
      <c r="A76" s="18" t="s">
        <v>992</v>
      </c>
      <c r="B76" s="12" t="s">
        <v>1175</v>
      </c>
      <c r="C76" s="13" t="s">
        <v>1142</v>
      </c>
      <c r="D76" s="14">
        <v>1761</v>
      </c>
      <c r="E76" s="13" t="s">
        <v>1142</v>
      </c>
      <c r="F76" s="14">
        <v>4774</v>
      </c>
      <c r="G76" s="13" t="s">
        <v>210</v>
      </c>
      <c r="H76" s="13" t="s">
        <v>994</v>
      </c>
      <c r="I76" s="13" t="s">
        <v>42</v>
      </c>
      <c r="J76" s="14">
        <v>2115</v>
      </c>
      <c r="K76" s="14">
        <v>5898</v>
      </c>
      <c r="L76" s="13" t="s">
        <v>44</v>
      </c>
      <c r="M76" s="13" t="s">
        <v>995</v>
      </c>
      <c r="N76" s="13" t="s">
        <v>996</v>
      </c>
      <c r="O76" s="14">
        <v>167783</v>
      </c>
      <c r="P76" s="13" t="s">
        <v>30</v>
      </c>
      <c r="Q76" s="13" t="s">
        <v>60</v>
      </c>
      <c r="R76" s="13" t="s">
        <v>997</v>
      </c>
      <c r="S76" s="13" t="s">
        <v>998</v>
      </c>
      <c r="T76" s="13" t="s">
        <v>999</v>
      </c>
      <c r="U76" s="15"/>
      <c r="V76" s="13" t="s">
        <v>50</v>
      </c>
      <c r="W76" s="13" t="s">
        <v>91</v>
      </c>
      <c r="X76" s="13" t="s">
        <v>51</v>
      </c>
      <c r="Y76" s="15"/>
      <c r="Z76" s="13" t="s">
        <v>1000</v>
      </c>
    </row>
    <row r="77" spans="1:26" ht="20" customHeight="1">
      <c r="A77" s="18" t="s">
        <v>1005</v>
      </c>
      <c r="B77" s="12" t="s">
        <v>1006</v>
      </c>
      <c r="C77" s="13" t="s">
        <v>1142</v>
      </c>
      <c r="D77" s="14">
        <v>151</v>
      </c>
      <c r="E77" s="13" t="s">
        <v>1167</v>
      </c>
      <c r="F77" s="14">
        <v>0</v>
      </c>
      <c r="G77" s="13" t="s">
        <v>1007</v>
      </c>
      <c r="H77" s="13" t="s">
        <v>1008</v>
      </c>
      <c r="I77" s="13" t="s">
        <v>1007</v>
      </c>
      <c r="J77" s="14">
        <v>1581</v>
      </c>
      <c r="K77" s="15"/>
      <c r="L77" s="13" t="s">
        <v>1009</v>
      </c>
      <c r="M77" s="13" t="s">
        <v>1010</v>
      </c>
      <c r="N77" s="13" t="s">
        <v>1011</v>
      </c>
      <c r="O77" s="14">
        <v>445647</v>
      </c>
      <c r="P77" s="13" t="s">
        <v>30</v>
      </c>
      <c r="Q77" s="13" t="s">
        <v>31</v>
      </c>
      <c r="R77" s="13" t="s">
        <v>32</v>
      </c>
      <c r="S77" s="13" t="s">
        <v>33</v>
      </c>
      <c r="T77" s="13" t="s">
        <v>48</v>
      </c>
      <c r="U77" s="13" t="s">
        <v>345</v>
      </c>
      <c r="V77" s="13" t="s">
        <v>36</v>
      </c>
      <c r="W77" s="13" t="s">
        <v>37</v>
      </c>
      <c r="X77" s="13" t="s">
        <v>51</v>
      </c>
      <c r="Y77" s="15"/>
      <c r="Z77" s="13" t="s">
        <v>1012</v>
      </c>
    </row>
    <row r="78" spans="1:26" ht="20" customHeight="1">
      <c r="A78" s="18" t="s">
        <v>1020</v>
      </c>
      <c r="B78" s="12" t="s">
        <v>1021</v>
      </c>
      <c r="C78" s="13" t="s">
        <v>1142</v>
      </c>
      <c r="D78" s="14">
        <v>24</v>
      </c>
      <c r="E78" s="13" t="s">
        <v>1142</v>
      </c>
      <c r="F78" s="14">
        <v>87</v>
      </c>
      <c r="G78" s="15"/>
      <c r="H78" s="13" t="s">
        <v>1022</v>
      </c>
      <c r="I78" s="13" t="s">
        <v>228</v>
      </c>
      <c r="J78" s="14">
        <v>2135</v>
      </c>
      <c r="K78" s="15"/>
      <c r="L78" s="13" t="s">
        <v>44</v>
      </c>
      <c r="M78" s="13" t="s">
        <v>1023</v>
      </c>
      <c r="N78" s="13" t="s">
        <v>1024</v>
      </c>
      <c r="O78" s="14">
        <v>167677</v>
      </c>
      <c r="P78" s="13" t="s">
        <v>30</v>
      </c>
      <c r="Q78" s="13" t="s">
        <v>60</v>
      </c>
      <c r="R78" s="13" t="s">
        <v>61</v>
      </c>
      <c r="S78" s="13" t="s">
        <v>352</v>
      </c>
      <c r="T78" s="13" t="s">
        <v>353</v>
      </c>
      <c r="U78" s="13" t="s">
        <v>159</v>
      </c>
      <c r="V78" s="13" t="s">
        <v>50</v>
      </c>
      <c r="W78" s="13" t="s">
        <v>91</v>
      </c>
      <c r="X78" s="13" t="s">
        <v>51</v>
      </c>
      <c r="Y78" s="15"/>
      <c r="Z78" s="13" t="s">
        <v>1025</v>
      </c>
    </row>
    <row r="79" spans="1:26" ht="20" customHeight="1">
      <c r="A79" s="18" t="s">
        <v>1026</v>
      </c>
      <c r="B79" s="12" t="s">
        <v>1027</v>
      </c>
      <c r="C79" s="13" t="s">
        <v>1142</v>
      </c>
      <c r="D79" s="14">
        <v>4862</v>
      </c>
      <c r="E79" s="13" t="s">
        <v>1142</v>
      </c>
      <c r="F79" s="14">
        <v>2307</v>
      </c>
      <c r="G79" s="15"/>
      <c r="H79" s="13" t="s">
        <v>1028</v>
      </c>
      <c r="I79" s="13" t="s">
        <v>42</v>
      </c>
      <c r="J79" s="14">
        <v>2108</v>
      </c>
      <c r="K79" s="15"/>
      <c r="L79" s="13" t="s">
        <v>44</v>
      </c>
      <c r="M79" s="13" t="s">
        <v>1029</v>
      </c>
      <c r="N79" s="13" t="s">
        <v>1030</v>
      </c>
      <c r="O79" s="14">
        <v>168005</v>
      </c>
      <c r="P79" s="13" t="s">
        <v>30</v>
      </c>
      <c r="Q79" s="13" t="s">
        <v>60</v>
      </c>
      <c r="R79" s="13" t="s">
        <v>215</v>
      </c>
      <c r="S79" s="13" t="s">
        <v>128</v>
      </c>
      <c r="T79" s="13" t="s">
        <v>1031</v>
      </c>
      <c r="U79" s="15"/>
      <c r="V79" s="13" t="s">
        <v>50</v>
      </c>
      <c r="W79" s="13" t="s">
        <v>91</v>
      </c>
      <c r="X79" s="13" t="s">
        <v>51</v>
      </c>
      <c r="Y79" s="15"/>
      <c r="Z79" s="13" t="s">
        <v>1032</v>
      </c>
    </row>
    <row r="80" spans="1:26" ht="20" customHeight="1">
      <c r="A80" s="18" t="s">
        <v>1058</v>
      </c>
      <c r="B80" s="12" t="s">
        <v>1049</v>
      </c>
      <c r="C80" s="13" t="s">
        <v>1142</v>
      </c>
      <c r="D80" s="22">
        <f>tufts!AG22</f>
        <v>5705.8195652173918</v>
      </c>
      <c r="E80" s="13" t="s">
        <v>1142</v>
      </c>
      <c r="F80" s="22">
        <f>tufts!AH22</f>
        <v>2731.2671009771984</v>
      </c>
      <c r="G80" s="13" t="s">
        <v>1059</v>
      </c>
      <c r="H80" s="13" t="s">
        <v>1060</v>
      </c>
      <c r="I80" s="13" t="s">
        <v>341</v>
      </c>
      <c r="J80" s="14">
        <v>2155</v>
      </c>
      <c r="K80" s="15"/>
      <c r="L80" s="13" t="s">
        <v>342</v>
      </c>
      <c r="M80" s="13" t="s">
        <v>1061</v>
      </c>
      <c r="N80" s="13" t="s">
        <v>1062</v>
      </c>
      <c r="O80" s="14">
        <v>168148</v>
      </c>
      <c r="P80" s="13" t="s">
        <v>30</v>
      </c>
      <c r="Q80" s="13" t="s">
        <v>60</v>
      </c>
      <c r="R80" s="13" t="s">
        <v>215</v>
      </c>
      <c r="S80" s="13" t="s">
        <v>216</v>
      </c>
      <c r="T80" s="13" t="s">
        <v>1056</v>
      </c>
      <c r="U80" s="15"/>
      <c r="V80" s="13" t="s">
        <v>36</v>
      </c>
      <c r="W80" s="13" t="s">
        <v>91</v>
      </c>
      <c r="X80" s="13" t="s">
        <v>51</v>
      </c>
      <c r="Y80" s="15"/>
      <c r="Z80" s="13" t="s">
        <v>1063</v>
      </c>
    </row>
    <row r="81" spans="1:26" ht="20" customHeight="1">
      <c r="A81" s="18" t="s">
        <v>1064</v>
      </c>
      <c r="B81" s="12" t="s">
        <v>1049</v>
      </c>
      <c r="C81" s="13" t="s">
        <v>1142</v>
      </c>
      <c r="D81" s="22">
        <f>tufts!AG21</f>
        <v>201.1804347826087</v>
      </c>
      <c r="E81" s="13" t="s">
        <v>1142</v>
      </c>
      <c r="F81" s="22">
        <f>tufts!AH21</f>
        <v>2872.9706840390882</v>
      </c>
      <c r="G81" s="13" t="s">
        <v>1065</v>
      </c>
      <c r="H81" s="13" t="s">
        <v>1066</v>
      </c>
      <c r="I81" s="13" t="s">
        <v>42</v>
      </c>
      <c r="J81" s="14">
        <v>2111</v>
      </c>
      <c r="K81" s="15"/>
      <c r="L81" s="13" t="s">
        <v>44</v>
      </c>
      <c r="M81" s="13" t="s">
        <v>1067</v>
      </c>
      <c r="N81" s="13" t="s">
        <v>1068</v>
      </c>
      <c r="O81" s="14">
        <v>168148</v>
      </c>
      <c r="P81" s="13" t="s">
        <v>30</v>
      </c>
      <c r="Q81" s="13" t="s">
        <v>60</v>
      </c>
      <c r="R81" s="13" t="s">
        <v>215</v>
      </c>
      <c r="S81" s="13" t="s">
        <v>216</v>
      </c>
      <c r="T81" s="13" t="s">
        <v>1056</v>
      </c>
      <c r="U81" s="15"/>
      <c r="V81" s="13" t="s">
        <v>36</v>
      </c>
      <c r="W81" s="13" t="s">
        <v>91</v>
      </c>
      <c r="X81" s="13" t="s">
        <v>51</v>
      </c>
      <c r="Y81" s="15"/>
      <c r="Z81" s="13" t="s">
        <v>1069</v>
      </c>
    </row>
    <row r="82" spans="1:26" ht="20" customHeight="1">
      <c r="A82" s="18" t="s">
        <v>1048</v>
      </c>
      <c r="B82" s="12" t="s">
        <v>1049</v>
      </c>
      <c r="C82" s="13" t="s">
        <v>1167</v>
      </c>
      <c r="D82" s="14">
        <v>0</v>
      </c>
      <c r="E82" s="13" t="s">
        <v>1142</v>
      </c>
      <c r="F82" s="22">
        <f>tufts!AI23</f>
        <v>366.76221498371336</v>
      </c>
      <c r="G82" s="13" t="s">
        <v>1050</v>
      </c>
      <c r="H82" s="13" t="s">
        <v>1051</v>
      </c>
      <c r="I82" s="13" t="s">
        <v>1052</v>
      </c>
      <c r="J82" s="14">
        <v>1536</v>
      </c>
      <c r="K82" s="15"/>
      <c r="L82" s="13" t="s">
        <v>1053</v>
      </c>
      <c r="M82" s="13" t="s">
        <v>1054</v>
      </c>
      <c r="N82" s="13" t="s">
        <v>1055</v>
      </c>
      <c r="O82" s="14">
        <v>168148</v>
      </c>
      <c r="P82" s="13" t="s">
        <v>30</v>
      </c>
      <c r="Q82" s="13" t="s">
        <v>60</v>
      </c>
      <c r="R82" s="13" t="s">
        <v>215</v>
      </c>
      <c r="S82" s="13" t="s">
        <v>216</v>
      </c>
      <c r="T82" s="13" t="s">
        <v>1056</v>
      </c>
      <c r="U82" s="15"/>
      <c r="V82" s="13" t="s">
        <v>36</v>
      </c>
      <c r="W82" s="13" t="s">
        <v>91</v>
      </c>
      <c r="X82" s="13" t="s">
        <v>51</v>
      </c>
      <c r="Y82" s="15"/>
      <c r="Z82" s="13" t="s">
        <v>1057</v>
      </c>
    </row>
    <row r="83" spans="1:26" ht="20" customHeight="1">
      <c r="A83" s="18" t="s">
        <v>1077</v>
      </c>
      <c r="B83" s="12" t="s">
        <v>1078</v>
      </c>
      <c r="C83" s="13" t="s">
        <v>1142</v>
      </c>
      <c r="D83" s="14">
        <v>12595</v>
      </c>
      <c r="E83" s="13" t="s">
        <v>1142</v>
      </c>
      <c r="F83" s="14">
        <v>3394</v>
      </c>
      <c r="G83" s="13" t="s">
        <v>42</v>
      </c>
      <c r="H83" s="13" t="s">
        <v>1079</v>
      </c>
      <c r="I83" s="13" t="s">
        <v>42</v>
      </c>
      <c r="J83" s="14">
        <v>2125</v>
      </c>
      <c r="K83" s="14">
        <v>3393</v>
      </c>
      <c r="L83" s="13" t="s">
        <v>44</v>
      </c>
      <c r="M83" s="13" t="s">
        <v>1080</v>
      </c>
      <c r="N83" s="13" t="s">
        <v>1081</v>
      </c>
      <c r="O83" s="14">
        <v>166638</v>
      </c>
      <c r="P83" s="13" t="s">
        <v>74</v>
      </c>
      <c r="Q83" s="13" t="s">
        <v>435</v>
      </c>
      <c r="R83" s="13" t="s">
        <v>1082</v>
      </c>
      <c r="S83" s="13" t="s">
        <v>216</v>
      </c>
      <c r="T83" s="13" t="s">
        <v>217</v>
      </c>
      <c r="U83" s="15"/>
      <c r="V83" s="13" t="s">
        <v>50</v>
      </c>
      <c r="W83" s="13" t="s">
        <v>37</v>
      </c>
      <c r="X83" s="13" t="s">
        <v>51</v>
      </c>
      <c r="Y83" s="15"/>
      <c r="Z83" s="13" t="s">
        <v>1083</v>
      </c>
    </row>
    <row r="84" spans="1:26" ht="20" customHeight="1">
      <c r="A84" s="18" t="s">
        <v>1097</v>
      </c>
      <c r="B84" s="12" t="s">
        <v>1098</v>
      </c>
      <c r="C84" s="13" t="s">
        <v>1142</v>
      </c>
      <c r="D84" s="14">
        <v>768</v>
      </c>
      <c r="E84" s="13" t="s">
        <v>1167</v>
      </c>
      <c r="F84" s="14">
        <v>0</v>
      </c>
      <c r="G84" s="15"/>
      <c r="H84" s="13" t="s">
        <v>1099</v>
      </c>
      <c r="I84" s="13" t="s">
        <v>42</v>
      </c>
      <c r="J84" s="14">
        <v>2111</v>
      </c>
      <c r="K84" s="15"/>
      <c r="L84" s="13" t="s">
        <v>44</v>
      </c>
      <c r="M84" s="13" t="s">
        <v>1100</v>
      </c>
      <c r="N84" s="13" t="s">
        <v>1101</v>
      </c>
      <c r="O84" s="14">
        <v>429128</v>
      </c>
      <c r="P84" s="13" t="s">
        <v>30</v>
      </c>
      <c r="Q84" s="13" t="s">
        <v>606</v>
      </c>
      <c r="R84" s="13" t="s">
        <v>76</v>
      </c>
      <c r="S84" s="13" t="s">
        <v>271</v>
      </c>
      <c r="T84" s="13" t="s">
        <v>1102</v>
      </c>
      <c r="U84" s="15"/>
      <c r="V84" s="13" t="s">
        <v>50</v>
      </c>
      <c r="W84" s="13" t="s">
        <v>37</v>
      </c>
      <c r="X84" s="13" t="s">
        <v>51</v>
      </c>
      <c r="Y84" s="15"/>
      <c r="Z84" s="13" t="s">
        <v>1103</v>
      </c>
    </row>
    <row r="85" spans="1:26" ht="20" customHeight="1">
      <c r="A85" s="18" t="s">
        <v>1104</v>
      </c>
      <c r="B85" s="12" t="s">
        <v>1105</v>
      </c>
      <c r="C85" s="13" t="s">
        <v>1142</v>
      </c>
      <c r="D85" s="14">
        <v>2519</v>
      </c>
      <c r="E85" s="13" t="s">
        <v>1167</v>
      </c>
      <c r="F85" s="14">
        <v>0</v>
      </c>
      <c r="G85" s="15"/>
      <c r="H85" s="13" t="s">
        <v>1106</v>
      </c>
      <c r="I85" s="13" t="s">
        <v>83</v>
      </c>
      <c r="J85" s="14">
        <v>2481</v>
      </c>
      <c r="K85" s="14">
        <v>8203</v>
      </c>
      <c r="L85" s="13" t="s">
        <v>84</v>
      </c>
      <c r="M85" s="13" t="s">
        <v>1107</v>
      </c>
      <c r="N85" s="13" t="s">
        <v>1108</v>
      </c>
      <c r="O85" s="14">
        <v>168218</v>
      </c>
      <c r="P85" s="13" t="s">
        <v>30</v>
      </c>
      <c r="Q85" s="13" t="s">
        <v>60</v>
      </c>
      <c r="R85" s="13" t="s">
        <v>1109</v>
      </c>
      <c r="S85" s="13" t="s">
        <v>447</v>
      </c>
      <c r="T85" s="13" t="s">
        <v>448</v>
      </c>
      <c r="U85" s="15"/>
      <c r="V85" s="13" t="s">
        <v>36</v>
      </c>
      <c r="W85" s="13" t="s">
        <v>91</v>
      </c>
      <c r="X85" s="13" t="s">
        <v>51</v>
      </c>
      <c r="Y85" s="15"/>
      <c r="Z85" s="13" t="s">
        <v>1110</v>
      </c>
    </row>
    <row r="86" spans="1:26" ht="20" customHeight="1">
      <c r="A86" s="18" t="s">
        <v>1111</v>
      </c>
      <c r="B86" s="12" t="s">
        <v>1112</v>
      </c>
      <c r="C86" s="13" t="s">
        <v>1142</v>
      </c>
      <c r="D86" s="14">
        <v>4303</v>
      </c>
      <c r="E86" s="13" t="s">
        <v>1142</v>
      </c>
      <c r="F86" s="14">
        <v>146</v>
      </c>
      <c r="G86" s="15"/>
      <c r="H86" s="13" t="s">
        <v>1113</v>
      </c>
      <c r="I86" s="13" t="s">
        <v>42</v>
      </c>
      <c r="J86" s="14">
        <v>2115</v>
      </c>
      <c r="K86" s="15"/>
      <c r="L86" s="13" t="s">
        <v>44</v>
      </c>
      <c r="M86" s="13" t="s">
        <v>1114</v>
      </c>
      <c r="N86" s="13" t="s">
        <v>1115</v>
      </c>
      <c r="O86" s="14">
        <v>168227</v>
      </c>
      <c r="P86" s="13" t="s">
        <v>30</v>
      </c>
      <c r="Q86" s="13" t="s">
        <v>60</v>
      </c>
      <c r="R86" s="13" t="s">
        <v>119</v>
      </c>
      <c r="S86" s="13" t="s">
        <v>414</v>
      </c>
      <c r="T86" s="13" t="s">
        <v>1116</v>
      </c>
      <c r="U86" s="13" t="s">
        <v>449</v>
      </c>
      <c r="V86" s="13" t="s">
        <v>50</v>
      </c>
      <c r="W86" s="13" t="s">
        <v>91</v>
      </c>
      <c r="X86" s="13" t="s">
        <v>51</v>
      </c>
      <c r="Y86" s="15"/>
      <c r="Z86" s="13" t="s">
        <v>1117</v>
      </c>
    </row>
    <row r="87" spans="1:26" ht="20" customHeight="1">
      <c r="A87" s="18" t="s">
        <v>1126</v>
      </c>
      <c r="B87" s="12" t="s">
        <v>1127</v>
      </c>
      <c r="C87" s="13" t="s">
        <v>1142</v>
      </c>
      <c r="D87" s="14">
        <v>796</v>
      </c>
      <c r="E87" s="13" t="s">
        <v>1142</v>
      </c>
      <c r="F87" s="14">
        <v>767</v>
      </c>
      <c r="G87" s="15"/>
      <c r="H87" s="13" t="s">
        <v>1128</v>
      </c>
      <c r="I87" s="13" t="s">
        <v>222</v>
      </c>
      <c r="J87" s="14">
        <v>2459</v>
      </c>
      <c r="K87" s="15"/>
      <c r="L87" s="13" t="s">
        <v>57</v>
      </c>
      <c r="M87" s="13" t="s">
        <v>1129</v>
      </c>
      <c r="N87" s="13" t="s">
        <v>1130</v>
      </c>
      <c r="O87" s="14">
        <v>166717</v>
      </c>
      <c r="P87" s="13" t="s">
        <v>30</v>
      </c>
      <c r="Q87" s="13" t="s">
        <v>60</v>
      </c>
      <c r="R87" s="13" t="s">
        <v>99</v>
      </c>
      <c r="S87" s="13" t="s">
        <v>1131</v>
      </c>
      <c r="T87" s="13" t="s">
        <v>1132</v>
      </c>
      <c r="U87" s="13" t="s">
        <v>1133</v>
      </c>
      <c r="V87" s="13" t="s">
        <v>65</v>
      </c>
      <c r="W87" s="13" t="s">
        <v>37</v>
      </c>
      <c r="X87" s="13" t="s">
        <v>51</v>
      </c>
      <c r="Y87" s="15"/>
      <c r="Z87" s="13" t="s">
        <v>1134</v>
      </c>
    </row>
  </sheetData>
  <mergeCells count="1">
    <mergeCell ref="A1:Z1"/>
  </mergeCells>
  <hyperlinks>
    <hyperlink ref="N3" r:id="rId1" xr:uid="{00000000-0004-0000-0200-000000000000}"/>
    <hyperlink ref="X3" r:id="rId2" xr:uid="{00000000-0004-0000-0200-000001000000}"/>
    <hyperlink ref="N4" r:id="rId3" xr:uid="{00000000-0004-0000-0200-000002000000}"/>
    <hyperlink ref="X4" r:id="rId4" xr:uid="{00000000-0004-0000-0200-000003000000}"/>
    <hyperlink ref="N5" r:id="rId5" xr:uid="{00000000-0004-0000-0200-000004000000}"/>
    <hyperlink ref="X5" r:id="rId6" xr:uid="{00000000-0004-0000-0200-000005000000}"/>
    <hyperlink ref="N6" r:id="rId7" xr:uid="{00000000-0004-0000-0200-000006000000}"/>
    <hyperlink ref="X6" r:id="rId8" xr:uid="{00000000-0004-0000-0200-000007000000}"/>
    <hyperlink ref="N7" r:id="rId9" xr:uid="{00000000-0004-0000-0200-000008000000}"/>
    <hyperlink ref="X7" r:id="rId10" xr:uid="{00000000-0004-0000-0200-000009000000}"/>
    <hyperlink ref="N8" r:id="rId11" xr:uid="{00000000-0004-0000-0200-00000A000000}"/>
    <hyperlink ref="X8" r:id="rId12" xr:uid="{00000000-0004-0000-0200-00000B000000}"/>
    <hyperlink ref="N9" r:id="rId13" xr:uid="{00000000-0004-0000-0200-00000C000000}"/>
    <hyperlink ref="X9" r:id="rId14" xr:uid="{00000000-0004-0000-0200-00000D000000}"/>
    <hyperlink ref="N10" r:id="rId15" xr:uid="{00000000-0004-0000-0200-00000E000000}"/>
    <hyperlink ref="X10" r:id="rId16" xr:uid="{00000000-0004-0000-0200-00000F000000}"/>
    <hyperlink ref="N11" r:id="rId17" xr:uid="{00000000-0004-0000-0200-000010000000}"/>
    <hyperlink ref="X11" r:id="rId18" xr:uid="{00000000-0004-0000-0200-000011000000}"/>
    <hyperlink ref="N12" r:id="rId19" xr:uid="{00000000-0004-0000-0200-000012000000}"/>
    <hyperlink ref="X12" r:id="rId20" xr:uid="{00000000-0004-0000-0200-000013000000}"/>
    <hyperlink ref="N13" r:id="rId21" xr:uid="{00000000-0004-0000-0200-000014000000}"/>
    <hyperlink ref="X13" r:id="rId22" xr:uid="{00000000-0004-0000-0200-000015000000}"/>
    <hyperlink ref="N14" r:id="rId23" xr:uid="{00000000-0004-0000-0200-000016000000}"/>
    <hyperlink ref="X14" r:id="rId24" xr:uid="{00000000-0004-0000-0200-000017000000}"/>
    <hyperlink ref="N15" r:id="rId25" xr:uid="{00000000-0004-0000-0200-000018000000}"/>
    <hyperlink ref="X15" r:id="rId26" xr:uid="{00000000-0004-0000-0200-000019000000}"/>
    <hyperlink ref="N16" r:id="rId27" xr:uid="{00000000-0004-0000-0200-00001A000000}"/>
    <hyperlink ref="X16" r:id="rId28" xr:uid="{00000000-0004-0000-0200-00001B000000}"/>
    <hyperlink ref="N17" r:id="rId29" xr:uid="{00000000-0004-0000-0200-00001C000000}"/>
    <hyperlink ref="X17" r:id="rId30" xr:uid="{00000000-0004-0000-0200-00001D000000}"/>
    <hyperlink ref="N18" r:id="rId31" xr:uid="{00000000-0004-0000-0200-00001E000000}"/>
    <hyperlink ref="X18" r:id="rId32" xr:uid="{00000000-0004-0000-0200-00001F000000}"/>
    <hyperlink ref="N19" r:id="rId33" xr:uid="{00000000-0004-0000-0200-000020000000}"/>
    <hyperlink ref="X19" r:id="rId34" xr:uid="{00000000-0004-0000-0200-000021000000}"/>
    <hyperlink ref="N20" r:id="rId35" xr:uid="{00000000-0004-0000-0200-000022000000}"/>
    <hyperlink ref="X20" r:id="rId36" xr:uid="{00000000-0004-0000-0200-000023000000}"/>
    <hyperlink ref="N21" r:id="rId37" xr:uid="{00000000-0004-0000-0200-000024000000}"/>
    <hyperlink ref="X21" r:id="rId38" xr:uid="{00000000-0004-0000-0200-000025000000}"/>
    <hyperlink ref="N22" r:id="rId39" xr:uid="{00000000-0004-0000-0200-000026000000}"/>
    <hyperlink ref="X22" r:id="rId40" xr:uid="{00000000-0004-0000-0200-000027000000}"/>
    <hyperlink ref="N23" r:id="rId41" xr:uid="{00000000-0004-0000-0200-000028000000}"/>
    <hyperlink ref="X23" r:id="rId42" xr:uid="{00000000-0004-0000-0200-000029000000}"/>
    <hyperlink ref="N24" r:id="rId43" xr:uid="{00000000-0004-0000-0200-00002A000000}"/>
    <hyperlink ref="X24" r:id="rId44" xr:uid="{00000000-0004-0000-0200-00002B000000}"/>
    <hyperlink ref="N25" r:id="rId45" xr:uid="{00000000-0004-0000-0200-00002C000000}"/>
    <hyperlink ref="X25" r:id="rId46" xr:uid="{00000000-0004-0000-0200-00002D000000}"/>
    <hyperlink ref="N26" r:id="rId47" xr:uid="{00000000-0004-0000-0200-00002E000000}"/>
    <hyperlink ref="X26" r:id="rId48" xr:uid="{00000000-0004-0000-0200-00002F000000}"/>
    <hyperlink ref="N27" r:id="rId49" xr:uid="{00000000-0004-0000-0200-000030000000}"/>
    <hyperlink ref="X27" r:id="rId50" xr:uid="{00000000-0004-0000-0200-000031000000}"/>
    <hyperlink ref="N28" r:id="rId51" xr:uid="{00000000-0004-0000-0200-000032000000}"/>
    <hyperlink ref="X28" r:id="rId52" xr:uid="{00000000-0004-0000-0200-000033000000}"/>
    <hyperlink ref="N29" r:id="rId53" xr:uid="{00000000-0004-0000-0200-000034000000}"/>
    <hyperlink ref="X29" r:id="rId54" xr:uid="{00000000-0004-0000-0200-000035000000}"/>
    <hyperlink ref="N31" r:id="rId55" xr:uid="{00000000-0004-0000-0200-000036000000}"/>
    <hyperlink ref="X31" r:id="rId56" xr:uid="{00000000-0004-0000-0200-000037000000}"/>
    <hyperlink ref="N32" r:id="rId57" xr:uid="{00000000-0004-0000-0200-000038000000}"/>
    <hyperlink ref="X32" r:id="rId58" xr:uid="{00000000-0004-0000-0200-000039000000}"/>
    <hyperlink ref="N33" r:id="rId59" xr:uid="{00000000-0004-0000-0200-00003A000000}"/>
    <hyperlink ref="X33" r:id="rId60" xr:uid="{00000000-0004-0000-0200-00003B000000}"/>
    <hyperlink ref="N34" r:id="rId61" xr:uid="{00000000-0004-0000-0200-00003C000000}"/>
    <hyperlink ref="X34" r:id="rId62" xr:uid="{00000000-0004-0000-0200-00003D000000}"/>
    <hyperlink ref="N35" r:id="rId63" xr:uid="{00000000-0004-0000-0200-00003E000000}"/>
    <hyperlink ref="X35" r:id="rId64" xr:uid="{00000000-0004-0000-0200-00003F000000}"/>
    <hyperlink ref="N36" r:id="rId65" xr:uid="{00000000-0004-0000-0200-000040000000}"/>
    <hyperlink ref="X36" r:id="rId66" xr:uid="{00000000-0004-0000-0200-000041000000}"/>
    <hyperlink ref="N37" r:id="rId67" xr:uid="{00000000-0004-0000-0200-000042000000}"/>
    <hyperlink ref="X37" r:id="rId68" xr:uid="{00000000-0004-0000-0200-000043000000}"/>
    <hyperlink ref="N38" r:id="rId69" xr:uid="{00000000-0004-0000-0200-000044000000}"/>
    <hyperlink ref="N39" r:id="rId70" xr:uid="{00000000-0004-0000-0200-000045000000}"/>
    <hyperlink ref="N40" r:id="rId71" xr:uid="{00000000-0004-0000-0200-000046000000}"/>
    <hyperlink ref="N41" r:id="rId72" xr:uid="{00000000-0004-0000-0200-000047000000}"/>
    <hyperlink ref="N42" r:id="rId73" xr:uid="{00000000-0004-0000-0200-000048000000}"/>
    <hyperlink ref="N43" r:id="rId74" xr:uid="{00000000-0004-0000-0200-000049000000}"/>
    <hyperlink ref="N44" r:id="rId75" xr:uid="{00000000-0004-0000-0200-00004A000000}"/>
    <hyperlink ref="N45" r:id="rId76" xr:uid="{00000000-0004-0000-0200-00004B000000}"/>
    <hyperlink ref="X45" r:id="rId77" xr:uid="{00000000-0004-0000-0200-00004C000000}"/>
    <hyperlink ref="N46" r:id="rId78" xr:uid="{00000000-0004-0000-0200-00004D000000}"/>
    <hyperlink ref="X46" r:id="rId79" xr:uid="{00000000-0004-0000-0200-00004E000000}"/>
    <hyperlink ref="N47" r:id="rId80" xr:uid="{00000000-0004-0000-0200-00004F000000}"/>
    <hyperlink ref="X47" r:id="rId81" xr:uid="{00000000-0004-0000-0200-000050000000}"/>
    <hyperlink ref="N48" r:id="rId82" xr:uid="{00000000-0004-0000-0200-000051000000}"/>
    <hyperlink ref="X48" r:id="rId83" xr:uid="{00000000-0004-0000-0200-000052000000}"/>
    <hyperlink ref="N49" r:id="rId84" xr:uid="{00000000-0004-0000-0200-000053000000}"/>
    <hyperlink ref="X49" r:id="rId85" xr:uid="{00000000-0004-0000-0200-000054000000}"/>
    <hyperlink ref="N50" r:id="rId86" xr:uid="{00000000-0004-0000-0200-000055000000}"/>
    <hyperlink ref="X50" r:id="rId87" xr:uid="{00000000-0004-0000-0200-000056000000}"/>
    <hyperlink ref="N51" r:id="rId88" xr:uid="{00000000-0004-0000-0200-000057000000}"/>
    <hyperlink ref="X51" r:id="rId89" xr:uid="{00000000-0004-0000-0200-000058000000}"/>
    <hyperlink ref="N52" r:id="rId90" xr:uid="{00000000-0004-0000-0200-000059000000}"/>
    <hyperlink ref="X52" r:id="rId91" xr:uid="{00000000-0004-0000-0200-00005A000000}"/>
    <hyperlink ref="N53" r:id="rId92" xr:uid="{00000000-0004-0000-0200-00005B000000}"/>
    <hyperlink ref="X53" r:id="rId93" xr:uid="{00000000-0004-0000-0200-00005C000000}"/>
    <hyperlink ref="N54" r:id="rId94" xr:uid="{00000000-0004-0000-0200-00005D000000}"/>
    <hyperlink ref="X54" r:id="rId95" xr:uid="{00000000-0004-0000-0200-00005E000000}"/>
    <hyperlink ref="N55" r:id="rId96" xr:uid="{00000000-0004-0000-0200-00005F000000}"/>
    <hyperlink ref="X55" r:id="rId97" xr:uid="{00000000-0004-0000-0200-000060000000}"/>
    <hyperlink ref="N56" r:id="rId98" xr:uid="{00000000-0004-0000-0200-000061000000}"/>
    <hyperlink ref="X56" r:id="rId99" xr:uid="{00000000-0004-0000-0200-000062000000}"/>
    <hyperlink ref="N57" r:id="rId100" xr:uid="{00000000-0004-0000-0200-000063000000}"/>
    <hyperlink ref="X57" r:id="rId101" xr:uid="{00000000-0004-0000-0200-000064000000}"/>
    <hyperlink ref="N58" r:id="rId102" xr:uid="{00000000-0004-0000-0200-000065000000}"/>
    <hyperlink ref="X58" r:id="rId103" xr:uid="{00000000-0004-0000-0200-000066000000}"/>
    <hyperlink ref="N59" r:id="rId104" xr:uid="{00000000-0004-0000-0200-000067000000}"/>
    <hyperlink ref="X59" r:id="rId105" xr:uid="{00000000-0004-0000-0200-000068000000}"/>
    <hyperlink ref="N60" r:id="rId106" xr:uid="{00000000-0004-0000-0200-000069000000}"/>
    <hyperlink ref="X60" r:id="rId107" xr:uid="{00000000-0004-0000-0200-00006A000000}"/>
    <hyperlink ref="N61" r:id="rId108" xr:uid="{00000000-0004-0000-0200-00006B000000}"/>
    <hyperlink ref="X61" r:id="rId109" xr:uid="{00000000-0004-0000-0200-00006C000000}"/>
    <hyperlink ref="N62" r:id="rId110" xr:uid="{00000000-0004-0000-0200-00006D000000}"/>
    <hyperlink ref="X62" r:id="rId111" xr:uid="{00000000-0004-0000-0200-00006E000000}"/>
    <hyperlink ref="N63" r:id="rId112" xr:uid="{00000000-0004-0000-0200-00006F000000}"/>
    <hyperlink ref="X63" r:id="rId113" xr:uid="{00000000-0004-0000-0200-000070000000}"/>
    <hyperlink ref="N64" r:id="rId114" xr:uid="{00000000-0004-0000-0200-000071000000}"/>
    <hyperlink ref="X64" r:id="rId115" xr:uid="{00000000-0004-0000-0200-000072000000}"/>
    <hyperlink ref="N65" r:id="rId116" xr:uid="{00000000-0004-0000-0200-000073000000}"/>
    <hyperlink ref="X65" r:id="rId117" xr:uid="{00000000-0004-0000-0200-000074000000}"/>
    <hyperlink ref="N66" r:id="rId118" xr:uid="{00000000-0004-0000-0200-000075000000}"/>
    <hyperlink ref="X66" r:id="rId119" xr:uid="{00000000-0004-0000-0200-000076000000}"/>
    <hyperlink ref="N67" r:id="rId120" xr:uid="{00000000-0004-0000-0200-000077000000}"/>
    <hyperlink ref="X67" r:id="rId121" xr:uid="{00000000-0004-0000-0200-000078000000}"/>
    <hyperlink ref="N68" r:id="rId122" xr:uid="{00000000-0004-0000-0200-000079000000}"/>
    <hyperlink ref="X68" r:id="rId123" xr:uid="{00000000-0004-0000-0200-00007A000000}"/>
    <hyperlink ref="N69" r:id="rId124" xr:uid="{00000000-0004-0000-0200-00007B000000}"/>
    <hyperlink ref="X69" r:id="rId125" xr:uid="{00000000-0004-0000-0200-00007C000000}"/>
    <hyperlink ref="N70" r:id="rId126" xr:uid="{00000000-0004-0000-0200-00007D000000}"/>
    <hyperlink ref="X70" r:id="rId127" xr:uid="{00000000-0004-0000-0200-00007E000000}"/>
    <hyperlink ref="N71" r:id="rId128" xr:uid="{00000000-0004-0000-0200-00007F000000}"/>
    <hyperlink ref="X71" r:id="rId129" xr:uid="{00000000-0004-0000-0200-000080000000}"/>
    <hyperlink ref="N72" r:id="rId130" xr:uid="{00000000-0004-0000-0200-000081000000}"/>
    <hyperlink ref="X72" r:id="rId131" xr:uid="{00000000-0004-0000-0200-000082000000}"/>
    <hyperlink ref="N73" r:id="rId132" xr:uid="{00000000-0004-0000-0200-000083000000}"/>
    <hyperlink ref="X73" r:id="rId133" xr:uid="{00000000-0004-0000-0200-000084000000}"/>
    <hyperlink ref="N74" r:id="rId134" xr:uid="{00000000-0004-0000-0200-000085000000}"/>
    <hyperlink ref="X74" r:id="rId135" xr:uid="{00000000-0004-0000-0200-000086000000}"/>
    <hyperlink ref="N75" r:id="rId136" xr:uid="{00000000-0004-0000-0200-000087000000}"/>
    <hyperlink ref="X75" r:id="rId137" xr:uid="{00000000-0004-0000-0200-000088000000}"/>
    <hyperlink ref="N76" r:id="rId138" xr:uid="{00000000-0004-0000-0200-000089000000}"/>
    <hyperlink ref="X76" r:id="rId139" xr:uid="{00000000-0004-0000-0200-00008A000000}"/>
    <hyperlink ref="N77" r:id="rId140" xr:uid="{00000000-0004-0000-0200-00008B000000}"/>
    <hyperlink ref="X77" r:id="rId141" xr:uid="{00000000-0004-0000-0200-00008C000000}"/>
    <hyperlink ref="N78" r:id="rId142" xr:uid="{00000000-0004-0000-0200-00008D000000}"/>
    <hyperlink ref="X78" r:id="rId143" xr:uid="{00000000-0004-0000-0200-00008E000000}"/>
    <hyperlink ref="N79" r:id="rId144" xr:uid="{00000000-0004-0000-0200-00008F000000}"/>
    <hyperlink ref="X79" r:id="rId145" xr:uid="{00000000-0004-0000-0200-000090000000}"/>
    <hyperlink ref="N80" r:id="rId146" xr:uid="{00000000-0004-0000-0200-000091000000}"/>
    <hyperlink ref="X80" r:id="rId147" xr:uid="{00000000-0004-0000-0200-000092000000}"/>
    <hyperlink ref="N81" r:id="rId148" xr:uid="{00000000-0004-0000-0200-000093000000}"/>
    <hyperlink ref="X81" r:id="rId149" xr:uid="{00000000-0004-0000-0200-000094000000}"/>
    <hyperlink ref="N82" r:id="rId150" xr:uid="{00000000-0004-0000-0200-000095000000}"/>
    <hyperlink ref="X82" r:id="rId151" xr:uid="{00000000-0004-0000-0200-000096000000}"/>
    <hyperlink ref="N83" r:id="rId152" xr:uid="{00000000-0004-0000-0200-000097000000}"/>
    <hyperlink ref="X83" r:id="rId153" xr:uid="{00000000-0004-0000-0200-000098000000}"/>
    <hyperlink ref="N84" r:id="rId154" xr:uid="{00000000-0004-0000-0200-000099000000}"/>
    <hyperlink ref="X84" r:id="rId155" xr:uid="{00000000-0004-0000-0200-00009A000000}"/>
    <hyperlink ref="N85" r:id="rId156" xr:uid="{00000000-0004-0000-0200-00009B000000}"/>
    <hyperlink ref="X85" r:id="rId157" xr:uid="{00000000-0004-0000-0200-00009C000000}"/>
    <hyperlink ref="N86" r:id="rId158" xr:uid="{00000000-0004-0000-0200-00009D000000}"/>
    <hyperlink ref="X86" r:id="rId159" xr:uid="{00000000-0004-0000-0200-00009E000000}"/>
    <hyperlink ref="N87" r:id="rId160" xr:uid="{00000000-0004-0000-0200-00009F000000}"/>
    <hyperlink ref="X87" r:id="rId161" xr:uid="{00000000-0004-0000-0200-0000A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28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:F3"/>
    </sheetView>
  </sheetViews>
  <sheetFormatPr defaultColWidth="16.36328125" defaultRowHeight="20" customHeight="1"/>
  <cols>
    <col min="1" max="1" width="26.36328125" style="28" customWidth="1"/>
    <col min="2" max="29" width="16.36328125" style="28" customWidth="1"/>
    <col min="30" max="36" width="16.36328125" style="47" customWidth="1"/>
    <col min="37" max="16384" width="16.36328125" style="47"/>
  </cols>
  <sheetData>
    <row r="1" spans="1:29" ht="27.75" customHeight="1">
      <c r="A1" s="117" t="s">
        <v>1176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2" spans="1:29" ht="32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 t="s">
        <v>1177</v>
      </c>
      <c r="AB2" s="30" t="s">
        <v>1178</v>
      </c>
      <c r="AC2" s="30" t="s">
        <v>1179</v>
      </c>
    </row>
    <row r="3" spans="1:29" ht="20.25" customHeight="1">
      <c r="A3" s="31" t="s">
        <v>1180</v>
      </c>
      <c r="B3" s="118" t="s">
        <v>1181</v>
      </c>
      <c r="C3" s="119"/>
      <c r="D3" s="119"/>
      <c r="E3" s="119"/>
      <c r="F3" s="119"/>
      <c r="G3" s="122" t="s">
        <v>1182</v>
      </c>
      <c r="H3" s="119"/>
      <c r="I3" s="119"/>
      <c r="J3" s="119"/>
      <c r="K3" s="119"/>
      <c r="L3" s="122" t="s">
        <v>1183</v>
      </c>
      <c r="M3" s="119"/>
      <c r="N3" s="119"/>
      <c r="O3" s="119"/>
      <c r="P3" s="119"/>
      <c r="Q3" s="122" t="s">
        <v>1184</v>
      </c>
      <c r="R3" s="119"/>
      <c r="S3" s="119"/>
      <c r="T3" s="119"/>
      <c r="U3" s="119"/>
      <c r="V3" s="122" t="s">
        <v>1185</v>
      </c>
      <c r="W3" s="119"/>
      <c r="X3" s="119"/>
      <c r="Y3" s="119"/>
      <c r="Z3" s="119"/>
      <c r="AA3" s="32"/>
      <c r="AB3" s="32"/>
      <c r="AC3" s="32"/>
    </row>
    <row r="4" spans="1:29" ht="20" customHeight="1">
      <c r="A4" s="33"/>
      <c r="B4" s="34" t="s">
        <v>1186</v>
      </c>
      <c r="C4" s="35" t="s">
        <v>1187</v>
      </c>
      <c r="D4" s="35" t="s">
        <v>1188</v>
      </c>
      <c r="E4" s="35" t="s">
        <v>1189</v>
      </c>
      <c r="F4" s="35" t="s">
        <v>1190</v>
      </c>
      <c r="G4" s="35" t="s">
        <v>1186</v>
      </c>
      <c r="H4" s="35" t="s">
        <v>1187</v>
      </c>
      <c r="I4" s="35" t="s">
        <v>1188</v>
      </c>
      <c r="J4" s="35" t="s">
        <v>1189</v>
      </c>
      <c r="K4" s="35" t="s">
        <v>1190</v>
      </c>
      <c r="L4" s="35" t="s">
        <v>1186</v>
      </c>
      <c r="M4" s="35" t="s">
        <v>1187</v>
      </c>
      <c r="N4" s="35" t="s">
        <v>1188</v>
      </c>
      <c r="O4" s="35" t="s">
        <v>1189</v>
      </c>
      <c r="P4" s="35" t="s">
        <v>1190</v>
      </c>
      <c r="Q4" s="35" t="s">
        <v>1186</v>
      </c>
      <c r="R4" s="35" t="s">
        <v>1187</v>
      </c>
      <c r="S4" s="35" t="s">
        <v>1188</v>
      </c>
      <c r="T4" s="35" t="s">
        <v>1189</v>
      </c>
      <c r="U4" s="35" t="s">
        <v>1190</v>
      </c>
      <c r="V4" s="35" t="s">
        <v>1186</v>
      </c>
      <c r="W4" s="35" t="s">
        <v>1187</v>
      </c>
      <c r="X4" s="35" t="s">
        <v>1188</v>
      </c>
      <c r="Y4" s="35" t="s">
        <v>1189</v>
      </c>
      <c r="Z4" s="35" t="s">
        <v>1190</v>
      </c>
      <c r="AA4" s="36"/>
      <c r="AB4" s="36"/>
      <c r="AC4" s="36"/>
    </row>
    <row r="5" spans="1:29" ht="20" customHeight="1">
      <c r="A5" s="37" t="s">
        <v>1191</v>
      </c>
      <c r="B5" s="38">
        <v>0</v>
      </c>
      <c r="C5" s="39">
        <f>15</f>
        <v>15</v>
      </c>
      <c r="D5" s="39">
        <f>221</f>
        <v>221</v>
      </c>
      <c r="E5" s="39">
        <f>15+11+2+9+8+7+5</f>
        <v>57</v>
      </c>
      <c r="F5" s="39">
        <f>E5+D5+C5</f>
        <v>293</v>
      </c>
      <c r="G5" s="39">
        <v>0</v>
      </c>
      <c r="H5" s="39">
        <f>39+56+3+11+1+50+13+24</f>
        <v>197</v>
      </c>
      <c r="I5" s="39">
        <f>196+6+2+7</f>
        <v>211</v>
      </c>
      <c r="J5" s="39">
        <f>5+18</f>
        <v>23</v>
      </c>
      <c r="K5" s="39">
        <f>J5+I5+H5</f>
        <v>431</v>
      </c>
      <c r="L5" s="39">
        <v>0</v>
      </c>
      <c r="M5" s="39">
        <f>7+1+119</f>
        <v>127</v>
      </c>
      <c r="N5" s="39">
        <f>4+8+6+3+2+2+1</f>
        <v>26</v>
      </c>
      <c r="O5" s="39">
        <v>0</v>
      </c>
      <c r="P5" s="39">
        <f>O5+N5+M5</f>
        <v>153</v>
      </c>
      <c r="Q5" s="39">
        <v>0</v>
      </c>
      <c r="R5" s="39">
        <f>97+7</f>
        <v>104</v>
      </c>
      <c r="S5" s="39">
        <f>8</f>
        <v>8</v>
      </c>
      <c r="T5" s="39">
        <f>14</f>
        <v>14</v>
      </c>
      <c r="U5" s="39">
        <f>T5+S5+R5</f>
        <v>126</v>
      </c>
      <c r="V5" s="39">
        <v>47</v>
      </c>
      <c r="W5" s="39">
        <v>24</v>
      </c>
      <c r="X5" s="39">
        <v>0</v>
      </c>
      <c r="Y5" s="39">
        <v>7</v>
      </c>
      <c r="Z5" s="39">
        <f>W5+X5+Y5</f>
        <v>31</v>
      </c>
      <c r="AA5" s="40">
        <f>Z5+V5+U5+Q5+P5+L5+K5+G5+F5+B5</f>
        <v>1081</v>
      </c>
      <c r="AB5" s="40">
        <f>V5+Q5+L5+G5+B5</f>
        <v>47</v>
      </c>
      <c r="AC5" s="40">
        <f>Z5+U5+P5+K5+F5</f>
        <v>1034</v>
      </c>
    </row>
    <row r="6" spans="1:29" ht="20" customHeight="1">
      <c r="A6" s="33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36"/>
      <c r="AB6" s="43"/>
      <c r="AC6" s="43"/>
    </row>
    <row r="7" spans="1:29" ht="20" customHeight="1">
      <c r="A7" s="37" t="s">
        <v>1192</v>
      </c>
      <c r="B7" s="120" t="s">
        <v>1193</v>
      </c>
      <c r="C7" s="121"/>
      <c r="D7" s="121"/>
      <c r="E7" s="121"/>
      <c r="F7" s="121"/>
      <c r="G7" s="123" t="s">
        <v>1194</v>
      </c>
      <c r="H7" s="121"/>
      <c r="I7" s="121"/>
      <c r="J7" s="121"/>
      <c r="K7" s="121"/>
      <c r="L7" s="123" t="s">
        <v>1195</v>
      </c>
      <c r="M7" s="121"/>
      <c r="N7" s="121"/>
      <c r="O7" s="121"/>
      <c r="P7" s="121"/>
      <c r="Q7" s="42"/>
      <c r="R7" s="44"/>
      <c r="S7" s="44"/>
      <c r="T7" s="42"/>
      <c r="U7" s="42"/>
      <c r="V7" s="42"/>
      <c r="W7" s="42"/>
      <c r="X7" s="42"/>
      <c r="Y7" s="42"/>
      <c r="Z7" s="42"/>
      <c r="AA7" s="36"/>
      <c r="AB7" s="36"/>
      <c r="AC7" s="36"/>
    </row>
    <row r="8" spans="1:29" ht="20" customHeight="1">
      <c r="A8" s="33"/>
      <c r="B8" s="34" t="s">
        <v>1186</v>
      </c>
      <c r="C8" s="35" t="s">
        <v>1187</v>
      </c>
      <c r="D8" s="35" t="s">
        <v>1188</v>
      </c>
      <c r="E8" s="35" t="s">
        <v>1189</v>
      </c>
      <c r="F8" s="35" t="s">
        <v>1190</v>
      </c>
      <c r="G8" s="35" t="s">
        <v>1186</v>
      </c>
      <c r="H8" s="35" t="s">
        <v>1187</v>
      </c>
      <c r="I8" s="35" t="s">
        <v>1188</v>
      </c>
      <c r="J8" s="35" t="s">
        <v>1189</v>
      </c>
      <c r="K8" s="35" t="s">
        <v>1190</v>
      </c>
      <c r="L8" s="35" t="s">
        <v>1186</v>
      </c>
      <c r="M8" s="35" t="s">
        <v>1187</v>
      </c>
      <c r="N8" s="35" t="s">
        <v>1188</v>
      </c>
      <c r="O8" s="35" t="s">
        <v>1189</v>
      </c>
      <c r="P8" s="35" t="s">
        <v>1190</v>
      </c>
      <c r="Q8" s="42"/>
      <c r="R8" s="45"/>
      <c r="S8" s="45"/>
      <c r="T8" s="42"/>
      <c r="U8" s="42"/>
      <c r="V8" s="42"/>
      <c r="W8" s="42"/>
      <c r="X8" s="42"/>
      <c r="Y8" s="42"/>
      <c r="Z8" s="42"/>
      <c r="AA8" s="36"/>
      <c r="AB8" s="36"/>
      <c r="AC8" s="36"/>
    </row>
    <row r="9" spans="1:29" ht="20" customHeight="1">
      <c r="A9" s="37" t="s">
        <v>1191</v>
      </c>
      <c r="B9" s="38">
        <f>122+28+113+13+131+69+15+9+14+2+7+38+2+38+8+27+6+21+45+21+15+6+3+13+23+5+157+49+39+8+1+2+1+2+4+9+1+1+16+3+22+1+8+4+38</f>
        <v>1160</v>
      </c>
      <c r="C9" s="39">
        <f>15+18+30+6+1+1+8+1+15+19+7+32+7+2+7+6+35+28+4+4+1+18+6+11+9+13</f>
        <v>304</v>
      </c>
      <c r="D9" s="39">
        <f>8+2+7+4+2+8+7+6+5+5+3+2+1</f>
        <v>60</v>
      </c>
      <c r="E9" s="39">
        <f>6+2+4+4+3+9+2+11+3+2+2+5+1</f>
        <v>54</v>
      </c>
      <c r="F9" s="39">
        <f>E9+D9+C9</f>
        <v>418</v>
      </c>
      <c r="G9" s="39">
        <f>1+2+22+31+12+52+22+10+4+2+5+10</f>
        <v>173</v>
      </c>
      <c r="H9" s="39">
        <f>33+29+13+24+8+94</f>
        <v>201</v>
      </c>
      <c r="I9" s="39">
        <f>1+11+7+6+5+3</f>
        <v>33</v>
      </c>
      <c r="J9" s="39">
        <f>2+1+3+18</f>
        <v>24</v>
      </c>
      <c r="K9" s="39">
        <f>J9+I9+H9</f>
        <v>258</v>
      </c>
      <c r="L9" s="39">
        <v>0</v>
      </c>
      <c r="M9" s="39">
        <f>245+19+20</f>
        <v>284</v>
      </c>
      <c r="N9" s="39">
        <f>11</f>
        <v>11</v>
      </c>
      <c r="O9" s="39">
        <f>12</f>
        <v>12</v>
      </c>
      <c r="P9" s="39">
        <f>O9+N9+M9</f>
        <v>307</v>
      </c>
      <c r="Q9" s="42"/>
      <c r="R9" s="42"/>
      <c r="S9" s="42"/>
      <c r="T9" s="42"/>
      <c r="U9" s="42"/>
      <c r="V9" s="42"/>
      <c r="W9" s="42"/>
      <c r="X9" s="42"/>
      <c r="Y9" s="42"/>
      <c r="Z9" s="42"/>
      <c r="AA9" s="40">
        <f>P9+L9+K9+G9+F9+B9</f>
        <v>2316</v>
      </c>
      <c r="AB9" s="40">
        <f>L9+G9+B9</f>
        <v>1333</v>
      </c>
      <c r="AC9" s="40">
        <f>P9+K9+F9</f>
        <v>983</v>
      </c>
    </row>
    <row r="10" spans="1:29" ht="20" customHeight="1">
      <c r="A10" s="33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36"/>
      <c r="AB10" s="36"/>
      <c r="AC10" s="36"/>
    </row>
    <row r="11" spans="1:29" ht="20" customHeight="1">
      <c r="A11" s="37" t="s">
        <v>1196</v>
      </c>
      <c r="B11" s="120" t="s">
        <v>1197</v>
      </c>
      <c r="C11" s="121"/>
      <c r="D11" s="121"/>
      <c r="E11" s="121"/>
      <c r="F11" s="12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36"/>
      <c r="AB11" s="36"/>
      <c r="AC11" s="36"/>
    </row>
    <row r="12" spans="1:29" ht="20" customHeight="1">
      <c r="A12" s="33"/>
      <c r="B12" s="34" t="s">
        <v>1186</v>
      </c>
      <c r="C12" s="35" t="s">
        <v>1187</v>
      </c>
      <c r="D12" s="35" t="s">
        <v>1188</v>
      </c>
      <c r="E12" s="35" t="s">
        <v>1189</v>
      </c>
      <c r="F12" s="35" t="s">
        <v>1190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36"/>
      <c r="AB12" s="36"/>
      <c r="AC12" s="36"/>
    </row>
    <row r="13" spans="1:29" ht="20" customHeight="1">
      <c r="A13" s="37" t="s">
        <v>1191</v>
      </c>
      <c r="B13" s="38">
        <v>0</v>
      </c>
      <c r="C13" s="39">
        <f>4+16+18</f>
        <v>38</v>
      </c>
      <c r="D13" s="39">
        <f>93+1</f>
        <v>94</v>
      </c>
      <c r="E13" s="39">
        <v>0</v>
      </c>
      <c r="F13" s="39">
        <f>E13+D13+C13</f>
        <v>132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0">
        <f>F13+B13</f>
        <v>132</v>
      </c>
      <c r="AB13" s="40">
        <f>B13</f>
        <v>0</v>
      </c>
      <c r="AC13" s="40">
        <f>F13</f>
        <v>132</v>
      </c>
    </row>
    <row r="14" spans="1:29" ht="20" customHeight="1">
      <c r="A14" s="33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 spans="1:29" ht="20" customHeight="1">
      <c r="A15" s="33"/>
      <c r="B15" s="41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6">
        <f>AA5+AA9+AA13</f>
        <v>3529</v>
      </c>
      <c r="AB15" s="46">
        <f>AB5+AB9+AB13</f>
        <v>1380</v>
      </c>
      <c r="AC15" s="46">
        <f>AC5+AC9+AC13</f>
        <v>2149</v>
      </c>
    </row>
    <row r="16" spans="1:29" ht="20" customHeight="1">
      <c r="A16" s="33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8" spans="30:35" ht="27.75" customHeight="1">
      <c r="AD18" s="117" t="s">
        <v>1198</v>
      </c>
      <c r="AE18" s="117"/>
      <c r="AF18" s="117"/>
      <c r="AG18" s="117"/>
      <c r="AH18" s="117"/>
      <c r="AI18" s="117"/>
    </row>
    <row r="19" spans="30:35" ht="20.25" customHeight="1">
      <c r="AD19" s="29"/>
      <c r="AE19" s="29"/>
      <c r="AF19" s="29"/>
      <c r="AG19" s="29"/>
      <c r="AH19" s="29"/>
      <c r="AI19" s="29"/>
    </row>
    <row r="20" spans="30:35" ht="44.25" customHeight="1">
      <c r="AD20" s="32"/>
      <c r="AE20" s="48" t="s">
        <v>1199</v>
      </c>
      <c r="AF20" s="48" t="s">
        <v>1200</v>
      </c>
      <c r="AG20" s="48" t="s">
        <v>1201</v>
      </c>
      <c r="AH20" s="48" t="s">
        <v>1202</v>
      </c>
      <c r="AI20" s="48" t="s">
        <v>1203</v>
      </c>
    </row>
    <row r="21" spans="30:35" ht="20" customHeight="1">
      <c r="AD21" s="49" t="s">
        <v>1065</v>
      </c>
      <c r="AE21" s="50">
        <f>AB5/AB15</f>
        <v>3.4057971014492754E-2</v>
      </c>
      <c r="AF21" s="50">
        <f>AC5/AC15</f>
        <v>0.48115402512796651</v>
      </c>
      <c r="AG21" s="51">
        <f>AE21*AE25</f>
        <v>201.1804347826087</v>
      </c>
      <c r="AH21" s="51">
        <f>AF21*AE26</f>
        <v>2872.9706840390882</v>
      </c>
      <c r="AI21" s="51">
        <f>AG21+AH21</f>
        <v>3074.1511188216969</v>
      </c>
    </row>
    <row r="22" spans="30:35" ht="32" customHeight="1">
      <c r="AD22" s="49" t="s">
        <v>1059</v>
      </c>
      <c r="AE22" s="50">
        <f>AB9/AB15</f>
        <v>0.96594202898550729</v>
      </c>
      <c r="AF22" s="50">
        <f>AC9/AC15</f>
        <v>0.45742205677059095</v>
      </c>
      <c r="AG22" s="51">
        <f>AE22*AE25</f>
        <v>5705.8195652173918</v>
      </c>
      <c r="AH22" s="51">
        <f>AF22*AE26</f>
        <v>2731.2671009771984</v>
      </c>
      <c r="AI22" s="51">
        <f>AG22+AH22</f>
        <v>8437.0866661945911</v>
      </c>
    </row>
    <row r="23" spans="30:35" ht="20" customHeight="1">
      <c r="AD23" s="49" t="s">
        <v>1196</v>
      </c>
      <c r="AE23" s="50">
        <f>AB13/AB15</f>
        <v>0</v>
      </c>
      <c r="AF23" s="50">
        <f>AC13/AC15</f>
        <v>6.1423918101442529E-2</v>
      </c>
      <c r="AG23" s="51">
        <f>AE23*AE25</f>
        <v>0</v>
      </c>
      <c r="AH23" s="51">
        <f>AF23*AE26</f>
        <v>366.76221498371336</v>
      </c>
      <c r="AI23" s="51">
        <f>AG23+AH23</f>
        <v>366.76221498371336</v>
      </c>
    </row>
    <row r="24" spans="30:35" ht="20" customHeight="1">
      <c r="AD24" s="42"/>
      <c r="AE24" s="42"/>
      <c r="AF24" s="42"/>
      <c r="AG24" s="42"/>
      <c r="AH24" s="42"/>
      <c r="AI24" s="42"/>
    </row>
    <row r="25" spans="30:35" ht="32" customHeight="1">
      <c r="AD25" s="49" t="s">
        <v>1204</v>
      </c>
      <c r="AE25" s="39">
        <v>5907</v>
      </c>
      <c r="AF25" s="42"/>
      <c r="AG25" s="42"/>
      <c r="AH25" s="42"/>
      <c r="AI25" s="42"/>
    </row>
    <row r="26" spans="30:35" ht="32" customHeight="1">
      <c r="AD26" s="49" t="s">
        <v>1205</v>
      </c>
      <c r="AE26" s="39">
        <v>5971</v>
      </c>
      <c r="AF26" s="42"/>
      <c r="AG26" s="42"/>
      <c r="AH26" s="42"/>
      <c r="AI26" s="42"/>
    </row>
    <row r="27" spans="30:35" ht="20" customHeight="1">
      <c r="AD27" s="42"/>
      <c r="AE27" s="42"/>
      <c r="AF27" s="42"/>
      <c r="AG27" s="42"/>
      <c r="AH27" s="42"/>
      <c r="AI27" s="42"/>
    </row>
    <row r="28" spans="30:35" ht="20" customHeight="1">
      <c r="AD28" s="42"/>
      <c r="AE28" s="42"/>
      <c r="AF28" s="42"/>
      <c r="AG28" s="42"/>
      <c r="AH28" s="42"/>
      <c r="AI28" s="42"/>
    </row>
  </sheetData>
  <mergeCells count="11">
    <mergeCell ref="AD18:AI18"/>
    <mergeCell ref="A1:AC1"/>
    <mergeCell ref="B3:F3"/>
    <mergeCell ref="B7:F7"/>
    <mergeCell ref="B11:F11"/>
    <mergeCell ref="G3:K3"/>
    <mergeCell ref="Q3:U3"/>
    <mergeCell ref="G7:K7"/>
    <mergeCell ref="L7:P7"/>
    <mergeCell ref="L3:P3"/>
    <mergeCell ref="V3:Z3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GridLines="0" workbookViewId="0">
      <pane xSplit="1" ySplit="2" topLeftCell="B6" activePane="bottomRight" state="frozen"/>
      <selection pane="topRight"/>
      <selection pane="bottomLeft"/>
      <selection pane="bottomRight" activeCell="F15" sqref="F15"/>
    </sheetView>
  </sheetViews>
  <sheetFormatPr defaultColWidth="16.36328125" defaultRowHeight="20" customHeight="1"/>
  <cols>
    <col min="1" max="7" width="16.36328125" style="52" customWidth="1"/>
    <col min="8" max="14" width="16.36328125" style="57" customWidth="1"/>
    <col min="15" max="16384" width="16.36328125" style="57"/>
  </cols>
  <sheetData>
    <row r="1" spans="1:7" ht="27.75" customHeight="1">
      <c r="A1" s="117" t="s">
        <v>1176</v>
      </c>
      <c r="B1" s="117"/>
      <c r="C1" s="117"/>
      <c r="D1" s="117"/>
      <c r="E1" s="117"/>
      <c r="F1" s="117"/>
      <c r="G1" s="117"/>
    </row>
    <row r="2" spans="1:7" ht="20.25" customHeight="1">
      <c r="A2" s="29"/>
      <c r="B2" s="29"/>
      <c r="C2" s="29"/>
      <c r="D2" s="29"/>
      <c r="E2" s="29"/>
      <c r="F2" s="29"/>
      <c r="G2" s="29"/>
    </row>
    <row r="3" spans="1:7" ht="20.25" customHeight="1">
      <c r="A3" s="31" t="s">
        <v>210</v>
      </c>
      <c r="B3" s="124" t="s">
        <v>1206</v>
      </c>
      <c r="C3" s="119"/>
      <c r="D3" s="119"/>
      <c r="E3" s="119"/>
      <c r="F3" s="119"/>
      <c r="G3" s="53"/>
    </row>
    <row r="4" spans="1:7" ht="32" customHeight="1">
      <c r="A4" s="33"/>
      <c r="B4" s="34" t="s">
        <v>1186</v>
      </c>
      <c r="C4" s="35" t="s">
        <v>1187</v>
      </c>
      <c r="D4" s="35" t="s">
        <v>1188</v>
      </c>
      <c r="E4" s="35" t="s">
        <v>1189</v>
      </c>
      <c r="F4" s="35" t="s">
        <v>1190</v>
      </c>
      <c r="G4" s="54" t="s">
        <v>1207</v>
      </c>
    </row>
    <row r="5" spans="1:7" ht="32" customHeight="1">
      <c r="A5" s="37" t="s">
        <v>1191</v>
      </c>
      <c r="B5" s="38">
        <f>2339-B9-B13</f>
        <v>2332</v>
      </c>
      <c r="C5" s="39">
        <f>1370-C9-C13</f>
        <v>1260</v>
      </c>
      <c r="D5" s="39">
        <f>382-D9-D13</f>
        <v>122</v>
      </c>
      <c r="E5" s="39">
        <f>4-E9-E13</f>
        <v>4</v>
      </c>
      <c r="F5" s="39">
        <f>SUM(C5:E5)</f>
        <v>1386</v>
      </c>
      <c r="G5" s="40">
        <f>F5+B5</f>
        <v>3718</v>
      </c>
    </row>
    <row r="6" spans="1:7" ht="20" customHeight="1">
      <c r="A6" s="33"/>
      <c r="B6" s="41"/>
      <c r="C6" s="42"/>
      <c r="D6" s="42"/>
      <c r="E6" s="42"/>
      <c r="F6" s="42"/>
      <c r="G6" s="36"/>
    </row>
    <row r="7" spans="1:7" ht="20" customHeight="1">
      <c r="A7" s="37" t="s">
        <v>220</v>
      </c>
      <c r="B7" s="125" t="s">
        <v>536</v>
      </c>
      <c r="C7" s="121"/>
      <c r="D7" s="121"/>
      <c r="E7" s="121"/>
      <c r="F7" s="121"/>
      <c r="G7" s="55"/>
    </row>
    <row r="8" spans="1:7" ht="32" customHeight="1">
      <c r="A8" s="33"/>
      <c r="B8" s="34" t="s">
        <v>1186</v>
      </c>
      <c r="C8" s="35" t="s">
        <v>1187</v>
      </c>
      <c r="D8" s="35" t="s">
        <v>1188</v>
      </c>
      <c r="E8" s="35" t="s">
        <v>1189</v>
      </c>
      <c r="F8" s="35" t="s">
        <v>1190</v>
      </c>
      <c r="G8" s="54" t="s">
        <v>1207</v>
      </c>
    </row>
    <row r="9" spans="1:7" ht="32" customHeight="1">
      <c r="A9" s="37" t="s">
        <v>1191</v>
      </c>
      <c r="B9" s="38">
        <v>0</v>
      </c>
      <c r="C9" s="39">
        <v>9</v>
      </c>
      <c r="D9" s="39">
        <v>245</v>
      </c>
      <c r="E9" s="39">
        <v>0</v>
      </c>
      <c r="F9" s="39">
        <f>SUM(C9:E9)</f>
        <v>254</v>
      </c>
      <c r="G9" s="40">
        <f>F9+B9</f>
        <v>254</v>
      </c>
    </row>
    <row r="10" spans="1:7" ht="20" customHeight="1">
      <c r="A10" s="33"/>
      <c r="B10" s="41"/>
      <c r="C10" s="42"/>
      <c r="D10" s="42"/>
      <c r="E10" s="42"/>
      <c r="F10" s="42"/>
      <c r="G10" s="36"/>
    </row>
    <row r="11" spans="1:7" ht="20" customHeight="1">
      <c r="A11" s="37" t="s">
        <v>226</v>
      </c>
      <c r="B11" s="125" t="s">
        <v>1208</v>
      </c>
      <c r="C11" s="121"/>
      <c r="D11" s="121"/>
      <c r="E11" s="121"/>
      <c r="F11" s="121"/>
      <c r="G11" s="55"/>
    </row>
    <row r="12" spans="1:7" ht="32" customHeight="1">
      <c r="A12" s="33"/>
      <c r="B12" s="34" t="s">
        <v>1186</v>
      </c>
      <c r="C12" s="35" t="s">
        <v>1187</v>
      </c>
      <c r="D12" s="35" t="s">
        <v>1188</v>
      </c>
      <c r="E12" s="35" t="s">
        <v>1189</v>
      </c>
      <c r="F12" s="35" t="s">
        <v>1190</v>
      </c>
      <c r="G12" s="54" t="s">
        <v>1207</v>
      </c>
    </row>
    <row r="13" spans="1:7" ht="32" customHeight="1">
      <c r="A13" s="37" t="s">
        <v>1191</v>
      </c>
      <c r="B13" s="38">
        <v>7</v>
      </c>
      <c r="C13" s="39">
        <f>2+2+97</f>
        <v>101</v>
      </c>
      <c r="D13" s="39">
        <f>2+13</f>
        <v>15</v>
      </c>
      <c r="E13" s="39">
        <v>0</v>
      </c>
      <c r="F13" s="39">
        <f>SUM(C13:E13)</f>
        <v>116</v>
      </c>
      <c r="G13" s="40">
        <f>F13+B13</f>
        <v>123</v>
      </c>
    </row>
    <row r="14" spans="1:7" ht="20" customHeight="1">
      <c r="A14" s="33"/>
      <c r="B14" s="41"/>
      <c r="C14" s="42"/>
      <c r="D14" s="42"/>
      <c r="E14" s="42"/>
      <c r="F14" s="42"/>
      <c r="G14" s="42"/>
    </row>
    <row r="15" spans="1:7" ht="32" customHeight="1">
      <c r="A15" s="37" t="s">
        <v>1209</v>
      </c>
      <c r="B15" s="56">
        <f>B13+B9+B5</f>
        <v>2339</v>
      </c>
      <c r="C15" s="40">
        <f>C13+C9+C5</f>
        <v>1370</v>
      </c>
      <c r="D15" s="40">
        <f>D13+D9+D5</f>
        <v>382</v>
      </c>
      <c r="E15" s="40">
        <f>E13+E9+E5</f>
        <v>4</v>
      </c>
      <c r="F15" s="40">
        <f>F13+F9+F5</f>
        <v>1756</v>
      </c>
      <c r="G15" s="40">
        <f>G13+G9+G5</f>
        <v>4095</v>
      </c>
    </row>
    <row r="17" spans="8:13" ht="27.75" customHeight="1">
      <c r="H17" s="117" t="s">
        <v>1198</v>
      </c>
      <c r="I17" s="117"/>
      <c r="J17" s="117"/>
      <c r="K17" s="117"/>
      <c r="L17" s="117"/>
      <c r="M17" s="117"/>
    </row>
    <row r="18" spans="8:13" ht="44" customHeight="1">
      <c r="H18" s="42"/>
      <c r="I18" s="49" t="s">
        <v>1199</v>
      </c>
      <c r="J18" s="49" t="s">
        <v>1200</v>
      </c>
      <c r="K18" s="49" t="s">
        <v>1201</v>
      </c>
      <c r="L18" s="49" t="s">
        <v>1202</v>
      </c>
      <c r="M18" s="49" t="s">
        <v>1203</v>
      </c>
    </row>
    <row r="19" spans="8:13" ht="20" customHeight="1">
      <c r="H19" s="49" t="s">
        <v>210</v>
      </c>
      <c r="I19" s="58">
        <f>B5/B15</f>
        <v>0.99700726806327489</v>
      </c>
      <c r="J19" s="58">
        <f>F5/F15</f>
        <v>0.78929384965831439</v>
      </c>
      <c r="K19" s="51">
        <f>9901*I19</f>
        <v>9871.3689610944839</v>
      </c>
      <c r="L19" s="51">
        <f>J19*4846</f>
        <v>3824.9179954441915</v>
      </c>
      <c r="M19" s="51">
        <f>L19+K19</f>
        <v>13696.286956538675</v>
      </c>
    </row>
    <row r="20" spans="8:13" ht="20" customHeight="1">
      <c r="H20" s="49" t="s">
        <v>220</v>
      </c>
      <c r="I20" s="58">
        <f>B9/B15</f>
        <v>0</v>
      </c>
      <c r="J20" s="58">
        <f>F9/F15</f>
        <v>0.14464692482915717</v>
      </c>
      <c r="K20" s="51">
        <f>I20*9901</f>
        <v>0</v>
      </c>
      <c r="L20" s="51">
        <f>J20*4846</f>
        <v>700.95899772209566</v>
      </c>
      <c r="M20" s="51">
        <f>L20+K20</f>
        <v>700.95899772209566</v>
      </c>
    </row>
    <row r="21" spans="8:13" ht="20" customHeight="1">
      <c r="H21" s="49" t="s">
        <v>226</v>
      </c>
      <c r="I21" s="58">
        <f>B13/B15</f>
        <v>2.9927319367250961E-3</v>
      </c>
      <c r="J21" s="58">
        <f>F13/F15</f>
        <v>6.6059225512528477E-2</v>
      </c>
      <c r="K21" s="51">
        <f>I21*9901</f>
        <v>29.631038905515176</v>
      </c>
      <c r="L21" s="51">
        <f>J21*4846</f>
        <v>320.12300683371302</v>
      </c>
      <c r="M21" s="51">
        <f>L21+K21</f>
        <v>349.75404573922822</v>
      </c>
    </row>
    <row r="22" spans="8:13" ht="20" customHeight="1">
      <c r="H22" s="42"/>
      <c r="I22" s="42"/>
      <c r="J22" s="42"/>
      <c r="K22" s="42"/>
      <c r="L22" s="42"/>
      <c r="M22" s="42"/>
    </row>
    <row r="23" spans="8:13" ht="20" customHeight="1">
      <c r="H23" s="42"/>
      <c r="I23" s="42"/>
      <c r="J23" s="42"/>
      <c r="K23" s="42"/>
      <c r="L23" s="42"/>
      <c r="M23" s="42"/>
    </row>
    <row r="24" spans="8:13" ht="20" customHeight="1">
      <c r="H24" s="42"/>
      <c r="I24" s="42"/>
      <c r="J24" s="42"/>
      <c r="K24" s="42"/>
      <c r="L24" s="42"/>
      <c r="M24" s="42"/>
    </row>
    <row r="25" spans="8:13" ht="20" customHeight="1">
      <c r="H25" s="42"/>
      <c r="I25" s="42"/>
      <c r="J25" s="42"/>
      <c r="K25" s="42"/>
      <c r="L25" s="42"/>
      <c r="M25" s="42"/>
    </row>
    <row r="26" spans="8:13" ht="20" customHeight="1">
      <c r="H26" s="42"/>
      <c r="I26" s="42"/>
      <c r="J26" s="42"/>
      <c r="K26" s="42"/>
      <c r="L26" s="42"/>
      <c r="M26" s="42"/>
    </row>
    <row r="27" spans="8:13" ht="20" customHeight="1">
      <c r="H27" s="42"/>
      <c r="I27" s="42"/>
      <c r="J27" s="42"/>
      <c r="K27" s="42"/>
      <c r="L27" s="42"/>
      <c r="M27" s="42"/>
    </row>
  </sheetData>
  <mergeCells count="5">
    <mergeCell ref="A1:G1"/>
    <mergeCell ref="B3:F3"/>
    <mergeCell ref="B7:F7"/>
    <mergeCell ref="B11:F11"/>
    <mergeCell ref="H17:M17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6328125" defaultRowHeight="20" customHeight="1"/>
  <cols>
    <col min="1" max="1" width="16.36328125" style="59" customWidth="1"/>
    <col min="2" max="2" width="18.1796875" style="59" customWidth="1"/>
    <col min="3" max="3" width="18.453125" style="59" customWidth="1"/>
    <col min="4" max="8" width="16.36328125" style="59" customWidth="1"/>
    <col min="9" max="16384" width="16.36328125" style="59"/>
  </cols>
  <sheetData>
    <row r="1" spans="1:7" ht="27.75" customHeight="1">
      <c r="A1" s="117" t="s">
        <v>1176</v>
      </c>
      <c r="B1" s="117"/>
      <c r="C1" s="117"/>
      <c r="D1" s="117"/>
      <c r="E1" s="117"/>
      <c r="F1" s="117"/>
      <c r="G1" s="117"/>
    </row>
    <row r="2" spans="1:7" ht="20.25" customHeight="1">
      <c r="A2" s="29"/>
      <c r="B2" s="30" t="s">
        <v>1210</v>
      </c>
      <c r="C2" s="29"/>
      <c r="D2" s="29"/>
      <c r="E2" s="29"/>
      <c r="F2" s="29"/>
      <c r="G2" s="29"/>
    </row>
    <row r="3" spans="1:7" ht="20.25" customHeight="1">
      <c r="A3" s="60"/>
      <c r="B3" s="61"/>
      <c r="C3" s="62" t="s">
        <v>1186</v>
      </c>
      <c r="D3" s="62" t="s">
        <v>1190</v>
      </c>
      <c r="E3" s="62" t="s">
        <v>1211</v>
      </c>
      <c r="F3" s="63"/>
      <c r="G3" s="32"/>
    </row>
    <row r="4" spans="1:7" ht="20" customHeight="1">
      <c r="A4" s="37" t="s">
        <v>503</v>
      </c>
      <c r="B4" s="20" t="s">
        <v>210</v>
      </c>
      <c r="C4" s="39">
        <f>'Harvrd 2'!D271+'Harvrd 2'!C271</f>
        <v>1753</v>
      </c>
      <c r="D4" s="39">
        <f>'Harvrd 2'!E271+'Harvrd 2'!F271+'Harvrd 2'!G271</f>
        <v>2406</v>
      </c>
      <c r="E4" s="39">
        <f t="shared" ref="E4:E11" si="0">D4+C4</f>
        <v>4159</v>
      </c>
      <c r="F4" s="42"/>
      <c r="G4" s="42"/>
    </row>
    <row r="5" spans="1:7" ht="32" customHeight="1">
      <c r="A5" s="37" t="s">
        <v>512</v>
      </c>
      <c r="B5" s="20" t="s">
        <v>513</v>
      </c>
      <c r="C5" s="39">
        <f>'Harvrd 2'!C272+'Harvrd 2'!D272</f>
        <v>0</v>
      </c>
      <c r="D5" s="39">
        <f>'Harvrd 2'!E272+'Harvrd 2'!F272+'Harvrd 2'!G272</f>
        <v>663</v>
      </c>
      <c r="E5" s="39">
        <f t="shared" si="0"/>
        <v>663</v>
      </c>
      <c r="F5" s="42"/>
      <c r="G5" s="42"/>
    </row>
    <row r="6" spans="1:7" ht="20" customHeight="1">
      <c r="A6" s="37" t="s">
        <v>512</v>
      </c>
      <c r="B6" s="20" t="s">
        <v>254</v>
      </c>
      <c r="C6" s="39">
        <f>'Harvrd 2'!C273+'Harvrd 2'!D273</f>
        <v>74</v>
      </c>
      <c r="D6" s="39">
        <f>'Harvrd 2'!E273+'Harvrd 2'!F273+'Harvrd 2'!G273</f>
        <v>542</v>
      </c>
      <c r="E6" s="39">
        <f t="shared" si="0"/>
        <v>616</v>
      </c>
      <c r="F6" s="42"/>
      <c r="G6" s="42"/>
    </row>
    <row r="7" spans="1:7" ht="32" customHeight="1">
      <c r="A7" s="37" t="s">
        <v>512</v>
      </c>
      <c r="B7" s="20" t="s">
        <v>524</v>
      </c>
      <c r="C7" s="39">
        <f>'Harvrd 2'!C274+'Harvrd 2'!D274</f>
        <v>0</v>
      </c>
      <c r="D7" s="39">
        <f>'Harvrd 2'!E274+'Harvrd 2'!F274+'Harvrd 2'!G274</f>
        <v>655</v>
      </c>
      <c r="E7" s="39">
        <f t="shared" si="0"/>
        <v>655</v>
      </c>
      <c r="F7" s="42"/>
      <c r="G7" s="42"/>
    </row>
    <row r="8" spans="1:7" ht="32" customHeight="1">
      <c r="A8" s="37" t="s">
        <v>512</v>
      </c>
      <c r="B8" s="20" t="s">
        <v>530</v>
      </c>
      <c r="C8" s="39">
        <f>'Harvrd 2'!C275+'Harvrd 2'!D275</f>
        <v>0</v>
      </c>
      <c r="D8" s="39">
        <f>'Harvrd 2'!E275+'Harvrd 2'!F275+'Harvrd 2'!G275</f>
        <v>195</v>
      </c>
      <c r="E8" s="39">
        <f t="shared" si="0"/>
        <v>195</v>
      </c>
      <c r="F8" s="42"/>
      <c r="G8" s="42"/>
    </row>
    <row r="9" spans="1:7" ht="20" customHeight="1">
      <c r="A9" s="37" t="s">
        <v>512</v>
      </c>
      <c r="B9" s="20" t="s">
        <v>536</v>
      </c>
      <c r="C9" s="39">
        <f>'Harvrd 2'!C276+'Harvrd 2'!D276</f>
        <v>0</v>
      </c>
      <c r="D9" s="39">
        <f>'Harvrd 2'!E276+'Harvrd 2'!F276+'Harvrd 2'!G276</f>
        <v>806</v>
      </c>
      <c r="E9" s="39">
        <f t="shared" si="0"/>
        <v>806</v>
      </c>
      <c r="F9" s="42"/>
      <c r="G9" s="42"/>
    </row>
    <row r="10" spans="1:7" ht="20" customHeight="1">
      <c r="A10" s="37" t="s">
        <v>512</v>
      </c>
      <c r="B10" s="20" t="s">
        <v>87</v>
      </c>
      <c r="C10" s="39">
        <f>'Harvrd 2'!C277+'Harvrd 2'!D277</f>
        <v>0</v>
      </c>
      <c r="D10" s="39">
        <f>'Harvrd 2'!F277+'Harvrd 2'!E277+'Harvrd 2'!G277</f>
        <v>1332</v>
      </c>
      <c r="E10" s="39">
        <f t="shared" si="0"/>
        <v>1332</v>
      </c>
      <c r="F10" s="42"/>
      <c r="G10" s="42"/>
    </row>
    <row r="11" spans="1:7" ht="32" customHeight="1">
      <c r="A11" s="37" t="s">
        <v>547</v>
      </c>
      <c r="B11" s="20" t="s">
        <v>548</v>
      </c>
      <c r="C11" s="39">
        <v>0</v>
      </c>
      <c r="D11" s="39">
        <v>0</v>
      </c>
      <c r="E11" s="39">
        <f t="shared" si="0"/>
        <v>0</v>
      </c>
      <c r="F11" s="42"/>
      <c r="G11" s="42"/>
    </row>
    <row r="12" spans="1:7" ht="32" customHeight="1">
      <c r="A12" s="37" t="s">
        <v>1212</v>
      </c>
      <c r="B12" s="41"/>
      <c r="C12" s="39">
        <f>SUM(C4:C11)</f>
        <v>1827</v>
      </c>
      <c r="D12" s="39">
        <f>SUM(D4:D11)</f>
        <v>6599</v>
      </c>
      <c r="E12" s="39">
        <f>SUM(E4:E11)</f>
        <v>8426</v>
      </c>
      <c r="F12" s="42"/>
      <c r="G12" s="42"/>
    </row>
    <row r="13" spans="1:7" ht="20" customHeight="1">
      <c r="A13" s="33"/>
      <c r="B13" s="41"/>
      <c r="C13" s="42"/>
      <c r="D13" s="42"/>
      <c r="E13" s="42"/>
      <c r="F13" s="42"/>
      <c r="G13" s="42"/>
    </row>
    <row r="14" spans="1:7" ht="20" customHeight="1">
      <c r="A14" s="33"/>
      <c r="B14" s="41"/>
      <c r="C14" s="42"/>
      <c r="D14" s="42"/>
      <c r="E14" s="42"/>
      <c r="F14" s="42"/>
      <c r="G14" s="42"/>
    </row>
    <row r="15" spans="1:7" ht="44" customHeight="1">
      <c r="A15" s="33"/>
      <c r="B15" s="64" t="s">
        <v>1199</v>
      </c>
      <c r="C15" s="65" t="s">
        <v>1200</v>
      </c>
      <c r="D15" s="65" t="s">
        <v>1201</v>
      </c>
      <c r="E15" s="65" t="s">
        <v>1202</v>
      </c>
      <c r="F15" s="65" t="s">
        <v>1203</v>
      </c>
      <c r="G15" s="42"/>
    </row>
    <row r="16" spans="1:7" ht="20" customHeight="1">
      <c r="A16" s="37" t="s">
        <v>210</v>
      </c>
      <c r="B16" s="66">
        <f t="shared" ref="B16:B23" si="1">C4/$C$12</f>
        <v>0.95949644225506292</v>
      </c>
      <c r="C16" s="58">
        <f t="shared" ref="C16:C23" si="2">D4/$D$12</f>
        <v>0.36460069707531445</v>
      </c>
      <c r="D16" s="51">
        <f t="shared" ref="D16:D23" si="3">B16*10063</f>
        <v>9655.4126984126979</v>
      </c>
      <c r="E16" s="51">
        <f t="shared" ref="E16:E23" si="4">C16*21592</f>
        <v>7872.4582512501893</v>
      </c>
      <c r="F16" s="51">
        <f t="shared" ref="F16:F23" si="5">E16+D16</f>
        <v>17527.870949662887</v>
      </c>
      <c r="G16" s="42"/>
    </row>
    <row r="17" spans="1:7" ht="32" customHeight="1">
      <c r="A17" s="37" t="s">
        <v>513</v>
      </c>
      <c r="B17" s="66">
        <f t="shared" si="1"/>
        <v>0</v>
      </c>
      <c r="C17" s="58">
        <f t="shared" si="2"/>
        <v>0.1004697681466889</v>
      </c>
      <c r="D17" s="51">
        <f t="shared" si="3"/>
        <v>0</v>
      </c>
      <c r="E17" s="51">
        <f t="shared" si="4"/>
        <v>2169.3432338233065</v>
      </c>
      <c r="F17" s="51">
        <f t="shared" si="5"/>
        <v>2169.3432338233065</v>
      </c>
      <c r="G17" s="42"/>
    </row>
    <row r="18" spans="1:7" ht="20" customHeight="1">
      <c r="A18" s="37" t="s">
        <v>254</v>
      </c>
      <c r="B18" s="66">
        <f t="shared" si="1"/>
        <v>4.0503557744937052E-2</v>
      </c>
      <c r="C18" s="58">
        <f t="shared" si="2"/>
        <v>8.2133656614638575E-2</v>
      </c>
      <c r="D18" s="51">
        <f t="shared" si="3"/>
        <v>407.58730158730157</v>
      </c>
      <c r="E18" s="51">
        <f t="shared" si="4"/>
        <v>1773.4299136232762</v>
      </c>
      <c r="F18" s="51">
        <f t="shared" si="5"/>
        <v>2181.0172152105779</v>
      </c>
      <c r="G18" s="42"/>
    </row>
    <row r="19" spans="1:7" ht="32" customHeight="1">
      <c r="A19" s="37" t="s">
        <v>524</v>
      </c>
      <c r="B19" s="66">
        <f t="shared" si="1"/>
        <v>0</v>
      </c>
      <c r="C19" s="58">
        <f t="shared" si="2"/>
        <v>9.9257463252007877E-2</v>
      </c>
      <c r="D19" s="51">
        <f t="shared" si="3"/>
        <v>0</v>
      </c>
      <c r="E19" s="51">
        <f t="shared" si="4"/>
        <v>2143.1671465373543</v>
      </c>
      <c r="F19" s="51">
        <f t="shared" si="5"/>
        <v>2143.1671465373543</v>
      </c>
      <c r="G19" s="42"/>
    </row>
    <row r="20" spans="1:7" ht="32" customHeight="1">
      <c r="A20" s="37" t="s">
        <v>530</v>
      </c>
      <c r="B20" s="66">
        <f t="shared" si="1"/>
        <v>0</v>
      </c>
      <c r="C20" s="58">
        <f t="shared" si="2"/>
        <v>2.9549931807849674E-2</v>
      </c>
      <c r="D20" s="51">
        <f t="shared" si="3"/>
        <v>0</v>
      </c>
      <c r="E20" s="51">
        <f t="shared" si="4"/>
        <v>638.04212759509016</v>
      </c>
      <c r="F20" s="51">
        <f t="shared" si="5"/>
        <v>638.04212759509016</v>
      </c>
      <c r="G20" s="42"/>
    </row>
    <row r="21" spans="1:7" ht="20" customHeight="1">
      <c r="A21" s="37" t="s">
        <v>536</v>
      </c>
      <c r="B21" s="66">
        <f t="shared" si="1"/>
        <v>0</v>
      </c>
      <c r="C21" s="58">
        <f t="shared" si="2"/>
        <v>0.12213971813911198</v>
      </c>
      <c r="D21" s="51">
        <f t="shared" si="3"/>
        <v>0</v>
      </c>
      <c r="E21" s="51">
        <f t="shared" si="4"/>
        <v>2637.2407940597059</v>
      </c>
      <c r="F21" s="51">
        <f t="shared" si="5"/>
        <v>2637.2407940597059</v>
      </c>
      <c r="G21" s="42"/>
    </row>
    <row r="22" spans="1:7" ht="20" customHeight="1">
      <c r="A22" s="37" t="s">
        <v>87</v>
      </c>
      <c r="B22" s="66">
        <f t="shared" si="1"/>
        <v>0</v>
      </c>
      <c r="C22" s="58">
        <f t="shared" si="2"/>
        <v>0.20184876496438856</v>
      </c>
      <c r="D22" s="51">
        <f t="shared" si="3"/>
        <v>0</v>
      </c>
      <c r="E22" s="51">
        <f t="shared" si="4"/>
        <v>4358.3185331110781</v>
      </c>
      <c r="F22" s="51">
        <f t="shared" si="5"/>
        <v>4358.3185331110781</v>
      </c>
      <c r="G22" s="42"/>
    </row>
    <row r="23" spans="1:7" ht="32" customHeight="1">
      <c r="A23" s="37" t="s">
        <v>548</v>
      </c>
      <c r="B23" s="66">
        <f t="shared" si="1"/>
        <v>0</v>
      </c>
      <c r="C23" s="58">
        <f t="shared" si="2"/>
        <v>0</v>
      </c>
      <c r="D23" s="51">
        <f t="shared" si="3"/>
        <v>0</v>
      </c>
      <c r="E23" s="51">
        <f t="shared" si="4"/>
        <v>0</v>
      </c>
      <c r="F23" s="51">
        <f t="shared" si="5"/>
        <v>0</v>
      </c>
      <c r="G23" s="42"/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27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6328125" defaultRowHeight="20" customHeight="1"/>
  <cols>
    <col min="1" max="8" width="16.36328125" style="67" customWidth="1"/>
    <col min="9" max="16384" width="16.36328125" style="67"/>
  </cols>
  <sheetData>
    <row r="1" spans="1:7" ht="27.75" customHeight="1">
      <c r="A1" s="117" t="s">
        <v>1176</v>
      </c>
      <c r="B1" s="117"/>
      <c r="C1" s="117"/>
      <c r="D1" s="117"/>
      <c r="E1" s="117"/>
      <c r="F1" s="117"/>
      <c r="G1" s="117"/>
    </row>
    <row r="2" spans="1:7" ht="20.25" customHeight="1">
      <c r="A2" s="29"/>
      <c r="B2" s="29"/>
      <c r="C2" s="30" t="s">
        <v>1213</v>
      </c>
      <c r="D2" s="30" t="s">
        <v>1214</v>
      </c>
      <c r="E2" s="30" t="s">
        <v>1187</v>
      </c>
      <c r="F2" s="30" t="s">
        <v>1188</v>
      </c>
      <c r="G2" s="30" t="s">
        <v>1215</v>
      </c>
    </row>
    <row r="3" spans="1:7" ht="20.25" customHeight="1">
      <c r="A3" s="60"/>
      <c r="B3" s="127" t="s">
        <v>1216</v>
      </c>
      <c r="C3" s="119"/>
      <c r="D3" s="119"/>
      <c r="E3" s="119"/>
      <c r="F3" s="119"/>
      <c r="G3" s="119"/>
    </row>
    <row r="4" spans="1:7" ht="56" customHeight="1">
      <c r="A4" s="37" t="s">
        <v>530</v>
      </c>
      <c r="B4" s="68" t="s">
        <v>1217</v>
      </c>
      <c r="C4" s="69" t="s">
        <v>1218</v>
      </c>
      <c r="D4" s="69" t="s">
        <v>1218</v>
      </c>
      <c r="E4" s="70">
        <v>113</v>
      </c>
      <c r="F4" s="69" t="s">
        <v>1218</v>
      </c>
      <c r="G4" s="69" t="s">
        <v>1218</v>
      </c>
    </row>
    <row r="5" spans="1:7" ht="44" customHeight="1">
      <c r="A5" s="37" t="s">
        <v>1219</v>
      </c>
      <c r="B5" s="68" t="s">
        <v>1220</v>
      </c>
      <c r="C5" s="69" t="s">
        <v>1218</v>
      </c>
      <c r="D5" s="69" t="s">
        <v>1218</v>
      </c>
      <c r="E5" s="70">
        <v>4</v>
      </c>
      <c r="F5" s="70">
        <v>0</v>
      </c>
      <c r="G5" s="69" t="s">
        <v>1218</v>
      </c>
    </row>
    <row r="6" spans="1:7" ht="32" customHeight="1">
      <c r="A6" s="37" t="s">
        <v>530</v>
      </c>
      <c r="B6" s="68" t="s">
        <v>182</v>
      </c>
      <c r="C6" s="69" t="s">
        <v>1218</v>
      </c>
      <c r="D6" s="69" t="s">
        <v>1218</v>
      </c>
      <c r="E6" s="70">
        <v>2</v>
      </c>
      <c r="F6" s="70">
        <v>11</v>
      </c>
      <c r="G6" s="69" t="s">
        <v>1218</v>
      </c>
    </row>
    <row r="7" spans="1:7" ht="44" customHeight="1">
      <c r="A7" s="37" t="s">
        <v>530</v>
      </c>
      <c r="B7" s="68" t="s">
        <v>1221</v>
      </c>
      <c r="C7" s="69" t="s">
        <v>1218</v>
      </c>
      <c r="D7" s="69" t="s">
        <v>1218</v>
      </c>
      <c r="E7" s="70">
        <v>53</v>
      </c>
      <c r="F7" s="70">
        <v>0</v>
      </c>
      <c r="G7" s="69" t="s">
        <v>1218</v>
      </c>
    </row>
    <row r="8" spans="1:7" ht="32" customHeight="1">
      <c r="A8" s="37" t="s">
        <v>530</v>
      </c>
      <c r="B8" s="68" t="s">
        <v>1222</v>
      </c>
      <c r="C8" s="69" t="s">
        <v>1218</v>
      </c>
      <c r="D8" s="69" t="s">
        <v>1218</v>
      </c>
      <c r="E8" s="70">
        <v>7</v>
      </c>
      <c r="F8" s="69" t="s">
        <v>1218</v>
      </c>
      <c r="G8" s="69" t="s">
        <v>1218</v>
      </c>
    </row>
    <row r="9" spans="1:7" ht="20" customHeight="1">
      <c r="A9" s="33"/>
      <c r="B9" s="71" t="s">
        <v>1223</v>
      </c>
      <c r="C9" s="72" t="s">
        <v>1218</v>
      </c>
      <c r="D9" s="72" t="s">
        <v>1218</v>
      </c>
      <c r="E9" s="73">
        <v>179</v>
      </c>
      <c r="F9" s="73">
        <v>11</v>
      </c>
      <c r="G9" s="72" t="s">
        <v>1218</v>
      </c>
    </row>
    <row r="10" spans="1:7" ht="20" customHeight="1">
      <c r="A10" s="33"/>
      <c r="B10" s="126" t="s">
        <v>1224</v>
      </c>
      <c r="C10" s="121"/>
      <c r="D10" s="121"/>
      <c r="E10" s="121"/>
      <c r="F10" s="121"/>
      <c r="G10" s="121"/>
    </row>
    <row r="11" spans="1:7" ht="44" customHeight="1">
      <c r="A11" s="37" t="s">
        <v>1225</v>
      </c>
      <c r="B11" s="68" t="s">
        <v>1226</v>
      </c>
      <c r="C11" s="69" t="s">
        <v>1218</v>
      </c>
      <c r="D11" s="70">
        <v>4</v>
      </c>
      <c r="E11" s="70">
        <v>2</v>
      </c>
      <c r="F11" s="70">
        <v>7</v>
      </c>
      <c r="G11" s="69" t="s">
        <v>1218</v>
      </c>
    </row>
    <row r="12" spans="1:7" ht="44" customHeight="1">
      <c r="A12" s="37" t="s">
        <v>1225</v>
      </c>
      <c r="B12" s="68" t="s">
        <v>1227</v>
      </c>
      <c r="C12" s="69" t="s">
        <v>1218</v>
      </c>
      <c r="D12" s="69" t="s">
        <v>1218</v>
      </c>
      <c r="E12" s="70">
        <v>0</v>
      </c>
      <c r="F12" s="70">
        <v>3</v>
      </c>
      <c r="G12" s="69" t="s">
        <v>1218</v>
      </c>
    </row>
    <row r="13" spans="1:7" ht="32" customHeight="1">
      <c r="A13" s="37" t="s">
        <v>1228</v>
      </c>
      <c r="B13" s="68" t="s">
        <v>1229</v>
      </c>
      <c r="C13" s="69" t="s">
        <v>1218</v>
      </c>
      <c r="D13" s="70">
        <v>0</v>
      </c>
      <c r="E13" s="69" t="s">
        <v>1218</v>
      </c>
      <c r="F13" s="69" t="s">
        <v>1218</v>
      </c>
      <c r="G13" s="69" t="s">
        <v>1218</v>
      </c>
    </row>
    <row r="14" spans="1:7" ht="44" customHeight="1">
      <c r="A14" s="37" t="s">
        <v>1225</v>
      </c>
      <c r="B14" s="68" t="s">
        <v>1230</v>
      </c>
      <c r="C14" s="69" t="s">
        <v>1218</v>
      </c>
      <c r="D14" s="70">
        <v>7</v>
      </c>
      <c r="E14" s="70">
        <v>24</v>
      </c>
      <c r="F14" s="70">
        <v>8</v>
      </c>
      <c r="G14" s="69" t="s">
        <v>1218</v>
      </c>
    </row>
    <row r="15" spans="1:7" ht="56" customHeight="1">
      <c r="A15" s="37" t="s">
        <v>1228</v>
      </c>
      <c r="B15" s="68" t="s">
        <v>1231</v>
      </c>
      <c r="C15" s="69" t="s">
        <v>1218</v>
      </c>
      <c r="D15" s="70">
        <v>0</v>
      </c>
      <c r="E15" s="69" t="s">
        <v>1218</v>
      </c>
      <c r="F15" s="69" t="s">
        <v>1218</v>
      </c>
      <c r="G15" s="69" t="s">
        <v>1218</v>
      </c>
    </row>
    <row r="16" spans="1:7" ht="32" customHeight="1">
      <c r="A16" s="37" t="s">
        <v>1228</v>
      </c>
      <c r="B16" s="68" t="s">
        <v>1232</v>
      </c>
      <c r="C16" s="69" t="s">
        <v>1218</v>
      </c>
      <c r="D16" s="70">
        <v>4</v>
      </c>
      <c r="E16" s="69" t="s">
        <v>1218</v>
      </c>
      <c r="F16" s="69" t="s">
        <v>1218</v>
      </c>
      <c r="G16" s="69" t="s">
        <v>1218</v>
      </c>
    </row>
    <row r="17" spans="1:7" ht="32" customHeight="1">
      <c r="A17" s="37" t="s">
        <v>1228</v>
      </c>
      <c r="B17" s="68" t="s">
        <v>1233</v>
      </c>
      <c r="C17" s="69" t="s">
        <v>1218</v>
      </c>
      <c r="D17" s="70">
        <v>0</v>
      </c>
      <c r="E17" s="69" t="s">
        <v>1218</v>
      </c>
      <c r="F17" s="69" t="s">
        <v>1218</v>
      </c>
      <c r="G17" s="69" t="s">
        <v>1218</v>
      </c>
    </row>
    <row r="18" spans="1:7" ht="32" customHeight="1">
      <c r="A18" s="37" t="s">
        <v>1219</v>
      </c>
      <c r="B18" s="68" t="s">
        <v>1234</v>
      </c>
      <c r="C18" s="69" t="s">
        <v>1218</v>
      </c>
      <c r="D18" s="69" t="s">
        <v>1218</v>
      </c>
      <c r="E18" s="69" t="s">
        <v>1218</v>
      </c>
      <c r="F18" s="70">
        <v>0</v>
      </c>
      <c r="G18" s="69" t="s">
        <v>1218</v>
      </c>
    </row>
    <row r="19" spans="1:7" ht="44" customHeight="1">
      <c r="A19" s="37" t="s">
        <v>1225</v>
      </c>
      <c r="B19" s="68" t="s">
        <v>1235</v>
      </c>
      <c r="C19" s="69" t="s">
        <v>1218</v>
      </c>
      <c r="D19" s="70">
        <v>4</v>
      </c>
      <c r="E19" s="70">
        <v>22</v>
      </c>
      <c r="F19" s="70">
        <v>12</v>
      </c>
      <c r="G19" s="69" t="s">
        <v>1218</v>
      </c>
    </row>
    <row r="20" spans="1:7" ht="32" customHeight="1">
      <c r="A20" s="37" t="s">
        <v>1228</v>
      </c>
      <c r="B20" s="68" t="s">
        <v>1236</v>
      </c>
      <c r="C20" s="69" t="s">
        <v>1218</v>
      </c>
      <c r="D20" s="70">
        <v>0</v>
      </c>
      <c r="E20" s="69" t="s">
        <v>1218</v>
      </c>
      <c r="F20" s="69" t="s">
        <v>1218</v>
      </c>
      <c r="G20" s="69" t="s">
        <v>1218</v>
      </c>
    </row>
    <row r="21" spans="1:7" ht="56" customHeight="1">
      <c r="A21" s="37" t="s">
        <v>1225</v>
      </c>
      <c r="B21" s="68" t="s">
        <v>1237</v>
      </c>
      <c r="C21" s="69" t="s">
        <v>1218</v>
      </c>
      <c r="D21" s="70">
        <v>0</v>
      </c>
      <c r="E21" s="70">
        <v>8</v>
      </c>
      <c r="F21" s="69" t="s">
        <v>1218</v>
      </c>
      <c r="G21" s="69" t="s">
        <v>1218</v>
      </c>
    </row>
    <row r="22" spans="1:7" ht="44" customHeight="1">
      <c r="A22" s="37" t="s">
        <v>1225</v>
      </c>
      <c r="B22" s="68" t="s">
        <v>1238</v>
      </c>
      <c r="C22" s="69" t="s">
        <v>1218</v>
      </c>
      <c r="D22" s="70">
        <v>0</v>
      </c>
      <c r="E22" s="70">
        <v>1</v>
      </c>
      <c r="F22" s="70">
        <v>1</v>
      </c>
      <c r="G22" s="69" t="s">
        <v>1218</v>
      </c>
    </row>
    <row r="23" spans="1:7" ht="44" customHeight="1">
      <c r="A23" s="37" t="s">
        <v>1219</v>
      </c>
      <c r="B23" s="68" t="s">
        <v>1239</v>
      </c>
      <c r="C23" s="69" t="s">
        <v>1218</v>
      </c>
      <c r="D23" s="69" t="s">
        <v>1218</v>
      </c>
      <c r="E23" s="70">
        <v>1</v>
      </c>
      <c r="F23" s="70">
        <v>1</v>
      </c>
      <c r="G23" s="69" t="s">
        <v>1218</v>
      </c>
    </row>
    <row r="24" spans="1:7" ht="32" customHeight="1">
      <c r="A24" s="37" t="s">
        <v>1228</v>
      </c>
      <c r="B24" s="68" t="s">
        <v>1240</v>
      </c>
      <c r="C24" s="69" t="s">
        <v>1218</v>
      </c>
      <c r="D24" s="70">
        <v>6</v>
      </c>
      <c r="E24" s="69" t="s">
        <v>1218</v>
      </c>
      <c r="F24" s="69" t="s">
        <v>1218</v>
      </c>
      <c r="G24" s="69" t="s">
        <v>1218</v>
      </c>
    </row>
    <row r="25" spans="1:7" ht="20" customHeight="1">
      <c r="A25" s="33"/>
      <c r="B25" s="71" t="s">
        <v>1223</v>
      </c>
      <c r="C25" s="72" t="s">
        <v>1218</v>
      </c>
      <c r="D25" s="73">
        <v>25</v>
      </c>
      <c r="E25" s="73">
        <v>58</v>
      </c>
      <c r="F25" s="73">
        <v>32</v>
      </c>
      <c r="G25" s="72" t="s">
        <v>1218</v>
      </c>
    </row>
    <row r="26" spans="1:7" ht="20" customHeight="1">
      <c r="A26" s="33"/>
      <c r="B26" s="126" t="s">
        <v>1241</v>
      </c>
      <c r="C26" s="121"/>
      <c r="D26" s="121"/>
      <c r="E26" s="121"/>
      <c r="F26" s="121"/>
      <c r="G26" s="121"/>
    </row>
    <row r="27" spans="1:7" ht="32" customHeight="1">
      <c r="A27" s="37" t="s">
        <v>1219</v>
      </c>
      <c r="B27" s="68" t="s">
        <v>1242</v>
      </c>
      <c r="C27" s="69" t="s">
        <v>1218</v>
      </c>
      <c r="D27" s="70">
        <v>0</v>
      </c>
      <c r="E27" s="70">
        <v>1</v>
      </c>
      <c r="F27" s="70">
        <v>26</v>
      </c>
      <c r="G27" s="69" t="s">
        <v>1218</v>
      </c>
    </row>
    <row r="28" spans="1:7" ht="20" customHeight="1">
      <c r="A28" s="37" t="s">
        <v>254</v>
      </c>
      <c r="B28" s="68" t="s">
        <v>1243</v>
      </c>
      <c r="C28" s="69" t="s">
        <v>1218</v>
      </c>
      <c r="D28" s="69" t="s">
        <v>1218</v>
      </c>
      <c r="E28" s="70">
        <v>2</v>
      </c>
      <c r="F28" s="69" t="s">
        <v>1218</v>
      </c>
      <c r="G28" s="69" t="s">
        <v>1218</v>
      </c>
    </row>
    <row r="29" spans="1:7" ht="44" customHeight="1">
      <c r="A29" s="37" t="s">
        <v>254</v>
      </c>
      <c r="B29" s="68" t="s">
        <v>1244</v>
      </c>
      <c r="C29" s="69" t="s">
        <v>1218</v>
      </c>
      <c r="D29" s="69" t="s">
        <v>1218</v>
      </c>
      <c r="E29" s="70">
        <v>1</v>
      </c>
      <c r="F29" s="70">
        <v>9</v>
      </c>
      <c r="G29" s="69" t="s">
        <v>1218</v>
      </c>
    </row>
    <row r="30" spans="1:7" ht="44" customHeight="1">
      <c r="A30" s="37" t="s">
        <v>1225</v>
      </c>
      <c r="B30" s="68" t="s">
        <v>1245</v>
      </c>
      <c r="C30" s="69" t="s">
        <v>1218</v>
      </c>
      <c r="D30" s="70">
        <v>0</v>
      </c>
      <c r="E30" s="70">
        <v>24</v>
      </c>
      <c r="F30" s="70">
        <v>18</v>
      </c>
      <c r="G30" s="69" t="s">
        <v>1218</v>
      </c>
    </row>
    <row r="31" spans="1:7" ht="44" customHeight="1">
      <c r="A31" s="37" t="s">
        <v>254</v>
      </c>
      <c r="B31" s="68" t="s">
        <v>1246</v>
      </c>
      <c r="C31" s="69" t="s">
        <v>1218</v>
      </c>
      <c r="D31" s="69" t="s">
        <v>1218</v>
      </c>
      <c r="E31" s="70">
        <v>3</v>
      </c>
      <c r="F31" s="70">
        <v>49</v>
      </c>
      <c r="G31" s="69" t="s">
        <v>1218</v>
      </c>
    </row>
    <row r="32" spans="1:7" ht="32" customHeight="1">
      <c r="A32" s="37" t="s">
        <v>1219</v>
      </c>
      <c r="B32" s="68" t="s">
        <v>1247</v>
      </c>
      <c r="C32" s="69" t="s">
        <v>1218</v>
      </c>
      <c r="D32" s="69" t="s">
        <v>1218</v>
      </c>
      <c r="E32" s="70">
        <v>0</v>
      </c>
      <c r="F32" s="70">
        <v>8</v>
      </c>
      <c r="G32" s="69" t="s">
        <v>1218</v>
      </c>
    </row>
    <row r="33" spans="1:7" ht="32" customHeight="1">
      <c r="A33" s="37" t="s">
        <v>513</v>
      </c>
      <c r="B33" s="68" t="s">
        <v>1248</v>
      </c>
      <c r="C33" s="69" t="s">
        <v>1218</v>
      </c>
      <c r="D33" s="69" t="s">
        <v>1218</v>
      </c>
      <c r="E33" s="70">
        <v>43</v>
      </c>
      <c r="F33" s="70">
        <v>19</v>
      </c>
      <c r="G33" s="69" t="s">
        <v>1218</v>
      </c>
    </row>
    <row r="34" spans="1:7" ht="20" customHeight="1">
      <c r="A34" s="37" t="s">
        <v>87</v>
      </c>
      <c r="B34" s="68" t="s">
        <v>1249</v>
      </c>
      <c r="C34" s="69" t="s">
        <v>1218</v>
      </c>
      <c r="D34" s="69" t="s">
        <v>1218</v>
      </c>
      <c r="E34" s="70">
        <v>23</v>
      </c>
      <c r="F34" s="70">
        <v>3</v>
      </c>
      <c r="G34" s="69" t="s">
        <v>1218</v>
      </c>
    </row>
    <row r="35" spans="1:7" ht="32" customHeight="1">
      <c r="A35" s="37" t="s">
        <v>1219</v>
      </c>
      <c r="B35" s="68" t="s">
        <v>1250</v>
      </c>
      <c r="C35" s="69" t="s">
        <v>1218</v>
      </c>
      <c r="D35" s="69" t="s">
        <v>1218</v>
      </c>
      <c r="E35" s="69" t="s">
        <v>1218</v>
      </c>
      <c r="F35" s="70">
        <v>1</v>
      </c>
      <c r="G35" s="69" t="s">
        <v>1218</v>
      </c>
    </row>
    <row r="36" spans="1:7" ht="44" customHeight="1">
      <c r="A36" s="37" t="s">
        <v>1225</v>
      </c>
      <c r="B36" s="68" t="s">
        <v>1251</v>
      </c>
      <c r="C36" s="69" t="s">
        <v>1218</v>
      </c>
      <c r="D36" s="70">
        <v>61</v>
      </c>
      <c r="E36" s="70">
        <v>5</v>
      </c>
      <c r="F36" s="70">
        <v>10</v>
      </c>
      <c r="G36" s="69" t="s">
        <v>1218</v>
      </c>
    </row>
    <row r="37" spans="1:7" ht="44" customHeight="1">
      <c r="A37" s="37" t="s">
        <v>1219</v>
      </c>
      <c r="B37" s="68" t="s">
        <v>1252</v>
      </c>
      <c r="C37" s="69" t="s">
        <v>1218</v>
      </c>
      <c r="D37" s="69" t="s">
        <v>1218</v>
      </c>
      <c r="E37" s="69" t="s">
        <v>1218</v>
      </c>
      <c r="F37" s="70">
        <v>0</v>
      </c>
      <c r="G37" s="69" t="s">
        <v>1218</v>
      </c>
    </row>
    <row r="38" spans="1:7" ht="32" customHeight="1">
      <c r="A38" s="37" t="s">
        <v>513</v>
      </c>
      <c r="B38" s="68" t="s">
        <v>1253</v>
      </c>
      <c r="C38" s="69" t="s">
        <v>1218</v>
      </c>
      <c r="D38" s="69" t="s">
        <v>1218</v>
      </c>
      <c r="E38" s="70">
        <v>16</v>
      </c>
      <c r="F38" s="69" t="s">
        <v>1218</v>
      </c>
      <c r="G38" s="69" t="s">
        <v>1218</v>
      </c>
    </row>
    <row r="39" spans="1:7" ht="44" customHeight="1">
      <c r="A39" s="37" t="s">
        <v>1225</v>
      </c>
      <c r="B39" s="68" t="s">
        <v>1254</v>
      </c>
      <c r="C39" s="69" t="s">
        <v>1218</v>
      </c>
      <c r="D39" s="70">
        <v>37</v>
      </c>
      <c r="E39" s="69" t="s">
        <v>1218</v>
      </c>
      <c r="F39" s="70">
        <v>3</v>
      </c>
      <c r="G39" s="69" t="s">
        <v>1218</v>
      </c>
    </row>
    <row r="40" spans="1:7" ht="32" customHeight="1">
      <c r="A40" s="37" t="s">
        <v>513</v>
      </c>
      <c r="B40" s="68" t="s">
        <v>1255</v>
      </c>
      <c r="C40" s="69" t="s">
        <v>1218</v>
      </c>
      <c r="D40" s="69" t="s">
        <v>1218</v>
      </c>
      <c r="E40" s="70">
        <v>86</v>
      </c>
      <c r="F40" s="70">
        <v>13</v>
      </c>
      <c r="G40" s="69" t="s">
        <v>1218</v>
      </c>
    </row>
    <row r="41" spans="1:7" ht="44" customHeight="1">
      <c r="A41" s="37" t="s">
        <v>1225</v>
      </c>
      <c r="B41" s="68" t="s">
        <v>1256</v>
      </c>
      <c r="C41" s="69" t="s">
        <v>1218</v>
      </c>
      <c r="D41" s="70">
        <v>78</v>
      </c>
      <c r="E41" s="70">
        <v>0</v>
      </c>
      <c r="F41" s="70">
        <v>0</v>
      </c>
      <c r="G41" s="69" t="s">
        <v>1218</v>
      </c>
    </row>
    <row r="42" spans="1:7" ht="32" customHeight="1">
      <c r="A42" s="37" t="s">
        <v>513</v>
      </c>
      <c r="B42" s="68" t="s">
        <v>1257</v>
      </c>
      <c r="C42" s="69" t="s">
        <v>1218</v>
      </c>
      <c r="D42" s="69" t="s">
        <v>1218</v>
      </c>
      <c r="E42" s="69" t="s">
        <v>1218</v>
      </c>
      <c r="F42" s="70">
        <v>0</v>
      </c>
      <c r="G42" s="69" t="s">
        <v>1218</v>
      </c>
    </row>
    <row r="43" spans="1:7" ht="44" customHeight="1">
      <c r="A43" s="37" t="s">
        <v>513</v>
      </c>
      <c r="B43" s="68" t="s">
        <v>1258</v>
      </c>
      <c r="C43" s="69" t="s">
        <v>1218</v>
      </c>
      <c r="D43" s="69" t="s">
        <v>1218</v>
      </c>
      <c r="E43" s="69" t="s">
        <v>1218</v>
      </c>
      <c r="F43" s="70">
        <v>7</v>
      </c>
      <c r="G43" s="69" t="s">
        <v>1218</v>
      </c>
    </row>
    <row r="44" spans="1:7" ht="20" customHeight="1">
      <c r="A44" s="37" t="s">
        <v>254</v>
      </c>
      <c r="B44" s="68" t="s">
        <v>1259</v>
      </c>
      <c r="C44" s="69" t="s">
        <v>1218</v>
      </c>
      <c r="D44" s="69" t="s">
        <v>1218</v>
      </c>
      <c r="E44" s="69" t="s">
        <v>1218</v>
      </c>
      <c r="F44" s="70">
        <v>12</v>
      </c>
      <c r="G44" s="69" t="s">
        <v>1218</v>
      </c>
    </row>
    <row r="45" spans="1:7" ht="44" customHeight="1">
      <c r="A45" s="37" t="s">
        <v>254</v>
      </c>
      <c r="B45" s="68" t="s">
        <v>1260</v>
      </c>
      <c r="C45" s="69" t="s">
        <v>1218</v>
      </c>
      <c r="D45" s="69" t="s">
        <v>1218</v>
      </c>
      <c r="E45" s="70">
        <v>0</v>
      </c>
      <c r="F45" s="70">
        <v>0</v>
      </c>
      <c r="G45" s="69" t="s">
        <v>1218</v>
      </c>
    </row>
    <row r="46" spans="1:7" ht="56" customHeight="1">
      <c r="A46" s="37" t="s">
        <v>254</v>
      </c>
      <c r="B46" s="68" t="s">
        <v>1261</v>
      </c>
      <c r="C46" s="69" t="s">
        <v>1218</v>
      </c>
      <c r="D46" s="70">
        <v>0</v>
      </c>
      <c r="E46" s="69" t="s">
        <v>1218</v>
      </c>
      <c r="F46" s="69" t="s">
        <v>1218</v>
      </c>
      <c r="G46" s="69" t="s">
        <v>1218</v>
      </c>
    </row>
    <row r="47" spans="1:7" ht="32" customHeight="1">
      <c r="A47" s="37" t="s">
        <v>254</v>
      </c>
      <c r="B47" s="68" t="s">
        <v>1262</v>
      </c>
      <c r="C47" s="69" t="s">
        <v>1218</v>
      </c>
      <c r="D47" s="69" t="s">
        <v>1218</v>
      </c>
      <c r="E47" s="70">
        <v>0</v>
      </c>
      <c r="F47" s="70">
        <v>2</v>
      </c>
      <c r="G47" s="69" t="s">
        <v>1218</v>
      </c>
    </row>
    <row r="48" spans="1:7" ht="32" customHeight="1">
      <c r="A48" s="37" t="s">
        <v>1263</v>
      </c>
      <c r="B48" s="68" t="s">
        <v>1264</v>
      </c>
      <c r="C48" s="69" t="s">
        <v>1218</v>
      </c>
      <c r="D48" s="70">
        <v>45</v>
      </c>
      <c r="E48" s="70">
        <v>0</v>
      </c>
      <c r="F48" s="70">
        <v>22</v>
      </c>
      <c r="G48" s="69" t="s">
        <v>1218</v>
      </c>
    </row>
    <row r="49" spans="1:7" ht="32" customHeight="1">
      <c r="A49" s="37" t="s">
        <v>1263</v>
      </c>
      <c r="B49" s="68" t="s">
        <v>1265</v>
      </c>
      <c r="C49" s="69" t="s">
        <v>1218</v>
      </c>
      <c r="D49" s="70">
        <v>29</v>
      </c>
      <c r="E49" s="69" t="s">
        <v>1218</v>
      </c>
      <c r="F49" s="69" t="s">
        <v>1218</v>
      </c>
      <c r="G49" s="69" t="s">
        <v>1218</v>
      </c>
    </row>
    <row r="50" spans="1:7" ht="44" customHeight="1">
      <c r="A50" s="37" t="s">
        <v>254</v>
      </c>
      <c r="B50" s="68" t="s">
        <v>1266</v>
      </c>
      <c r="C50" s="69" t="s">
        <v>1218</v>
      </c>
      <c r="D50" s="69" t="s">
        <v>1218</v>
      </c>
      <c r="E50" s="69" t="s">
        <v>1218</v>
      </c>
      <c r="F50" s="70">
        <v>0</v>
      </c>
      <c r="G50" s="69" t="s">
        <v>1218</v>
      </c>
    </row>
    <row r="51" spans="1:7" ht="44" customHeight="1">
      <c r="A51" s="37" t="s">
        <v>254</v>
      </c>
      <c r="B51" s="68" t="s">
        <v>1267</v>
      </c>
      <c r="C51" s="69" t="s">
        <v>1218</v>
      </c>
      <c r="D51" s="69" t="s">
        <v>1218</v>
      </c>
      <c r="E51" s="70">
        <v>2</v>
      </c>
      <c r="F51" s="70">
        <v>12</v>
      </c>
      <c r="G51" s="69" t="s">
        <v>1218</v>
      </c>
    </row>
    <row r="52" spans="1:7" ht="20" customHeight="1">
      <c r="A52" s="37" t="s">
        <v>254</v>
      </c>
      <c r="B52" s="68" t="s">
        <v>1268</v>
      </c>
      <c r="C52" s="69" t="s">
        <v>1218</v>
      </c>
      <c r="D52" s="69" t="s">
        <v>1218</v>
      </c>
      <c r="E52" s="70">
        <v>0</v>
      </c>
      <c r="F52" s="70">
        <v>13</v>
      </c>
      <c r="G52" s="69" t="s">
        <v>1218</v>
      </c>
    </row>
    <row r="53" spans="1:7" ht="20" customHeight="1">
      <c r="A53" s="33"/>
      <c r="B53" s="71" t="s">
        <v>1223</v>
      </c>
      <c r="C53" s="72" t="s">
        <v>1218</v>
      </c>
      <c r="D53" s="73">
        <v>250</v>
      </c>
      <c r="E53" s="73">
        <v>206</v>
      </c>
      <c r="F53" s="73">
        <v>227</v>
      </c>
      <c r="G53" s="72" t="s">
        <v>1218</v>
      </c>
    </row>
    <row r="54" spans="1:7" ht="20" customHeight="1">
      <c r="A54" s="33"/>
      <c r="B54" s="126" t="s">
        <v>1269</v>
      </c>
      <c r="C54" s="121"/>
      <c r="D54" s="121"/>
      <c r="E54" s="121"/>
      <c r="F54" s="121"/>
      <c r="G54" s="121"/>
    </row>
    <row r="55" spans="1:7" ht="56" customHeight="1">
      <c r="A55" s="37" t="s">
        <v>87</v>
      </c>
      <c r="B55" s="68" t="s">
        <v>1270</v>
      </c>
      <c r="C55" s="69" t="s">
        <v>1218</v>
      </c>
      <c r="D55" s="69" t="s">
        <v>1218</v>
      </c>
      <c r="E55" s="75">
        <v>1161</v>
      </c>
      <c r="F55" s="70">
        <v>7</v>
      </c>
      <c r="G55" s="70">
        <v>0</v>
      </c>
    </row>
    <row r="56" spans="1:7" ht="44" customHeight="1">
      <c r="A56" s="37" t="s">
        <v>87</v>
      </c>
      <c r="B56" s="68" t="s">
        <v>1271</v>
      </c>
      <c r="C56" s="69" t="s">
        <v>1218</v>
      </c>
      <c r="D56" s="69" t="s">
        <v>1218</v>
      </c>
      <c r="E56" s="70">
        <v>0</v>
      </c>
      <c r="F56" s="69" t="s">
        <v>1218</v>
      </c>
      <c r="G56" s="69" t="s">
        <v>1218</v>
      </c>
    </row>
    <row r="57" spans="1:7" ht="44" customHeight="1">
      <c r="A57" s="37" t="s">
        <v>87</v>
      </c>
      <c r="B57" s="68" t="s">
        <v>1272</v>
      </c>
      <c r="C57" s="69" t="s">
        <v>1218</v>
      </c>
      <c r="D57" s="69" t="s">
        <v>1218</v>
      </c>
      <c r="E57" s="70">
        <v>3</v>
      </c>
      <c r="F57" s="70">
        <v>0</v>
      </c>
      <c r="G57" s="69" t="s">
        <v>1218</v>
      </c>
    </row>
    <row r="58" spans="1:7" ht="20" customHeight="1">
      <c r="A58" s="37" t="s">
        <v>87</v>
      </c>
      <c r="B58" s="68" t="s">
        <v>1273</v>
      </c>
      <c r="C58" s="69" t="s">
        <v>1218</v>
      </c>
      <c r="D58" s="69" t="s">
        <v>1218</v>
      </c>
      <c r="E58" s="70">
        <v>111</v>
      </c>
      <c r="F58" s="69" t="s">
        <v>1218</v>
      </c>
      <c r="G58" s="69" t="s">
        <v>1218</v>
      </c>
    </row>
    <row r="59" spans="1:7" ht="32" customHeight="1">
      <c r="A59" s="37" t="s">
        <v>87</v>
      </c>
      <c r="B59" s="68" t="s">
        <v>1274</v>
      </c>
      <c r="C59" s="69" t="s">
        <v>1218</v>
      </c>
      <c r="D59" s="69" t="s">
        <v>1218</v>
      </c>
      <c r="E59" s="70">
        <v>0</v>
      </c>
      <c r="F59" s="70">
        <v>6</v>
      </c>
      <c r="G59" s="69" t="s">
        <v>1218</v>
      </c>
    </row>
    <row r="60" spans="1:7" ht="32" customHeight="1">
      <c r="A60" s="37" t="s">
        <v>87</v>
      </c>
      <c r="B60" s="68" t="s">
        <v>1275</v>
      </c>
      <c r="C60" s="69" t="s">
        <v>1218</v>
      </c>
      <c r="D60" s="69" t="s">
        <v>1218</v>
      </c>
      <c r="E60" s="70">
        <v>0</v>
      </c>
      <c r="F60" s="69" t="s">
        <v>1218</v>
      </c>
      <c r="G60" s="69" t="s">
        <v>1218</v>
      </c>
    </row>
    <row r="61" spans="1:7" ht="20" customHeight="1">
      <c r="A61" s="37" t="s">
        <v>87</v>
      </c>
      <c r="B61" s="68" t="s">
        <v>1276</v>
      </c>
      <c r="C61" s="69" t="s">
        <v>1218</v>
      </c>
      <c r="D61" s="69" t="s">
        <v>1218</v>
      </c>
      <c r="E61" s="70">
        <v>14</v>
      </c>
      <c r="F61" s="69" t="s">
        <v>1218</v>
      </c>
      <c r="G61" s="69" t="s">
        <v>1218</v>
      </c>
    </row>
    <row r="62" spans="1:7" ht="44" customHeight="1">
      <c r="A62" s="37" t="s">
        <v>87</v>
      </c>
      <c r="B62" s="68" t="s">
        <v>1277</v>
      </c>
      <c r="C62" s="69" t="s">
        <v>1218</v>
      </c>
      <c r="D62" s="69" t="s">
        <v>1218</v>
      </c>
      <c r="E62" s="70">
        <v>4</v>
      </c>
      <c r="F62" s="69" t="s">
        <v>1218</v>
      </c>
      <c r="G62" s="69" t="s">
        <v>1218</v>
      </c>
    </row>
    <row r="63" spans="1:7" ht="20" customHeight="1">
      <c r="A63" s="33"/>
      <c r="B63" s="71" t="s">
        <v>1223</v>
      </c>
      <c r="C63" s="72" t="s">
        <v>1218</v>
      </c>
      <c r="D63" s="72" t="s">
        <v>1218</v>
      </c>
      <c r="E63" s="76">
        <v>1293</v>
      </c>
      <c r="F63" s="73">
        <v>13</v>
      </c>
      <c r="G63" s="73">
        <v>0</v>
      </c>
    </row>
    <row r="64" spans="1:7" ht="20" customHeight="1">
      <c r="A64" s="33"/>
      <c r="B64" s="126" t="s">
        <v>1278</v>
      </c>
      <c r="C64" s="121"/>
      <c r="D64" s="121"/>
      <c r="E64" s="121"/>
      <c r="F64" s="121"/>
      <c r="G64" s="121"/>
    </row>
    <row r="65" spans="1:7" ht="32" customHeight="1">
      <c r="A65" s="37" t="s">
        <v>1219</v>
      </c>
      <c r="B65" s="68" t="s">
        <v>1279</v>
      </c>
      <c r="C65" s="69" t="s">
        <v>1218</v>
      </c>
      <c r="D65" s="69" t="s">
        <v>1218</v>
      </c>
      <c r="E65" s="70">
        <v>27</v>
      </c>
      <c r="F65" s="69" t="s">
        <v>1218</v>
      </c>
      <c r="G65" s="69" t="s">
        <v>1218</v>
      </c>
    </row>
    <row r="66" spans="1:7" ht="20" customHeight="1">
      <c r="A66" s="33"/>
      <c r="B66" s="71" t="s">
        <v>1223</v>
      </c>
      <c r="C66" s="72" t="s">
        <v>1218</v>
      </c>
      <c r="D66" s="72" t="s">
        <v>1218</v>
      </c>
      <c r="E66" s="73">
        <v>27</v>
      </c>
      <c r="F66" s="72" t="s">
        <v>1218</v>
      </c>
      <c r="G66" s="72" t="s">
        <v>1218</v>
      </c>
    </row>
    <row r="67" spans="1:7" ht="20" customHeight="1">
      <c r="A67" s="33"/>
      <c r="B67" s="126" t="s">
        <v>1280</v>
      </c>
      <c r="C67" s="121"/>
      <c r="D67" s="121"/>
      <c r="E67" s="121"/>
      <c r="F67" s="121"/>
      <c r="G67" s="121"/>
    </row>
    <row r="68" spans="1:7" ht="56" customHeight="1">
      <c r="A68" s="37" t="s">
        <v>1281</v>
      </c>
      <c r="B68" s="68" t="s">
        <v>1282</v>
      </c>
      <c r="C68" s="69" t="s">
        <v>1218</v>
      </c>
      <c r="D68" s="69" t="s">
        <v>1218</v>
      </c>
      <c r="E68" s="70">
        <v>78</v>
      </c>
      <c r="F68" s="69" t="s">
        <v>1218</v>
      </c>
      <c r="G68" s="69" t="s">
        <v>1218</v>
      </c>
    </row>
    <row r="69" spans="1:7" ht="44" customHeight="1">
      <c r="A69" s="37" t="s">
        <v>1283</v>
      </c>
      <c r="B69" s="68" t="s">
        <v>1284</v>
      </c>
      <c r="C69" s="69" t="s">
        <v>1218</v>
      </c>
      <c r="D69" s="70">
        <v>139</v>
      </c>
      <c r="E69" s="70">
        <v>16</v>
      </c>
      <c r="F69" s="70">
        <v>18</v>
      </c>
      <c r="G69" s="69" t="s">
        <v>1218</v>
      </c>
    </row>
    <row r="70" spans="1:7" ht="32" customHeight="1">
      <c r="A70" s="37" t="s">
        <v>1281</v>
      </c>
      <c r="B70" s="68" t="s">
        <v>1285</v>
      </c>
      <c r="C70" s="69" t="s">
        <v>1218</v>
      </c>
      <c r="D70" s="69" t="s">
        <v>1218</v>
      </c>
      <c r="E70" s="70">
        <v>17</v>
      </c>
      <c r="F70" s="69" t="s">
        <v>1218</v>
      </c>
      <c r="G70" s="69" t="s">
        <v>1218</v>
      </c>
    </row>
    <row r="71" spans="1:7" ht="20" customHeight="1">
      <c r="A71" s="33"/>
      <c r="B71" s="71" t="s">
        <v>1223</v>
      </c>
      <c r="C71" s="72" t="s">
        <v>1218</v>
      </c>
      <c r="D71" s="73">
        <v>139</v>
      </c>
      <c r="E71" s="73">
        <v>111</v>
      </c>
      <c r="F71" s="73">
        <v>18</v>
      </c>
      <c r="G71" s="72" t="s">
        <v>1218</v>
      </c>
    </row>
    <row r="72" spans="1:7" ht="20" customHeight="1">
      <c r="A72" s="33"/>
      <c r="B72" s="126" t="s">
        <v>289</v>
      </c>
      <c r="C72" s="121"/>
      <c r="D72" s="121"/>
      <c r="E72" s="121"/>
      <c r="F72" s="121"/>
      <c r="G72" s="121"/>
    </row>
    <row r="73" spans="1:7" ht="68" customHeight="1">
      <c r="A73" s="37" t="s">
        <v>1286</v>
      </c>
      <c r="B73" s="68" t="s">
        <v>1287</v>
      </c>
      <c r="C73" s="69" t="s">
        <v>1218</v>
      </c>
      <c r="D73" s="69" t="s">
        <v>1218</v>
      </c>
      <c r="E73" s="70">
        <v>0</v>
      </c>
      <c r="F73" s="69" t="s">
        <v>1218</v>
      </c>
      <c r="G73" s="70">
        <v>16</v>
      </c>
    </row>
    <row r="74" spans="1:7" ht="32" customHeight="1">
      <c r="A74" s="37" t="s">
        <v>1286</v>
      </c>
      <c r="B74" s="68" t="s">
        <v>1288</v>
      </c>
      <c r="C74" s="69" t="s">
        <v>1218</v>
      </c>
      <c r="D74" s="69" t="s">
        <v>1218</v>
      </c>
      <c r="E74" s="70">
        <v>0</v>
      </c>
      <c r="F74" s="69" t="s">
        <v>1218</v>
      </c>
      <c r="G74" s="69" t="s">
        <v>1218</v>
      </c>
    </row>
    <row r="75" spans="1:7" ht="32" customHeight="1">
      <c r="A75" s="37" t="s">
        <v>1286</v>
      </c>
      <c r="B75" s="68" t="s">
        <v>1289</v>
      </c>
      <c r="C75" s="69" t="s">
        <v>1218</v>
      </c>
      <c r="D75" s="70">
        <v>0</v>
      </c>
      <c r="E75" s="70">
        <v>620</v>
      </c>
      <c r="F75" s="70">
        <v>43</v>
      </c>
      <c r="G75" s="70">
        <v>0</v>
      </c>
    </row>
    <row r="76" spans="1:7" ht="32" customHeight="1">
      <c r="A76" s="37" t="s">
        <v>1286</v>
      </c>
      <c r="B76" s="68" t="s">
        <v>1290</v>
      </c>
      <c r="C76" s="69" t="s">
        <v>1218</v>
      </c>
      <c r="D76" s="69" t="s">
        <v>1218</v>
      </c>
      <c r="E76" s="70">
        <v>0</v>
      </c>
      <c r="F76" s="69" t="s">
        <v>1218</v>
      </c>
      <c r="G76" s="69" t="s">
        <v>1218</v>
      </c>
    </row>
    <row r="77" spans="1:7" ht="44" customHeight="1">
      <c r="A77" s="37" t="s">
        <v>1286</v>
      </c>
      <c r="B77" s="68" t="s">
        <v>1291</v>
      </c>
      <c r="C77" s="69" t="s">
        <v>1218</v>
      </c>
      <c r="D77" s="69" t="s">
        <v>1218</v>
      </c>
      <c r="E77" s="70">
        <v>11</v>
      </c>
      <c r="F77" s="69" t="s">
        <v>1218</v>
      </c>
      <c r="G77" s="69" t="s">
        <v>1218</v>
      </c>
    </row>
    <row r="78" spans="1:7" ht="56" customHeight="1">
      <c r="A78" s="37" t="s">
        <v>1286</v>
      </c>
      <c r="B78" s="68" t="s">
        <v>1292</v>
      </c>
      <c r="C78" s="69" t="s">
        <v>1218</v>
      </c>
      <c r="D78" s="69" t="s">
        <v>1218</v>
      </c>
      <c r="E78" s="70">
        <v>0</v>
      </c>
      <c r="F78" s="70">
        <v>0</v>
      </c>
      <c r="G78" s="69" t="s">
        <v>1218</v>
      </c>
    </row>
    <row r="79" spans="1:7" ht="44" customHeight="1">
      <c r="A79" s="37" t="s">
        <v>1286</v>
      </c>
      <c r="B79" s="68" t="s">
        <v>1293</v>
      </c>
      <c r="C79" s="69" t="s">
        <v>1218</v>
      </c>
      <c r="D79" s="69" t="s">
        <v>1218</v>
      </c>
      <c r="E79" s="70">
        <v>66</v>
      </c>
      <c r="F79" s="69" t="s">
        <v>1218</v>
      </c>
      <c r="G79" s="69" t="s">
        <v>1218</v>
      </c>
    </row>
    <row r="80" spans="1:7" ht="44" customHeight="1">
      <c r="A80" s="37" t="s">
        <v>1286</v>
      </c>
      <c r="B80" s="68" t="s">
        <v>1294</v>
      </c>
      <c r="C80" s="69" t="s">
        <v>1218</v>
      </c>
      <c r="D80" s="69" t="s">
        <v>1218</v>
      </c>
      <c r="E80" s="69" t="s">
        <v>1218</v>
      </c>
      <c r="F80" s="70">
        <v>0</v>
      </c>
      <c r="G80" s="69" t="s">
        <v>1218</v>
      </c>
    </row>
    <row r="81" spans="1:7" ht="44" customHeight="1">
      <c r="A81" s="37" t="s">
        <v>1286</v>
      </c>
      <c r="B81" s="68" t="s">
        <v>1295</v>
      </c>
      <c r="C81" s="69" t="s">
        <v>1218</v>
      </c>
      <c r="D81" s="69" t="s">
        <v>1218</v>
      </c>
      <c r="E81" s="70">
        <v>0</v>
      </c>
      <c r="F81" s="69" t="s">
        <v>1218</v>
      </c>
      <c r="G81" s="69" t="s">
        <v>1218</v>
      </c>
    </row>
    <row r="82" spans="1:7" ht="44" customHeight="1">
      <c r="A82" s="37" t="s">
        <v>1286</v>
      </c>
      <c r="B82" s="68" t="s">
        <v>1296</v>
      </c>
      <c r="C82" s="69" t="s">
        <v>1218</v>
      </c>
      <c r="D82" s="69" t="s">
        <v>1218</v>
      </c>
      <c r="E82" s="70">
        <v>24</v>
      </c>
      <c r="F82" s="69" t="s">
        <v>1218</v>
      </c>
      <c r="G82" s="69" t="s">
        <v>1218</v>
      </c>
    </row>
    <row r="83" spans="1:7" ht="32" customHeight="1">
      <c r="A83" s="37" t="s">
        <v>1286</v>
      </c>
      <c r="B83" s="68" t="s">
        <v>1297</v>
      </c>
      <c r="C83" s="69" t="s">
        <v>1218</v>
      </c>
      <c r="D83" s="69" t="s">
        <v>1218</v>
      </c>
      <c r="E83" s="69" t="s">
        <v>1218</v>
      </c>
      <c r="F83" s="70">
        <v>0</v>
      </c>
      <c r="G83" s="69" t="s">
        <v>1218</v>
      </c>
    </row>
    <row r="84" spans="1:7" ht="32" customHeight="1">
      <c r="A84" s="37" t="s">
        <v>1286</v>
      </c>
      <c r="B84" s="68" t="s">
        <v>1298</v>
      </c>
      <c r="C84" s="69" t="s">
        <v>1218</v>
      </c>
      <c r="D84" s="69" t="s">
        <v>1218</v>
      </c>
      <c r="E84" s="70">
        <v>0</v>
      </c>
      <c r="F84" s="69" t="s">
        <v>1218</v>
      </c>
      <c r="G84" s="69" t="s">
        <v>1218</v>
      </c>
    </row>
    <row r="85" spans="1:7" ht="44" customHeight="1">
      <c r="A85" s="37" t="s">
        <v>1286</v>
      </c>
      <c r="B85" s="68" t="s">
        <v>1299</v>
      </c>
      <c r="C85" s="69" t="s">
        <v>1218</v>
      </c>
      <c r="D85" s="69" t="s">
        <v>1218</v>
      </c>
      <c r="E85" s="70">
        <v>0</v>
      </c>
      <c r="F85" s="69" t="s">
        <v>1218</v>
      </c>
      <c r="G85" s="69" t="s">
        <v>1218</v>
      </c>
    </row>
    <row r="86" spans="1:7" ht="92" customHeight="1">
      <c r="A86" s="37" t="s">
        <v>1286</v>
      </c>
      <c r="B86" s="68" t="s">
        <v>1300</v>
      </c>
      <c r="C86" s="69" t="s">
        <v>1218</v>
      </c>
      <c r="D86" s="69" t="s">
        <v>1218</v>
      </c>
      <c r="E86" s="70">
        <v>0</v>
      </c>
      <c r="F86" s="70">
        <v>0</v>
      </c>
      <c r="G86" s="69" t="s">
        <v>1218</v>
      </c>
    </row>
    <row r="87" spans="1:7" ht="80" customHeight="1">
      <c r="A87" s="37" t="s">
        <v>1286</v>
      </c>
      <c r="B87" s="68" t="s">
        <v>1301</v>
      </c>
      <c r="C87" s="69" t="s">
        <v>1218</v>
      </c>
      <c r="D87" s="69" t="s">
        <v>1218</v>
      </c>
      <c r="E87" s="70">
        <v>0</v>
      </c>
      <c r="F87" s="69" t="s">
        <v>1218</v>
      </c>
      <c r="G87" s="69" t="s">
        <v>1218</v>
      </c>
    </row>
    <row r="88" spans="1:7" ht="32" customHeight="1">
      <c r="A88" s="37" t="s">
        <v>1286</v>
      </c>
      <c r="B88" s="68" t="s">
        <v>1302</v>
      </c>
      <c r="C88" s="69" t="s">
        <v>1218</v>
      </c>
      <c r="D88" s="69" t="s">
        <v>1218</v>
      </c>
      <c r="E88" s="69" t="s">
        <v>1218</v>
      </c>
      <c r="F88" s="70">
        <v>0</v>
      </c>
      <c r="G88" s="69" t="s">
        <v>1218</v>
      </c>
    </row>
    <row r="89" spans="1:7" ht="20" customHeight="1">
      <c r="A89" s="33"/>
      <c r="B89" s="71" t="s">
        <v>1223</v>
      </c>
      <c r="C89" s="72" t="s">
        <v>1218</v>
      </c>
      <c r="D89" s="73">
        <v>0</v>
      </c>
      <c r="E89" s="73">
        <v>721</v>
      </c>
      <c r="F89" s="73">
        <v>43</v>
      </c>
      <c r="G89" s="73">
        <v>16</v>
      </c>
    </row>
    <row r="90" spans="1:7" ht="20" customHeight="1">
      <c r="A90" s="33"/>
      <c r="B90" s="126" t="s">
        <v>449</v>
      </c>
      <c r="C90" s="121"/>
      <c r="D90" s="121"/>
      <c r="E90" s="121"/>
      <c r="F90" s="121"/>
      <c r="G90" s="121"/>
    </row>
    <row r="91" spans="1:7" ht="44" customHeight="1">
      <c r="A91" s="37" t="s">
        <v>1283</v>
      </c>
      <c r="B91" s="68" t="s">
        <v>1303</v>
      </c>
      <c r="C91" s="69" t="s">
        <v>1218</v>
      </c>
      <c r="D91" s="70">
        <v>9</v>
      </c>
      <c r="E91" s="70">
        <v>2</v>
      </c>
      <c r="F91" s="69" t="s">
        <v>1218</v>
      </c>
      <c r="G91" s="69" t="s">
        <v>1218</v>
      </c>
    </row>
    <row r="92" spans="1:7" ht="44" customHeight="1">
      <c r="A92" s="37" t="s">
        <v>1281</v>
      </c>
      <c r="B92" s="68" t="s">
        <v>1304</v>
      </c>
      <c r="C92" s="69" t="s">
        <v>1218</v>
      </c>
      <c r="D92" s="69" t="s">
        <v>1218</v>
      </c>
      <c r="E92" s="70">
        <v>46</v>
      </c>
      <c r="F92" s="69" t="s">
        <v>1218</v>
      </c>
      <c r="G92" s="69" t="s">
        <v>1218</v>
      </c>
    </row>
    <row r="93" spans="1:7" ht="44" customHeight="1">
      <c r="A93" s="37" t="s">
        <v>1281</v>
      </c>
      <c r="B93" s="68" t="s">
        <v>1305</v>
      </c>
      <c r="C93" s="69" t="s">
        <v>1218</v>
      </c>
      <c r="D93" s="69" t="s">
        <v>1218</v>
      </c>
      <c r="E93" s="70">
        <v>52</v>
      </c>
      <c r="F93" s="69" t="s">
        <v>1218</v>
      </c>
      <c r="G93" s="70">
        <v>0</v>
      </c>
    </row>
    <row r="94" spans="1:7" ht="44" customHeight="1">
      <c r="A94" s="37" t="s">
        <v>1283</v>
      </c>
      <c r="B94" s="68" t="s">
        <v>1306</v>
      </c>
      <c r="C94" s="69" t="s">
        <v>1218</v>
      </c>
      <c r="D94" s="70">
        <v>19</v>
      </c>
      <c r="E94" s="69" t="s">
        <v>1218</v>
      </c>
      <c r="F94" s="69" t="s">
        <v>1218</v>
      </c>
      <c r="G94" s="69" t="s">
        <v>1218</v>
      </c>
    </row>
    <row r="95" spans="1:7" ht="44" customHeight="1">
      <c r="A95" s="37" t="s">
        <v>1281</v>
      </c>
      <c r="B95" s="68" t="s">
        <v>1307</v>
      </c>
      <c r="C95" s="69" t="s">
        <v>1218</v>
      </c>
      <c r="D95" s="69" t="s">
        <v>1218</v>
      </c>
      <c r="E95" s="70">
        <v>11</v>
      </c>
      <c r="F95" s="70">
        <v>27</v>
      </c>
      <c r="G95" s="69" t="s">
        <v>1218</v>
      </c>
    </row>
    <row r="96" spans="1:7" ht="44" customHeight="1">
      <c r="A96" s="37" t="s">
        <v>1283</v>
      </c>
      <c r="B96" s="68" t="s">
        <v>1308</v>
      </c>
      <c r="C96" s="69" t="s">
        <v>1218</v>
      </c>
      <c r="D96" s="70">
        <v>37</v>
      </c>
      <c r="E96" s="70">
        <v>26</v>
      </c>
      <c r="F96" s="70">
        <v>25</v>
      </c>
      <c r="G96" s="69" t="s">
        <v>1218</v>
      </c>
    </row>
    <row r="97" spans="1:7" ht="44" customHeight="1">
      <c r="A97" s="37" t="s">
        <v>1283</v>
      </c>
      <c r="B97" s="68" t="s">
        <v>1309</v>
      </c>
      <c r="C97" s="69" t="s">
        <v>1218</v>
      </c>
      <c r="D97" s="70">
        <v>20</v>
      </c>
      <c r="E97" s="69" t="s">
        <v>1218</v>
      </c>
      <c r="F97" s="69" t="s">
        <v>1218</v>
      </c>
      <c r="G97" s="69" t="s">
        <v>1218</v>
      </c>
    </row>
    <row r="98" spans="1:7" ht="20" customHeight="1">
      <c r="A98" s="33"/>
      <c r="B98" s="71" t="s">
        <v>1223</v>
      </c>
      <c r="C98" s="72" t="s">
        <v>1218</v>
      </c>
      <c r="D98" s="73">
        <v>85</v>
      </c>
      <c r="E98" s="73">
        <v>137</v>
      </c>
      <c r="F98" s="73">
        <v>52</v>
      </c>
      <c r="G98" s="73">
        <v>0</v>
      </c>
    </row>
    <row r="99" spans="1:7" ht="20" customHeight="1">
      <c r="A99" s="33"/>
      <c r="B99" s="126" t="s">
        <v>1310</v>
      </c>
      <c r="C99" s="121"/>
      <c r="D99" s="121"/>
      <c r="E99" s="121"/>
      <c r="F99" s="121"/>
      <c r="G99" s="121"/>
    </row>
    <row r="100" spans="1:7" ht="32" customHeight="1">
      <c r="A100" s="37" t="s">
        <v>1281</v>
      </c>
      <c r="B100" s="68" t="s">
        <v>1311</v>
      </c>
      <c r="C100" s="69" t="s">
        <v>1218</v>
      </c>
      <c r="D100" s="69" t="s">
        <v>1218</v>
      </c>
      <c r="E100" s="70">
        <v>18</v>
      </c>
      <c r="F100" s="69" t="s">
        <v>1218</v>
      </c>
      <c r="G100" s="69" t="s">
        <v>1218</v>
      </c>
    </row>
    <row r="101" spans="1:7" ht="20" customHeight="1">
      <c r="A101" s="33"/>
      <c r="B101" s="71" t="s">
        <v>1223</v>
      </c>
      <c r="C101" s="72" t="s">
        <v>1218</v>
      </c>
      <c r="D101" s="72" t="s">
        <v>1218</v>
      </c>
      <c r="E101" s="73">
        <v>18</v>
      </c>
      <c r="F101" s="72" t="s">
        <v>1218</v>
      </c>
      <c r="G101" s="72" t="s">
        <v>1218</v>
      </c>
    </row>
    <row r="102" spans="1:7" ht="20" customHeight="1">
      <c r="A102" s="33"/>
      <c r="B102" s="126" t="s">
        <v>1312</v>
      </c>
      <c r="C102" s="121"/>
      <c r="D102" s="121"/>
      <c r="E102" s="121"/>
      <c r="F102" s="121"/>
      <c r="G102" s="121"/>
    </row>
    <row r="103" spans="1:7" ht="32" customHeight="1">
      <c r="A103" s="37" t="s">
        <v>1219</v>
      </c>
      <c r="B103" s="68" t="s">
        <v>1313</v>
      </c>
      <c r="C103" s="69" t="s">
        <v>1218</v>
      </c>
      <c r="D103" s="69" t="s">
        <v>1218</v>
      </c>
      <c r="E103" s="70">
        <v>8</v>
      </c>
      <c r="F103" s="69" t="s">
        <v>1218</v>
      </c>
      <c r="G103" s="69" t="s">
        <v>1218</v>
      </c>
    </row>
    <row r="104" spans="1:7" ht="44" customHeight="1">
      <c r="A104" s="37" t="s">
        <v>1225</v>
      </c>
      <c r="B104" s="68" t="s">
        <v>1314</v>
      </c>
      <c r="C104" s="69" t="s">
        <v>1218</v>
      </c>
      <c r="D104" s="70">
        <v>50</v>
      </c>
      <c r="E104" s="70">
        <v>29</v>
      </c>
      <c r="F104" s="70">
        <v>9</v>
      </c>
      <c r="G104" s="69" t="s">
        <v>1218</v>
      </c>
    </row>
    <row r="105" spans="1:7" ht="20" customHeight="1">
      <c r="A105" s="33"/>
      <c r="B105" s="71" t="s">
        <v>1223</v>
      </c>
      <c r="C105" s="72" t="s">
        <v>1218</v>
      </c>
      <c r="D105" s="73">
        <v>50</v>
      </c>
      <c r="E105" s="73">
        <v>37</v>
      </c>
      <c r="F105" s="73">
        <v>9</v>
      </c>
      <c r="G105" s="72" t="s">
        <v>1218</v>
      </c>
    </row>
    <row r="106" spans="1:7" ht="20" customHeight="1">
      <c r="A106" s="33"/>
      <c r="B106" s="126" t="s">
        <v>1315</v>
      </c>
      <c r="C106" s="121"/>
      <c r="D106" s="121"/>
      <c r="E106" s="121"/>
      <c r="F106" s="121"/>
      <c r="G106" s="121"/>
    </row>
    <row r="107" spans="1:7" ht="32" customHeight="1">
      <c r="A107" s="37" t="s">
        <v>513</v>
      </c>
      <c r="B107" s="68" t="s">
        <v>1316</v>
      </c>
      <c r="C107" s="69" t="s">
        <v>1218</v>
      </c>
      <c r="D107" s="69" t="s">
        <v>1218</v>
      </c>
      <c r="E107" s="70">
        <v>0</v>
      </c>
      <c r="F107" s="70">
        <v>8</v>
      </c>
      <c r="G107" s="69" t="s">
        <v>1218</v>
      </c>
    </row>
    <row r="108" spans="1:7" ht="20" customHeight="1">
      <c r="A108" s="33"/>
      <c r="B108" s="71" t="s">
        <v>1223</v>
      </c>
      <c r="C108" s="72" t="s">
        <v>1218</v>
      </c>
      <c r="D108" s="72" t="s">
        <v>1218</v>
      </c>
      <c r="E108" s="73">
        <v>0</v>
      </c>
      <c r="F108" s="73">
        <v>8</v>
      </c>
      <c r="G108" s="72" t="s">
        <v>1218</v>
      </c>
    </row>
    <row r="109" spans="1:7" ht="20" customHeight="1">
      <c r="A109" s="33"/>
      <c r="B109" s="126" t="s">
        <v>1317</v>
      </c>
      <c r="C109" s="121"/>
      <c r="D109" s="121"/>
      <c r="E109" s="121"/>
      <c r="F109" s="121"/>
      <c r="G109" s="121"/>
    </row>
    <row r="110" spans="1:7" ht="56" customHeight="1">
      <c r="A110" s="37" t="s">
        <v>503</v>
      </c>
      <c r="B110" s="68" t="s">
        <v>1318</v>
      </c>
      <c r="C110" s="69" t="s">
        <v>1218</v>
      </c>
      <c r="D110" s="70">
        <v>0</v>
      </c>
      <c r="E110" s="69" t="s">
        <v>1218</v>
      </c>
      <c r="F110" s="69" t="s">
        <v>1218</v>
      </c>
      <c r="G110" s="69" t="s">
        <v>1218</v>
      </c>
    </row>
    <row r="111" spans="1:7" ht="44" customHeight="1">
      <c r="A111" s="37" t="s">
        <v>1319</v>
      </c>
      <c r="B111" s="68" t="s">
        <v>1320</v>
      </c>
      <c r="C111" s="69" t="s">
        <v>1218</v>
      </c>
      <c r="D111" s="69" t="s">
        <v>1218</v>
      </c>
      <c r="E111" s="69" t="s">
        <v>1218</v>
      </c>
      <c r="F111" s="70">
        <v>0</v>
      </c>
      <c r="G111" s="69" t="s">
        <v>1218</v>
      </c>
    </row>
    <row r="112" spans="1:7" ht="32" customHeight="1">
      <c r="A112" s="37" t="s">
        <v>503</v>
      </c>
      <c r="B112" s="68" t="s">
        <v>1321</v>
      </c>
      <c r="C112" s="69" t="s">
        <v>1218</v>
      </c>
      <c r="D112" s="70">
        <v>0</v>
      </c>
      <c r="E112" s="69" t="s">
        <v>1218</v>
      </c>
      <c r="F112" s="69" t="s">
        <v>1218</v>
      </c>
      <c r="G112" s="69" t="s">
        <v>1218</v>
      </c>
    </row>
    <row r="113" spans="1:7" ht="56" customHeight="1">
      <c r="A113" s="37" t="s">
        <v>503</v>
      </c>
      <c r="B113" s="68" t="s">
        <v>1322</v>
      </c>
      <c r="C113" s="69" t="s">
        <v>1218</v>
      </c>
      <c r="D113" s="70">
        <v>0</v>
      </c>
      <c r="E113" s="69" t="s">
        <v>1218</v>
      </c>
      <c r="F113" s="69" t="s">
        <v>1218</v>
      </c>
      <c r="G113" s="69" t="s">
        <v>1218</v>
      </c>
    </row>
    <row r="114" spans="1:7" ht="44" customHeight="1">
      <c r="A114" s="37" t="s">
        <v>1225</v>
      </c>
      <c r="B114" s="68" t="s">
        <v>1323</v>
      </c>
      <c r="C114" s="69" t="s">
        <v>1218</v>
      </c>
      <c r="D114" s="70">
        <v>0</v>
      </c>
      <c r="E114" s="70">
        <v>2</v>
      </c>
      <c r="F114" s="70">
        <v>2</v>
      </c>
      <c r="G114" s="69" t="s">
        <v>1218</v>
      </c>
    </row>
    <row r="115" spans="1:7" ht="44" customHeight="1">
      <c r="A115" s="37" t="s">
        <v>503</v>
      </c>
      <c r="B115" s="68" t="s">
        <v>1324</v>
      </c>
      <c r="C115" s="69" t="s">
        <v>1218</v>
      </c>
      <c r="D115" s="70">
        <v>0</v>
      </c>
      <c r="E115" s="69" t="s">
        <v>1218</v>
      </c>
      <c r="F115" s="69" t="s">
        <v>1218</v>
      </c>
      <c r="G115" s="69" t="s">
        <v>1218</v>
      </c>
    </row>
    <row r="116" spans="1:7" ht="80" customHeight="1">
      <c r="A116" s="37" t="s">
        <v>1225</v>
      </c>
      <c r="B116" s="68" t="s">
        <v>1325</v>
      </c>
      <c r="C116" s="69" t="s">
        <v>1218</v>
      </c>
      <c r="D116" s="70">
        <v>11</v>
      </c>
      <c r="E116" s="70">
        <v>0</v>
      </c>
      <c r="F116" s="70">
        <v>1</v>
      </c>
      <c r="G116" s="69" t="s">
        <v>1218</v>
      </c>
    </row>
    <row r="117" spans="1:7" ht="68" customHeight="1">
      <c r="A117" s="37" t="s">
        <v>503</v>
      </c>
      <c r="B117" s="68" t="s">
        <v>1326</v>
      </c>
      <c r="C117" s="69" t="s">
        <v>1218</v>
      </c>
      <c r="D117" s="70">
        <v>0</v>
      </c>
      <c r="E117" s="69" t="s">
        <v>1218</v>
      </c>
      <c r="F117" s="69" t="s">
        <v>1218</v>
      </c>
      <c r="G117" s="69" t="s">
        <v>1218</v>
      </c>
    </row>
    <row r="118" spans="1:7" ht="44" customHeight="1">
      <c r="A118" s="37" t="s">
        <v>1225</v>
      </c>
      <c r="B118" s="68" t="s">
        <v>1327</v>
      </c>
      <c r="C118" s="69" t="s">
        <v>1218</v>
      </c>
      <c r="D118" s="70">
        <v>10</v>
      </c>
      <c r="E118" s="70">
        <v>4</v>
      </c>
      <c r="F118" s="70">
        <v>6</v>
      </c>
      <c r="G118" s="69" t="s">
        <v>1218</v>
      </c>
    </row>
    <row r="119" spans="1:7" ht="56" customHeight="1">
      <c r="A119" s="37" t="s">
        <v>1319</v>
      </c>
      <c r="B119" s="68" t="s">
        <v>1328</v>
      </c>
      <c r="C119" s="69" t="s">
        <v>1218</v>
      </c>
      <c r="D119" s="69" t="s">
        <v>1218</v>
      </c>
      <c r="E119" s="70">
        <v>0</v>
      </c>
      <c r="F119" s="69" t="s">
        <v>1218</v>
      </c>
      <c r="G119" s="69" t="s">
        <v>1218</v>
      </c>
    </row>
    <row r="120" spans="1:7" ht="44" customHeight="1">
      <c r="A120" s="37" t="s">
        <v>1225</v>
      </c>
      <c r="B120" s="68" t="s">
        <v>1329</v>
      </c>
      <c r="C120" s="69" t="s">
        <v>1218</v>
      </c>
      <c r="D120" s="70">
        <v>0</v>
      </c>
      <c r="E120" s="70">
        <v>0</v>
      </c>
      <c r="F120" s="69" t="s">
        <v>1218</v>
      </c>
      <c r="G120" s="69" t="s">
        <v>1218</v>
      </c>
    </row>
    <row r="121" spans="1:7" ht="44" customHeight="1">
      <c r="A121" s="37" t="s">
        <v>1225</v>
      </c>
      <c r="B121" s="68" t="s">
        <v>1330</v>
      </c>
      <c r="C121" s="69" t="s">
        <v>1218</v>
      </c>
      <c r="D121" s="70">
        <v>1</v>
      </c>
      <c r="E121" s="70">
        <v>2</v>
      </c>
      <c r="F121" s="70">
        <v>5</v>
      </c>
      <c r="G121" s="69" t="s">
        <v>1218</v>
      </c>
    </row>
    <row r="122" spans="1:7" ht="56" customHeight="1">
      <c r="A122" s="37" t="s">
        <v>503</v>
      </c>
      <c r="B122" s="68" t="s">
        <v>1331</v>
      </c>
      <c r="C122" s="69" t="s">
        <v>1218</v>
      </c>
      <c r="D122" s="70">
        <v>0</v>
      </c>
      <c r="E122" s="69" t="s">
        <v>1218</v>
      </c>
      <c r="F122" s="69" t="s">
        <v>1218</v>
      </c>
      <c r="G122" s="69" t="s">
        <v>1218</v>
      </c>
    </row>
    <row r="123" spans="1:7" ht="44" customHeight="1">
      <c r="A123" s="37" t="s">
        <v>503</v>
      </c>
      <c r="B123" s="68" t="s">
        <v>1332</v>
      </c>
      <c r="C123" s="69" t="s">
        <v>1218</v>
      </c>
      <c r="D123" s="70">
        <v>0</v>
      </c>
      <c r="E123" s="69" t="s">
        <v>1218</v>
      </c>
      <c r="F123" s="69" t="s">
        <v>1218</v>
      </c>
      <c r="G123" s="69" t="s">
        <v>1218</v>
      </c>
    </row>
    <row r="124" spans="1:7" ht="32" customHeight="1">
      <c r="A124" s="37" t="s">
        <v>503</v>
      </c>
      <c r="B124" s="68" t="s">
        <v>1333</v>
      </c>
      <c r="C124" s="69" t="s">
        <v>1218</v>
      </c>
      <c r="D124" s="70">
        <v>0</v>
      </c>
      <c r="E124" s="69" t="s">
        <v>1218</v>
      </c>
      <c r="F124" s="69" t="s">
        <v>1218</v>
      </c>
      <c r="G124" s="69" t="s">
        <v>1218</v>
      </c>
    </row>
    <row r="125" spans="1:7" ht="44" customHeight="1">
      <c r="A125" s="37" t="s">
        <v>503</v>
      </c>
      <c r="B125" s="68" t="s">
        <v>1334</v>
      </c>
      <c r="C125" s="69" t="s">
        <v>1218</v>
      </c>
      <c r="D125" s="70">
        <v>0</v>
      </c>
      <c r="E125" s="69" t="s">
        <v>1218</v>
      </c>
      <c r="F125" s="69" t="s">
        <v>1218</v>
      </c>
      <c r="G125" s="69" t="s">
        <v>1218</v>
      </c>
    </row>
    <row r="126" spans="1:7" ht="32" customHeight="1">
      <c r="A126" s="37" t="s">
        <v>503</v>
      </c>
      <c r="B126" s="68" t="s">
        <v>1335</v>
      </c>
      <c r="C126" s="69" t="s">
        <v>1218</v>
      </c>
      <c r="D126" s="70">
        <v>0</v>
      </c>
      <c r="E126" s="69" t="s">
        <v>1218</v>
      </c>
      <c r="F126" s="69" t="s">
        <v>1218</v>
      </c>
      <c r="G126" s="69" t="s">
        <v>1218</v>
      </c>
    </row>
    <row r="127" spans="1:7" ht="44" customHeight="1">
      <c r="A127" s="37" t="s">
        <v>503</v>
      </c>
      <c r="B127" s="68" t="s">
        <v>1336</v>
      </c>
      <c r="C127" s="69" t="s">
        <v>1218</v>
      </c>
      <c r="D127" s="70">
        <v>0</v>
      </c>
      <c r="E127" s="69" t="s">
        <v>1218</v>
      </c>
      <c r="F127" s="69" t="s">
        <v>1218</v>
      </c>
      <c r="G127" s="69" t="s">
        <v>1218</v>
      </c>
    </row>
    <row r="128" spans="1:7" ht="32" customHeight="1">
      <c r="A128" s="37" t="s">
        <v>503</v>
      </c>
      <c r="B128" s="68" t="s">
        <v>1337</v>
      </c>
      <c r="C128" s="69" t="s">
        <v>1218</v>
      </c>
      <c r="D128" s="70">
        <v>0</v>
      </c>
      <c r="E128" s="69" t="s">
        <v>1218</v>
      </c>
      <c r="F128" s="69" t="s">
        <v>1218</v>
      </c>
      <c r="G128" s="69" t="s">
        <v>1218</v>
      </c>
    </row>
    <row r="129" spans="1:7" ht="44" customHeight="1">
      <c r="A129" s="37" t="s">
        <v>1225</v>
      </c>
      <c r="B129" s="68" t="s">
        <v>1338</v>
      </c>
      <c r="C129" s="69" t="s">
        <v>1218</v>
      </c>
      <c r="D129" s="70">
        <v>0</v>
      </c>
      <c r="E129" s="70">
        <v>0</v>
      </c>
      <c r="F129" s="70">
        <v>0</v>
      </c>
      <c r="G129" s="69" t="s">
        <v>1218</v>
      </c>
    </row>
    <row r="130" spans="1:7" ht="44" customHeight="1">
      <c r="A130" s="37" t="s">
        <v>1225</v>
      </c>
      <c r="B130" s="68" t="s">
        <v>1339</v>
      </c>
      <c r="C130" s="69" t="s">
        <v>1218</v>
      </c>
      <c r="D130" s="70">
        <v>11</v>
      </c>
      <c r="E130" s="70">
        <v>1</v>
      </c>
      <c r="F130" s="70">
        <v>6</v>
      </c>
      <c r="G130" s="69" t="s">
        <v>1218</v>
      </c>
    </row>
    <row r="131" spans="1:7" ht="92" customHeight="1">
      <c r="A131" s="37" t="s">
        <v>1319</v>
      </c>
      <c r="B131" s="68" t="s">
        <v>1340</v>
      </c>
      <c r="C131" s="69" t="s">
        <v>1218</v>
      </c>
      <c r="D131" s="69" t="s">
        <v>1218</v>
      </c>
      <c r="E131" s="70">
        <v>3</v>
      </c>
      <c r="F131" s="69" t="s">
        <v>1218</v>
      </c>
      <c r="G131" s="69" t="s">
        <v>1218</v>
      </c>
    </row>
    <row r="132" spans="1:7" ht="44" customHeight="1">
      <c r="A132" s="37" t="s">
        <v>1319</v>
      </c>
      <c r="B132" s="68" t="s">
        <v>1341</v>
      </c>
      <c r="C132" s="69" t="s">
        <v>1218</v>
      </c>
      <c r="D132" s="69" t="s">
        <v>1218</v>
      </c>
      <c r="E132" s="70">
        <v>0</v>
      </c>
      <c r="F132" s="70">
        <v>1</v>
      </c>
      <c r="G132" s="69" t="s">
        <v>1218</v>
      </c>
    </row>
    <row r="133" spans="1:7" ht="32" customHeight="1">
      <c r="A133" s="37" t="s">
        <v>503</v>
      </c>
      <c r="B133" s="68" t="s">
        <v>1342</v>
      </c>
      <c r="C133" s="69" t="s">
        <v>1218</v>
      </c>
      <c r="D133" s="70">
        <v>0</v>
      </c>
      <c r="E133" s="69" t="s">
        <v>1218</v>
      </c>
      <c r="F133" s="69" t="s">
        <v>1218</v>
      </c>
      <c r="G133" s="69" t="s">
        <v>1218</v>
      </c>
    </row>
    <row r="134" spans="1:7" ht="44" customHeight="1">
      <c r="A134" s="37" t="s">
        <v>503</v>
      </c>
      <c r="B134" s="68" t="s">
        <v>1343</v>
      </c>
      <c r="C134" s="69" t="s">
        <v>1218</v>
      </c>
      <c r="D134" s="70">
        <v>0</v>
      </c>
      <c r="E134" s="69" t="s">
        <v>1218</v>
      </c>
      <c r="F134" s="69" t="s">
        <v>1218</v>
      </c>
      <c r="G134" s="69" t="s">
        <v>1218</v>
      </c>
    </row>
    <row r="135" spans="1:7" ht="68" customHeight="1">
      <c r="A135" s="37" t="s">
        <v>1225</v>
      </c>
      <c r="B135" s="68" t="s">
        <v>1344</v>
      </c>
      <c r="C135" s="69" t="s">
        <v>1218</v>
      </c>
      <c r="D135" s="70">
        <v>9</v>
      </c>
      <c r="E135" s="70">
        <v>8</v>
      </c>
      <c r="F135" s="70">
        <v>6</v>
      </c>
      <c r="G135" s="69" t="s">
        <v>1218</v>
      </c>
    </row>
    <row r="136" spans="1:7" ht="44" customHeight="1">
      <c r="A136" s="37" t="s">
        <v>503</v>
      </c>
      <c r="B136" s="68" t="s">
        <v>1345</v>
      </c>
      <c r="C136" s="69" t="s">
        <v>1218</v>
      </c>
      <c r="D136" s="70">
        <v>0</v>
      </c>
      <c r="E136" s="69" t="s">
        <v>1218</v>
      </c>
      <c r="F136" s="69" t="s">
        <v>1218</v>
      </c>
      <c r="G136" s="69" t="s">
        <v>1218</v>
      </c>
    </row>
    <row r="137" spans="1:7" ht="68" customHeight="1">
      <c r="A137" s="37" t="s">
        <v>1319</v>
      </c>
      <c r="B137" s="68" t="s">
        <v>1346</v>
      </c>
      <c r="C137" s="69" t="s">
        <v>1218</v>
      </c>
      <c r="D137" s="69" t="s">
        <v>1218</v>
      </c>
      <c r="E137" s="70">
        <v>0</v>
      </c>
      <c r="F137" s="69" t="s">
        <v>1218</v>
      </c>
      <c r="G137" s="69" t="s">
        <v>1218</v>
      </c>
    </row>
    <row r="138" spans="1:7" ht="56" customHeight="1">
      <c r="A138" s="37" t="s">
        <v>503</v>
      </c>
      <c r="B138" s="68" t="s">
        <v>1347</v>
      </c>
      <c r="C138" s="69" t="s">
        <v>1218</v>
      </c>
      <c r="D138" s="70">
        <v>0</v>
      </c>
      <c r="E138" s="69" t="s">
        <v>1218</v>
      </c>
      <c r="F138" s="69" t="s">
        <v>1218</v>
      </c>
      <c r="G138" s="69" t="s">
        <v>1218</v>
      </c>
    </row>
    <row r="139" spans="1:7" ht="68" customHeight="1">
      <c r="A139" s="37" t="s">
        <v>1225</v>
      </c>
      <c r="B139" s="68" t="s">
        <v>1348</v>
      </c>
      <c r="C139" s="69" t="s">
        <v>1218</v>
      </c>
      <c r="D139" s="70">
        <v>2</v>
      </c>
      <c r="E139" s="70">
        <v>4</v>
      </c>
      <c r="F139" s="70">
        <v>4</v>
      </c>
      <c r="G139" s="69" t="s">
        <v>1218</v>
      </c>
    </row>
    <row r="140" spans="1:7" ht="44" customHeight="1">
      <c r="A140" s="37" t="s">
        <v>503</v>
      </c>
      <c r="B140" s="68" t="s">
        <v>1349</v>
      </c>
      <c r="C140" s="69" t="s">
        <v>1218</v>
      </c>
      <c r="D140" s="70">
        <v>0</v>
      </c>
      <c r="E140" s="69" t="s">
        <v>1218</v>
      </c>
      <c r="F140" s="69" t="s">
        <v>1218</v>
      </c>
      <c r="G140" s="69" t="s">
        <v>1218</v>
      </c>
    </row>
    <row r="141" spans="1:7" ht="44" customHeight="1">
      <c r="A141" s="37" t="s">
        <v>503</v>
      </c>
      <c r="B141" s="68" t="s">
        <v>1350</v>
      </c>
      <c r="C141" s="69" t="s">
        <v>1218</v>
      </c>
      <c r="D141" s="70">
        <v>0</v>
      </c>
      <c r="E141" s="69" t="s">
        <v>1218</v>
      </c>
      <c r="F141" s="69" t="s">
        <v>1218</v>
      </c>
      <c r="G141" s="69" t="s">
        <v>1218</v>
      </c>
    </row>
    <row r="142" spans="1:7" ht="32" customHeight="1">
      <c r="A142" s="37" t="s">
        <v>503</v>
      </c>
      <c r="B142" s="68" t="s">
        <v>1351</v>
      </c>
      <c r="C142" s="69" t="s">
        <v>1218</v>
      </c>
      <c r="D142" s="70">
        <v>0</v>
      </c>
      <c r="E142" s="69" t="s">
        <v>1218</v>
      </c>
      <c r="F142" s="69" t="s">
        <v>1218</v>
      </c>
      <c r="G142" s="69" t="s">
        <v>1218</v>
      </c>
    </row>
    <row r="143" spans="1:7" ht="20" customHeight="1">
      <c r="A143" s="33"/>
      <c r="B143" s="71" t="s">
        <v>1223</v>
      </c>
      <c r="C143" s="72" t="s">
        <v>1218</v>
      </c>
      <c r="D143" s="73">
        <v>44</v>
      </c>
      <c r="E143" s="73">
        <v>24</v>
      </c>
      <c r="F143" s="73">
        <v>31</v>
      </c>
      <c r="G143" s="72" t="s">
        <v>1218</v>
      </c>
    </row>
    <row r="144" spans="1:7" ht="20" customHeight="1">
      <c r="A144" s="33"/>
      <c r="B144" s="126" t="s">
        <v>1352</v>
      </c>
      <c r="C144" s="121"/>
      <c r="D144" s="121"/>
      <c r="E144" s="121"/>
      <c r="F144" s="121"/>
      <c r="G144" s="121"/>
    </row>
    <row r="145" spans="1:7" ht="32" customHeight="1">
      <c r="A145" s="37" t="s">
        <v>254</v>
      </c>
      <c r="B145" s="68" t="s">
        <v>1353</v>
      </c>
      <c r="C145" s="69" t="s">
        <v>1218</v>
      </c>
      <c r="D145" s="69" t="s">
        <v>1218</v>
      </c>
      <c r="E145" s="69" t="s">
        <v>1218</v>
      </c>
      <c r="F145" s="69" t="s">
        <v>1218</v>
      </c>
      <c r="G145" s="70">
        <v>8</v>
      </c>
    </row>
    <row r="146" spans="1:7" ht="56" customHeight="1">
      <c r="A146" s="37" t="s">
        <v>254</v>
      </c>
      <c r="B146" s="68" t="s">
        <v>1354</v>
      </c>
      <c r="C146" s="69" t="s">
        <v>1218</v>
      </c>
      <c r="D146" s="69" t="s">
        <v>1218</v>
      </c>
      <c r="E146" s="69" t="s">
        <v>1218</v>
      </c>
      <c r="F146" s="69" t="s">
        <v>1218</v>
      </c>
      <c r="G146" s="70">
        <v>0</v>
      </c>
    </row>
    <row r="147" spans="1:7" ht="32" customHeight="1">
      <c r="A147" s="37" t="s">
        <v>254</v>
      </c>
      <c r="B147" s="68" t="s">
        <v>1355</v>
      </c>
      <c r="C147" s="69" t="s">
        <v>1218</v>
      </c>
      <c r="D147" s="69" t="s">
        <v>1218</v>
      </c>
      <c r="E147" s="70">
        <v>0</v>
      </c>
      <c r="F147" s="70">
        <v>0</v>
      </c>
      <c r="G147" s="69" t="s">
        <v>1218</v>
      </c>
    </row>
    <row r="148" spans="1:7" ht="32" customHeight="1">
      <c r="A148" s="37" t="s">
        <v>254</v>
      </c>
      <c r="B148" s="68" t="s">
        <v>1356</v>
      </c>
      <c r="C148" s="69" t="s">
        <v>1218</v>
      </c>
      <c r="D148" s="69" t="s">
        <v>1218</v>
      </c>
      <c r="E148" s="70">
        <v>33</v>
      </c>
      <c r="F148" s="69" t="s">
        <v>1218</v>
      </c>
      <c r="G148" s="69" t="s">
        <v>1218</v>
      </c>
    </row>
    <row r="149" spans="1:7" ht="44" customHeight="1">
      <c r="A149" s="37" t="s">
        <v>254</v>
      </c>
      <c r="B149" s="68" t="s">
        <v>1357</v>
      </c>
      <c r="C149" s="69" t="s">
        <v>1218</v>
      </c>
      <c r="D149" s="69" t="s">
        <v>1218</v>
      </c>
      <c r="E149" s="69" t="s">
        <v>1218</v>
      </c>
      <c r="F149" s="70">
        <v>8</v>
      </c>
      <c r="G149" s="70">
        <v>1</v>
      </c>
    </row>
    <row r="150" spans="1:7" ht="44" customHeight="1">
      <c r="A150" s="37" t="s">
        <v>254</v>
      </c>
      <c r="B150" s="68" t="s">
        <v>1358</v>
      </c>
      <c r="C150" s="69" t="s">
        <v>1218</v>
      </c>
      <c r="D150" s="69" t="s">
        <v>1218</v>
      </c>
      <c r="E150" s="70">
        <v>1</v>
      </c>
      <c r="F150" s="69" t="s">
        <v>1218</v>
      </c>
      <c r="G150" s="70">
        <v>0</v>
      </c>
    </row>
    <row r="151" spans="1:7" ht="20" customHeight="1">
      <c r="A151" s="37" t="s">
        <v>254</v>
      </c>
      <c r="B151" s="68" t="s">
        <v>1359</v>
      </c>
      <c r="C151" s="69" t="s">
        <v>1218</v>
      </c>
      <c r="D151" s="69" t="s">
        <v>1218</v>
      </c>
      <c r="E151" s="69" t="s">
        <v>1218</v>
      </c>
      <c r="F151" s="70">
        <v>35</v>
      </c>
      <c r="G151" s="69" t="s">
        <v>1218</v>
      </c>
    </row>
    <row r="152" spans="1:7" ht="32" customHeight="1">
      <c r="A152" s="37" t="s">
        <v>254</v>
      </c>
      <c r="B152" s="68" t="s">
        <v>1360</v>
      </c>
      <c r="C152" s="69" t="s">
        <v>1218</v>
      </c>
      <c r="D152" s="69" t="s">
        <v>1218</v>
      </c>
      <c r="E152" s="70">
        <v>0</v>
      </c>
      <c r="F152" s="70">
        <v>0</v>
      </c>
      <c r="G152" s="70">
        <v>0</v>
      </c>
    </row>
    <row r="153" spans="1:7" ht="32" customHeight="1">
      <c r="A153" s="37" t="s">
        <v>513</v>
      </c>
      <c r="B153" s="68" t="s">
        <v>1361</v>
      </c>
      <c r="C153" s="69" t="s">
        <v>1218</v>
      </c>
      <c r="D153" s="69" t="s">
        <v>1218</v>
      </c>
      <c r="E153" s="70">
        <v>10</v>
      </c>
      <c r="F153" s="70">
        <v>9</v>
      </c>
      <c r="G153" s="69" t="s">
        <v>1218</v>
      </c>
    </row>
    <row r="154" spans="1:7" ht="32" customHeight="1">
      <c r="A154" s="37" t="s">
        <v>513</v>
      </c>
      <c r="B154" s="68" t="s">
        <v>1362</v>
      </c>
      <c r="C154" s="69" t="s">
        <v>1218</v>
      </c>
      <c r="D154" s="69" t="s">
        <v>1218</v>
      </c>
      <c r="E154" s="70">
        <v>10</v>
      </c>
      <c r="F154" s="69" t="s">
        <v>1218</v>
      </c>
      <c r="G154" s="69" t="s">
        <v>1218</v>
      </c>
    </row>
    <row r="155" spans="1:7" ht="56" customHeight="1">
      <c r="A155" s="37" t="s">
        <v>513</v>
      </c>
      <c r="B155" s="68" t="s">
        <v>1363</v>
      </c>
      <c r="C155" s="69" t="s">
        <v>1218</v>
      </c>
      <c r="D155" s="69" t="s">
        <v>1218</v>
      </c>
      <c r="E155" s="70">
        <v>26</v>
      </c>
      <c r="F155" s="69" t="s">
        <v>1218</v>
      </c>
      <c r="G155" s="69" t="s">
        <v>1218</v>
      </c>
    </row>
    <row r="156" spans="1:7" ht="56" customHeight="1">
      <c r="A156" s="37" t="s">
        <v>513</v>
      </c>
      <c r="B156" s="68" t="s">
        <v>1364</v>
      </c>
      <c r="C156" s="69" t="s">
        <v>1218</v>
      </c>
      <c r="D156" s="70">
        <v>0</v>
      </c>
      <c r="E156" s="70">
        <v>30</v>
      </c>
      <c r="F156" s="70">
        <v>8</v>
      </c>
      <c r="G156" s="69" t="s">
        <v>1218</v>
      </c>
    </row>
    <row r="157" spans="1:7" ht="32" customHeight="1">
      <c r="A157" s="37" t="s">
        <v>254</v>
      </c>
      <c r="B157" s="68" t="s">
        <v>1365</v>
      </c>
      <c r="C157" s="69" t="s">
        <v>1218</v>
      </c>
      <c r="D157" s="69" t="s">
        <v>1218</v>
      </c>
      <c r="E157" s="70">
        <v>19</v>
      </c>
      <c r="F157" s="70">
        <v>6</v>
      </c>
      <c r="G157" s="69" t="s">
        <v>1218</v>
      </c>
    </row>
    <row r="158" spans="1:7" ht="20" customHeight="1">
      <c r="A158" s="37" t="s">
        <v>254</v>
      </c>
      <c r="B158" s="68" t="s">
        <v>1366</v>
      </c>
      <c r="C158" s="69" t="s">
        <v>1218</v>
      </c>
      <c r="D158" s="69" t="s">
        <v>1218</v>
      </c>
      <c r="E158" s="70">
        <v>42</v>
      </c>
      <c r="F158" s="69" t="s">
        <v>1218</v>
      </c>
      <c r="G158" s="69" t="s">
        <v>1218</v>
      </c>
    </row>
    <row r="159" spans="1:7" ht="20" customHeight="1">
      <c r="A159" s="37" t="s">
        <v>254</v>
      </c>
      <c r="B159" s="68" t="s">
        <v>1367</v>
      </c>
      <c r="C159" s="69" t="s">
        <v>1218</v>
      </c>
      <c r="D159" s="69" t="s">
        <v>1218</v>
      </c>
      <c r="E159" s="69" t="s">
        <v>1218</v>
      </c>
      <c r="F159" s="70">
        <v>168</v>
      </c>
      <c r="G159" s="69" t="s">
        <v>1218</v>
      </c>
    </row>
    <row r="160" spans="1:7" ht="56" customHeight="1">
      <c r="A160" s="37" t="s">
        <v>254</v>
      </c>
      <c r="B160" s="68" t="s">
        <v>1368</v>
      </c>
      <c r="C160" s="69" t="s">
        <v>1218</v>
      </c>
      <c r="D160" s="69" t="s">
        <v>1218</v>
      </c>
      <c r="E160" s="70">
        <v>18</v>
      </c>
      <c r="F160" s="69" t="s">
        <v>1218</v>
      </c>
      <c r="G160" s="70">
        <v>0</v>
      </c>
    </row>
    <row r="161" spans="1:7" ht="32" customHeight="1">
      <c r="A161" s="37" t="s">
        <v>254</v>
      </c>
      <c r="B161" s="68" t="s">
        <v>1369</v>
      </c>
      <c r="C161" s="69" t="s">
        <v>1218</v>
      </c>
      <c r="D161" s="69" t="s">
        <v>1218</v>
      </c>
      <c r="E161" s="69" t="s">
        <v>1218</v>
      </c>
      <c r="F161" s="69" t="s">
        <v>1218</v>
      </c>
      <c r="G161" s="70">
        <v>1</v>
      </c>
    </row>
    <row r="162" spans="1:7" ht="32" customHeight="1">
      <c r="A162" s="37" t="s">
        <v>254</v>
      </c>
      <c r="B162" s="68" t="s">
        <v>1370</v>
      </c>
      <c r="C162" s="69" t="s">
        <v>1218</v>
      </c>
      <c r="D162" s="69" t="s">
        <v>1218</v>
      </c>
      <c r="E162" s="70">
        <v>0</v>
      </c>
      <c r="F162" s="70">
        <v>0</v>
      </c>
      <c r="G162" s="70">
        <v>0</v>
      </c>
    </row>
    <row r="163" spans="1:7" ht="44" customHeight="1">
      <c r="A163" s="37" t="s">
        <v>254</v>
      </c>
      <c r="B163" s="68" t="s">
        <v>1371</v>
      </c>
      <c r="C163" s="69" t="s">
        <v>1218</v>
      </c>
      <c r="D163" s="69" t="s">
        <v>1218</v>
      </c>
      <c r="E163" s="69" t="s">
        <v>1218</v>
      </c>
      <c r="F163" s="69" t="s">
        <v>1218</v>
      </c>
      <c r="G163" s="70">
        <v>5</v>
      </c>
    </row>
    <row r="164" spans="1:7" ht="32" customHeight="1">
      <c r="A164" s="37" t="s">
        <v>254</v>
      </c>
      <c r="B164" s="68" t="s">
        <v>1372</v>
      </c>
      <c r="C164" s="69" t="s">
        <v>1218</v>
      </c>
      <c r="D164" s="69" t="s">
        <v>1218</v>
      </c>
      <c r="E164" s="70">
        <v>0</v>
      </c>
      <c r="F164" s="69" t="s">
        <v>1218</v>
      </c>
      <c r="G164" s="70">
        <v>0</v>
      </c>
    </row>
    <row r="165" spans="1:7" ht="32" customHeight="1">
      <c r="A165" s="37" t="s">
        <v>254</v>
      </c>
      <c r="B165" s="68" t="s">
        <v>1373</v>
      </c>
      <c r="C165" s="69" t="s">
        <v>1218</v>
      </c>
      <c r="D165" s="69" t="s">
        <v>1218</v>
      </c>
      <c r="E165" s="69" t="s">
        <v>1218</v>
      </c>
      <c r="F165" s="69" t="s">
        <v>1218</v>
      </c>
      <c r="G165" s="70">
        <v>69</v>
      </c>
    </row>
    <row r="166" spans="1:7" ht="32" customHeight="1">
      <c r="A166" s="37" t="s">
        <v>254</v>
      </c>
      <c r="B166" s="68" t="s">
        <v>1374</v>
      </c>
      <c r="C166" s="69" t="s">
        <v>1218</v>
      </c>
      <c r="D166" s="69" t="s">
        <v>1218</v>
      </c>
      <c r="E166" s="70">
        <v>0</v>
      </c>
      <c r="F166" s="69" t="s">
        <v>1218</v>
      </c>
      <c r="G166" s="70">
        <v>1</v>
      </c>
    </row>
    <row r="167" spans="1:7" ht="44" customHeight="1">
      <c r="A167" s="37" t="s">
        <v>254</v>
      </c>
      <c r="B167" s="68" t="s">
        <v>1375</v>
      </c>
      <c r="C167" s="69" t="s">
        <v>1218</v>
      </c>
      <c r="D167" s="69" t="s">
        <v>1218</v>
      </c>
      <c r="E167" s="70">
        <v>0</v>
      </c>
      <c r="F167" s="69" t="s">
        <v>1218</v>
      </c>
      <c r="G167" s="69" t="s">
        <v>1218</v>
      </c>
    </row>
    <row r="168" spans="1:7" ht="32" customHeight="1">
      <c r="A168" s="37" t="s">
        <v>513</v>
      </c>
      <c r="B168" s="68" t="s">
        <v>1376</v>
      </c>
      <c r="C168" s="69" t="s">
        <v>1218</v>
      </c>
      <c r="D168" s="69" t="s">
        <v>1218</v>
      </c>
      <c r="E168" s="70">
        <v>350</v>
      </c>
      <c r="F168" s="70">
        <v>15</v>
      </c>
      <c r="G168" s="69" t="s">
        <v>1218</v>
      </c>
    </row>
    <row r="169" spans="1:7" ht="32" customHeight="1">
      <c r="A169" s="37" t="s">
        <v>513</v>
      </c>
      <c r="B169" s="68" t="s">
        <v>1377</v>
      </c>
      <c r="C169" s="69" t="s">
        <v>1218</v>
      </c>
      <c r="D169" s="69" t="s">
        <v>1218</v>
      </c>
      <c r="E169" s="70">
        <v>1</v>
      </c>
      <c r="F169" s="70">
        <v>0</v>
      </c>
      <c r="G169" s="69" t="s">
        <v>1218</v>
      </c>
    </row>
    <row r="170" spans="1:7" ht="20" customHeight="1">
      <c r="A170" s="33"/>
      <c r="B170" s="71" t="s">
        <v>1223</v>
      </c>
      <c r="C170" s="72" t="s">
        <v>1218</v>
      </c>
      <c r="D170" s="73">
        <v>0</v>
      </c>
      <c r="E170" s="73">
        <v>540</v>
      </c>
      <c r="F170" s="73">
        <v>249</v>
      </c>
      <c r="G170" s="73">
        <v>85</v>
      </c>
    </row>
    <row r="171" spans="1:7" ht="20" customHeight="1">
      <c r="A171" s="33"/>
      <c r="B171" s="126" t="s">
        <v>1378</v>
      </c>
      <c r="C171" s="121"/>
      <c r="D171" s="121"/>
      <c r="E171" s="121"/>
      <c r="F171" s="121"/>
      <c r="G171" s="121"/>
    </row>
    <row r="172" spans="1:7" ht="32" customHeight="1">
      <c r="A172" s="37" t="s">
        <v>1219</v>
      </c>
      <c r="B172" s="68" t="s">
        <v>1379</v>
      </c>
      <c r="C172" s="69" t="s">
        <v>1218</v>
      </c>
      <c r="D172" s="69" t="s">
        <v>1218</v>
      </c>
      <c r="E172" s="70">
        <v>0</v>
      </c>
      <c r="F172" s="70">
        <v>0</v>
      </c>
      <c r="G172" s="69" t="s">
        <v>1218</v>
      </c>
    </row>
    <row r="173" spans="1:7" ht="32" customHeight="1">
      <c r="A173" s="37" t="s">
        <v>1219</v>
      </c>
      <c r="B173" s="68" t="s">
        <v>1380</v>
      </c>
      <c r="C173" s="69" t="s">
        <v>1218</v>
      </c>
      <c r="D173" s="69" t="s">
        <v>1218</v>
      </c>
      <c r="E173" s="69" t="s">
        <v>1218</v>
      </c>
      <c r="F173" s="70">
        <v>0</v>
      </c>
      <c r="G173" s="69" t="s">
        <v>1218</v>
      </c>
    </row>
    <row r="174" spans="1:7" ht="20" customHeight="1">
      <c r="A174" s="37" t="s">
        <v>503</v>
      </c>
      <c r="B174" s="68" t="s">
        <v>1381</v>
      </c>
      <c r="C174" s="69" t="s">
        <v>1218</v>
      </c>
      <c r="D174" s="70">
        <v>0</v>
      </c>
      <c r="E174" s="69" t="s">
        <v>1218</v>
      </c>
      <c r="F174" s="69" t="s">
        <v>1218</v>
      </c>
      <c r="G174" s="69" t="s">
        <v>1218</v>
      </c>
    </row>
    <row r="175" spans="1:7" ht="56" customHeight="1">
      <c r="A175" s="37" t="s">
        <v>1225</v>
      </c>
      <c r="B175" s="68" t="s">
        <v>1382</v>
      </c>
      <c r="C175" s="69" t="s">
        <v>1218</v>
      </c>
      <c r="D175" s="70">
        <v>36</v>
      </c>
      <c r="E175" s="70">
        <v>8</v>
      </c>
      <c r="F175" s="70">
        <v>7</v>
      </c>
      <c r="G175" s="69" t="s">
        <v>1218</v>
      </c>
    </row>
    <row r="176" spans="1:7" ht="44" customHeight="1">
      <c r="A176" s="37" t="s">
        <v>1225</v>
      </c>
      <c r="B176" s="68" t="s">
        <v>1383</v>
      </c>
      <c r="C176" s="69" t="s">
        <v>1218</v>
      </c>
      <c r="D176" s="70">
        <v>54</v>
      </c>
      <c r="E176" s="70">
        <v>36</v>
      </c>
      <c r="F176" s="70">
        <v>13</v>
      </c>
      <c r="G176" s="69" t="s">
        <v>1218</v>
      </c>
    </row>
    <row r="177" spans="1:7" ht="20" customHeight="1">
      <c r="A177" s="37" t="s">
        <v>503</v>
      </c>
      <c r="B177" s="68" t="s">
        <v>1384</v>
      </c>
      <c r="C177" s="69" t="s">
        <v>1218</v>
      </c>
      <c r="D177" s="70">
        <v>49</v>
      </c>
      <c r="E177" s="69" t="s">
        <v>1218</v>
      </c>
      <c r="F177" s="69" t="s">
        <v>1218</v>
      </c>
      <c r="G177" s="69" t="s">
        <v>1218</v>
      </c>
    </row>
    <row r="178" spans="1:7" ht="20" customHeight="1">
      <c r="A178" s="33"/>
      <c r="B178" s="71" t="s">
        <v>1223</v>
      </c>
      <c r="C178" s="72" t="s">
        <v>1218</v>
      </c>
      <c r="D178" s="73">
        <v>139</v>
      </c>
      <c r="E178" s="73">
        <v>44</v>
      </c>
      <c r="F178" s="73">
        <v>20</v>
      </c>
      <c r="G178" s="72" t="s">
        <v>1218</v>
      </c>
    </row>
    <row r="179" spans="1:7" ht="20" customHeight="1">
      <c r="A179" s="33"/>
      <c r="B179" s="126" t="s">
        <v>1385</v>
      </c>
      <c r="C179" s="121"/>
      <c r="D179" s="121"/>
      <c r="E179" s="121"/>
      <c r="F179" s="121"/>
      <c r="G179" s="121"/>
    </row>
    <row r="180" spans="1:7" ht="44" customHeight="1">
      <c r="A180" s="37" t="s">
        <v>536</v>
      </c>
      <c r="B180" s="68" t="s">
        <v>1386</v>
      </c>
      <c r="C180" s="69" t="s">
        <v>1218</v>
      </c>
      <c r="D180" s="69" t="s">
        <v>1218</v>
      </c>
      <c r="E180" s="70">
        <v>190</v>
      </c>
      <c r="F180" s="70">
        <v>12</v>
      </c>
      <c r="G180" s="69" t="s">
        <v>1218</v>
      </c>
    </row>
    <row r="181" spans="1:7" ht="20" customHeight="1">
      <c r="A181" s="37" t="s">
        <v>536</v>
      </c>
      <c r="B181" s="68" t="s">
        <v>731</v>
      </c>
      <c r="C181" s="69" t="s">
        <v>1218</v>
      </c>
      <c r="D181" s="69" t="s">
        <v>1218</v>
      </c>
      <c r="E181" s="69" t="s">
        <v>1218</v>
      </c>
      <c r="F181" s="70">
        <v>599</v>
      </c>
      <c r="G181" s="69" t="s">
        <v>1218</v>
      </c>
    </row>
    <row r="182" spans="1:7" ht="32" customHeight="1">
      <c r="A182" s="37" t="s">
        <v>536</v>
      </c>
      <c r="B182" s="68" t="s">
        <v>1387</v>
      </c>
      <c r="C182" s="69" t="s">
        <v>1218</v>
      </c>
      <c r="D182" s="69" t="s">
        <v>1218</v>
      </c>
      <c r="E182" s="70">
        <v>5</v>
      </c>
      <c r="F182" s="69" t="s">
        <v>1218</v>
      </c>
      <c r="G182" s="69" t="s">
        <v>1218</v>
      </c>
    </row>
    <row r="183" spans="1:7" ht="20" customHeight="1">
      <c r="A183" s="33"/>
      <c r="B183" s="71" t="s">
        <v>1223</v>
      </c>
      <c r="C183" s="72" t="s">
        <v>1218</v>
      </c>
      <c r="D183" s="72" t="s">
        <v>1218</v>
      </c>
      <c r="E183" s="73">
        <v>195</v>
      </c>
      <c r="F183" s="73">
        <v>611</v>
      </c>
      <c r="G183" s="72" t="s">
        <v>1218</v>
      </c>
    </row>
    <row r="184" spans="1:7" ht="20" customHeight="1">
      <c r="A184" s="33"/>
      <c r="B184" s="126" t="s">
        <v>1388</v>
      </c>
      <c r="C184" s="121"/>
      <c r="D184" s="121"/>
      <c r="E184" s="121"/>
      <c r="F184" s="121"/>
      <c r="G184" s="121"/>
    </row>
    <row r="185" spans="1:7" ht="44" customHeight="1">
      <c r="A185" s="37" t="s">
        <v>503</v>
      </c>
      <c r="B185" s="68" t="s">
        <v>1389</v>
      </c>
      <c r="C185" s="69" t="s">
        <v>1218</v>
      </c>
      <c r="D185" s="70">
        <v>21</v>
      </c>
      <c r="E185" s="69" t="s">
        <v>1218</v>
      </c>
      <c r="F185" s="69" t="s">
        <v>1218</v>
      </c>
      <c r="G185" s="69" t="s">
        <v>1218</v>
      </c>
    </row>
    <row r="186" spans="1:7" ht="68" customHeight="1">
      <c r="A186" s="37" t="s">
        <v>503</v>
      </c>
      <c r="B186" s="68" t="s">
        <v>1390</v>
      </c>
      <c r="C186" s="70">
        <v>3</v>
      </c>
      <c r="D186" s="69" t="s">
        <v>1218</v>
      </c>
      <c r="E186" s="69" t="s">
        <v>1218</v>
      </c>
      <c r="F186" s="69" t="s">
        <v>1218</v>
      </c>
      <c r="G186" s="69" t="s">
        <v>1218</v>
      </c>
    </row>
    <row r="187" spans="1:7" ht="44" customHeight="1">
      <c r="A187" s="37" t="s">
        <v>1225</v>
      </c>
      <c r="B187" s="68" t="s">
        <v>1391</v>
      </c>
      <c r="C187" s="70">
        <v>0</v>
      </c>
      <c r="D187" s="70">
        <v>3</v>
      </c>
      <c r="E187" s="70">
        <v>0</v>
      </c>
      <c r="F187" s="69" t="s">
        <v>1218</v>
      </c>
      <c r="G187" s="70">
        <v>0</v>
      </c>
    </row>
    <row r="188" spans="1:7" ht="20" customHeight="1">
      <c r="A188" s="33"/>
      <c r="B188" s="71" t="s">
        <v>1223</v>
      </c>
      <c r="C188" s="73">
        <v>3</v>
      </c>
      <c r="D188" s="73">
        <v>24</v>
      </c>
      <c r="E188" s="73">
        <v>0</v>
      </c>
      <c r="F188" s="72" t="s">
        <v>1218</v>
      </c>
      <c r="G188" s="73">
        <v>0</v>
      </c>
    </row>
    <row r="189" spans="1:7" ht="20" customHeight="1">
      <c r="A189" s="33"/>
      <c r="B189" s="126" t="s">
        <v>1392</v>
      </c>
      <c r="C189" s="121"/>
      <c r="D189" s="121"/>
      <c r="E189" s="121"/>
      <c r="F189" s="121"/>
      <c r="G189" s="121"/>
    </row>
    <row r="190" spans="1:7" ht="44" customHeight="1">
      <c r="A190" s="37" t="s">
        <v>1283</v>
      </c>
      <c r="B190" s="68" t="s">
        <v>1393</v>
      </c>
      <c r="C190" s="69" t="s">
        <v>1218</v>
      </c>
      <c r="D190" s="70">
        <v>103</v>
      </c>
      <c r="E190" s="70">
        <v>18</v>
      </c>
      <c r="F190" s="70">
        <v>3</v>
      </c>
      <c r="G190" s="69" t="s">
        <v>1218</v>
      </c>
    </row>
    <row r="191" spans="1:7" ht="32" customHeight="1">
      <c r="A191" s="37" t="s">
        <v>1281</v>
      </c>
      <c r="B191" s="68" t="s">
        <v>1394</v>
      </c>
      <c r="C191" s="69" t="s">
        <v>1218</v>
      </c>
      <c r="D191" s="69" t="s">
        <v>1218</v>
      </c>
      <c r="E191" s="70">
        <v>5</v>
      </c>
      <c r="F191" s="69" t="s">
        <v>1218</v>
      </c>
      <c r="G191" s="69" t="s">
        <v>1218</v>
      </c>
    </row>
    <row r="192" spans="1:7" ht="44" customHeight="1">
      <c r="A192" s="37" t="s">
        <v>1225</v>
      </c>
      <c r="B192" s="68" t="s">
        <v>1395</v>
      </c>
      <c r="C192" s="69" t="s">
        <v>1218</v>
      </c>
      <c r="D192" s="70">
        <v>32</v>
      </c>
      <c r="E192" s="70">
        <v>3</v>
      </c>
      <c r="F192" s="70">
        <v>10</v>
      </c>
      <c r="G192" s="69" t="s">
        <v>1218</v>
      </c>
    </row>
    <row r="193" spans="1:7" ht="44" customHeight="1">
      <c r="A193" s="37" t="s">
        <v>1225</v>
      </c>
      <c r="B193" s="68" t="s">
        <v>1396</v>
      </c>
      <c r="C193" s="69" t="s">
        <v>1218</v>
      </c>
      <c r="D193" s="70">
        <v>50</v>
      </c>
      <c r="E193" s="70">
        <v>23</v>
      </c>
      <c r="F193" s="70">
        <v>8</v>
      </c>
      <c r="G193" s="69" t="s">
        <v>1218</v>
      </c>
    </row>
    <row r="194" spans="1:7" ht="20" customHeight="1">
      <c r="A194" s="33"/>
      <c r="B194" s="71" t="s">
        <v>1223</v>
      </c>
      <c r="C194" s="72" t="s">
        <v>1218</v>
      </c>
      <c r="D194" s="73">
        <v>185</v>
      </c>
      <c r="E194" s="73">
        <v>49</v>
      </c>
      <c r="F194" s="73">
        <v>21</v>
      </c>
      <c r="G194" s="72" t="s">
        <v>1218</v>
      </c>
    </row>
    <row r="195" spans="1:7" ht="20" customHeight="1">
      <c r="A195" s="33"/>
      <c r="B195" s="126" t="s">
        <v>1397</v>
      </c>
      <c r="C195" s="121"/>
      <c r="D195" s="121"/>
      <c r="E195" s="121"/>
      <c r="F195" s="121"/>
      <c r="G195" s="121"/>
    </row>
    <row r="196" spans="1:7" ht="32" customHeight="1">
      <c r="A196" s="37" t="s">
        <v>1219</v>
      </c>
      <c r="B196" s="68" t="s">
        <v>1398</v>
      </c>
      <c r="C196" s="69" t="s">
        <v>1218</v>
      </c>
      <c r="D196" s="69" t="s">
        <v>1218</v>
      </c>
      <c r="E196" s="70">
        <v>2</v>
      </c>
      <c r="F196" s="70">
        <v>0</v>
      </c>
      <c r="G196" s="69" t="s">
        <v>1218</v>
      </c>
    </row>
    <row r="197" spans="1:7" ht="32" customHeight="1">
      <c r="A197" s="37" t="s">
        <v>513</v>
      </c>
      <c r="B197" s="68" t="s">
        <v>1399</v>
      </c>
      <c r="C197" s="69" t="s">
        <v>1218</v>
      </c>
      <c r="D197" s="70">
        <v>0</v>
      </c>
      <c r="E197" s="70">
        <v>1</v>
      </c>
      <c r="F197" s="70">
        <v>11</v>
      </c>
      <c r="G197" s="69" t="s">
        <v>1218</v>
      </c>
    </row>
    <row r="198" spans="1:7" ht="68" customHeight="1">
      <c r="A198" s="37" t="s">
        <v>1219</v>
      </c>
      <c r="B198" s="68" t="s">
        <v>1400</v>
      </c>
      <c r="C198" s="69" t="s">
        <v>1218</v>
      </c>
      <c r="D198" s="69" t="s">
        <v>1218</v>
      </c>
      <c r="E198" s="70">
        <v>0</v>
      </c>
      <c r="F198" s="70">
        <v>1</v>
      </c>
      <c r="G198" s="69" t="s">
        <v>1218</v>
      </c>
    </row>
    <row r="199" spans="1:7" ht="56" customHeight="1">
      <c r="A199" s="37" t="s">
        <v>530</v>
      </c>
      <c r="B199" s="68" t="s">
        <v>1401</v>
      </c>
      <c r="C199" s="69" t="s">
        <v>1218</v>
      </c>
      <c r="D199" s="69" t="s">
        <v>1218</v>
      </c>
      <c r="E199" s="70">
        <v>9</v>
      </c>
      <c r="F199" s="69" t="s">
        <v>1218</v>
      </c>
      <c r="G199" s="69" t="s">
        <v>1218</v>
      </c>
    </row>
    <row r="200" spans="1:7" ht="44" customHeight="1">
      <c r="A200" s="37" t="s">
        <v>1225</v>
      </c>
      <c r="B200" s="68" t="s">
        <v>1402</v>
      </c>
      <c r="C200" s="69" t="s">
        <v>1218</v>
      </c>
      <c r="D200" s="70">
        <v>0</v>
      </c>
      <c r="E200" s="70">
        <v>0</v>
      </c>
      <c r="F200" s="69" t="s">
        <v>1218</v>
      </c>
      <c r="G200" s="69" t="s">
        <v>1218</v>
      </c>
    </row>
    <row r="201" spans="1:7" ht="32" customHeight="1">
      <c r="A201" s="37" t="s">
        <v>1403</v>
      </c>
      <c r="B201" s="68" t="s">
        <v>1404</v>
      </c>
      <c r="C201" s="69" t="s">
        <v>1218</v>
      </c>
      <c r="D201" s="69" t="s">
        <v>1218</v>
      </c>
      <c r="E201" s="70">
        <v>53</v>
      </c>
      <c r="F201" s="69" t="s">
        <v>1218</v>
      </c>
      <c r="G201" s="69" t="s">
        <v>1218</v>
      </c>
    </row>
    <row r="202" spans="1:7" ht="20" customHeight="1">
      <c r="A202" s="37" t="s">
        <v>503</v>
      </c>
      <c r="B202" s="68" t="s">
        <v>1405</v>
      </c>
      <c r="C202" s="69" t="s">
        <v>1218</v>
      </c>
      <c r="D202" s="70">
        <v>40</v>
      </c>
      <c r="E202" s="69" t="s">
        <v>1218</v>
      </c>
      <c r="F202" s="69" t="s">
        <v>1218</v>
      </c>
      <c r="G202" s="69" t="s">
        <v>1218</v>
      </c>
    </row>
    <row r="203" spans="1:7" ht="32" customHeight="1">
      <c r="A203" s="37" t="s">
        <v>1403</v>
      </c>
      <c r="B203" s="68" t="s">
        <v>1406</v>
      </c>
      <c r="C203" s="69" t="s">
        <v>1218</v>
      </c>
      <c r="D203" s="69" t="s">
        <v>1218</v>
      </c>
      <c r="E203" s="70">
        <v>9</v>
      </c>
      <c r="F203" s="69" t="s">
        <v>1218</v>
      </c>
      <c r="G203" s="69" t="s">
        <v>1218</v>
      </c>
    </row>
    <row r="204" spans="1:7" ht="20" customHeight="1">
      <c r="A204" s="33"/>
      <c r="B204" s="71" t="s">
        <v>1223</v>
      </c>
      <c r="C204" s="72" t="s">
        <v>1218</v>
      </c>
      <c r="D204" s="73">
        <v>40</v>
      </c>
      <c r="E204" s="73">
        <v>74</v>
      </c>
      <c r="F204" s="73">
        <v>12</v>
      </c>
      <c r="G204" s="72" t="s">
        <v>1218</v>
      </c>
    </row>
    <row r="205" spans="1:7" ht="20" customHeight="1">
      <c r="A205" s="33"/>
      <c r="B205" s="126" t="s">
        <v>1407</v>
      </c>
      <c r="C205" s="121"/>
      <c r="D205" s="121"/>
      <c r="E205" s="121"/>
      <c r="F205" s="121"/>
      <c r="G205" s="121"/>
    </row>
    <row r="206" spans="1:7" ht="32" customHeight="1">
      <c r="A206" s="77" t="s">
        <v>503</v>
      </c>
      <c r="B206" s="78" t="s">
        <v>1408</v>
      </c>
      <c r="C206" s="79" t="s">
        <v>1218</v>
      </c>
      <c r="D206" s="80">
        <v>17</v>
      </c>
      <c r="E206" s="80">
        <v>200</v>
      </c>
      <c r="F206" s="79" t="s">
        <v>1218</v>
      </c>
      <c r="G206" s="80">
        <v>0</v>
      </c>
    </row>
    <row r="207" spans="1:7" ht="20" customHeight="1">
      <c r="A207" s="33"/>
      <c r="B207" s="71" t="s">
        <v>1223</v>
      </c>
      <c r="C207" s="72" t="s">
        <v>1218</v>
      </c>
      <c r="D207" s="73">
        <v>17</v>
      </c>
      <c r="E207" s="73">
        <v>200</v>
      </c>
      <c r="F207" s="72" t="s">
        <v>1218</v>
      </c>
      <c r="G207" s="73">
        <v>0</v>
      </c>
    </row>
    <row r="208" spans="1:7" ht="20" customHeight="1">
      <c r="A208" s="33"/>
      <c r="B208" s="126" t="s">
        <v>1409</v>
      </c>
      <c r="C208" s="121"/>
      <c r="D208" s="121"/>
      <c r="E208" s="121"/>
      <c r="F208" s="121"/>
      <c r="G208" s="121"/>
    </row>
    <row r="209" spans="1:7" ht="20" customHeight="1">
      <c r="A209" s="37" t="s">
        <v>503</v>
      </c>
      <c r="B209" s="68" t="s">
        <v>1410</v>
      </c>
      <c r="C209" s="69" t="s">
        <v>1218</v>
      </c>
      <c r="D209" s="70">
        <v>0</v>
      </c>
      <c r="E209" s="69" t="s">
        <v>1218</v>
      </c>
      <c r="F209" s="69" t="s">
        <v>1218</v>
      </c>
      <c r="G209" s="69" t="s">
        <v>1218</v>
      </c>
    </row>
    <row r="210" spans="1:7" ht="44" customHeight="1">
      <c r="A210" s="37" t="s">
        <v>1225</v>
      </c>
      <c r="B210" s="68" t="s">
        <v>1411</v>
      </c>
      <c r="C210" s="69" t="s">
        <v>1218</v>
      </c>
      <c r="D210" s="70">
        <v>24</v>
      </c>
      <c r="E210" s="70">
        <v>2</v>
      </c>
      <c r="F210" s="70">
        <v>3</v>
      </c>
      <c r="G210" s="69" t="s">
        <v>1218</v>
      </c>
    </row>
    <row r="211" spans="1:7" ht="44" customHeight="1">
      <c r="A211" s="37" t="s">
        <v>1225</v>
      </c>
      <c r="B211" s="68" t="s">
        <v>1412</v>
      </c>
      <c r="C211" s="69" t="s">
        <v>1218</v>
      </c>
      <c r="D211" s="70">
        <v>6</v>
      </c>
      <c r="E211" s="70">
        <v>10</v>
      </c>
      <c r="F211" s="70">
        <v>8</v>
      </c>
      <c r="G211" s="69" t="s">
        <v>1218</v>
      </c>
    </row>
    <row r="212" spans="1:7" ht="20" customHeight="1">
      <c r="A212" s="33"/>
      <c r="B212" s="71" t="s">
        <v>1223</v>
      </c>
      <c r="C212" s="72" t="s">
        <v>1218</v>
      </c>
      <c r="D212" s="73">
        <v>30</v>
      </c>
      <c r="E212" s="73">
        <v>12</v>
      </c>
      <c r="F212" s="73">
        <v>11</v>
      </c>
      <c r="G212" s="72" t="s">
        <v>1218</v>
      </c>
    </row>
    <row r="213" spans="1:7" ht="20" customHeight="1">
      <c r="A213" s="33"/>
      <c r="B213" s="126" t="s">
        <v>1413</v>
      </c>
      <c r="C213" s="121"/>
      <c r="D213" s="121"/>
      <c r="E213" s="121"/>
      <c r="F213" s="121"/>
      <c r="G213" s="121"/>
    </row>
    <row r="214" spans="1:7" ht="32" customHeight="1">
      <c r="A214" s="37" t="s">
        <v>1219</v>
      </c>
      <c r="B214" s="68" t="s">
        <v>1414</v>
      </c>
      <c r="C214" s="69" t="s">
        <v>1218</v>
      </c>
      <c r="D214" s="69" t="s">
        <v>1218</v>
      </c>
      <c r="E214" s="70">
        <v>0</v>
      </c>
      <c r="F214" s="69" t="s">
        <v>1218</v>
      </c>
      <c r="G214" s="69" t="s">
        <v>1218</v>
      </c>
    </row>
    <row r="215" spans="1:7" ht="44" customHeight="1">
      <c r="A215" s="37" t="s">
        <v>1225</v>
      </c>
      <c r="B215" s="68" t="s">
        <v>1415</v>
      </c>
      <c r="C215" s="69" t="s">
        <v>1218</v>
      </c>
      <c r="D215" s="70">
        <v>3</v>
      </c>
      <c r="E215" s="70">
        <v>1</v>
      </c>
      <c r="F215" s="69" t="s">
        <v>1218</v>
      </c>
      <c r="G215" s="69" t="s">
        <v>1218</v>
      </c>
    </row>
    <row r="216" spans="1:7" ht="44" customHeight="1">
      <c r="A216" s="37" t="s">
        <v>1225</v>
      </c>
      <c r="B216" s="68" t="s">
        <v>1416</v>
      </c>
      <c r="C216" s="69" t="s">
        <v>1218</v>
      </c>
      <c r="D216" s="70">
        <v>0</v>
      </c>
      <c r="E216" s="70">
        <v>0</v>
      </c>
      <c r="F216" s="70">
        <v>6</v>
      </c>
      <c r="G216" s="69" t="s">
        <v>1218</v>
      </c>
    </row>
    <row r="217" spans="1:7" ht="32" customHeight="1">
      <c r="A217" s="37" t="s">
        <v>1281</v>
      </c>
      <c r="B217" s="68" t="s">
        <v>1417</v>
      </c>
      <c r="C217" s="69" t="s">
        <v>1218</v>
      </c>
      <c r="D217" s="69" t="s">
        <v>1218</v>
      </c>
      <c r="E217" s="70">
        <v>0</v>
      </c>
      <c r="F217" s="70">
        <v>5</v>
      </c>
      <c r="G217" s="69" t="s">
        <v>1218</v>
      </c>
    </row>
    <row r="218" spans="1:7" ht="20" customHeight="1">
      <c r="A218" s="37" t="s">
        <v>503</v>
      </c>
      <c r="B218" s="68" t="s">
        <v>1418</v>
      </c>
      <c r="C218" s="69" t="s">
        <v>1218</v>
      </c>
      <c r="D218" s="70">
        <v>10</v>
      </c>
      <c r="E218" s="69" t="s">
        <v>1218</v>
      </c>
      <c r="F218" s="69" t="s">
        <v>1218</v>
      </c>
      <c r="G218" s="69" t="s">
        <v>1218</v>
      </c>
    </row>
    <row r="219" spans="1:7" ht="44" customHeight="1">
      <c r="A219" s="37" t="s">
        <v>1225</v>
      </c>
      <c r="B219" s="68" t="s">
        <v>1419</v>
      </c>
      <c r="C219" s="69" t="s">
        <v>1218</v>
      </c>
      <c r="D219" s="70">
        <v>17</v>
      </c>
      <c r="E219" s="70">
        <v>18</v>
      </c>
      <c r="F219" s="70">
        <v>32</v>
      </c>
      <c r="G219" s="69" t="s">
        <v>1218</v>
      </c>
    </row>
    <row r="220" spans="1:7" ht="20" customHeight="1">
      <c r="A220" s="37" t="s">
        <v>503</v>
      </c>
      <c r="B220" s="68" t="s">
        <v>1420</v>
      </c>
      <c r="C220" s="69" t="s">
        <v>1218</v>
      </c>
      <c r="D220" s="70">
        <v>8</v>
      </c>
      <c r="E220" s="69" t="s">
        <v>1218</v>
      </c>
      <c r="F220" s="69" t="s">
        <v>1218</v>
      </c>
      <c r="G220" s="69" t="s">
        <v>1218</v>
      </c>
    </row>
    <row r="221" spans="1:7" ht="56" customHeight="1">
      <c r="A221" s="37" t="s">
        <v>1219</v>
      </c>
      <c r="B221" s="68" t="s">
        <v>1421</v>
      </c>
      <c r="C221" s="69" t="s">
        <v>1218</v>
      </c>
      <c r="D221" s="69" t="s">
        <v>1218</v>
      </c>
      <c r="E221" s="70">
        <v>0</v>
      </c>
      <c r="F221" s="69" t="s">
        <v>1218</v>
      </c>
      <c r="G221" s="69" t="s">
        <v>1218</v>
      </c>
    </row>
    <row r="222" spans="1:7" ht="44" customHeight="1">
      <c r="A222" s="37" t="s">
        <v>1225</v>
      </c>
      <c r="B222" s="68" t="s">
        <v>1422</v>
      </c>
      <c r="C222" s="69" t="s">
        <v>1218</v>
      </c>
      <c r="D222" s="70">
        <v>0</v>
      </c>
      <c r="E222" s="70">
        <v>0</v>
      </c>
      <c r="F222" s="70">
        <v>0</v>
      </c>
      <c r="G222" s="69" t="s">
        <v>1218</v>
      </c>
    </row>
    <row r="223" spans="1:7" ht="44" customHeight="1">
      <c r="A223" s="37" t="s">
        <v>1225</v>
      </c>
      <c r="B223" s="68" t="s">
        <v>1423</v>
      </c>
      <c r="C223" s="69" t="s">
        <v>1218</v>
      </c>
      <c r="D223" s="70">
        <v>28</v>
      </c>
      <c r="E223" s="70">
        <v>18</v>
      </c>
      <c r="F223" s="70">
        <v>33</v>
      </c>
      <c r="G223" s="69" t="s">
        <v>1218</v>
      </c>
    </row>
    <row r="224" spans="1:7" ht="44" customHeight="1">
      <c r="A224" s="37" t="s">
        <v>1225</v>
      </c>
      <c r="B224" s="68" t="s">
        <v>1424</v>
      </c>
      <c r="C224" s="69" t="s">
        <v>1218</v>
      </c>
      <c r="D224" s="70">
        <v>7</v>
      </c>
      <c r="E224" s="70">
        <v>6</v>
      </c>
      <c r="F224" s="70">
        <v>8</v>
      </c>
      <c r="G224" s="69" t="s">
        <v>1218</v>
      </c>
    </row>
    <row r="225" spans="1:7" ht="20" customHeight="1">
      <c r="A225" s="33"/>
      <c r="B225" s="71" t="s">
        <v>1223</v>
      </c>
      <c r="C225" s="72" t="s">
        <v>1218</v>
      </c>
      <c r="D225" s="73">
        <v>73</v>
      </c>
      <c r="E225" s="73">
        <v>43</v>
      </c>
      <c r="F225" s="73">
        <v>84</v>
      </c>
      <c r="G225" s="72" t="s">
        <v>1218</v>
      </c>
    </row>
    <row r="226" spans="1:7" ht="20" customHeight="1">
      <c r="A226" s="33"/>
      <c r="B226" s="126" t="s">
        <v>1133</v>
      </c>
      <c r="C226" s="121"/>
      <c r="D226" s="121"/>
      <c r="E226" s="121"/>
      <c r="F226" s="121"/>
      <c r="G226" s="121"/>
    </row>
    <row r="227" spans="1:7" ht="32" customHeight="1">
      <c r="A227" s="37" t="s">
        <v>1219</v>
      </c>
      <c r="B227" s="68" t="s">
        <v>1425</v>
      </c>
      <c r="C227" s="69" t="s">
        <v>1218</v>
      </c>
      <c r="D227" s="69" t="s">
        <v>1218</v>
      </c>
      <c r="E227" s="70">
        <v>3</v>
      </c>
      <c r="F227" s="69" t="s">
        <v>1218</v>
      </c>
      <c r="G227" s="69" t="s">
        <v>1218</v>
      </c>
    </row>
    <row r="228" spans="1:7" ht="44" customHeight="1">
      <c r="A228" s="37" t="s">
        <v>503</v>
      </c>
      <c r="B228" s="68" t="s">
        <v>1426</v>
      </c>
      <c r="C228" s="69" t="s">
        <v>1218</v>
      </c>
      <c r="D228" s="70">
        <v>0</v>
      </c>
      <c r="E228" s="69" t="s">
        <v>1218</v>
      </c>
      <c r="F228" s="69" t="s">
        <v>1218</v>
      </c>
      <c r="G228" s="69" t="s">
        <v>1218</v>
      </c>
    </row>
    <row r="229" spans="1:7" ht="32" customHeight="1">
      <c r="A229" s="37" t="s">
        <v>1219</v>
      </c>
      <c r="B229" s="68" t="s">
        <v>1427</v>
      </c>
      <c r="C229" s="69" t="s">
        <v>1218</v>
      </c>
      <c r="D229" s="69" t="s">
        <v>1218</v>
      </c>
      <c r="E229" s="70">
        <v>0</v>
      </c>
      <c r="F229" s="70">
        <v>1</v>
      </c>
      <c r="G229" s="69" t="s">
        <v>1218</v>
      </c>
    </row>
    <row r="230" spans="1:7" ht="44" customHeight="1">
      <c r="A230" s="37" t="s">
        <v>1225</v>
      </c>
      <c r="B230" s="68" t="s">
        <v>1428</v>
      </c>
      <c r="C230" s="69" t="s">
        <v>1218</v>
      </c>
      <c r="D230" s="70">
        <v>89</v>
      </c>
      <c r="E230" s="70">
        <v>13</v>
      </c>
      <c r="F230" s="70">
        <v>22</v>
      </c>
      <c r="G230" s="69" t="s">
        <v>1218</v>
      </c>
    </row>
    <row r="231" spans="1:7" ht="44" customHeight="1">
      <c r="A231" s="37" t="s">
        <v>1225</v>
      </c>
      <c r="B231" s="68" t="s">
        <v>1429</v>
      </c>
      <c r="C231" s="69" t="s">
        <v>1218</v>
      </c>
      <c r="D231" s="70">
        <v>0</v>
      </c>
      <c r="E231" s="70">
        <v>29</v>
      </c>
      <c r="F231" s="70">
        <v>0</v>
      </c>
      <c r="G231" s="69" t="s">
        <v>1218</v>
      </c>
    </row>
    <row r="232" spans="1:7" ht="32" customHeight="1">
      <c r="A232" s="37" t="s">
        <v>1219</v>
      </c>
      <c r="B232" s="68" t="s">
        <v>1430</v>
      </c>
      <c r="C232" s="69" t="s">
        <v>1218</v>
      </c>
      <c r="D232" s="69" t="s">
        <v>1218</v>
      </c>
      <c r="E232" s="69" t="s">
        <v>1218</v>
      </c>
      <c r="F232" s="70">
        <v>0</v>
      </c>
      <c r="G232" s="69" t="s">
        <v>1218</v>
      </c>
    </row>
    <row r="233" spans="1:7" ht="20" customHeight="1">
      <c r="A233" s="33"/>
      <c r="B233" s="71" t="s">
        <v>1223</v>
      </c>
      <c r="C233" s="72" t="s">
        <v>1218</v>
      </c>
      <c r="D233" s="73">
        <v>89</v>
      </c>
      <c r="E233" s="73">
        <v>45</v>
      </c>
      <c r="F233" s="73">
        <v>23</v>
      </c>
      <c r="G233" s="72" t="s">
        <v>1218</v>
      </c>
    </row>
    <row r="234" spans="1:7" ht="20" customHeight="1">
      <c r="A234" s="33"/>
      <c r="B234" s="126" t="s">
        <v>1431</v>
      </c>
      <c r="C234" s="121"/>
      <c r="D234" s="121"/>
      <c r="E234" s="121"/>
      <c r="F234" s="121"/>
      <c r="G234" s="121"/>
    </row>
    <row r="235" spans="1:7" ht="32" customHeight="1">
      <c r="A235" s="37" t="s">
        <v>1286</v>
      </c>
      <c r="B235" s="68" t="s">
        <v>1432</v>
      </c>
      <c r="C235" s="69" t="s">
        <v>1218</v>
      </c>
      <c r="D235" s="69" t="s">
        <v>1218</v>
      </c>
      <c r="E235" s="69" t="s">
        <v>1218</v>
      </c>
      <c r="F235" s="70">
        <v>0</v>
      </c>
      <c r="G235" s="69" t="s">
        <v>1218</v>
      </c>
    </row>
    <row r="236" spans="1:7" ht="32" customHeight="1">
      <c r="A236" s="37" t="s">
        <v>524</v>
      </c>
      <c r="B236" s="68" t="s">
        <v>1433</v>
      </c>
      <c r="C236" s="69" t="s">
        <v>1218</v>
      </c>
      <c r="D236" s="69" t="s">
        <v>1218</v>
      </c>
      <c r="E236" s="70">
        <v>2</v>
      </c>
      <c r="F236" s="70">
        <v>10</v>
      </c>
      <c r="G236" s="69" t="s">
        <v>1218</v>
      </c>
    </row>
    <row r="237" spans="1:7" ht="32" customHeight="1">
      <c r="A237" s="37" t="s">
        <v>524</v>
      </c>
      <c r="B237" s="68" t="s">
        <v>1434</v>
      </c>
      <c r="C237" s="69" t="s">
        <v>1218</v>
      </c>
      <c r="D237" s="69" t="s">
        <v>1218</v>
      </c>
      <c r="E237" s="70">
        <v>368</v>
      </c>
      <c r="F237" s="69" t="s">
        <v>1218</v>
      </c>
      <c r="G237" s="69" t="s">
        <v>1218</v>
      </c>
    </row>
    <row r="238" spans="1:7" ht="32" customHeight="1">
      <c r="A238" s="37" t="s">
        <v>524</v>
      </c>
      <c r="B238" s="68" t="s">
        <v>1435</v>
      </c>
      <c r="C238" s="69" t="s">
        <v>1218</v>
      </c>
      <c r="D238" s="69" t="s">
        <v>1218</v>
      </c>
      <c r="E238" s="70">
        <v>208</v>
      </c>
      <c r="F238" s="70">
        <v>0</v>
      </c>
      <c r="G238" s="69" t="s">
        <v>1218</v>
      </c>
    </row>
    <row r="239" spans="1:7" ht="32" customHeight="1">
      <c r="A239" s="37" t="s">
        <v>524</v>
      </c>
      <c r="B239" s="68" t="s">
        <v>1436</v>
      </c>
      <c r="C239" s="69" t="s">
        <v>1218</v>
      </c>
      <c r="D239" s="69" t="s">
        <v>1218</v>
      </c>
      <c r="E239" s="70">
        <v>0</v>
      </c>
      <c r="F239" s="70">
        <v>4</v>
      </c>
      <c r="G239" s="69" t="s">
        <v>1218</v>
      </c>
    </row>
    <row r="240" spans="1:7" ht="20" customHeight="1">
      <c r="A240" s="33"/>
      <c r="B240" s="71" t="s">
        <v>1223</v>
      </c>
      <c r="C240" s="72" t="s">
        <v>1218</v>
      </c>
      <c r="D240" s="72" t="s">
        <v>1218</v>
      </c>
      <c r="E240" s="73">
        <v>578</v>
      </c>
      <c r="F240" s="73">
        <v>14</v>
      </c>
      <c r="G240" s="72" t="s">
        <v>1218</v>
      </c>
    </row>
    <row r="241" spans="1:7" ht="20" customHeight="1">
      <c r="A241" s="33"/>
      <c r="B241" s="126" t="s">
        <v>1437</v>
      </c>
      <c r="C241" s="121"/>
      <c r="D241" s="121"/>
      <c r="E241" s="121"/>
      <c r="F241" s="121"/>
      <c r="G241" s="121"/>
    </row>
    <row r="242" spans="1:7" ht="44" customHeight="1">
      <c r="A242" s="37" t="s">
        <v>1225</v>
      </c>
      <c r="B242" s="68" t="s">
        <v>1438</v>
      </c>
      <c r="C242" s="69" t="s">
        <v>1218</v>
      </c>
      <c r="D242" s="70">
        <v>17</v>
      </c>
      <c r="E242" s="70">
        <v>16</v>
      </c>
      <c r="F242" s="70">
        <v>5</v>
      </c>
      <c r="G242" s="69" t="s">
        <v>1218</v>
      </c>
    </row>
    <row r="243" spans="1:7" ht="32" customHeight="1">
      <c r="A243" s="37" t="s">
        <v>1219</v>
      </c>
      <c r="B243" s="68" t="s">
        <v>1439</v>
      </c>
      <c r="C243" s="69" t="s">
        <v>1218</v>
      </c>
      <c r="D243" s="69" t="s">
        <v>1218</v>
      </c>
      <c r="E243" s="70">
        <v>0</v>
      </c>
      <c r="F243" s="69" t="s">
        <v>1218</v>
      </c>
      <c r="G243" s="69" t="s">
        <v>1218</v>
      </c>
    </row>
    <row r="244" spans="1:7" ht="20" customHeight="1">
      <c r="A244" s="37" t="s">
        <v>503</v>
      </c>
      <c r="B244" s="68" t="s">
        <v>1440</v>
      </c>
      <c r="C244" s="69" t="s">
        <v>1218</v>
      </c>
      <c r="D244" s="70">
        <v>0</v>
      </c>
      <c r="E244" s="69" t="s">
        <v>1218</v>
      </c>
      <c r="F244" s="69" t="s">
        <v>1218</v>
      </c>
      <c r="G244" s="69" t="s">
        <v>1218</v>
      </c>
    </row>
    <row r="245" spans="1:7" ht="44" customHeight="1">
      <c r="A245" s="37" t="s">
        <v>1219</v>
      </c>
      <c r="B245" s="68" t="s">
        <v>1441</v>
      </c>
      <c r="C245" s="69" t="s">
        <v>1218</v>
      </c>
      <c r="D245" s="70">
        <v>224</v>
      </c>
      <c r="E245" s="70">
        <v>7</v>
      </c>
      <c r="F245" s="70">
        <v>41</v>
      </c>
      <c r="G245" s="69" t="s">
        <v>1218</v>
      </c>
    </row>
    <row r="246" spans="1:7" ht="32" customHeight="1">
      <c r="A246" s="37" t="s">
        <v>1219</v>
      </c>
      <c r="B246" s="68" t="s">
        <v>1442</v>
      </c>
      <c r="C246" s="69" t="s">
        <v>1218</v>
      </c>
      <c r="D246" s="70">
        <v>0</v>
      </c>
      <c r="E246" s="70">
        <v>0</v>
      </c>
      <c r="F246" s="70">
        <v>0</v>
      </c>
      <c r="G246" s="69" t="s">
        <v>1218</v>
      </c>
    </row>
    <row r="247" spans="1:7" ht="44" customHeight="1">
      <c r="A247" s="37" t="s">
        <v>524</v>
      </c>
      <c r="B247" s="68" t="s">
        <v>1443</v>
      </c>
      <c r="C247" s="69" t="s">
        <v>1218</v>
      </c>
      <c r="D247" s="69" t="s">
        <v>1218</v>
      </c>
      <c r="E247" s="70">
        <v>63</v>
      </c>
      <c r="F247" s="69" t="s">
        <v>1218</v>
      </c>
      <c r="G247" s="69" t="s">
        <v>1218</v>
      </c>
    </row>
    <row r="248" spans="1:7" ht="44" customHeight="1">
      <c r="A248" s="37" t="s">
        <v>1219</v>
      </c>
      <c r="B248" s="68" t="s">
        <v>1444</v>
      </c>
      <c r="C248" s="69" t="s">
        <v>1218</v>
      </c>
      <c r="D248" s="69" t="s">
        <v>1218</v>
      </c>
      <c r="E248" s="70">
        <v>0</v>
      </c>
      <c r="F248" s="70">
        <v>0</v>
      </c>
      <c r="G248" s="69" t="s">
        <v>1218</v>
      </c>
    </row>
    <row r="249" spans="1:7" ht="44" customHeight="1">
      <c r="A249" s="37" t="s">
        <v>1225</v>
      </c>
      <c r="B249" s="68" t="s">
        <v>1445</v>
      </c>
      <c r="C249" s="69" t="s">
        <v>1218</v>
      </c>
      <c r="D249" s="70">
        <v>129</v>
      </c>
      <c r="E249" s="70">
        <v>40</v>
      </c>
      <c r="F249" s="70">
        <v>20</v>
      </c>
      <c r="G249" s="69" t="s">
        <v>1218</v>
      </c>
    </row>
    <row r="250" spans="1:7" ht="32" customHeight="1">
      <c r="A250" s="37" t="s">
        <v>503</v>
      </c>
      <c r="B250" s="68" t="s">
        <v>1446</v>
      </c>
      <c r="C250" s="69" t="s">
        <v>1218</v>
      </c>
      <c r="D250" s="70">
        <v>178</v>
      </c>
      <c r="E250" s="69" t="s">
        <v>1218</v>
      </c>
      <c r="F250" s="69" t="s">
        <v>1218</v>
      </c>
      <c r="G250" s="69" t="s">
        <v>1218</v>
      </c>
    </row>
    <row r="251" spans="1:7" ht="44" customHeight="1">
      <c r="A251" s="37" t="s">
        <v>1225</v>
      </c>
      <c r="B251" s="68" t="s">
        <v>1447</v>
      </c>
      <c r="C251" s="69" t="s">
        <v>1218</v>
      </c>
      <c r="D251" s="70">
        <v>43</v>
      </c>
      <c r="E251" s="70">
        <v>16</v>
      </c>
      <c r="F251" s="70">
        <v>5</v>
      </c>
      <c r="G251" s="69" t="s">
        <v>1218</v>
      </c>
    </row>
    <row r="252" spans="1:7" ht="20" customHeight="1">
      <c r="A252" s="33"/>
      <c r="B252" s="71" t="s">
        <v>1223</v>
      </c>
      <c r="C252" s="72" t="s">
        <v>1218</v>
      </c>
      <c r="D252" s="73">
        <v>591</v>
      </c>
      <c r="E252" s="73">
        <v>142</v>
      </c>
      <c r="F252" s="73">
        <v>71</v>
      </c>
      <c r="G252" s="72" t="s">
        <v>1218</v>
      </c>
    </row>
    <row r="253" spans="1:7" ht="20" customHeight="1">
      <c r="A253" s="33"/>
      <c r="B253" s="126" t="s">
        <v>1448</v>
      </c>
      <c r="C253" s="121"/>
      <c r="D253" s="121"/>
      <c r="E253" s="121"/>
      <c r="F253" s="121"/>
      <c r="G253" s="121"/>
    </row>
    <row r="254" spans="1:7" ht="20" customHeight="1">
      <c r="A254" s="37" t="s">
        <v>61</v>
      </c>
      <c r="B254" s="68" t="s">
        <v>1449</v>
      </c>
      <c r="C254" s="69" t="s">
        <v>1218</v>
      </c>
      <c r="D254" s="69" t="s">
        <v>1218</v>
      </c>
      <c r="E254" s="70">
        <v>33</v>
      </c>
      <c r="F254" s="69" t="s">
        <v>1218</v>
      </c>
      <c r="G254" s="69" t="s">
        <v>1218</v>
      </c>
    </row>
    <row r="255" spans="1:7" ht="44" customHeight="1">
      <c r="A255" s="37" t="s">
        <v>61</v>
      </c>
      <c r="B255" s="68" t="s">
        <v>1450</v>
      </c>
      <c r="C255" s="69" t="s">
        <v>1218</v>
      </c>
      <c r="D255" s="69" t="s">
        <v>1218</v>
      </c>
      <c r="E255" s="69" t="s">
        <v>1218</v>
      </c>
      <c r="F255" s="70">
        <v>3</v>
      </c>
      <c r="G255" s="69" t="s">
        <v>1218</v>
      </c>
    </row>
    <row r="256" spans="1:7" ht="44" customHeight="1">
      <c r="A256" s="37" t="s">
        <v>61</v>
      </c>
      <c r="B256" s="68" t="s">
        <v>1451</v>
      </c>
      <c r="C256" s="69" t="s">
        <v>1218</v>
      </c>
      <c r="D256" s="70">
        <v>0</v>
      </c>
      <c r="E256" s="70">
        <v>72</v>
      </c>
      <c r="F256" s="69" t="s">
        <v>1218</v>
      </c>
      <c r="G256" s="69" t="s">
        <v>1218</v>
      </c>
    </row>
    <row r="257" spans="1:7" ht="20" customHeight="1">
      <c r="A257" s="33"/>
      <c r="B257" s="71" t="s">
        <v>1223</v>
      </c>
      <c r="C257" s="72" t="s">
        <v>1218</v>
      </c>
      <c r="D257" s="73">
        <v>0</v>
      </c>
      <c r="E257" s="73">
        <v>105</v>
      </c>
      <c r="F257" s="73">
        <v>3</v>
      </c>
      <c r="G257" s="72" t="s">
        <v>1218</v>
      </c>
    </row>
    <row r="258" spans="1:7" ht="20" customHeight="1">
      <c r="A258" s="33"/>
      <c r="B258" s="126" t="s">
        <v>1452</v>
      </c>
      <c r="C258" s="121"/>
      <c r="D258" s="121"/>
      <c r="E258" s="121"/>
      <c r="F258" s="121"/>
      <c r="G258" s="121"/>
    </row>
    <row r="259" spans="1:7" ht="44" customHeight="1">
      <c r="A259" s="37" t="s">
        <v>1225</v>
      </c>
      <c r="B259" s="68" t="s">
        <v>1453</v>
      </c>
      <c r="C259" s="69" t="s">
        <v>1218</v>
      </c>
      <c r="D259" s="70">
        <v>10</v>
      </c>
      <c r="E259" s="70">
        <v>2</v>
      </c>
      <c r="F259" s="70">
        <v>4</v>
      </c>
      <c r="G259" s="69" t="s">
        <v>1218</v>
      </c>
    </row>
    <row r="260" spans="1:7" ht="44" customHeight="1">
      <c r="A260" s="37" t="s">
        <v>1219</v>
      </c>
      <c r="B260" s="68" t="s">
        <v>1454</v>
      </c>
      <c r="C260" s="69" t="s">
        <v>1218</v>
      </c>
      <c r="D260" s="69" t="s">
        <v>1218</v>
      </c>
      <c r="E260" s="70">
        <v>17</v>
      </c>
      <c r="F260" s="69" t="s">
        <v>1218</v>
      </c>
      <c r="G260" s="69" t="s">
        <v>1218</v>
      </c>
    </row>
    <row r="261" spans="1:7" ht="32" customHeight="1">
      <c r="A261" s="37" t="s">
        <v>1219</v>
      </c>
      <c r="B261" s="68" t="s">
        <v>1455</v>
      </c>
      <c r="C261" s="69" t="s">
        <v>1218</v>
      </c>
      <c r="D261" s="69" t="s">
        <v>1218</v>
      </c>
      <c r="E261" s="70">
        <v>59</v>
      </c>
      <c r="F261" s="69" t="s">
        <v>1218</v>
      </c>
      <c r="G261" s="69" t="s">
        <v>1218</v>
      </c>
    </row>
    <row r="262" spans="1:7" ht="56" customHeight="1">
      <c r="A262" s="37" t="s">
        <v>1225</v>
      </c>
      <c r="B262" s="68" t="s">
        <v>1456</v>
      </c>
      <c r="C262" s="69" t="s">
        <v>1218</v>
      </c>
      <c r="D262" s="70">
        <v>0</v>
      </c>
      <c r="E262" s="70">
        <v>3</v>
      </c>
      <c r="F262" s="69" t="s">
        <v>1218</v>
      </c>
      <c r="G262" s="70">
        <v>0</v>
      </c>
    </row>
    <row r="263" spans="1:7" ht="44" customHeight="1">
      <c r="A263" s="37" t="s">
        <v>1225</v>
      </c>
      <c r="B263" s="68" t="s">
        <v>1457</v>
      </c>
      <c r="C263" s="69" t="s">
        <v>1218</v>
      </c>
      <c r="D263" s="70">
        <v>0</v>
      </c>
      <c r="E263" s="70">
        <v>0</v>
      </c>
      <c r="F263" s="70">
        <v>0</v>
      </c>
      <c r="G263" s="69" t="s">
        <v>1218</v>
      </c>
    </row>
    <row r="264" spans="1:7" ht="32" customHeight="1">
      <c r="A264" s="37" t="s">
        <v>503</v>
      </c>
      <c r="B264" s="68" t="s">
        <v>1458</v>
      </c>
      <c r="C264" s="69" t="s">
        <v>1218</v>
      </c>
      <c r="D264" s="70">
        <v>0</v>
      </c>
      <c r="E264" s="69" t="s">
        <v>1218</v>
      </c>
      <c r="F264" s="69" t="s">
        <v>1218</v>
      </c>
      <c r="G264" s="69" t="s">
        <v>1218</v>
      </c>
    </row>
    <row r="265" spans="1:7" ht="44" customHeight="1">
      <c r="A265" s="37" t="s">
        <v>1219</v>
      </c>
      <c r="B265" s="68" t="s">
        <v>1459</v>
      </c>
      <c r="C265" s="69" t="s">
        <v>1218</v>
      </c>
      <c r="D265" s="69" t="s">
        <v>1218</v>
      </c>
      <c r="E265" s="70">
        <v>3</v>
      </c>
      <c r="F265" s="69" t="s">
        <v>1218</v>
      </c>
      <c r="G265" s="69" t="s">
        <v>1218</v>
      </c>
    </row>
    <row r="266" spans="1:7" ht="20" customHeight="1">
      <c r="A266" s="37" t="s">
        <v>503</v>
      </c>
      <c r="B266" s="68" t="s">
        <v>1460</v>
      </c>
      <c r="C266" s="69" t="s">
        <v>1218</v>
      </c>
      <c r="D266" s="70">
        <v>7</v>
      </c>
      <c r="E266" s="70">
        <v>0</v>
      </c>
      <c r="F266" s="70">
        <v>6</v>
      </c>
      <c r="G266" s="69" t="s">
        <v>1218</v>
      </c>
    </row>
    <row r="267" spans="1:7" ht="44" customHeight="1">
      <c r="A267" s="37" t="s">
        <v>1225</v>
      </c>
      <c r="B267" s="68" t="s">
        <v>1461</v>
      </c>
      <c r="C267" s="69" t="s">
        <v>1218</v>
      </c>
      <c r="D267" s="70">
        <v>26</v>
      </c>
      <c r="E267" s="70">
        <v>3</v>
      </c>
      <c r="F267" s="69" t="s">
        <v>1218</v>
      </c>
      <c r="G267" s="69" t="s">
        <v>1218</v>
      </c>
    </row>
    <row r="268" spans="1:7" ht="20" customHeight="1">
      <c r="A268" s="33"/>
      <c r="B268" s="71" t="s">
        <v>1223</v>
      </c>
      <c r="C268" s="72" t="s">
        <v>1218</v>
      </c>
      <c r="D268" s="73">
        <v>43</v>
      </c>
      <c r="E268" s="73">
        <v>87</v>
      </c>
      <c r="F268" s="73">
        <v>10</v>
      </c>
      <c r="G268" s="73">
        <v>0</v>
      </c>
    </row>
    <row r="269" spans="1:7" ht="20" customHeight="1">
      <c r="A269" s="33"/>
      <c r="B269" s="74" t="s">
        <v>1462</v>
      </c>
      <c r="C269" s="81">
        <v>3</v>
      </c>
      <c r="D269" s="82">
        <v>1824</v>
      </c>
      <c r="E269" s="82">
        <v>4925</v>
      </c>
      <c r="F269" s="82">
        <v>1573</v>
      </c>
      <c r="G269" s="81">
        <v>101</v>
      </c>
    </row>
    <row r="270" spans="1:7" ht="20" customHeight="1">
      <c r="A270" s="33"/>
      <c r="B270" s="83"/>
      <c r="C270" s="84"/>
      <c r="D270" s="84"/>
      <c r="E270" s="84"/>
      <c r="F270" s="84"/>
      <c r="G270" s="84"/>
    </row>
    <row r="271" spans="1:7" ht="56" customHeight="1">
      <c r="A271" s="37" t="s">
        <v>1463</v>
      </c>
      <c r="B271" s="83"/>
      <c r="C271" s="81">
        <f>C269-SUM(C272:C277)</f>
        <v>3</v>
      </c>
      <c r="D271" s="81">
        <f>D269-SUM(D272:D277)</f>
        <v>1750</v>
      </c>
      <c r="E271" s="81">
        <f>E269-SUM(E272:E277)</f>
        <v>1895</v>
      </c>
      <c r="F271" s="81">
        <f>F269-SUM(F272:F277)</f>
        <v>495</v>
      </c>
      <c r="G271" s="81">
        <f>G269-SUM(G272:G277)</f>
        <v>16</v>
      </c>
    </row>
    <row r="272" spans="1:7" ht="32" customHeight="1">
      <c r="A272" s="37" t="s">
        <v>513</v>
      </c>
      <c r="B272" s="83"/>
      <c r="C272" s="81">
        <v>0</v>
      </c>
      <c r="D272" s="81">
        <f>D197+D156</f>
        <v>0</v>
      </c>
      <c r="E272" s="81">
        <f>E197+E169+E168+E156+E155+E154+E153+E107+E40+E38+E33</f>
        <v>573</v>
      </c>
      <c r="F272" s="81">
        <f>F197+F169+F168+F156+F153+F107+F43+F40+F42+F33</f>
        <v>90</v>
      </c>
      <c r="G272" s="81">
        <v>0</v>
      </c>
    </row>
    <row r="273" spans="1:7" ht="20" customHeight="1">
      <c r="A273" s="37" t="s">
        <v>254</v>
      </c>
      <c r="B273" s="83"/>
      <c r="C273" s="81">
        <v>0</v>
      </c>
      <c r="D273" s="81">
        <f>D49+D48+D46</f>
        <v>74</v>
      </c>
      <c r="E273" s="81">
        <f>E167+E166+E164+E162+E160+E158+E157+E152+E150+E148+E147+E52+E51+E48+E47+E45+E31+E29+E28</f>
        <v>121</v>
      </c>
      <c r="F273" s="81">
        <f>F162+F159+F157+F152+F151+F149+F147+F52+F51+F50+F48+F47+F45+F44+F31+F29</f>
        <v>336</v>
      </c>
      <c r="G273" s="81">
        <f>G166+G165+G164+G163+G162+G161+G160+G152+G150+G149+G146+G145</f>
        <v>85</v>
      </c>
    </row>
    <row r="274" spans="1:7" ht="32" customHeight="1">
      <c r="A274" s="37" t="s">
        <v>524</v>
      </c>
      <c r="B274" s="83"/>
      <c r="C274" s="81">
        <v>0</v>
      </c>
      <c r="D274" s="81">
        <v>0</v>
      </c>
      <c r="E274" s="81">
        <f>E247+E239+E238+E237+E236</f>
        <v>641</v>
      </c>
      <c r="F274" s="81">
        <f>F239+F238+F236</f>
        <v>14</v>
      </c>
      <c r="G274" s="81">
        <v>0</v>
      </c>
    </row>
    <row r="275" spans="1:7" ht="32" customHeight="1">
      <c r="A275" s="37" t="s">
        <v>530</v>
      </c>
      <c r="B275" s="83"/>
      <c r="C275" s="81">
        <v>0</v>
      </c>
      <c r="D275" s="81">
        <v>0</v>
      </c>
      <c r="E275" s="81">
        <f>E199+E8+E6+E7+E4</f>
        <v>184</v>
      </c>
      <c r="F275" s="81">
        <f>F6+F7</f>
        <v>11</v>
      </c>
      <c r="G275" s="81">
        <v>0</v>
      </c>
    </row>
    <row r="276" spans="1:7" ht="20" customHeight="1">
      <c r="A276" s="37" t="s">
        <v>536</v>
      </c>
      <c r="B276" s="83"/>
      <c r="C276" s="81">
        <v>0</v>
      </c>
      <c r="D276" s="81">
        <v>0</v>
      </c>
      <c r="E276" s="81">
        <f>E182+E180</f>
        <v>195</v>
      </c>
      <c r="F276" s="81">
        <f>F181+F180</f>
        <v>611</v>
      </c>
      <c r="G276" s="81">
        <v>0</v>
      </c>
    </row>
    <row r="277" spans="1:7" ht="20" customHeight="1">
      <c r="A277" s="37" t="s">
        <v>87</v>
      </c>
      <c r="B277" s="83"/>
      <c r="C277" s="81">
        <v>0</v>
      </c>
      <c r="D277" s="81">
        <v>0</v>
      </c>
      <c r="E277" s="81">
        <f>E62+E61+E60+E59+E58+E57+E56+E55+E34</f>
        <v>1316</v>
      </c>
      <c r="F277" s="81">
        <f>F59+F57+F55+F34</f>
        <v>16</v>
      </c>
      <c r="G277" s="81">
        <f>G55</f>
        <v>0</v>
      </c>
    </row>
  </sheetData>
  <mergeCells count="27">
    <mergeCell ref="A1:G1"/>
    <mergeCell ref="B3:G3"/>
    <mergeCell ref="B10:G10"/>
    <mergeCell ref="B26:G26"/>
    <mergeCell ref="B54:G54"/>
    <mergeCell ref="B64:G64"/>
    <mergeCell ref="B67:G67"/>
    <mergeCell ref="B72:G72"/>
    <mergeCell ref="B90:G90"/>
    <mergeCell ref="B99:G99"/>
    <mergeCell ref="B102:G102"/>
    <mergeCell ref="B106:G106"/>
    <mergeCell ref="B109:G109"/>
    <mergeCell ref="B144:G144"/>
    <mergeCell ref="B171:G171"/>
    <mergeCell ref="B179:G179"/>
    <mergeCell ref="B184:G184"/>
    <mergeCell ref="B189:G189"/>
    <mergeCell ref="B195:G195"/>
    <mergeCell ref="B205:G205"/>
    <mergeCell ref="B253:G253"/>
    <mergeCell ref="B258:G258"/>
    <mergeCell ref="B208:G208"/>
    <mergeCell ref="B213:G213"/>
    <mergeCell ref="B226:G226"/>
    <mergeCell ref="B234:G234"/>
    <mergeCell ref="B241:G24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2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6328125" defaultRowHeight="20" customHeight="1"/>
  <cols>
    <col min="1" max="7" width="16.36328125" style="85" customWidth="1"/>
    <col min="8" max="14" width="16.36328125" style="89" customWidth="1"/>
    <col min="15" max="16384" width="16.36328125" style="89"/>
  </cols>
  <sheetData>
    <row r="1" spans="1:7" ht="27.75" customHeight="1">
      <c r="A1" s="117" t="s">
        <v>1176</v>
      </c>
      <c r="B1" s="117"/>
      <c r="C1" s="117"/>
      <c r="D1" s="117"/>
      <c r="E1" s="117"/>
      <c r="F1" s="117"/>
      <c r="G1" s="117"/>
    </row>
    <row r="2" spans="1:7" ht="20.25" customHeight="1">
      <c r="A2" s="29"/>
      <c r="B2" s="29"/>
      <c r="C2" s="29"/>
      <c r="D2" s="29"/>
      <c r="E2" s="29"/>
      <c r="F2" s="29"/>
      <c r="G2" s="29"/>
    </row>
    <row r="3" spans="1:7" ht="20.25" customHeight="1">
      <c r="A3" s="31" t="s">
        <v>210</v>
      </c>
      <c r="B3" s="124" t="s">
        <v>1206</v>
      </c>
      <c r="C3" s="119"/>
      <c r="D3" s="119"/>
      <c r="E3" s="119"/>
      <c r="F3" s="119"/>
      <c r="G3" s="53"/>
    </row>
    <row r="4" spans="1:7" ht="32" customHeight="1">
      <c r="A4" s="33"/>
      <c r="B4" s="34" t="s">
        <v>1186</v>
      </c>
      <c r="C4" s="35" t="s">
        <v>1187</v>
      </c>
      <c r="D4" s="35" t="s">
        <v>1188</v>
      </c>
      <c r="E4" s="35" t="s">
        <v>1189</v>
      </c>
      <c r="F4" s="35" t="s">
        <v>1190</v>
      </c>
      <c r="G4" s="54" t="s">
        <v>1207</v>
      </c>
    </row>
    <row r="5" spans="1:7" ht="32" customHeight="1">
      <c r="A5" s="37" t="s">
        <v>1191</v>
      </c>
      <c r="B5" s="38">
        <f>B15-B9</f>
        <v>4549</v>
      </c>
      <c r="C5" s="39">
        <f>C15-C9</f>
        <v>4715</v>
      </c>
      <c r="D5" s="39">
        <f>D15-D9</f>
        <v>668</v>
      </c>
      <c r="E5" s="39">
        <f>E15-E9</f>
        <v>26</v>
      </c>
      <c r="F5" s="39">
        <f>SUM(C5:E5)</f>
        <v>5409</v>
      </c>
      <c r="G5" s="40">
        <f>F5+B5</f>
        <v>9958</v>
      </c>
    </row>
    <row r="6" spans="1:7" ht="20" customHeight="1">
      <c r="A6" s="33"/>
      <c r="B6" s="41"/>
      <c r="C6" s="42"/>
      <c r="D6" s="42"/>
      <c r="E6" s="42"/>
      <c r="F6" s="42"/>
      <c r="G6" s="36"/>
    </row>
    <row r="7" spans="1:7" ht="20" customHeight="1">
      <c r="A7" s="37" t="s">
        <v>254</v>
      </c>
      <c r="B7" s="125" t="s">
        <v>250</v>
      </c>
      <c r="C7" s="121"/>
      <c r="D7" s="121"/>
      <c r="E7" s="121"/>
      <c r="F7" s="121"/>
      <c r="G7" s="55"/>
    </row>
    <row r="8" spans="1:7" ht="32" customHeight="1">
      <c r="A8" s="33"/>
      <c r="B8" s="34" t="s">
        <v>1186</v>
      </c>
      <c r="C8" s="35" t="s">
        <v>1187</v>
      </c>
      <c r="D8" s="35" t="s">
        <v>1188</v>
      </c>
      <c r="E8" s="35" t="s">
        <v>1189</v>
      </c>
      <c r="F8" s="35" t="s">
        <v>1190</v>
      </c>
      <c r="G8" s="54" t="s">
        <v>1207</v>
      </c>
    </row>
    <row r="9" spans="1:7" ht="32" customHeight="1">
      <c r="A9" s="37" t="s">
        <v>1191</v>
      </c>
      <c r="B9" s="38">
        <f>'BU-2'!B316</f>
        <v>379</v>
      </c>
      <c r="C9" s="39">
        <f>'BU-2'!C315</f>
        <v>851</v>
      </c>
      <c r="D9" s="39">
        <f>'BU-2'!D315</f>
        <v>451</v>
      </c>
      <c r="E9" s="39">
        <f>'BU-2'!F315</f>
        <v>56</v>
      </c>
      <c r="F9" s="39">
        <f>SUM(C9:E9)</f>
        <v>1358</v>
      </c>
      <c r="G9" s="40">
        <f>F9+B9</f>
        <v>1737</v>
      </c>
    </row>
    <row r="10" spans="1:7" ht="20" customHeight="1">
      <c r="A10" s="33"/>
      <c r="B10" s="41"/>
      <c r="C10" s="42"/>
      <c r="D10" s="42"/>
      <c r="E10" s="42"/>
      <c r="F10" s="42"/>
      <c r="G10" s="36"/>
    </row>
    <row r="11" spans="1:7" ht="20" customHeight="1">
      <c r="A11" s="33"/>
      <c r="B11" s="128"/>
      <c r="C11" s="121"/>
      <c r="D11" s="121"/>
      <c r="E11" s="121"/>
      <c r="F11" s="121"/>
      <c r="G11" s="55"/>
    </row>
    <row r="12" spans="1:7" ht="20" customHeight="1">
      <c r="A12" s="33"/>
      <c r="B12" s="86"/>
      <c r="C12" s="45"/>
      <c r="D12" s="45"/>
      <c r="E12" s="45"/>
      <c r="F12" s="45"/>
      <c r="G12" s="87"/>
    </row>
    <row r="13" spans="1:7" ht="20" customHeight="1">
      <c r="A13" s="33"/>
      <c r="B13" s="41"/>
      <c r="C13" s="42"/>
      <c r="D13" s="42"/>
      <c r="E13" s="42"/>
      <c r="F13" s="42"/>
      <c r="G13" s="36"/>
    </row>
    <row r="14" spans="1:7" ht="20" customHeight="1">
      <c r="A14" s="33"/>
      <c r="B14" s="41"/>
      <c r="C14" s="42"/>
      <c r="D14" s="42"/>
      <c r="E14" s="42"/>
      <c r="F14" s="42"/>
      <c r="G14" s="42"/>
    </row>
    <row r="15" spans="1:7" ht="32" customHeight="1">
      <c r="A15" s="37" t="s">
        <v>1209</v>
      </c>
      <c r="B15" s="56">
        <f>'BU-2'!B310+'BU-2'!E310</f>
        <v>4928</v>
      </c>
      <c r="C15" s="88">
        <f>'BU-2'!C310</f>
        <v>5566</v>
      </c>
      <c r="D15" s="88">
        <f>'BU-2'!D310</f>
        <v>1119</v>
      </c>
      <c r="E15" s="40">
        <f>'BU-2'!F310</f>
        <v>82</v>
      </c>
      <c r="F15" s="40">
        <f>SUM(C15:E15)</f>
        <v>6767</v>
      </c>
      <c r="G15" s="40">
        <f>F15+B15</f>
        <v>11695</v>
      </c>
    </row>
    <row r="17" spans="8:13" ht="27.75" customHeight="1">
      <c r="H17" s="117" t="s">
        <v>1198</v>
      </c>
      <c r="I17" s="117"/>
      <c r="J17" s="117"/>
      <c r="K17" s="117"/>
      <c r="L17" s="117"/>
      <c r="M17" s="117"/>
    </row>
    <row r="18" spans="8:13" ht="44" customHeight="1">
      <c r="H18" s="42"/>
      <c r="I18" s="49" t="s">
        <v>1199</v>
      </c>
      <c r="J18" s="49" t="s">
        <v>1200</v>
      </c>
      <c r="K18" s="49" t="s">
        <v>1201</v>
      </c>
      <c r="L18" s="49" t="s">
        <v>1202</v>
      </c>
      <c r="M18" s="49" t="s">
        <v>1203</v>
      </c>
    </row>
    <row r="19" spans="8:13" ht="20" customHeight="1">
      <c r="H19" s="49" t="s">
        <v>210</v>
      </c>
      <c r="I19" s="58">
        <f>B5/B15</f>
        <v>0.92309253246753242</v>
      </c>
      <c r="J19" s="58">
        <f>F5/F15</f>
        <v>0.79932023053051571</v>
      </c>
      <c r="K19" s="51">
        <f>I23*I19</f>
        <v>16599.973011363636</v>
      </c>
      <c r="L19" s="51">
        <f>J19*I24</f>
        <v>12578.902467858727</v>
      </c>
      <c r="M19" s="51">
        <f>L19+K19</f>
        <v>29178.875479222363</v>
      </c>
    </row>
    <row r="20" spans="8:13" ht="20" customHeight="1">
      <c r="H20" s="49" t="s">
        <v>250</v>
      </c>
      <c r="I20" s="58">
        <f>B9/B15</f>
        <v>7.6907467532467536E-2</v>
      </c>
      <c r="J20" s="58">
        <f>F9/F15</f>
        <v>0.20067976946948426</v>
      </c>
      <c r="K20" s="51">
        <f>I20*I23</f>
        <v>1383.0269886363637</v>
      </c>
      <c r="L20" s="51">
        <f>J20*I24</f>
        <v>3158.0975321412739</v>
      </c>
      <c r="M20" s="51">
        <f>L20+K20</f>
        <v>4541.1245207776374</v>
      </c>
    </row>
    <row r="21" spans="8:13" ht="20" customHeight="1">
      <c r="H21" s="42"/>
      <c r="I21" s="58"/>
      <c r="J21" s="58"/>
      <c r="K21" s="51"/>
      <c r="L21" s="51"/>
      <c r="M21" s="51"/>
    </row>
    <row r="22" spans="8:13" ht="20" customHeight="1">
      <c r="H22" s="42"/>
      <c r="I22" s="42"/>
      <c r="J22" s="42"/>
      <c r="K22" s="42"/>
      <c r="L22" s="42"/>
      <c r="M22" s="42"/>
    </row>
    <row r="23" spans="8:13" ht="32" customHeight="1">
      <c r="H23" s="49" t="s">
        <v>1464</v>
      </c>
      <c r="I23" s="39">
        <v>17983</v>
      </c>
      <c r="J23" s="42"/>
      <c r="K23" s="42"/>
      <c r="L23" s="42"/>
      <c r="M23" s="42"/>
    </row>
    <row r="24" spans="8:13" ht="32" customHeight="1">
      <c r="H24" s="49" t="s">
        <v>1465</v>
      </c>
      <c r="I24" s="39">
        <v>15737</v>
      </c>
      <c r="J24" s="42"/>
      <c r="K24" s="42"/>
      <c r="L24" s="42"/>
      <c r="M24" s="42"/>
    </row>
    <row r="25" spans="8:13" ht="20" customHeight="1">
      <c r="H25" s="42"/>
      <c r="I25" s="42"/>
      <c r="J25" s="42"/>
      <c r="K25" s="42"/>
      <c r="L25" s="42"/>
      <c r="M25" s="42"/>
    </row>
    <row r="26" spans="8:13" ht="20" customHeight="1">
      <c r="H26" s="42"/>
      <c r="I26" s="42"/>
      <c r="J26" s="42"/>
      <c r="K26" s="42"/>
      <c r="L26" s="42"/>
      <c r="M26" s="42"/>
    </row>
    <row r="27" spans="8:13" ht="20" customHeight="1">
      <c r="H27" s="42"/>
      <c r="I27" s="42"/>
      <c r="J27" s="42"/>
      <c r="K27" s="42"/>
      <c r="L27" s="42"/>
      <c r="M27" s="42"/>
    </row>
  </sheetData>
  <mergeCells count="5">
    <mergeCell ref="A1:G1"/>
    <mergeCell ref="B3:F3"/>
    <mergeCell ref="B7:F7"/>
    <mergeCell ref="B11:F11"/>
    <mergeCell ref="H17:M17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317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6328125" defaultRowHeight="20" customHeight="1"/>
  <cols>
    <col min="1" max="1" width="34.36328125" style="90" customWidth="1"/>
    <col min="2" max="2" width="11.81640625" style="90" customWidth="1"/>
    <col min="3" max="4" width="16.36328125" style="90" customWidth="1"/>
    <col min="5" max="5" width="23.36328125" style="90" customWidth="1"/>
    <col min="6" max="6" width="23" style="90" customWidth="1"/>
    <col min="7" max="9" width="14.81640625" style="90" customWidth="1"/>
    <col min="10" max="10" width="16.36328125" style="90" customWidth="1"/>
    <col min="11" max="16384" width="16.36328125" style="90"/>
  </cols>
  <sheetData>
    <row r="1" spans="1:9" ht="27.75" customHeight="1">
      <c r="A1" s="117" t="s">
        <v>1176</v>
      </c>
      <c r="B1" s="117"/>
      <c r="C1" s="117"/>
      <c r="D1" s="117"/>
      <c r="E1" s="117"/>
      <c r="F1" s="117"/>
      <c r="G1" s="117"/>
      <c r="H1" s="117"/>
      <c r="I1" s="117"/>
    </row>
    <row r="2" spans="1:9" ht="32.25" customHeight="1">
      <c r="A2" s="91" t="s">
        <v>1466</v>
      </c>
      <c r="B2" s="92" t="s">
        <v>1467</v>
      </c>
      <c r="C2" s="92" t="s">
        <v>1468</v>
      </c>
      <c r="D2" s="92" t="s">
        <v>1469</v>
      </c>
      <c r="E2" s="92" t="s">
        <v>1470</v>
      </c>
      <c r="F2" s="92" t="s">
        <v>1471</v>
      </c>
      <c r="G2" s="92" t="s">
        <v>254</v>
      </c>
      <c r="H2" s="92" t="s">
        <v>1472</v>
      </c>
      <c r="I2" s="92" t="s">
        <v>513</v>
      </c>
    </row>
    <row r="3" spans="1:9" ht="20.25" customHeight="1">
      <c r="A3" s="93" t="s">
        <v>1216</v>
      </c>
      <c r="B3" s="61"/>
      <c r="C3" s="32"/>
      <c r="D3" s="32"/>
      <c r="E3" s="32"/>
      <c r="F3" s="32"/>
      <c r="G3" s="32"/>
      <c r="H3" s="32"/>
      <c r="I3" s="32"/>
    </row>
    <row r="4" spans="1:9" ht="32" customHeight="1">
      <c r="A4" s="94" t="s">
        <v>1220</v>
      </c>
      <c r="B4" s="95">
        <v>16</v>
      </c>
      <c r="C4" s="69" t="s">
        <v>1218</v>
      </c>
      <c r="D4" s="69" t="s">
        <v>1218</v>
      </c>
      <c r="E4" s="69" t="s">
        <v>1218</v>
      </c>
      <c r="F4" s="69" t="s">
        <v>1218</v>
      </c>
      <c r="G4" s="96"/>
      <c r="H4" s="96"/>
      <c r="I4" s="96"/>
    </row>
    <row r="5" spans="1:9" ht="32" customHeight="1">
      <c r="A5" s="94" t="s">
        <v>1221</v>
      </c>
      <c r="B5" s="68" t="s">
        <v>1218</v>
      </c>
      <c r="C5" s="70">
        <v>19</v>
      </c>
      <c r="D5" s="69" t="s">
        <v>1218</v>
      </c>
      <c r="E5" s="69" t="s">
        <v>1218</v>
      </c>
      <c r="F5" s="69" t="s">
        <v>1218</v>
      </c>
      <c r="G5" s="96"/>
      <c r="H5" s="96"/>
      <c r="I5" s="96"/>
    </row>
    <row r="6" spans="1:9" ht="20" customHeight="1">
      <c r="A6" s="97" t="s">
        <v>1223</v>
      </c>
      <c r="B6" s="98">
        <v>16</v>
      </c>
      <c r="C6" s="73">
        <v>19</v>
      </c>
      <c r="D6" s="72" t="s">
        <v>1218</v>
      </c>
      <c r="E6" s="72" t="s">
        <v>1218</v>
      </c>
      <c r="F6" s="72" t="s">
        <v>1218</v>
      </c>
      <c r="G6" s="99"/>
      <c r="H6" s="99"/>
      <c r="I6" s="99"/>
    </row>
    <row r="7" spans="1:9" ht="32" customHeight="1">
      <c r="A7" s="100" t="s">
        <v>1224</v>
      </c>
      <c r="B7" s="41"/>
      <c r="C7" s="42"/>
      <c r="D7" s="42"/>
      <c r="E7" s="42"/>
      <c r="F7" s="42"/>
      <c r="G7" s="42"/>
      <c r="H7" s="42"/>
      <c r="I7" s="42"/>
    </row>
    <row r="8" spans="1:9" ht="20" customHeight="1">
      <c r="A8" s="94" t="s">
        <v>1226</v>
      </c>
      <c r="B8" s="68" t="s">
        <v>1218</v>
      </c>
      <c r="C8" s="70">
        <v>0</v>
      </c>
      <c r="D8" s="69" t="s">
        <v>1218</v>
      </c>
      <c r="E8" s="69" t="s">
        <v>1218</v>
      </c>
      <c r="F8" s="69" t="s">
        <v>1218</v>
      </c>
      <c r="G8" s="96"/>
      <c r="H8" s="96"/>
      <c r="I8" s="96"/>
    </row>
    <row r="9" spans="1:9" ht="32" customHeight="1">
      <c r="A9" s="94" t="s">
        <v>1227</v>
      </c>
      <c r="B9" s="95">
        <v>0</v>
      </c>
      <c r="C9" s="69" t="s">
        <v>1218</v>
      </c>
      <c r="D9" s="69" t="s">
        <v>1218</v>
      </c>
      <c r="E9" s="69" t="s">
        <v>1218</v>
      </c>
      <c r="F9" s="69" t="s">
        <v>1218</v>
      </c>
      <c r="G9" s="96"/>
      <c r="H9" s="96"/>
      <c r="I9" s="96"/>
    </row>
    <row r="10" spans="1:9" ht="20" customHeight="1">
      <c r="A10" s="94" t="s">
        <v>1473</v>
      </c>
      <c r="B10" s="95">
        <v>0</v>
      </c>
      <c r="C10" s="69" t="s">
        <v>1218</v>
      </c>
      <c r="D10" s="69" t="s">
        <v>1218</v>
      </c>
      <c r="E10" s="70">
        <v>14</v>
      </c>
      <c r="F10" s="69" t="s">
        <v>1218</v>
      </c>
      <c r="G10" s="96"/>
      <c r="H10" s="96"/>
      <c r="I10" s="96"/>
    </row>
    <row r="11" spans="1:9" ht="20" customHeight="1">
      <c r="A11" s="94" t="s">
        <v>1474</v>
      </c>
      <c r="B11" s="95">
        <v>3</v>
      </c>
      <c r="C11" s="69" t="s">
        <v>1218</v>
      </c>
      <c r="D11" s="69" t="s">
        <v>1218</v>
      </c>
      <c r="E11" s="69" t="s">
        <v>1218</v>
      </c>
      <c r="F11" s="69" t="s">
        <v>1218</v>
      </c>
      <c r="G11" s="96"/>
      <c r="H11" s="96"/>
      <c r="I11" s="96"/>
    </row>
    <row r="12" spans="1:9" ht="20" customHeight="1">
      <c r="A12" s="94" t="s">
        <v>1230</v>
      </c>
      <c r="B12" s="95">
        <v>0</v>
      </c>
      <c r="C12" s="69" t="s">
        <v>1218</v>
      </c>
      <c r="D12" s="69" t="s">
        <v>1218</v>
      </c>
      <c r="E12" s="69" t="s">
        <v>1218</v>
      </c>
      <c r="F12" s="69" t="s">
        <v>1218</v>
      </c>
      <c r="G12" s="96"/>
      <c r="H12" s="96"/>
      <c r="I12" s="96"/>
    </row>
    <row r="13" spans="1:9" ht="32" customHeight="1">
      <c r="A13" s="94" t="s">
        <v>1231</v>
      </c>
      <c r="B13" s="68" t="s">
        <v>1218</v>
      </c>
      <c r="C13" s="69" t="s">
        <v>1218</v>
      </c>
      <c r="D13" s="69" t="s">
        <v>1218</v>
      </c>
      <c r="E13" s="70">
        <v>3</v>
      </c>
      <c r="F13" s="69" t="s">
        <v>1218</v>
      </c>
      <c r="G13" s="96"/>
      <c r="H13" s="96"/>
      <c r="I13" s="96"/>
    </row>
    <row r="14" spans="1:9" ht="20" customHeight="1">
      <c r="A14" s="94" t="s">
        <v>1475</v>
      </c>
      <c r="B14" s="95">
        <v>3</v>
      </c>
      <c r="C14" s="69" t="s">
        <v>1218</v>
      </c>
      <c r="D14" s="69" t="s">
        <v>1218</v>
      </c>
      <c r="E14" s="69" t="s">
        <v>1218</v>
      </c>
      <c r="F14" s="69" t="s">
        <v>1218</v>
      </c>
      <c r="G14" s="96"/>
      <c r="H14" s="96"/>
      <c r="I14" s="96"/>
    </row>
    <row r="15" spans="1:9" ht="20" customHeight="1">
      <c r="A15" s="94" t="s">
        <v>1476</v>
      </c>
      <c r="B15" s="95">
        <v>0</v>
      </c>
      <c r="C15" s="69" t="s">
        <v>1218</v>
      </c>
      <c r="D15" s="69" t="s">
        <v>1218</v>
      </c>
      <c r="E15" s="69" t="s">
        <v>1218</v>
      </c>
      <c r="F15" s="69" t="s">
        <v>1218</v>
      </c>
      <c r="G15" s="96"/>
      <c r="H15" s="96"/>
      <c r="I15" s="96"/>
    </row>
    <row r="16" spans="1:9" ht="20" customHeight="1">
      <c r="A16" s="94" t="s">
        <v>1477</v>
      </c>
      <c r="B16" s="95">
        <v>2</v>
      </c>
      <c r="C16" s="70">
        <v>1</v>
      </c>
      <c r="D16" s="69" t="s">
        <v>1218</v>
      </c>
      <c r="E16" s="69" t="s">
        <v>1218</v>
      </c>
      <c r="F16" s="69" t="s">
        <v>1218</v>
      </c>
      <c r="G16" s="96"/>
      <c r="H16" s="96"/>
      <c r="I16" s="96"/>
    </row>
    <row r="17" spans="1:9" ht="20" customHeight="1">
      <c r="A17" s="94" t="s">
        <v>1235</v>
      </c>
      <c r="B17" s="95">
        <v>4</v>
      </c>
      <c r="C17" s="69" t="s">
        <v>1218</v>
      </c>
      <c r="D17" s="69" t="s">
        <v>1218</v>
      </c>
      <c r="E17" s="69" t="s">
        <v>1218</v>
      </c>
      <c r="F17" s="69" t="s">
        <v>1218</v>
      </c>
      <c r="G17" s="96"/>
      <c r="H17" s="96"/>
      <c r="I17" s="96"/>
    </row>
    <row r="18" spans="1:9" ht="32" customHeight="1">
      <c r="A18" s="94" t="s">
        <v>1478</v>
      </c>
      <c r="B18" s="68" t="s">
        <v>1218</v>
      </c>
      <c r="C18" s="70">
        <v>3</v>
      </c>
      <c r="D18" s="70">
        <v>6</v>
      </c>
      <c r="E18" s="69" t="s">
        <v>1218</v>
      </c>
      <c r="F18" s="69" t="s">
        <v>1218</v>
      </c>
      <c r="G18" s="96"/>
      <c r="H18" s="96"/>
      <c r="I18" s="96"/>
    </row>
    <row r="19" spans="1:9" ht="20" customHeight="1">
      <c r="A19" s="97" t="s">
        <v>1223</v>
      </c>
      <c r="B19" s="98">
        <v>12</v>
      </c>
      <c r="C19" s="73">
        <v>4</v>
      </c>
      <c r="D19" s="73">
        <v>6</v>
      </c>
      <c r="E19" s="73">
        <v>17</v>
      </c>
      <c r="F19" s="72" t="s">
        <v>1218</v>
      </c>
      <c r="G19" s="99"/>
      <c r="H19" s="99"/>
      <c r="I19" s="99"/>
    </row>
    <row r="20" spans="1:9" ht="20" customHeight="1">
      <c r="A20" s="100" t="s">
        <v>1241</v>
      </c>
      <c r="B20" s="41"/>
      <c r="C20" s="42"/>
      <c r="D20" s="42"/>
      <c r="E20" s="42"/>
      <c r="F20" s="42"/>
      <c r="G20" s="42"/>
      <c r="H20" s="42"/>
      <c r="I20" s="42"/>
    </row>
    <row r="21" spans="1:9" ht="20" customHeight="1">
      <c r="A21" s="94" t="s">
        <v>1479</v>
      </c>
      <c r="B21" s="68" t="s">
        <v>1218</v>
      </c>
      <c r="C21" s="70">
        <v>6</v>
      </c>
      <c r="D21" s="70">
        <v>3</v>
      </c>
      <c r="E21" s="69" t="s">
        <v>1218</v>
      </c>
      <c r="F21" s="69" t="s">
        <v>1218</v>
      </c>
      <c r="G21" s="69" t="s">
        <v>1480</v>
      </c>
      <c r="H21" s="96"/>
      <c r="I21" s="96"/>
    </row>
    <row r="22" spans="1:9" ht="20" customHeight="1">
      <c r="A22" s="94" t="s">
        <v>1242</v>
      </c>
      <c r="B22" s="68" t="s">
        <v>1218</v>
      </c>
      <c r="C22" s="70">
        <v>0</v>
      </c>
      <c r="D22" s="70">
        <v>2</v>
      </c>
      <c r="E22" s="69" t="s">
        <v>1218</v>
      </c>
      <c r="F22" s="69" t="s">
        <v>1218</v>
      </c>
      <c r="G22" s="96"/>
      <c r="H22" s="96"/>
      <c r="I22" s="96"/>
    </row>
    <row r="23" spans="1:9" ht="20" customHeight="1">
      <c r="A23" s="94" t="s">
        <v>1481</v>
      </c>
      <c r="B23" s="95">
        <v>52</v>
      </c>
      <c r="C23" s="69" t="s">
        <v>1218</v>
      </c>
      <c r="D23" s="69" t="s">
        <v>1218</v>
      </c>
      <c r="E23" s="69" t="s">
        <v>1218</v>
      </c>
      <c r="F23" s="69" t="s">
        <v>1218</v>
      </c>
      <c r="G23" s="96"/>
      <c r="H23" s="96"/>
      <c r="I23" s="96"/>
    </row>
    <row r="24" spans="1:9" ht="20" customHeight="1">
      <c r="A24" s="94" t="s">
        <v>1243</v>
      </c>
      <c r="B24" s="68" t="s">
        <v>1218</v>
      </c>
      <c r="C24" s="70">
        <v>26</v>
      </c>
      <c r="D24" s="70">
        <v>13</v>
      </c>
      <c r="E24" s="69" t="s">
        <v>1218</v>
      </c>
      <c r="F24" s="69" t="s">
        <v>1218</v>
      </c>
      <c r="G24" s="69" t="s">
        <v>1482</v>
      </c>
      <c r="H24" s="96"/>
      <c r="I24" s="96"/>
    </row>
    <row r="25" spans="1:9" ht="32" customHeight="1">
      <c r="A25" s="94" t="s">
        <v>1244</v>
      </c>
      <c r="B25" s="68" t="s">
        <v>1218</v>
      </c>
      <c r="C25" s="70">
        <v>184</v>
      </c>
      <c r="D25" s="69" t="s">
        <v>1218</v>
      </c>
      <c r="E25" s="70">
        <v>1</v>
      </c>
      <c r="F25" s="69" t="s">
        <v>1218</v>
      </c>
      <c r="G25" s="96"/>
      <c r="H25" s="96"/>
      <c r="I25" s="96"/>
    </row>
    <row r="26" spans="1:9" ht="20" customHeight="1">
      <c r="A26" s="94" t="s">
        <v>1245</v>
      </c>
      <c r="B26" s="95">
        <v>93</v>
      </c>
      <c r="C26" s="70">
        <v>11</v>
      </c>
      <c r="D26" s="70">
        <v>5</v>
      </c>
      <c r="E26" s="69" t="s">
        <v>1218</v>
      </c>
      <c r="F26" s="69" t="s">
        <v>1218</v>
      </c>
      <c r="G26" s="96"/>
      <c r="H26" s="96"/>
      <c r="I26" s="96"/>
    </row>
    <row r="27" spans="1:9" ht="20" customHeight="1">
      <c r="A27" s="94" t="s">
        <v>1247</v>
      </c>
      <c r="B27" s="68" t="s">
        <v>1218</v>
      </c>
      <c r="C27" s="69" t="s">
        <v>1218</v>
      </c>
      <c r="D27" s="70">
        <v>0</v>
      </c>
      <c r="E27" s="69" t="s">
        <v>1218</v>
      </c>
      <c r="F27" s="69" t="s">
        <v>1218</v>
      </c>
      <c r="G27" s="96"/>
      <c r="H27" s="96"/>
      <c r="I27" s="96"/>
    </row>
    <row r="28" spans="1:9" ht="20" customHeight="1">
      <c r="A28" s="94" t="s">
        <v>1248</v>
      </c>
      <c r="B28" s="68" t="s">
        <v>1218</v>
      </c>
      <c r="C28" s="70">
        <v>28</v>
      </c>
      <c r="D28" s="70">
        <v>10</v>
      </c>
      <c r="E28" s="69" t="s">
        <v>1218</v>
      </c>
      <c r="F28" s="69" t="s">
        <v>1218</v>
      </c>
      <c r="G28" s="96"/>
      <c r="H28" s="96"/>
      <c r="I28" s="69" t="s">
        <v>1480</v>
      </c>
    </row>
    <row r="29" spans="1:9" ht="20" customHeight="1">
      <c r="A29" s="94" t="s">
        <v>1249</v>
      </c>
      <c r="B29" s="68" t="s">
        <v>1218</v>
      </c>
      <c r="C29" s="70">
        <v>11</v>
      </c>
      <c r="D29" s="69" t="s">
        <v>1218</v>
      </c>
      <c r="E29" s="69" t="s">
        <v>1218</v>
      </c>
      <c r="F29" s="69" t="s">
        <v>1218</v>
      </c>
      <c r="G29" s="69" t="s">
        <v>1480</v>
      </c>
      <c r="H29" s="96"/>
      <c r="I29" s="96"/>
    </row>
    <row r="30" spans="1:9" ht="20" customHeight="1">
      <c r="A30" s="94" t="s">
        <v>1251</v>
      </c>
      <c r="B30" s="68" t="s">
        <v>1218</v>
      </c>
      <c r="C30" s="69" t="s">
        <v>1218</v>
      </c>
      <c r="D30" s="70">
        <v>10</v>
      </c>
      <c r="E30" s="69" t="s">
        <v>1218</v>
      </c>
      <c r="F30" s="69" t="s">
        <v>1218</v>
      </c>
      <c r="G30" s="96"/>
      <c r="H30" s="96"/>
      <c r="I30" s="96"/>
    </row>
    <row r="31" spans="1:9" ht="32" customHeight="1">
      <c r="A31" s="94" t="s">
        <v>1483</v>
      </c>
      <c r="B31" s="68" t="s">
        <v>1218</v>
      </c>
      <c r="C31" s="70">
        <v>3</v>
      </c>
      <c r="D31" s="70">
        <v>4</v>
      </c>
      <c r="E31" s="69" t="s">
        <v>1218</v>
      </c>
      <c r="F31" s="69" t="s">
        <v>1218</v>
      </c>
      <c r="G31" s="96"/>
      <c r="H31" s="96"/>
      <c r="I31" s="96"/>
    </row>
    <row r="32" spans="1:9" ht="20" customHeight="1">
      <c r="A32" s="94" t="s">
        <v>1484</v>
      </c>
      <c r="B32" s="95">
        <v>7</v>
      </c>
      <c r="C32" s="69" t="s">
        <v>1218</v>
      </c>
      <c r="D32" s="69" t="s">
        <v>1218</v>
      </c>
      <c r="E32" s="69" t="s">
        <v>1218</v>
      </c>
      <c r="F32" s="69" t="s">
        <v>1218</v>
      </c>
      <c r="G32" s="96"/>
      <c r="H32" s="96"/>
      <c r="I32" s="96"/>
    </row>
    <row r="33" spans="1:9" ht="20" customHeight="1">
      <c r="A33" s="94" t="s">
        <v>1485</v>
      </c>
      <c r="B33" s="95">
        <v>1</v>
      </c>
      <c r="C33" s="69" t="s">
        <v>1218</v>
      </c>
      <c r="D33" s="69" t="s">
        <v>1218</v>
      </c>
      <c r="E33" s="69" t="s">
        <v>1218</v>
      </c>
      <c r="F33" s="69" t="s">
        <v>1218</v>
      </c>
      <c r="G33" s="96"/>
      <c r="H33" s="96"/>
      <c r="I33" s="96"/>
    </row>
    <row r="34" spans="1:9" ht="20" customHeight="1">
      <c r="A34" s="94" t="s">
        <v>1255</v>
      </c>
      <c r="B34" s="68" t="s">
        <v>1218</v>
      </c>
      <c r="C34" s="70">
        <v>200</v>
      </c>
      <c r="D34" s="70">
        <v>3</v>
      </c>
      <c r="E34" s="69" t="s">
        <v>1218</v>
      </c>
      <c r="F34" s="69" t="s">
        <v>1218</v>
      </c>
      <c r="G34" s="96"/>
      <c r="H34" s="96"/>
      <c r="I34" s="69" t="s">
        <v>1480</v>
      </c>
    </row>
    <row r="35" spans="1:9" ht="20" customHeight="1">
      <c r="A35" s="94" t="s">
        <v>1257</v>
      </c>
      <c r="B35" s="68" t="s">
        <v>1218</v>
      </c>
      <c r="C35" s="69" t="s">
        <v>1218</v>
      </c>
      <c r="D35" s="70">
        <v>1</v>
      </c>
      <c r="E35" s="69" t="s">
        <v>1218</v>
      </c>
      <c r="F35" s="69" t="s">
        <v>1218</v>
      </c>
      <c r="G35" s="96"/>
      <c r="H35" s="96"/>
      <c r="I35" s="96"/>
    </row>
    <row r="36" spans="1:9" ht="32" customHeight="1">
      <c r="A36" s="94" t="s">
        <v>1486</v>
      </c>
      <c r="B36" s="95">
        <v>24</v>
      </c>
      <c r="C36" s="69" t="s">
        <v>1218</v>
      </c>
      <c r="D36" s="69" t="s">
        <v>1218</v>
      </c>
      <c r="E36" s="69" t="s">
        <v>1218</v>
      </c>
      <c r="F36" s="69" t="s">
        <v>1218</v>
      </c>
      <c r="G36" s="96"/>
      <c r="H36" s="96"/>
      <c r="I36" s="96"/>
    </row>
    <row r="37" spans="1:9" ht="20" customHeight="1">
      <c r="A37" s="94" t="s">
        <v>1262</v>
      </c>
      <c r="B37" s="68" t="s">
        <v>1218</v>
      </c>
      <c r="C37" s="69" t="s">
        <v>1218</v>
      </c>
      <c r="D37" s="70">
        <v>0</v>
      </c>
      <c r="E37" s="69" t="s">
        <v>1218</v>
      </c>
      <c r="F37" s="69" t="s">
        <v>1218</v>
      </c>
      <c r="G37" s="69" t="s">
        <v>1487</v>
      </c>
      <c r="H37" s="96"/>
      <c r="I37" s="96"/>
    </row>
    <row r="38" spans="1:9" ht="20" customHeight="1">
      <c r="A38" s="94" t="s">
        <v>1488</v>
      </c>
      <c r="B38" s="68" t="s">
        <v>1218</v>
      </c>
      <c r="C38" s="70">
        <v>0</v>
      </c>
      <c r="D38" s="70">
        <v>0</v>
      </c>
      <c r="E38" s="69" t="s">
        <v>1218</v>
      </c>
      <c r="F38" s="69" t="s">
        <v>1218</v>
      </c>
      <c r="G38" s="69" t="s">
        <v>1480</v>
      </c>
      <c r="H38" s="96"/>
      <c r="I38" s="96"/>
    </row>
    <row r="39" spans="1:9" ht="20" customHeight="1">
      <c r="A39" s="94" t="s">
        <v>1489</v>
      </c>
      <c r="B39" s="95">
        <v>57</v>
      </c>
      <c r="C39" s="69" t="s">
        <v>1218</v>
      </c>
      <c r="D39" s="70">
        <v>3</v>
      </c>
      <c r="E39" s="69" t="s">
        <v>1218</v>
      </c>
      <c r="F39" s="69" t="s">
        <v>1218</v>
      </c>
      <c r="G39" s="96"/>
      <c r="H39" s="96"/>
      <c r="I39" s="96"/>
    </row>
    <row r="40" spans="1:9" ht="20" customHeight="1">
      <c r="A40" s="94" t="s">
        <v>1490</v>
      </c>
      <c r="B40" s="68" t="s">
        <v>1218</v>
      </c>
      <c r="C40" s="69" t="s">
        <v>1218</v>
      </c>
      <c r="D40" s="70">
        <v>1</v>
      </c>
      <c r="E40" s="69" t="s">
        <v>1218</v>
      </c>
      <c r="F40" s="69" t="s">
        <v>1218</v>
      </c>
      <c r="G40" s="96"/>
      <c r="H40" s="96"/>
      <c r="I40" s="96"/>
    </row>
    <row r="41" spans="1:9" ht="20" customHeight="1">
      <c r="A41" s="94" t="s">
        <v>1264</v>
      </c>
      <c r="B41" s="68" t="s">
        <v>1218</v>
      </c>
      <c r="C41" s="69" t="s">
        <v>1218</v>
      </c>
      <c r="D41" s="70">
        <v>2</v>
      </c>
      <c r="E41" s="69" t="s">
        <v>1218</v>
      </c>
      <c r="F41" s="69" t="s">
        <v>1218</v>
      </c>
      <c r="G41" s="69" t="s">
        <v>1480</v>
      </c>
      <c r="H41" s="96"/>
      <c r="I41" s="96"/>
    </row>
    <row r="42" spans="1:9" ht="20" customHeight="1">
      <c r="A42" s="94" t="s">
        <v>1265</v>
      </c>
      <c r="B42" s="95">
        <v>111</v>
      </c>
      <c r="C42" s="70">
        <v>1</v>
      </c>
      <c r="D42" s="70">
        <v>9</v>
      </c>
      <c r="E42" s="69" t="s">
        <v>1218</v>
      </c>
      <c r="F42" s="69" t="s">
        <v>1218</v>
      </c>
      <c r="G42" s="69" t="s">
        <v>1480</v>
      </c>
      <c r="H42" s="96"/>
      <c r="I42" s="96"/>
    </row>
    <row r="43" spans="1:9" ht="20" customHeight="1">
      <c r="A43" s="94" t="s">
        <v>1266</v>
      </c>
      <c r="B43" s="68" t="s">
        <v>1218</v>
      </c>
      <c r="C43" s="70">
        <v>7</v>
      </c>
      <c r="D43" s="70">
        <v>1</v>
      </c>
      <c r="E43" s="69" t="s">
        <v>1218</v>
      </c>
      <c r="F43" s="69" t="s">
        <v>1218</v>
      </c>
      <c r="G43" s="69" t="s">
        <v>1480</v>
      </c>
      <c r="H43" s="96"/>
      <c r="I43" s="96"/>
    </row>
    <row r="44" spans="1:9" ht="20" customHeight="1">
      <c r="A44" s="94" t="s">
        <v>1491</v>
      </c>
      <c r="B44" s="68" t="s">
        <v>1218</v>
      </c>
      <c r="C44" s="69" t="s">
        <v>1218</v>
      </c>
      <c r="D44" s="70">
        <v>3</v>
      </c>
      <c r="E44" s="69" t="s">
        <v>1218</v>
      </c>
      <c r="F44" s="69" t="s">
        <v>1218</v>
      </c>
      <c r="G44" s="69" t="s">
        <v>1480</v>
      </c>
      <c r="H44" s="96"/>
      <c r="I44" s="96"/>
    </row>
    <row r="45" spans="1:9" ht="20.25" customHeight="1">
      <c r="A45" s="94" t="s">
        <v>1492</v>
      </c>
      <c r="B45" s="68" t="s">
        <v>1218</v>
      </c>
      <c r="C45" s="69" t="s">
        <v>1218</v>
      </c>
      <c r="D45" s="69" t="s">
        <v>1218</v>
      </c>
      <c r="E45" s="70">
        <v>1</v>
      </c>
      <c r="F45" s="69" t="s">
        <v>1218</v>
      </c>
      <c r="G45" s="101" t="s">
        <v>1480</v>
      </c>
      <c r="H45" s="96"/>
      <c r="I45" s="96"/>
    </row>
    <row r="46" spans="1:9" ht="32.5" customHeight="1">
      <c r="A46" s="94" t="s">
        <v>1493</v>
      </c>
      <c r="B46" s="95">
        <v>77</v>
      </c>
      <c r="C46" s="70">
        <v>11</v>
      </c>
      <c r="D46" s="70">
        <v>0</v>
      </c>
      <c r="E46" s="69" t="s">
        <v>1218</v>
      </c>
      <c r="F46" s="102" t="s">
        <v>1218</v>
      </c>
      <c r="G46" s="103" t="s">
        <v>1494</v>
      </c>
      <c r="H46" s="104"/>
      <c r="I46" s="96"/>
    </row>
    <row r="47" spans="1:9" ht="20.25" customHeight="1">
      <c r="A47" s="97" t="s">
        <v>1223</v>
      </c>
      <c r="B47" s="98">
        <v>422</v>
      </c>
      <c r="C47" s="73">
        <v>488</v>
      </c>
      <c r="D47" s="73">
        <v>70</v>
      </c>
      <c r="E47" s="73">
        <v>2</v>
      </c>
      <c r="F47" s="72" t="s">
        <v>1218</v>
      </c>
      <c r="G47" s="105"/>
      <c r="H47" s="99"/>
      <c r="I47" s="99"/>
    </row>
    <row r="48" spans="1:9" ht="32" customHeight="1">
      <c r="A48" s="100" t="s">
        <v>1269</v>
      </c>
      <c r="B48" s="41"/>
      <c r="C48" s="42"/>
      <c r="D48" s="42"/>
      <c r="E48" s="42"/>
      <c r="F48" s="42"/>
      <c r="G48" s="42"/>
      <c r="H48" s="42"/>
      <c r="I48" s="42"/>
    </row>
    <row r="49" spans="1:9" ht="20" customHeight="1">
      <c r="A49" s="94" t="s">
        <v>1495</v>
      </c>
      <c r="B49" s="68" t="s">
        <v>1218</v>
      </c>
      <c r="C49" s="70">
        <v>39</v>
      </c>
      <c r="D49" s="69" t="s">
        <v>1218</v>
      </c>
      <c r="E49" s="69" t="s">
        <v>1218</v>
      </c>
      <c r="F49" s="69" t="s">
        <v>1218</v>
      </c>
      <c r="G49" s="96"/>
      <c r="H49" s="96"/>
      <c r="I49" s="96"/>
    </row>
    <row r="50" spans="1:9" ht="20" customHeight="1">
      <c r="A50" s="94" t="s">
        <v>1496</v>
      </c>
      <c r="B50" s="68" t="s">
        <v>1218</v>
      </c>
      <c r="C50" s="69" t="s">
        <v>1497</v>
      </c>
      <c r="D50" s="69" t="s">
        <v>1218</v>
      </c>
      <c r="E50" s="69" t="s">
        <v>1218</v>
      </c>
      <c r="F50" s="69" t="s">
        <v>1218</v>
      </c>
      <c r="G50" s="96"/>
      <c r="H50" s="96"/>
      <c r="I50" s="96"/>
    </row>
    <row r="51" spans="1:9" ht="32" customHeight="1">
      <c r="A51" s="94" t="s">
        <v>1270</v>
      </c>
      <c r="B51" s="95">
        <v>778</v>
      </c>
      <c r="C51" s="69" t="s">
        <v>1498</v>
      </c>
      <c r="D51" s="69" t="s">
        <v>1218</v>
      </c>
      <c r="E51" s="69" t="s">
        <v>1218</v>
      </c>
      <c r="F51" s="69" t="s">
        <v>1218</v>
      </c>
      <c r="G51" s="96"/>
      <c r="H51" s="96"/>
      <c r="I51" s="96"/>
    </row>
    <row r="52" spans="1:9" ht="32" customHeight="1">
      <c r="A52" s="94" t="s">
        <v>1499</v>
      </c>
      <c r="B52" s="68" t="s">
        <v>1218</v>
      </c>
      <c r="C52" s="69" t="s">
        <v>1500</v>
      </c>
      <c r="D52" s="69" t="s">
        <v>1218</v>
      </c>
      <c r="E52" s="70">
        <v>64</v>
      </c>
      <c r="F52" s="69" t="s">
        <v>1218</v>
      </c>
      <c r="G52" s="96"/>
      <c r="H52" s="96"/>
      <c r="I52" s="96"/>
    </row>
    <row r="53" spans="1:9" ht="20" customHeight="1">
      <c r="A53" s="94" t="s">
        <v>1501</v>
      </c>
      <c r="B53" s="68" t="s">
        <v>1218</v>
      </c>
      <c r="C53" s="69" t="s">
        <v>1502</v>
      </c>
      <c r="D53" s="69" t="s">
        <v>1218</v>
      </c>
      <c r="E53" s="69" t="s">
        <v>1218</v>
      </c>
      <c r="F53" s="69" t="s">
        <v>1218</v>
      </c>
      <c r="G53" s="96"/>
      <c r="H53" s="96"/>
      <c r="I53" s="96"/>
    </row>
    <row r="54" spans="1:9" ht="32" customHeight="1">
      <c r="A54" s="94" t="s">
        <v>1503</v>
      </c>
      <c r="B54" s="68" t="s">
        <v>1218</v>
      </c>
      <c r="C54" s="69" t="s">
        <v>1504</v>
      </c>
      <c r="D54" s="70">
        <v>2</v>
      </c>
      <c r="E54" s="70">
        <v>39</v>
      </c>
      <c r="F54" s="69" t="s">
        <v>1218</v>
      </c>
      <c r="G54" s="96"/>
      <c r="H54" s="96"/>
      <c r="I54" s="96"/>
    </row>
    <row r="55" spans="1:9" ht="32" customHeight="1">
      <c r="A55" s="94" t="s">
        <v>1505</v>
      </c>
      <c r="B55" s="68" t="s">
        <v>1218</v>
      </c>
      <c r="C55" s="69" t="s">
        <v>1218</v>
      </c>
      <c r="D55" s="69" t="s">
        <v>1218</v>
      </c>
      <c r="E55" s="70">
        <v>10</v>
      </c>
      <c r="F55" s="69" t="s">
        <v>1218</v>
      </c>
      <c r="G55" s="96"/>
      <c r="H55" s="96"/>
      <c r="I55" s="96"/>
    </row>
    <row r="56" spans="1:9" ht="32" customHeight="1">
      <c r="A56" s="94" t="s">
        <v>1506</v>
      </c>
      <c r="B56" s="68" t="s">
        <v>1218</v>
      </c>
      <c r="C56" s="69" t="s">
        <v>1218</v>
      </c>
      <c r="D56" s="69" t="s">
        <v>1218</v>
      </c>
      <c r="E56" s="70">
        <v>17</v>
      </c>
      <c r="F56" s="69" t="s">
        <v>1218</v>
      </c>
      <c r="G56" s="96"/>
      <c r="H56" s="96"/>
      <c r="I56" s="96"/>
    </row>
    <row r="57" spans="1:9" ht="20" customHeight="1">
      <c r="A57" s="94" t="s">
        <v>1273</v>
      </c>
      <c r="B57" s="68" t="s">
        <v>1218</v>
      </c>
      <c r="C57" s="69" t="s">
        <v>1507</v>
      </c>
      <c r="D57" s="69" t="s">
        <v>1218</v>
      </c>
      <c r="E57" s="69" t="s">
        <v>1218</v>
      </c>
      <c r="F57" s="69" t="s">
        <v>1218</v>
      </c>
      <c r="G57" s="96"/>
      <c r="H57" s="96"/>
      <c r="I57" s="96"/>
    </row>
    <row r="58" spans="1:9" ht="32" customHeight="1">
      <c r="A58" s="94" t="s">
        <v>1508</v>
      </c>
      <c r="B58" s="95">
        <v>82</v>
      </c>
      <c r="C58" s="70">
        <v>44</v>
      </c>
      <c r="D58" s="69" t="s">
        <v>1218</v>
      </c>
      <c r="E58" s="69" t="s">
        <v>1218</v>
      </c>
      <c r="F58" s="69" t="s">
        <v>1218</v>
      </c>
      <c r="G58" s="96"/>
      <c r="H58" s="96"/>
      <c r="I58" s="96"/>
    </row>
    <row r="59" spans="1:9" ht="32" customHeight="1">
      <c r="A59" s="94" t="s">
        <v>1509</v>
      </c>
      <c r="B59" s="95">
        <v>2</v>
      </c>
      <c r="C59" s="69" t="s">
        <v>1218</v>
      </c>
      <c r="D59" s="69" t="s">
        <v>1218</v>
      </c>
      <c r="E59" s="70">
        <v>0</v>
      </c>
      <c r="F59" s="69" t="s">
        <v>1218</v>
      </c>
      <c r="G59" s="96"/>
      <c r="H59" s="96"/>
      <c r="I59" s="96"/>
    </row>
    <row r="60" spans="1:9" ht="32" customHeight="1">
      <c r="A60" s="94" t="s">
        <v>1510</v>
      </c>
      <c r="B60" s="68" t="s">
        <v>1218</v>
      </c>
      <c r="C60" s="69" t="s">
        <v>1511</v>
      </c>
      <c r="D60" s="69" t="s">
        <v>1218</v>
      </c>
      <c r="E60" s="69" t="s">
        <v>1218</v>
      </c>
      <c r="F60" s="69" t="s">
        <v>1218</v>
      </c>
      <c r="G60" s="96"/>
      <c r="H60" s="96"/>
      <c r="I60" s="96"/>
    </row>
    <row r="61" spans="1:9" ht="20" customHeight="1">
      <c r="A61" s="94" t="s">
        <v>1512</v>
      </c>
      <c r="B61" s="68" t="s">
        <v>1218</v>
      </c>
      <c r="C61" s="69" t="s">
        <v>1513</v>
      </c>
      <c r="D61" s="69" t="s">
        <v>1218</v>
      </c>
      <c r="E61" s="69" t="s">
        <v>1218</v>
      </c>
      <c r="F61" s="69" t="s">
        <v>1218</v>
      </c>
      <c r="G61" s="96"/>
      <c r="H61" s="96"/>
      <c r="I61" s="96"/>
    </row>
    <row r="62" spans="1:9" ht="20" customHeight="1">
      <c r="A62" s="94" t="s">
        <v>1514</v>
      </c>
      <c r="B62" s="68" t="s">
        <v>1218</v>
      </c>
      <c r="C62" s="69" t="s">
        <v>1515</v>
      </c>
      <c r="D62" s="69" t="s">
        <v>1218</v>
      </c>
      <c r="E62" s="69" t="s">
        <v>1218</v>
      </c>
      <c r="F62" s="69" t="s">
        <v>1218</v>
      </c>
      <c r="G62" s="96"/>
      <c r="H62" s="96"/>
      <c r="I62" s="96"/>
    </row>
    <row r="63" spans="1:9" ht="32" customHeight="1">
      <c r="A63" s="94" t="s">
        <v>1516</v>
      </c>
      <c r="B63" s="68" t="s">
        <v>1218</v>
      </c>
      <c r="C63" s="69" t="s">
        <v>1517</v>
      </c>
      <c r="D63" s="69" t="s">
        <v>1218</v>
      </c>
      <c r="E63" s="69" t="s">
        <v>1218</v>
      </c>
      <c r="F63" s="69" t="s">
        <v>1218</v>
      </c>
      <c r="G63" s="96"/>
      <c r="H63" s="96"/>
      <c r="I63" s="96"/>
    </row>
    <row r="64" spans="1:9" ht="20" customHeight="1">
      <c r="A64" s="94" t="s">
        <v>1518</v>
      </c>
      <c r="B64" s="68" t="s">
        <v>1218</v>
      </c>
      <c r="C64" s="70">
        <v>42</v>
      </c>
      <c r="D64" s="69" t="s">
        <v>1218</v>
      </c>
      <c r="E64" s="69" t="s">
        <v>1218</v>
      </c>
      <c r="F64" s="69" t="s">
        <v>1218</v>
      </c>
      <c r="G64" s="96"/>
      <c r="H64" s="96"/>
      <c r="I64" s="96"/>
    </row>
    <row r="65" spans="1:9" ht="32" customHeight="1">
      <c r="A65" s="94" t="s">
        <v>1519</v>
      </c>
      <c r="B65" s="68" t="s">
        <v>1218</v>
      </c>
      <c r="C65" s="69" t="s">
        <v>1520</v>
      </c>
      <c r="D65" s="69" t="s">
        <v>1218</v>
      </c>
      <c r="E65" s="70">
        <v>21</v>
      </c>
      <c r="F65" s="69" t="s">
        <v>1218</v>
      </c>
      <c r="G65" s="96"/>
      <c r="H65" s="96"/>
      <c r="I65" s="96"/>
    </row>
    <row r="66" spans="1:9" ht="20" customHeight="1">
      <c r="A66" s="94" t="s">
        <v>1521</v>
      </c>
      <c r="B66" s="68" t="s">
        <v>1218</v>
      </c>
      <c r="C66" s="69" t="s">
        <v>1218</v>
      </c>
      <c r="D66" s="69" t="s">
        <v>1218</v>
      </c>
      <c r="E66" s="70">
        <v>10</v>
      </c>
      <c r="F66" s="69" t="s">
        <v>1218</v>
      </c>
      <c r="G66" s="96"/>
      <c r="H66" s="96"/>
      <c r="I66" s="96"/>
    </row>
    <row r="67" spans="1:9" ht="32" customHeight="1">
      <c r="A67" s="94" t="s">
        <v>1522</v>
      </c>
      <c r="B67" s="68" t="s">
        <v>1218</v>
      </c>
      <c r="C67" s="70">
        <v>12</v>
      </c>
      <c r="D67" s="69" t="s">
        <v>1218</v>
      </c>
      <c r="E67" s="69" t="s">
        <v>1218</v>
      </c>
      <c r="F67" s="69" t="s">
        <v>1218</v>
      </c>
      <c r="G67" s="96"/>
      <c r="H67" s="96"/>
      <c r="I67" s="96"/>
    </row>
    <row r="68" spans="1:9" ht="20" customHeight="1">
      <c r="A68" s="97" t="s">
        <v>1223</v>
      </c>
      <c r="B68" s="98">
        <v>862</v>
      </c>
      <c r="C68" s="72" t="s">
        <v>1523</v>
      </c>
      <c r="D68" s="73">
        <v>2</v>
      </c>
      <c r="E68" s="73">
        <v>161</v>
      </c>
      <c r="F68" s="72" t="s">
        <v>1218</v>
      </c>
      <c r="G68" s="99"/>
      <c r="H68" s="99"/>
      <c r="I68" s="99"/>
    </row>
    <row r="69" spans="1:9" ht="32" customHeight="1">
      <c r="A69" s="100" t="s">
        <v>1278</v>
      </c>
      <c r="B69" s="41"/>
      <c r="C69" s="42"/>
      <c r="D69" s="42"/>
      <c r="E69" s="42"/>
      <c r="F69" s="42"/>
      <c r="G69" s="42"/>
      <c r="H69" s="42"/>
      <c r="I69" s="42"/>
    </row>
    <row r="70" spans="1:9" ht="20" customHeight="1">
      <c r="A70" s="94" t="s">
        <v>1524</v>
      </c>
      <c r="B70" s="68" t="s">
        <v>1218</v>
      </c>
      <c r="C70" s="70">
        <v>39</v>
      </c>
      <c r="D70" s="69" t="s">
        <v>1218</v>
      </c>
      <c r="E70" s="69" t="s">
        <v>1218</v>
      </c>
      <c r="F70" s="69" t="s">
        <v>1218</v>
      </c>
      <c r="G70" s="96"/>
      <c r="H70" s="96"/>
      <c r="I70" s="96"/>
    </row>
    <row r="71" spans="1:9" ht="20" customHeight="1">
      <c r="A71" s="94" t="s">
        <v>1525</v>
      </c>
      <c r="B71" s="95">
        <v>427</v>
      </c>
      <c r="C71" s="70">
        <v>35</v>
      </c>
      <c r="D71" s="69" t="s">
        <v>1218</v>
      </c>
      <c r="E71" s="69" t="s">
        <v>1218</v>
      </c>
      <c r="F71" s="69" t="s">
        <v>1218</v>
      </c>
      <c r="G71" s="96"/>
      <c r="H71" s="96"/>
      <c r="I71" s="96"/>
    </row>
    <row r="72" spans="1:9" ht="32" customHeight="1">
      <c r="A72" s="94" t="s">
        <v>1526</v>
      </c>
      <c r="B72" s="68" t="s">
        <v>1218</v>
      </c>
      <c r="C72" s="70">
        <v>34</v>
      </c>
      <c r="D72" s="69" t="s">
        <v>1218</v>
      </c>
      <c r="E72" s="69" t="s">
        <v>1218</v>
      </c>
      <c r="F72" s="69" t="s">
        <v>1218</v>
      </c>
      <c r="G72" s="96"/>
      <c r="H72" s="96"/>
      <c r="I72" s="96"/>
    </row>
    <row r="73" spans="1:9" ht="20" customHeight="1">
      <c r="A73" s="94" t="s">
        <v>1527</v>
      </c>
      <c r="B73" s="68" t="s">
        <v>1218</v>
      </c>
      <c r="C73" s="69" t="s">
        <v>1528</v>
      </c>
      <c r="D73" s="69" t="s">
        <v>1218</v>
      </c>
      <c r="E73" s="69" t="s">
        <v>1218</v>
      </c>
      <c r="F73" s="69" t="s">
        <v>1218</v>
      </c>
      <c r="G73" s="96"/>
      <c r="H73" s="96"/>
      <c r="I73" s="96"/>
    </row>
    <row r="74" spans="1:9" ht="20" customHeight="1">
      <c r="A74" s="94" t="s">
        <v>1279</v>
      </c>
      <c r="B74" s="95">
        <v>122</v>
      </c>
      <c r="C74" s="70">
        <v>29</v>
      </c>
      <c r="D74" s="69" t="s">
        <v>1218</v>
      </c>
      <c r="E74" s="69" t="s">
        <v>1218</v>
      </c>
      <c r="F74" s="69" t="s">
        <v>1218</v>
      </c>
      <c r="G74" s="96"/>
      <c r="H74" s="96"/>
      <c r="I74" s="96"/>
    </row>
    <row r="75" spans="1:9" ht="20" customHeight="1">
      <c r="A75" s="94" t="s">
        <v>1529</v>
      </c>
      <c r="B75" s="68" t="s">
        <v>1218</v>
      </c>
      <c r="C75" s="70">
        <v>34</v>
      </c>
      <c r="D75" s="69" t="s">
        <v>1218</v>
      </c>
      <c r="E75" s="69" t="s">
        <v>1218</v>
      </c>
      <c r="F75" s="69" t="s">
        <v>1218</v>
      </c>
      <c r="G75" s="96"/>
      <c r="H75" s="96"/>
      <c r="I75" s="96"/>
    </row>
    <row r="76" spans="1:9" ht="20" customHeight="1">
      <c r="A76" s="94" t="s">
        <v>1530</v>
      </c>
      <c r="B76" s="68" t="s">
        <v>1218</v>
      </c>
      <c r="C76" s="70">
        <v>43</v>
      </c>
      <c r="D76" s="69" t="s">
        <v>1218</v>
      </c>
      <c r="E76" s="69" t="s">
        <v>1218</v>
      </c>
      <c r="F76" s="69" t="s">
        <v>1218</v>
      </c>
      <c r="G76" s="96"/>
      <c r="H76" s="96"/>
      <c r="I76" s="96"/>
    </row>
    <row r="77" spans="1:9" ht="20" customHeight="1">
      <c r="A77" s="94" t="s">
        <v>1531</v>
      </c>
      <c r="B77" s="95">
        <v>182</v>
      </c>
      <c r="C77" s="70">
        <v>25</v>
      </c>
      <c r="D77" s="69" t="s">
        <v>1218</v>
      </c>
      <c r="E77" s="69" t="s">
        <v>1218</v>
      </c>
      <c r="F77" s="69" t="s">
        <v>1218</v>
      </c>
      <c r="G77" s="96"/>
      <c r="H77" s="96"/>
      <c r="I77" s="96"/>
    </row>
    <row r="78" spans="1:9" ht="20" customHeight="1">
      <c r="A78" s="97" t="s">
        <v>1223</v>
      </c>
      <c r="B78" s="98">
        <v>731</v>
      </c>
      <c r="C78" s="72" t="s">
        <v>1532</v>
      </c>
      <c r="D78" s="72" t="s">
        <v>1218</v>
      </c>
      <c r="E78" s="72" t="s">
        <v>1218</v>
      </c>
      <c r="F78" s="72" t="s">
        <v>1218</v>
      </c>
      <c r="G78" s="99"/>
      <c r="H78" s="99"/>
      <c r="I78" s="99"/>
    </row>
    <row r="79" spans="1:9" ht="32" customHeight="1">
      <c r="A79" s="100" t="s">
        <v>1280</v>
      </c>
      <c r="B79" s="41"/>
      <c r="C79" s="42"/>
      <c r="D79" s="42"/>
      <c r="E79" s="42"/>
      <c r="F79" s="42"/>
      <c r="G79" s="42"/>
      <c r="H79" s="42"/>
      <c r="I79" s="42"/>
    </row>
    <row r="80" spans="1:9" ht="32" customHeight="1">
      <c r="A80" s="94" t="s">
        <v>1533</v>
      </c>
      <c r="B80" s="68" t="s">
        <v>1218</v>
      </c>
      <c r="C80" s="69" t="s">
        <v>1218</v>
      </c>
      <c r="D80" s="69" t="s">
        <v>1218</v>
      </c>
      <c r="E80" s="70">
        <v>2</v>
      </c>
      <c r="F80" s="69" t="s">
        <v>1218</v>
      </c>
      <c r="G80" s="96"/>
      <c r="H80" s="96"/>
      <c r="I80" s="96"/>
    </row>
    <row r="81" spans="1:9" ht="32" customHeight="1">
      <c r="A81" s="94" t="s">
        <v>1534</v>
      </c>
      <c r="B81" s="68" t="s">
        <v>1218</v>
      </c>
      <c r="C81" s="69" t="s">
        <v>1218</v>
      </c>
      <c r="D81" s="69" t="s">
        <v>1218</v>
      </c>
      <c r="E81" s="70">
        <v>35</v>
      </c>
      <c r="F81" s="69" t="s">
        <v>1218</v>
      </c>
      <c r="G81" s="96"/>
      <c r="H81" s="96"/>
      <c r="I81" s="96"/>
    </row>
    <row r="82" spans="1:9" ht="32" customHeight="1">
      <c r="A82" s="94" t="s">
        <v>1535</v>
      </c>
      <c r="B82" s="68" t="s">
        <v>1218</v>
      </c>
      <c r="C82" s="70">
        <v>1</v>
      </c>
      <c r="D82" s="69" t="s">
        <v>1218</v>
      </c>
      <c r="E82" s="69" t="s">
        <v>1218</v>
      </c>
      <c r="F82" s="69" t="s">
        <v>1218</v>
      </c>
      <c r="G82" s="96"/>
      <c r="H82" s="96"/>
      <c r="I82" s="96"/>
    </row>
    <row r="83" spans="1:9" ht="20" customHeight="1">
      <c r="A83" s="94" t="s">
        <v>1284</v>
      </c>
      <c r="B83" s="68" t="s">
        <v>1536</v>
      </c>
      <c r="C83" s="69" t="s">
        <v>1537</v>
      </c>
      <c r="D83" s="70">
        <v>10</v>
      </c>
      <c r="E83" s="69" t="s">
        <v>1218</v>
      </c>
      <c r="F83" s="69" t="s">
        <v>1218</v>
      </c>
      <c r="G83" s="96"/>
      <c r="H83" s="96"/>
      <c r="I83" s="96"/>
    </row>
    <row r="84" spans="1:9" ht="32" customHeight="1">
      <c r="A84" s="94" t="s">
        <v>1538</v>
      </c>
      <c r="B84" s="68" t="s">
        <v>1218</v>
      </c>
      <c r="C84" s="69" t="s">
        <v>1539</v>
      </c>
      <c r="D84" s="69" t="s">
        <v>1218</v>
      </c>
      <c r="E84" s="70">
        <v>11</v>
      </c>
      <c r="F84" s="69" t="s">
        <v>1218</v>
      </c>
      <c r="G84" s="96"/>
      <c r="H84" s="96"/>
      <c r="I84" s="96"/>
    </row>
    <row r="85" spans="1:9" ht="32" customHeight="1">
      <c r="A85" s="94" t="s">
        <v>1540</v>
      </c>
      <c r="B85" s="68" t="s">
        <v>1218</v>
      </c>
      <c r="C85" s="70">
        <v>1</v>
      </c>
      <c r="D85" s="69" t="s">
        <v>1218</v>
      </c>
      <c r="E85" s="69" t="s">
        <v>1218</v>
      </c>
      <c r="F85" s="69" t="s">
        <v>1218</v>
      </c>
      <c r="G85" s="96"/>
      <c r="H85" s="96"/>
      <c r="I85" s="96"/>
    </row>
    <row r="86" spans="1:9" ht="44" customHeight="1">
      <c r="A86" s="94" t="s">
        <v>1541</v>
      </c>
      <c r="B86" s="68" t="s">
        <v>1218</v>
      </c>
      <c r="C86" s="69" t="s">
        <v>1218</v>
      </c>
      <c r="D86" s="69" t="s">
        <v>1218</v>
      </c>
      <c r="E86" s="70">
        <v>8</v>
      </c>
      <c r="F86" s="69" t="s">
        <v>1218</v>
      </c>
      <c r="G86" s="96"/>
      <c r="H86" s="96"/>
      <c r="I86" s="96"/>
    </row>
    <row r="87" spans="1:9" ht="32" customHeight="1">
      <c r="A87" s="94" t="s">
        <v>1542</v>
      </c>
      <c r="B87" s="68" t="s">
        <v>1218</v>
      </c>
      <c r="C87" s="70">
        <v>17</v>
      </c>
      <c r="D87" s="69" t="s">
        <v>1218</v>
      </c>
      <c r="E87" s="69" t="s">
        <v>1218</v>
      </c>
      <c r="F87" s="69" t="s">
        <v>1218</v>
      </c>
      <c r="G87" s="96"/>
      <c r="H87" s="96"/>
      <c r="I87" s="96"/>
    </row>
    <row r="88" spans="1:9" ht="20" customHeight="1">
      <c r="A88" s="94" t="s">
        <v>1285</v>
      </c>
      <c r="B88" s="68" t="s">
        <v>1218</v>
      </c>
      <c r="C88" s="69" t="s">
        <v>1543</v>
      </c>
      <c r="D88" s="69" t="s">
        <v>1218</v>
      </c>
      <c r="E88" s="69" t="s">
        <v>1218</v>
      </c>
      <c r="F88" s="69" t="s">
        <v>1218</v>
      </c>
      <c r="G88" s="96"/>
      <c r="H88" s="96"/>
      <c r="I88" s="96"/>
    </row>
    <row r="89" spans="1:9" ht="20" customHeight="1">
      <c r="A89" s="97" t="s">
        <v>1223</v>
      </c>
      <c r="B89" s="71" t="s">
        <v>1544</v>
      </c>
      <c r="C89" s="72" t="s">
        <v>1545</v>
      </c>
      <c r="D89" s="73">
        <v>10</v>
      </c>
      <c r="E89" s="73">
        <v>56</v>
      </c>
      <c r="F89" s="72" t="s">
        <v>1218</v>
      </c>
      <c r="G89" s="99"/>
      <c r="H89" s="99"/>
      <c r="I89" s="99"/>
    </row>
    <row r="90" spans="1:9" ht="20" customHeight="1">
      <c r="A90" s="100" t="s">
        <v>289</v>
      </c>
      <c r="B90" s="41"/>
      <c r="C90" s="42"/>
      <c r="D90" s="42"/>
      <c r="E90" s="42"/>
      <c r="F90" s="42"/>
      <c r="G90" s="42"/>
      <c r="H90" s="42"/>
      <c r="I90" s="42"/>
    </row>
    <row r="91" spans="1:9" ht="20" customHeight="1">
      <c r="A91" s="94" t="s">
        <v>1546</v>
      </c>
      <c r="B91" s="95">
        <v>2</v>
      </c>
      <c r="C91" s="69" t="s">
        <v>1547</v>
      </c>
      <c r="D91" s="69" t="s">
        <v>1218</v>
      </c>
      <c r="E91" s="69" t="s">
        <v>1218</v>
      </c>
      <c r="F91" s="69" t="s">
        <v>1218</v>
      </c>
      <c r="G91" s="96"/>
      <c r="H91" s="96"/>
      <c r="I91" s="96"/>
    </row>
    <row r="92" spans="1:9" ht="20" customHeight="1">
      <c r="A92" s="94" t="s">
        <v>1548</v>
      </c>
      <c r="B92" s="95">
        <v>4</v>
      </c>
      <c r="C92" s="69" t="s">
        <v>1218</v>
      </c>
      <c r="D92" s="69" t="s">
        <v>1218</v>
      </c>
      <c r="E92" s="69" t="s">
        <v>1218</v>
      </c>
      <c r="F92" s="69" t="s">
        <v>1218</v>
      </c>
      <c r="G92" s="96"/>
      <c r="H92" s="96"/>
      <c r="I92" s="96"/>
    </row>
    <row r="93" spans="1:9" ht="32" customHeight="1">
      <c r="A93" s="94" t="s">
        <v>1287</v>
      </c>
      <c r="B93" s="68" t="s">
        <v>1218</v>
      </c>
      <c r="C93" s="70">
        <v>21</v>
      </c>
      <c r="D93" s="69" t="s">
        <v>1218</v>
      </c>
      <c r="E93" s="69" t="s">
        <v>1218</v>
      </c>
      <c r="F93" s="69" t="s">
        <v>1218</v>
      </c>
      <c r="G93" s="96"/>
      <c r="H93" s="96"/>
      <c r="I93" s="96"/>
    </row>
    <row r="94" spans="1:9" ht="20" customHeight="1">
      <c r="A94" s="94" t="s">
        <v>1288</v>
      </c>
      <c r="B94" s="68" t="s">
        <v>1218</v>
      </c>
      <c r="C94" s="69" t="s">
        <v>1549</v>
      </c>
      <c r="D94" s="70">
        <v>4</v>
      </c>
      <c r="E94" s="69" t="s">
        <v>1218</v>
      </c>
      <c r="F94" s="69" t="s">
        <v>1218</v>
      </c>
      <c r="G94" s="96"/>
      <c r="H94" s="96"/>
      <c r="I94" s="96"/>
    </row>
    <row r="95" spans="1:9" ht="20" customHeight="1">
      <c r="A95" s="94" t="s">
        <v>1550</v>
      </c>
      <c r="B95" s="68" t="s">
        <v>1218</v>
      </c>
      <c r="C95" s="70">
        <v>2</v>
      </c>
      <c r="D95" s="69" t="s">
        <v>1218</v>
      </c>
      <c r="E95" s="69" t="s">
        <v>1218</v>
      </c>
      <c r="F95" s="69" t="s">
        <v>1218</v>
      </c>
      <c r="G95" s="96"/>
      <c r="H95" s="96"/>
      <c r="I95" s="96"/>
    </row>
    <row r="96" spans="1:9" ht="32" customHeight="1">
      <c r="A96" s="94" t="s">
        <v>1551</v>
      </c>
      <c r="B96" s="95">
        <v>33</v>
      </c>
      <c r="C96" s="70">
        <v>36</v>
      </c>
      <c r="D96" s="69" t="s">
        <v>1218</v>
      </c>
      <c r="E96" s="69" t="s">
        <v>1218</v>
      </c>
      <c r="F96" s="69" t="s">
        <v>1218</v>
      </c>
      <c r="G96" s="96"/>
      <c r="H96" s="96"/>
      <c r="I96" s="96"/>
    </row>
    <row r="97" spans="1:9" ht="20" customHeight="1">
      <c r="A97" s="94" t="s">
        <v>1289</v>
      </c>
      <c r="B97" s="95">
        <v>4</v>
      </c>
      <c r="C97" s="69" t="s">
        <v>1552</v>
      </c>
      <c r="D97" s="69" t="s">
        <v>1218</v>
      </c>
      <c r="E97" s="69" t="s">
        <v>1218</v>
      </c>
      <c r="F97" s="69" t="s">
        <v>1218</v>
      </c>
      <c r="G97" s="96"/>
      <c r="H97" s="96"/>
      <c r="I97" s="96"/>
    </row>
    <row r="98" spans="1:9" ht="20" customHeight="1">
      <c r="A98" s="94" t="s">
        <v>1290</v>
      </c>
      <c r="B98" s="95">
        <v>1</v>
      </c>
      <c r="C98" s="69" t="s">
        <v>1218</v>
      </c>
      <c r="D98" s="69" t="s">
        <v>1218</v>
      </c>
      <c r="E98" s="70">
        <v>0</v>
      </c>
      <c r="F98" s="69" t="s">
        <v>1218</v>
      </c>
      <c r="G98" s="96"/>
      <c r="H98" s="96"/>
      <c r="I98" s="96"/>
    </row>
    <row r="99" spans="1:9" ht="44" customHeight="1">
      <c r="A99" s="94" t="s">
        <v>1553</v>
      </c>
      <c r="B99" s="95">
        <v>4</v>
      </c>
      <c r="C99" s="70">
        <v>15</v>
      </c>
      <c r="D99" s="69" t="s">
        <v>1218</v>
      </c>
      <c r="E99" s="69" t="s">
        <v>1218</v>
      </c>
      <c r="F99" s="69" t="s">
        <v>1218</v>
      </c>
      <c r="G99" s="96"/>
      <c r="H99" s="96"/>
      <c r="I99" s="96"/>
    </row>
    <row r="100" spans="1:9" ht="32" customHeight="1">
      <c r="A100" s="94" t="s">
        <v>1554</v>
      </c>
      <c r="B100" s="68" t="s">
        <v>1218</v>
      </c>
      <c r="C100" s="69" t="s">
        <v>1218</v>
      </c>
      <c r="D100" s="69" t="s">
        <v>1218</v>
      </c>
      <c r="E100" s="70">
        <v>1</v>
      </c>
      <c r="F100" s="69" t="s">
        <v>1218</v>
      </c>
      <c r="G100" s="96"/>
      <c r="H100" s="96"/>
      <c r="I100" s="96"/>
    </row>
    <row r="101" spans="1:9" ht="32" customHeight="1">
      <c r="A101" s="94" t="s">
        <v>1292</v>
      </c>
      <c r="B101" s="68" t="s">
        <v>1218</v>
      </c>
      <c r="C101" s="69" t="s">
        <v>1555</v>
      </c>
      <c r="D101" s="70">
        <v>2</v>
      </c>
      <c r="E101" s="69" t="s">
        <v>1218</v>
      </c>
      <c r="F101" s="70">
        <v>3</v>
      </c>
      <c r="G101" s="106"/>
      <c r="H101" s="106"/>
      <c r="I101" s="106"/>
    </row>
    <row r="102" spans="1:9" ht="20" customHeight="1">
      <c r="A102" s="94" t="s">
        <v>1293</v>
      </c>
      <c r="B102" s="68" t="s">
        <v>1218</v>
      </c>
      <c r="C102" s="69" t="s">
        <v>1218</v>
      </c>
      <c r="D102" s="69" t="s">
        <v>1218</v>
      </c>
      <c r="E102" s="69" t="s">
        <v>1218</v>
      </c>
      <c r="F102" s="70">
        <v>1</v>
      </c>
      <c r="G102" s="106"/>
      <c r="H102" s="106"/>
      <c r="I102" s="106"/>
    </row>
    <row r="103" spans="1:9" ht="20" customHeight="1">
      <c r="A103" s="94" t="s">
        <v>1556</v>
      </c>
      <c r="B103" s="95">
        <v>33</v>
      </c>
      <c r="C103" s="70">
        <v>33</v>
      </c>
      <c r="D103" s="69" t="s">
        <v>1218</v>
      </c>
      <c r="E103" s="69" t="s">
        <v>1218</v>
      </c>
      <c r="F103" s="69" t="s">
        <v>1218</v>
      </c>
      <c r="G103" s="96"/>
      <c r="H103" s="96"/>
      <c r="I103" s="96"/>
    </row>
    <row r="104" spans="1:9" ht="32" customHeight="1">
      <c r="A104" s="94" t="s">
        <v>1557</v>
      </c>
      <c r="B104" s="95">
        <v>8</v>
      </c>
      <c r="C104" s="70">
        <v>17</v>
      </c>
      <c r="D104" s="69" t="s">
        <v>1218</v>
      </c>
      <c r="E104" s="69" t="s">
        <v>1218</v>
      </c>
      <c r="F104" s="70">
        <v>0</v>
      </c>
      <c r="G104" s="106"/>
      <c r="H104" s="106"/>
      <c r="I104" s="106"/>
    </row>
    <row r="105" spans="1:9" ht="20" customHeight="1">
      <c r="A105" s="94" t="s">
        <v>1558</v>
      </c>
      <c r="B105" s="95">
        <v>1</v>
      </c>
      <c r="C105" s="70">
        <v>5</v>
      </c>
      <c r="D105" s="69" t="s">
        <v>1218</v>
      </c>
      <c r="E105" s="69" t="s">
        <v>1218</v>
      </c>
      <c r="F105" s="69" t="s">
        <v>1218</v>
      </c>
      <c r="G105" s="96"/>
      <c r="H105" s="96"/>
      <c r="I105" s="96"/>
    </row>
    <row r="106" spans="1:9" ht="20" customHeight="1">
      <c r="A106" s="94" t="s">
        <v>1559</v>
      </c>
      <c r="B106" s="68" t="s">
        <v>1218</v>
      </c>
      <c r="C106" s="70">
        <v>0</v>
      </c>
      <c r="D106" s="69" t="s">
        <v>1218</v>
      </c>
      <c r="E106" s="69" t="s">
        <v>1218</v>
      </c>
      <c r="F106" s="69" t="s">
        <v>1218</v>
      </c>
      <c r="G106" s="69" t="s">
        <v>1480</v>
      </c>
      <c r="H106" s="96"/>
      <c r="I106" s="96"/>
    </row>
    <row r="107" spans="1:9" ht="32" customHeight="1">
      <c r="A107" s="94" t="s">
        <v>1560</v>
      </c>
      <c r="B107" s="68" t="s">
        <v>1218</v>
      </c>
      <c r="C107" s="70">
        <v>29</v>
      </c>
      <c r="D107" s="69" t="s">
        <v>1218</v>
      </c>
      <c r="E107" s="69" t="s">
        <v>1218</v>
      </c>
      <c r="F107" s="69" t="s">
        <v>1218</v>
      </c>
      <c r="G107" s="96"/>
      <c r="H107" s="96"/>
      <c r="I107" s="96"/>
    </row>
    <row r="108" spans="1:9" ht="20" customHeight="1">
      <c r="A108" s="94" t="s">
        <v>1296</v>
      </c>
      <c r="B108" s="95">
        <v>2</v>
      </c>
      <c r="C108" s="70">
        <v>17</v>
      </c>
      <c r="D108" s="69" t="s">
        <v>1218</v>
      </c>
      <c r="E108" s="69" t="s">
        <v>1218</v>
      </c>
      <c r="F108" s="69" t="s">
        <v>1218</v>
      </c>
      <c r="G108" s="96"/>
      <c r="H108" s="96"/>
      <c r="I108" s="96"/>
    </row>
    <row r="109" spans="1:9" ht="20" customHeight="1">
      <c r="A109" s="94" t="s">
        <v>1561</v>
      </c>
      <c r="B109" s="95">
        <v>2</v>
      </c>
      <c r="C109" s="69" t="s">
        <v>1562</v>
      </c>
      <c r="D109" s="69" t="s">
        <v>1563</v>
      </c>
      <c r="E109" s="69" t="s">
        <v>1218</v>
      </c>
      <c r="F109" s="69" t="s">
        <v>1502</v>
      </c>
      <c r="G109" s="96"/>
      <c r="H109" s="96"/>
      <c r="I109" s="96"/>
    </row>
    <row r="110" spans="1:9" ht="32" customHeight="1">
      <c r="A110" s="94" t="s">
        <v>1564</v>
      </c>
      <c r="B110" s="68" t="s">
        <v>1218</v>
      </c>
      <c r="C110" s="70">
        <v>1</v>
      </c>
      <c r="D110" s="69" t="s">
        <v>1218</v>
      </c>
      <c r="E110" s="69" t="s">
        <v>1218</v>
      </c>
      <c r="F110" s="70">
        <v>0</v>
      </c>
      <c r="G110" s="106"/>
      <c r="H110" s="106"/>
      <c r="I110" s="106"/>
    </row>
    <row r="111" spans="1:9" ht="20" customHeight="1">
      <c r="A111" s="94" t="s">
        <v>1298</v>
      </c>
      <c r="B111" s="68" t="s">
        <v>1218</v>
      </c>
      <c r="C111" s="70">
        <v>9</v>
      </c>
      <c r="D111" s="69" t="s">
        <v>1218</v>
      </c>
      <c r="E111" s="69" t="s">
        <v>1218</v>
      </c>
      <c r="F111" s="69" t="s">
        <v>1218</v>
      </c>
      <c r="G111" s="96"/>
      <c r="H111" s="96"/>
      <c r="I111" s="96"/>
    </row>
    <row r="112" spans="1:9" ht="32" customHeight="1">
      <c r="A112" s="94" t="s">
        <v>1565</v>
      </c>
      <c r="B112" s="95">
        <v>3</v>
      </c>
      <c r="C112" s="70">
        <v>10</v>
      </c>
      <c r="D112" s="69" t="s">
        <v>1218</v>
      </c>
      <c r="E112" s="69" t="s">
        <v>1218</v>
      </c>
      <c r="F112" s="69" t="s">
        <v>1218</v>
      </c>
      <c r="G112" s="96"/>
      <c r="H112" s="96"/>
      <c r="I112" s="96"/>
    </row>
    <row r="113" spans="1:9" ht="20" customHeight="1">
      <c r="A113" s="94" t="s">
        <v>1566</v>
      </c>
      <c r="B113" s="95">
        <v>11</v>
      </c>
      <c r="C113" s="70">
        <v>5</v>
      </c>
      <c r="D113" s="69" t="s">
        <v>1218</v>
      </c>
      <c r="E113" s="69" t="s">
        <v>1218</v>
      </c>
      <c r="F113" s="70">
        <v>0</v>
      </c>
      <c r="G113" s="106"/>
      <c r="H113" s="106"/>
      <c r="I113" s="106"/>
    </row>
    <row r="114" spans="1:9" ht="32" customHeight="1">
      <c r="A114" s="94" t="s">
        <v>1567</v>
      </c>
      <c r="B114" s="95">
        <v>16</v>
      </c>
      <c r="C114" s="70">
        <v>14</v>
      </c>
      <c r="D114" s="70">
        <v>0</v>
      </c>
      <c r="E114" s="69" t="s">
        <v>1218</v>
      </c>
      <c r="F114" s="70">
        <v>0</v>
      </c>
      <c r="G114" s="106"/>
      <c r="H114" s="106"/>
      <c r="I114" s="106"/>
    </row>
    <row r="115" spans="1:9" ht="32" customHeight="1">
      <c r="A115" s="94" t="s">
        <v>1568</v>
      </c>
      <c r="B115" s="68" t="s">
        <v>1218</v>
      </c>
      <c r="C115" s="70">
        <v>5</v>
      </c>
      <c r="D115" s="70">
        <v>4</v>
      </c>
      <c r="E115" s="69" t="s">
        <v>1218</v>
      </c>
      <c r="F115" s="70">
        <v>1</v>
      </c>
      <c r="G115" s="106"/>
      <c r="H115" s="106"/>
      <c r="I115" s="106"/>
    </row>
    <row r="116" spans="1:9" ht="44" customHeight="1">
      <c r="A116" s="94" t="s">
        <v>1301</v>
      </c>
      <c r="B116" s="68" t="s">
        <v>1218</v>
      </c>
      <c r="C116" s="69" t="s">
        <v>1218</v>
      </c>
      <c r="D116" s="69" t="s">
        <v>1218</v>
      </c>
      <c r="E116" s="70">
        <v>11</v>
      </c>
      <c r="F116" s="69" t="s">
        <v>1218</v>
      </c>
      <c r="G116" s="96"/>
      <c r="H116" s="96"/>
      <c r="I116" s="96"/>
    </row>
    <row r="117" spans="1:9" ht="44" customHeight="1">
      <c r="A117" s="94" t="s">
        <v>1569</v>
      </c>
      <c r="B117" s="68" t="s">
        <v>1218</v>
      </c>
      <c r="C117" s="70">
        <v>19</v>
      </c>
      <c r="D117" s="69" t="s">
        <v>1218</v>
      </c>
      <c r="E117" s="69" t="s">
        <v>1218</v>
      </c>
      <c r="F117" s="69" t="s">
        <v>1218</v>
      </c>
      <c r="G117" s="96"/>
      <c r="H117" s="96"/>
      <c r="I117" s="96"/>
    </row>
    <row r="118" spans="1:9" ht="32" customHeight="1">
      <c r="A118" s="94" t="s">
        <v>1570</v>
      </c>
      <c r="B118" s="68" t="s">
        <v>1218</v>
      </c>
      <c r="C118" s="69" t="s">
        <v>1218</v>
      </c>
      <c r="D118" s="69" t="s">
        <v>1218</v>
      </c>
      <c r="E118" s="70">
        <v>3</v>
      </c>
      <c r="F118" s="69" t="s">
        <v>1218</v>
      </c>
      <c r="G118" s="96"/>
      <c r="H118" s="96"/>
      <c r="I118" s="96"/>
    </row>
    <row r="119" spans="1:9" ht="20" customHeight="1">
      <c r="A119" s="97" t="s">
        <v>1223</v>
      </c>
      <c r="B119" s="98">
        <v>124</v>
      </c>
      <c r="C119" s="72" t="s">
        <v>1571</v>
      </c>
      <c r="D119" s="72" t="s">
        <v>1572</v>
      </c>
      <c r="E119" s="73">
        <v>15</v>
      </c>
      <c r="F119" s="72" t="s">
        <v>1573</v>
      </c>
      <c r="G119" s="99"/>
      <c r="H119" s="99"/>
      <c r="I119" s="99"/>
    </row>
    <row r="120" spans="1:9" ht="20" customHeight="1">
      <c r="A120" s="100" t="s">
        <v>449</v>
      </c>
      <c r="B120" s="41"/>
      <c r="C120" s="42"/>
      <c r="D120" s="42"/>
      <c r="E120" s="42"/>
      <c r="F120" s="42"/>
      <c r="G120" s="42"/>
      <c r="H120" s="42"/>
      <c r="I120" s="42"/>
    </row>
    <row r="121" spans="1:9" ht="32" customHeight="1">
      <c r="A121" s="94" t="s">
        <v>1303</v>
      </c>
      <c r="B121" s="95">
        <v>128</v>
      </c>
      <c r="C121" s="70">
        <v>69</v>
      </c>
      <c r="D121" s="70">
        <v>27</v>
      </c>
      <c r="E121" s="69" t="s">
        <v>1218</v>
      </c>
      <c r="F121" s="69" t="s">
        <v>1218</v>
      </c>
      <c r="G121" s="96"/>
      <c r="H121" s="96"/>
      <c r="I121" s="96"/>
    </row>
    <row r="122" spans="1:9" ht="20" customHeight="1">
      <c r="A122" s="94" t="s">
        <v>1304</v>
      </c>
      <c r="B122" s="95">
        <v>79</v>
      </c>
      <c r="C122" s="70">
        <v>28</v>
      </c>
      <c r="D122" s="70">
        <v>3</v>
      </c>
      <c r="E122" s="69" t="s">
        <v>1218</v>
      </c>
      <c r="F122" s="69" t="s">
        <v>1218</v>
      </c>
      <c r="G122" s="96"/>
      <c r="H122" s="96"/>
      <c r="I122" s="96"/>
    </row>
    <row r="123" spans="1:9" ht="20" customHeight="1">
      <c r="A123" s="94" t="s">
        <v>1574</v>
      </c>
      <c r="B123" s="68" t="s">
        <v>1218</v>
      </c>
      <c r="C123" s="69" t="s">
        <v>1218</v>
      </c>
      <c r="D123" s="69" t="s">
        <v>1218</v>
      </c>
      <c r="E123" s="70">
        <v>1</v>
      </c>
      <c r="F123" s="69" t="s">
        <v>1218</v>
      </c>
      <c r="G123" s="96"/>
      <c r="H123" s="96"/>
      <c r="I123" s="96"/>
    </row>
    <row r="124" spans="1:9" ht="20" customHeight="1">
      <c r="A124" s="94" t="s">
        <v>1306</v>
      </c>
      <c r="B124" s="95">
        <v>38</v>
      </c>
      <c r="C124" s="70">
        <v>92</v>
      </c>
      <c r="D124" s="70">
        <v>9</v>
      </c>
      <c r="E124" s="69" t="s">
        <v>1218</v>
      </c>
      <c r="F124" s="69" t="s">
        <v>1218</v>
      </c>
      <c r="G124" s="96"/>
      <c r="H124" s="96"/>
      <c r="I124" s="96"/>
    </row>
    <row r="125" spans="1:9" ht="20" customHeight="1">
      <c r="A125" s="94" t="s">
        <v>1575</v>
      </c>
      <c r="B125" s="95">
        <v>1</v>
      </c>
      <c r="C125" s="69" t="s">
        <v>1218</v>
      </c>
      <c r="D125" s="69" t="s">
        <v>1218</v>
      </c>
      <c r="E125" s="69" t="s">
        <v>1218</v>
      </c>
      <c r="F125" s="69" t="s">
        <v>1218</v>
      </c>
      <c r="G125" s="96"/>
      <c r="H125" s="96"/>
      <c r="I125" s="96"/>
    </row>
    <row r="126" spans="1:9" ht="20" customHeight="1">
      <c r="A126" s="94" t="s">
        <v>1576</v>
      </c>
      <c r="B126" s="68" t="s">
        <v>1218</v>
      </c>
      <c r="C126" s="69" t="s">
        <v>1218</v>
      </c>
      <c r="D126" s="69" t="s">
        <v>1218</v>
      </c>
      <c r="E126" s="70">
        <v>0</v>
      </c>
      <c r="F126" s="69" t="s">
        <v>1218</v>
      </c>
      <c r="G126" s="96"/>
      <c r="H126" s="96"/>
      <c r="I126" s="96"/>
    </row>
    <row r="127" spans="1:9" ht="20" customHeight="1">
      <c r="A127" s="94" t="s">
        <v>1577</v>
      </c>
      <c r="B127" s="68" t="s">
        <v>1218</v>
      </c>
      <c r="C127" s="70">
        <v>15</v>
      </c>
      <c r="D127" s="69" t="s">
        <v>1218</v>
      </c>
      <c r="E127" s="69" t="s">
        <v>1218</v>
      </c>
      <c r="F127" s="69" t="s">
        <v>1218</v>
      </c>
      <c r="G127" s="96"/>
      <c r="H127" s="96"/>
      <c r="I127" s="96"/>
    </row>
    <row r="128" spans="1:9" ht="20" customHeight="1">
      <c r="A128" s="94" t="s">
        <v>1578</v>
      </c>
      <c r="B128" s="68" t="s">
        <v>1218</v>
      </c>
      <c r="C128" s="70">
        <v>25</v>
      </c>
      <c r="D128" s="70">
        <v>5</v>
      </c>
      <c r="E128" s="69" t="s">
        <v>1218</v>
      </c>
      <c r="F128" s="69" t="s">
        <v>1218</v>
      </c>
      <c r="G128" s="96"/>
      <c r="H128" s="96"/>
      <c r="I128" s="96"/>
    </row>
    <row r="129" spans="1:9" ht="20" customHeight="1">
      <c r="A129" s="94" t="s">
        <v>1309</v>
      </c>
      <c r="B129" s="95">
        <v>143</v>
      </c>
      <c r="C129" s="70">
        <v>81</v>
      </c>
      <c r="D129" s="70">
        <v>11</v>
      </c>
      <c r="E129" s="69" t="s">
        <v>1218</v>
      </c>
      <c r="F129" s="69" t="s">
        <v>1218</v>
      </c>
      <c r="G129" s="96"/>
      <c r="H129" s="96"/>
      <c r="I129" s="96"/>
    </row>
    <row r="130" spans="1:9" ht="20" customHeight="1">
      <c r="A130" s="94" t="s">
        <v>1579</v>
      </c>
      <c r="B130" s="68" t="s">
        <v>1218</v>
      </c>
      <c r="C130" s="70">
        <v>17</v>
      </c>
      <c r="D130" s="70">
        <v>4</v>
      </c>
      <c r="E130" s="69" t="s">
        <v>1218</v>
      </c>
      <c r="F130" s="69" t="s">
        <v>1218</v>
      </c>
      <c r="G130" s="96"/>
      <c r="H130" s="96"/>
      <c r="I130" s="96"/>
    </row>
    <row r="131" spans="1:9" ht="20" customHeight="1">
      <c r="A131" s="97" t="s">
        <v>1223</v>
      </c>
      <c r="B131" s="98">
        <v>389</v>
      </c>
      <c r="C131" s="73">
        <v>327</v>
      </c>
      <c r="D131" s="73">
        <v>59</v>
      </c>
      <c r="E131" s="73">
        <v>1</v>
      </c>
      <c r="F131" s="72" t="s">
        <v>1218</v>
      </c>
      <c r="G131" s="99"/>
      <c r="H131" s="99"/>
      <c r="I131" s="99"/>
    </row>
    <row r="132" spans="1:9" ht="32" customHeight="1">
      <c r="A132" s="100" t="s">
        <v>1310</v>
      </c>
      <c r="B132" s="41"/>
      <c r="C132" s="42"/>
      <c r="D132" s="42"/>
      <c r="E132" s="42"/>
      <c r="F132" s="42"/>
      <c r="G132" s="42"/>
      <c r="H132" s="42"/>
      <c r="I132" s="42"/>
    </row>
    <row r="133" spans="1:9" ht="32" customHeight="1">
      <c r="A133" s="94" t="s">
        <v>1580</v>
      </c>
      <c r="B133" s="68" t="s">
        <v>1218</v>
      </c>
      <c r="C133" s="69" t="s">
        <v>1218</v>
      </c>
      <c r="D133" s="69" t="s">
        <v>1218</v>
      </c>
      <c r="E133" s="70">
        <v>10</v>
      </c>
      <c r="F133" s="69" t="s">
        <v>1218</v>
      </c>
      <c r="G133" s="96"/>
      <c r="H133" s="96"/>
      <c r="I133" s="96"/>
    </row>
    <row r="134" spans="1:9" ht="20" customHeight="1">
      <c r="A134" s="97" t="s">
        <v>1223</v>
      </c>
      <c r="B134" s="71" t="s">
        <v>1218</v>
      </c>
      <c r="C134" s="72" t="s">
        <v>1218</v>
      </c>
      <c r="D134" s="72" t="s">
        <v>1218</v>
      </c>
      <c r="E134" s="73">
        <v>10</v>
      </c>
      <c r="F134" s="72" t="s">
        <v>1218</v>
      </c>
      <c r="G134" s="99"/>
      <c r="H134" s="99"/>
      <c r="I134" s="99"/>
    </row>
    <row r="135" spans="1:9" ht="32" customHeight="1">
      <c r="A135" s="100" t="s">
        <v>1312</v>
      </c>
      <c r="B135" s="41"/>
      <c r="C135" s="42"/>
      <c r="D135" s="42"/>
      <c r="E135" s="42"/>
      <c r="F135" s="42"/>
      <c r="G135" s="42"/>
      <c r="H135" s="42"/>
      <c r="I135" s="42"/>
    </row>
    <row r="136" spans="1:9" ht="20" customHeight="1">
      <c r="A136" s="94" t="s">
        <v>1313</v>
      </c>
      <c r="B136" s="68" t="s">
        <v>1218</v>
      </c>
      <c r="C136" s="70">
        <v>18</v>
      </c>
      <c r="D136" s="69" t="s">
        <v>1218</v>
      </c>
      <c r="E136" s="69" t="s">
        <v>1218</v>
      </c>
      <c r="F136" s="69" t="s">
        <v>1218</v>
      </c>
      <c r="G136" s="96"/>
      <c r="H136" s="96"/>
      <c r="I136" s="96"/>
    </row>
    <row r="137" spans="1:9" ht="32" customHeight="1">
      <c r="A137" s="94" t="s">
        <v>1314</v>
      </c>
      <c r="B137" s="95">
        <v>49</v>
      </c>
      <c r="C137" s="70">
        <v>19</v>
      </c>
      <c r="D137" s="70">
        <v>7</v>
      </c>
      <c r="E137" s="69" t="s">
        <v>1218</v>
      </c>
      <c r="F137" s="69" t="s">
        <v>1218</v>
      </c>
      <c r="G137" s="96"/>
      <c r="H137" s="96"/>
      <c r="I137" s="96"/>
    </row>
    <row r="138" spans="1:9" ht="32" customHeight="1">
      <c r="A138" s="94" t="s">
        <v>1581</v>
      </c>
      <c r="B138" s="68" t="s">
        <v>1218</v>
      </c>
      <c r="C138" s="70">
        <v>0</v>
      </c>
      <c r="D138" s="70">
        <v>2</v>
      </c>
      <c r="E138" s="69" t="s">
        <v>1218</v>
      </c>
      <c r="F138" s="69" t="s">
        <v>1218</v>
      </c>
      <c r="G138" s="96"/>
      <c r="H138" s="96"/>
      <c r="I138" s="96"/>
    </row>
    <row r="139" spans="1:9" ht="32" customHeight="1">
      <c r="A139" s="94" t="s">
        <v>1582</v>
      </c>
      <c r="B139" s="68" t="s">
        <v>1218</v>
      </c>
      <c r="C139" s="69" t="s">
        <v>1218</v>
      </c>
      <c r="D139" s="69" t="s">
        <v>1218</v>
      </c>
      <c r="E139" s="70">
        <v>0</v>
      </c>
      <c r="F139" s="69" t="s">
        <v>1218</v>
      </c>
      <c r="G139" s="96"/>
      <c r="H139" s="96"/>
      <c r="I139" s="96"/>
    </row>
    <row r="140" spans="1:9" ht="20" customHeight="1">
      <c r="A140" s="97" t="s">
        <v>1223</v>
      </c>
      <c r="B140" s="98">
        <v>49</v>
      </c>
      <c r="C140" s="73">
        <v>37</v>
      </c>
      <c r="D140" s="73">
        <v>9</v>
      </c>
      <c r="E140" s="73">
        <v>0</v>
      </c>
      <c r="F140" s="72" t="s">
        <v>1218</v>
      </c>
      <c r="G140" s="99"/>
      <c r="H140" s="99"/>
      <c r="I140" s="99"/>
    </row>
    <row r="141" spans="1:9" ht="32" customHeight="1">
      <c r="A141" s="100" t="s">
        <v>1315</v>
      </c>
      <c r="B141" s="41"/>
      <c r="C141" s="42"/>
      <c r="D141" s="42"/>
      <c r="E141" s="42"/>
      <c r="F141" s="42"/>
      <c r="G141" s="42"/>
      <c r="H141" s="42"/>
      <c r="I141" s="42"/>
    </row>
    <row r="142" spans="1:9" ht="32" customHeight="1">
      <c r="A142" s="94" t="s">
        <v>1583</v>
      </c>
      <c r="B142" s="68" t="s">
        <v>1218</v>
      </c>
      <c r="C142" s="70">
        <v>6</v>
      </c>
      <c r="D142" s="69" t="s">
        <v>1218</v>
      </c>
      <c r="E142" s="69" t="s">
        <v>1218</v>
      </c>
      <c r="F142" s="69" t="s">
        <v>1218</v>
      </c>
      <c r="G142" s="96"/>
      <c r="H142" s="96"/>
      <c r="I142" s="96"/>
    </row>
    <row r="143" spans="1:9" ht="20" customHeight="1">
      <c r="A143" s="94" t="s">
        <v>1584</v>
      </c>
      <c r="B143" s="68" t="s">
        <v>1218</v>
      </c>
      <c r="C143" s="70">
        <v>24</v>
      </c>
      <c r="D143" s="69" t="s">
        <v>1218</v>
      </c>
      <c r="E143" s="69" t="s">
        <v>1218</v>
      </c>
      <c r="F143" s="69" t="s">
        <v>1218</v>
      </c>
      <c r="G143" s="96"/>
      <c r="H143" s="96"/>
      <c r="I143" s="96"/>
    </row>
    <row r="144" spans="1:9" ht="20" customHeight="1">
      <c r="A144" s="97" t="s">
        <v>1223</v>
      </c>
      <c r="B144" s="71" t="s">
        <v>1218</v>
      </c>
      <c r="C144" s="73">
        <v>30</v>
      </c>
      <c r="D144" s="72" t="s">
        <v>1218</v>
      </c>
      <c r="E144" s="72" t="s">
        <v>1218</v>
      </c>
      <c r="F144" s="72" t="s">
        <v>1218</v>
      </c>
      <c r="G144" s="99"/>
      <c r="H144" s="99"/>
      <c r="I144" s="99"/>
    </row>
    <row r="145" spans="1:9" ht="32" customHeight="1">
      <c r="A145" s="100" t="s">
        <v>1317</v>
      </c>
      <c r="B145" s="41"/>
      <c r="C145" s="42"/>
      <c r="D145" s="42"/>
      <c r="E145" s="42"/>
      <c r="F145" s="42"/>
      <c r="G145" s="42"/>
      <c r="H145" s="42"/>
      <c r="I145" s="42"/>
    </row>
    <row r="146" spans="1:9" ht="20" customHeight="1">
      <c r="A146" s="94" t="s">
        <v>1324</v>
      </c>
      <c r="B146" s="95">
        <v>0</v>
      </c>
      <c r="C146" s="69" t="s">
        <v>1218</v>
      </c>
      <c r="D146" s="69" t="s">
        <v>1218</v>
      </c>
      <c r="E146" s="69" t="s">
        <v>1218</v>
      </c>
      <c r="F146" s="69" t="s">
        <v>1218</v>
      </c>
      <c r="G146" s="96"/>
      <c r="H146" s="96"/>
      <c r="I146" s="96"/>
    </row>
    <row r="147" spans="1:9" ht="32" customHeight="1">
      <c r="A147" s="94" t="s">
        <v>1325</v>
      </c>
      <c r="B147" s="95">
        <v>3</v>
      </c>
      <c r="C147" s="69" t="s">
        <v>1218</v>
      </c>
      <c r="D147" s="69" t="s">
        <v>1218</v>
      </c>
      <c r="E147" s="69" t="s">
        <v>1218</v>
      </c>
      <c r="F147" s="69" t="s">
        <v>1218</v>
      </c>
      <c r="G147" s="96"/>
      <c r="H147" s="96"/>
      <c r="I147" s="96"/>
    </row>
    <row r="148" spans="1:9" ht="20" customHeight="1">
      <c r="A148" s="94" t="s">
        <v>1327</v>
      </c>
      <c r="B148" s="95">
        <v>4</v>
      </c>
      <c r="C148" s="69" t="s">
        <v>1218</v>
      </c>
      <c r="D148" s="69" t="s">
        <v>1218</v>
      </c>
      <c r="E148" s="69" t="s">
        <v>1218</v>
      </c>
      <c r="F148" s="69" t="s">
        <v>1218</v>
      </c>
      <c r="G148" s="96"/>
      <c r="H148" s="96"/>
      <c r="I148" s="96"/>
    </row>
    <row r="149" spans="1:9" ht="32" customHeight="1">
      <c r="A149" s="94" t="s">
        <v>1585</v>
      </c>
      <c r="B149" s="95">
        <v>1</v>
      </c>
      <c r="C149" s="69" t="s">
        <v>1218</v>
      </c>
      <c r="D149" s="69" t="s">
        <v>1218</v>
      </c>
      <c r="E149" s="69" t="s">
        <v>1218</v>
      </c>
      <c r="F149" s="69" t="s">
        <v>1218</v>
      </c>
      <c r="G149" s="96"/>
      <c r="H149" s="96"/>
      <c r="I149" s="96"/>
    </row>
    <row r="150" spans="1:9" ht="20" customHeight="1">
      <c r="A150" s="94" t="s">
        <v>1329</v>
      </c>
      <c r="B150" s="95">
        <v>2</v>
      </c>
      <c r="C150" s="70">
        <v>1</v>
      </c>
      <c r="D150" s="70">
        <v>2</v>
      </c>
      <c r="E150" s="69" t="s">
        <v>1218</v>
      </c>
      <c r="F150" s="69" t="s">
        <v>1218</v>
      </c>
      <c r="G150" s="96"/>
      <c r="H150" s="96"/>
      <c r="I150" s="96"/>
    </row>
    <row r="151" spans="1:9" ht="20" customHeight="1">
      <c r="A151" s="94" t="s">
        <v>1330</v>
      </c>
      <c r="B151" s="95">
        <v>0</v>
      </c>
      <c r="C151" s="69" t="s">
        <v>1218</v>
      </c>
      <c r="D151" s="69" t="s">
        <v>1218</v>
      </c>
      <c r="E151" s="69" t="s">
        <v>1218</v>
      </c>
      <c r="F151" s="69" t="s">
        <v>1218</v>
      </c>
      <c r="G151" s="96"/>
      <c r="H151" s="96"/>
      <c r="I151" s="96"/>
    </row>
    <row r="152" spans="1:9" ht="44" customHeight="1">
      <c r="A152" s="94" t="s">
        <v>1586</v>
      </c>
      <c r="B152" s="95">
        <v>2</v>
      </c>
      <c r="C152" s="69" t="s">
        <v>1218</v>
      </c>
      <c r="D152" s="69" t="s">
        <v>1218</v>
      </c>
      <c r="E152" s="69" t="s">
        <v>1218</v>
      </c>
      <c r="F152" s="69" t="s">
        <v>1218</v>
      </c>
      <c r="G152" s="96"/>
      <c r="H152" s="96"/>
      <c r="I152" s="96"/>
    </row>
    <row r="153" spans="1:9" ht="20" customHeight="1">
      <c r="A153" s="94" t="s">
        <v>1336</v>
      </c>
      <c r="B153" s="95">
        <v>4</v>
      </c>
      <c r="C153" s="69" t="s">
        <v>1218</v>
      </c>
      <c r="D153" s="69" t="s">
        <v>1218</v>
      </c>
      <c r="E153" s="69" t="s">
        <v>1218</v>
      </c>
      <c r="F153" s="69" t="s">
        <v>1218</v>
      </c>
      <c r="G153" s="96"/>
      <c r="H153" s="96"/>
      <c r="I153" s="96"/>
    </row>
    <row r="154" spans="1:9" ht="20" customHeight="1">
      <c r="A154" s="94" t="s">
        <v>1338</v>
      </c>
      <c r="B154" s="95">
        <v>0</v>
      </c>
      <c r="C154" s="69" t="s">
        <v>1218</v>
      </c>
      <c r="D154" s="69" t="s">
        <v>1218</v>
      </c>
      <c r="E154" s="69" t="s">
        <v>1218</v>
      </c>
      <c r="F154" s="69" t="s">
        <v>1218</v>
      </c>
      <c r="G154" s="96"/>
      <c r="H154" s="96"/>
      <c r="I154" s="96"/>
    </row>
    <row r="155" spans="1:9" ht="32" customHeight="1">
      <c r="A155" s="94" t="s">
        <v>1587</v>
      </c>
      <c r="B155" s="95">
        <v>0</v>
      </c>
      <c r="C155" s="69" t="s">
        <v>1218</v>
      </c>
      <c r="D155" s="69" t="s">
        <v>1218</v>
      </c>
      <c r="E155" s="69" t="s">
        <v>1218</v>
      </c>
      <c r="F155" s="69" t="s">
        <v>1218</v>
      </c>
      <c r="G155" s="96"/>
      <c r="H155" s="96"/>
      <c r="I155" s="96"/>
    </row>
    <row r="156" spans="1:9" ht="20" customHeight="1">
      <c r="A156" s="94" t="s">
        <v>1339</v>
      </c>
      <c r="B156" s="95">
        <v>8</v>
      </c>
      <c r="C156" s="70">
        <v>7</v>
      </c>
      <c r="D156" s="69" t="s">
        <v>1218</v>
      </c>
      <c r="E156" s="69" t="s">
        <v>1218</v>
      </c>
      <c r="F156" s="69" t="s">
        <v>1218</v>
      </c>
      <c r="G156" s="96"/>
      <c r="H156" s="96"/>
      <c r="I156" s="96"/>
    </row>
    <row r="157" spans="1:9" ht="32" customHeight="1">
      <c r="A157" s="94" t="s">
        <v>1588</v>
      </c>
      <c r="B157" s="95">
        <v>0</v>
      </c>
      <c r="C157" s="69" t="s">
        <v>1218</v>
      </c>
      <c r="D157" s="69" t="s">
        <v>1218</v>
      </c>
      <c r="E157" s="69" t="s">
        <v>1218</v>
      </c>
      <c r="F157" s="69" t="s">
        <v>1218</v>
      </c>
      <c r="G157" s="96"/>
      <c r="H157" s="96"/>
      <c r="I157" s="96"/>
    </row>
    <row r="158" spans="1:9" ht="20" customHeight="1">
      <c r="A158" s="94" t="s">
        <v>1345</v>
      </c>
      <c r="B158" s="95">
        <v>1</v>
      </c>
      <c r="C158" s="69" t="s">
        <v>1218</v>
      </c>
      <c r="D158" s="69" t="s">
        <v>1218</v>
      </c>
      <c r="E158" s="69" t="s">
        <v>1218</v>
      </c>
      <c r="F158" s="69" t="s">
        <v>1218</v>
      </c>
      <c r="G158" s="96"/>
      <c r="H158" s="96"/>
      <c r="I158" s="96"/>
    </row>
    <row r="159" spans="1:9" ht="20" customHeight="1">
      <c r="A159" s="94" t="s">
        <v>1349</v>
      </c>
      <c r="B159" s="95">
        <v>3</v>
      </c>
      <c r="C159" s="70">
        <v>1</v>
      </c>
      <c r="D159" s="70">
        <v>3</v>
      </c>
      <c r="E159" s="69" t="s">
        <v>1218</v>
      </c>
      <c r="F159" s="69" t="s">
        <v>1218</v>
      </c>
      <c r="G159" s="96"/>
      <c r="H159" s="96"/>
      <c r="I159" s="96"/>
    </row>
    <row r="160" spans="1:9" ht="20" customHeight="1">
      <c r="A160" s="97" t="s">
        <v>1223</v>
      </c>
      <c r="B160" s="98">
        <v>28</v>
      </c>
      <c r="C160" s="73">
        <v>9</v>
      </c>
      <c r="D160" s="73">
        <v>5</v>
      </c>
      <c r="E160" s="72" t="s">
        <v>1218</v>
      </c>
      <c r="F160" s="72" t="s">
        <v>1218</v>
      </c>
      <c r="G160" s="99"/>
      <c r="H160" s="99"/>
      <c r="I160" s="99"/>
    </row>
    <row r="161" spans="1:9" ht="32" customHeight="1">
      <c r="A161" s="100" t="s">
        <v>1352</v>
      </c>
      <c r="B161" s="41"/>
      <c r="C161" s="42"/>
      <c r="D161" s="42"/>
      <c r="E161" s="42"/>
      <c r="F161" s="42"/>
      <c r="G161" s="42"/>
      <c r="H161" s="42"/>
      <c r="I161" s="42"/>
    </row>
    <row r="162" spans="1:9" ht="20" customHeight="1">
      <c r="A162" s="94" t="s">
        <v>1353</v>
      </c>
      <c r="B162" s="68" t="s">
        <v>1218</v>
      </c>
      <c r="C162" s="69" t="s">
        <v>1218</v>
      </c>
      <c r="D162" s="69" t="s">
        <v>1218</v>
      </c>
      <c r="E162" s="69" t="s">
        <v>1218</v>
      </c>
      <c r="F162" s="70">
        <v>0</v>
      </c>
      <c r="G162" s="106"/>
      <c r="H162" s="107" t="s">
        <v>1480</v>
      </c>
      <c r="I162" s="106"/>
    </row>
    <row r="163" spans="1:9" ht="32" customHeight="1">
      <c r="A163" s="94" t="s">
        <v>1354</v>
      </c>
      <c r="B163" s="68" t="s">
        <v>1218</v>
      </c>
      <c r="C163" s="70">
        <v>1</v>
      </c>
      <c r="D163" s="70">
        <v>5</v>
      </c>
      <c r="E163" s="69" t="s">
        <v>1218</v>
      </c>
      <c r="F163" s="70">
        <v>4</v>
      </c>
      <c r="G163" s="106"/>
      <c r="H163" s="107" t="s">
        <v>1480</v>
      </c>
      <c r="I163" s="106"/>
    </row>
    <row r="164" spans="1:9" ht="20" customHeight="1">
      <c r="A164" s="94" t="s">
        <v>1589</v>
      </c>
      <c r="B164" s="95">
        <v>23</v>
      </c>
      <c r="C164" s="70">
        <v>10</v>
      </c>
      <c r="D164" s="69" t="s">
        <v>1218</v>
      </c>
      <c r="E164" s="69" t="s">
        <v>1218</v>
      </c>
      <c r="F164" s="69" t="s">
        <v>1218</v>
      </c>
      <c r="G164" s="96"/>
      <c r="H164" s="96"/>
      <c r="I164" s="96"/>
    </row>
    <row r="165" spans="1:9" ht="32" customHeight="1">
      <c r="A165" s="94" t="s">
        <v>1590</v>
      </c>
      <c r="B165" s="95">
        <v>12</v>
      </c>
      <c r="C165" s="70">
        <v>32</v>
      </c>
      <c r="D165" s="70">
        <v>4</v>
      </c>
      <c r="E165" s="69" t="s">
        <v>1218</v>
      </c>
      <c r="F165" s="69" t="s">
        <v>1218</v>
      </c>
      <c r="G165" s="96"/>
      <c r="H165" s="96"/>
      <c r="I165" s="96"/>
    </row>
    <row r="166" spans="1:9" ht="32" customHeight="1">
      <c r="A166" s="94" t="s">
        <v>1591</v>
      </c>
      <c r="B166" s="68" t="s">
        <v>1218</v>
      </c>
      <c r="C166" s="69" t="s">
        <v>1218</v>
      </c>
      <c r="D166" s="69" t="s">
        <v>1218</v>
      </c>
      <c r="E166" s="70">
        <v>4</v>
      </c>
      <c r="F166" s="69" t="s">
        <v>1218</v>
      </c>
      <c r="G166" s="69" t="s">
        <v>1480</v>
      </c>
      <c r="H166" s="96"/>
      <c r="I166" s="96"/>
    </row>
    <row r="167" spans="1:9" ht="20" customHeight="1">
      <c r="A167" s="94" t="s">
        <v>1592</v>
      </c>
      <c r="B167" s="108">
        <v>22</v>
      </c>
      <c r="C167" s="69" t="s">
        <v>1218</v>
      </c>
      <c r="D167" s="69" t="s">
        <v>1218</v>
      </c>
      <c r="E167" s="69" t="s">
        <v>1218</v>
      </c>
      <c r="F167" s="69" t="s">
        <v>1218</v>
      </c>
      <c r="G167" s="69" t="s">
        <v>1480</v>
      </c>
      <c r="H167" s="96"/>
      <c r="I167" s="96"/>
    </row>
    <row r="168" spans="1:9" ht="20" customHeight="1">
      <c r="A168" s="94" t="s">
        <v>1358</v>
      </c>
      <c r="B168" s="68" t="s">
        <v>1218</v>
      </c>
      <c r="C168" s="70">
        <v>2</v>
      </c>
      <c r="D168" s="70">
        <v>3</v>
      </c>
      <c r="E168" s="69" t="s">
        <v>1218</v>
      </c>
      <c r="F168" s="70">
        <v>3</v>
      </c>
      <c r="G168" s="106"/>
      <c r="H168" s="107" t="s">
        <v>1480</v>
      </c>
      <c r="I168" s="106"/>
    </row>
    <row r="169" spans="1:9" ht="20" customHeight="1">
      <c r="A169" s="94" t="s">
        <v>1359</v>
      </c>
      <c r="B169" s="68" t="s">
        <v>1218</v>
      </c>
      <c r="C169" s="69" t="s">
        <v>1218</v>
      </c>
      <c r="D169" s="70">
        <v>195</v>
      </c>
      <c r="E169" s="69" t="s">
        <v>1218</v>
      </c>
      <c r="F169" s="69" t="s">
        <v>1218</v>
      </c>
      <c r="G169" s="96"/>
      <c r="H169" s="69" t="s">
        <v>1480</v>
      </c>
      <c r="I169" s="96"/>
    </row>
    <row r="170" spans="1:9" ht="20" customHeight="1">
      <c r="A170" s="94" t="s">
        <v>1360</v>
      </c>
      <c r="B170" s="68" t="s">
        <v>1218</v>
      </c>
      <c r="C170" s="70">
        <v>2</v>
      </c>
      <c r="D170" s="70">
        <v>1</v>
      </c>
      <c r="E170" s="69" t="s">
        <v>1218</v>
      </c>
      <c r="F170" s="70">
        <v>9</v>
      </c>
      <c r="G170" s="106"/>
      <c r="H170" s="107" t="s">
        <v>1480</v>
      </c>
      <c r="I170" s="106"/>
    </row>
    <row r="171" spans="1:9" ht="20" customHeight="1">
      <c r="A171" s="94" t="s">
        <v>1361</v>
      </c>
      <c r="B171" s="68" t="s">
        <v>1218</v>
      </c>
      <c r="C171" s="70">
        <v>11</v>
      </c>
      <c r="D171" s="70">
        <v>2</v>
      </c>
      <c r="E171" s="69" t="s">
        <v>1218</v>
      </c>
      <c r="F171" s="69" t="s">
        <v>1218</v>
      </c>
      <c r="G171" s="96"/>
      <c r="H171" s="96"/>
      <c r="I171" s="69" t="s">
        <v>1480</v>
      </c>
    </row>
    <row r="172" spans="1:9" ht="20" customHeight="1">
      <c r="A172" s="94" t="s">
        <v>1593</v>
      </c>
      <c r="B172" s="68" t="s">
        <v>1218</v>
      </c>
      <c r="C172" s="70">
        <v>10</v>
      </c>
      <c r="D172" s="69" t="s">
        <v>1218</v>
      </c>
      <c r="E172" s="69" t="s">
        <v>1218</v>
      </c>
      <c r="F172" s="69" t="s">
        <v>1218</v>
      </c>
      <c r="G172" s="69" t="s">
        <v>1480</v>
      </c>
      <c r="H172" s="96"/>
      <c r="I172" s="96"/>
    </row>
    <row r="173" spans="1:9" ht="32" customHeight="1">
      <c r="A173" s="94" t="s">
        <v>1594</v>
      </c>
      <c r="B173" s="95">
        <v>25</v>
      </c>
      <c r="C173" s="70">
        <v>25</v>
      </c>
      <c r="D173" s="69" t="s">
        <v>1218</v>
      </c>
      <c r="E173" s="69" t="s">
        <v>1218</v>
      </c>
      <c r="F173" s="69" t="s">
        <v>1218</v>
      </c>
      <c r="G173" s="69" t="s">
        <v>1487</v>
      </c>
      <c r="H173" s="96"/>
      <c r="I173" s="96"/>
    </row>
    <row r="174" spans="1:9" ht="20" customHeight="1">
      <c r="A174" s="94" t="s">
        <v>1362</v>
      </c>
      <c r="B174" s="68" t="s">
        <v>1218</v>
      </c>
      <c r="C174" s="70">
        <v>152</v>
      </c>
      <c r="D174" s="69" t="s">
        <v>1218</v>
      </c>
      <c r="E174" s="69" t="s">
        <v>1218</v>
      </c>
      <c r="F174" s="69" t="s">
        <v>1218</v>
      </c>
      <c r="G174" s="96"/>
      <c r="H174" s="96"/>
      <c r="I174" s="69" t="s">
        <v>1480</v>
      </c>
    </row>
    <row r="175" spans="1:9" ht="32" customHeight="1">
      <c r="A175" s="94" t="s">
        <v>1595</v>
      </c>
      <c r="B175" s="95">
        <v>186</v>
      </c>
      <c r="C175" s="69" t="s">
        <v>1218</v>
      </c>
      <c r="D175" s="69" t="s">
        <v>1218</v>
      </c>
      <c r="E175" s="69" t="s">
        <v>1218</v>
      </c>
      <c r="F175" s="69" t="s">
        <v>1218</v>
      </c>
      <c r="G175" s="96"/>
      <c r="H175" s="96"/>
      <c r="I175" s="69" t="s">
        <v>1487</v>
      </c>
    </row>
    <row r="176" spans="1:9" ht="32" customHeight="1">
      <c r="A176" s="94" t="s">
        <v>1363</v>
      </c>
      <c r="B176" s="68" t="s">
        <v>1218</v>
      </c>
      <c r="C176" s="70">
        <v>116</v>
      </c>
      <c r="D176" s="70">
        <v>6</v>
      </c>
      <c r="E176" s="69" t="s">
        <v>1218</v>
      </c>
      <c r="F176" s="69" t="s">
        <v>1218</v>
      </c>
      <c r="G176" s="96"/>
      <c r="H176" s="96"/>
      <c r="I176" s="69" t="s">
        <v>1480</v>
      </c>
    </row>
    <row r="177" spans="1:9" ht="32" customHeight="1">
      <c r="A177" s="94" t="s">
        <v>1596</v>
      </c>
      <c r="B177" s="68" t="s">
        <v>1218</v>
      </c>
      <c r="C177" s="70">
        <v>38</v>
      </c>
      <c r="D177" s="69" t="s">
        <v>1218</v>
      </c>
      <c r="E177" s="69" t="s">
        <v>1218</v>
      </c>
      <c r="F177" s="69" t="s">
        <v>1218</v>
      </c>
      <c r="G177" s="69" t="s">
        <v>1480</v>
      </c>
      <c r="H177" s="96"/>
      <c r="I177" s="96"/>
    </row>
    <row r="178" spans="1:9" ht="20" customHeight="1">
      <c r="A178" s="94" t="s">
        <v>1597</v>
      </c>
      <c r="B178" s="68" t="s">
        <v>1218</v>
      </c>
      <c r="C178" s="70">
        <v>6</v>
      </c>
      <c r="D178" s="70">
        <v>1</v>
      </c>
      <c r="E178" s="69" t="s">
        <v>1218</v>
      </c>
      <c r="F178" s="69" t="s">
        <v>1218</v>
      </c>
      <c r="G178" s="96"/>
      <c r="H178" s="96"/>
      <c r="I178" s="69" t="s">
        <v>1487</v>
      </c>
    </row>
    <row r="179" spans="1:9" ht="32" customHeight="1">
      <c r="A179" s="94" t="s">
        <v>1598</v>
      </c>
      <c r="B179" s="68" t="s">
        <v>1218</v>
      </c>
      <c r="C179" s="69" t="s">
        <v>1218</v>
      </c>
      <c r="D179" s="69" t="s">
        <v>1218</v>
      </c>
      <c r="E179" s="70">
        <v>4</v>
      </c>
      <c r="F179" s="69" t="s">
        <v>1218</v>
      </c>
      <c r="G179" s="69" t="s">
        <v>1480</v>
      </c>
      <c r="H179" s="96"/>
      <c r="I179" s="96"/>
    </row>
    <row r="180" spans="1:9" ht="20" customHeight="1">
      <c r="A180" s="94" t="s">
        <v>1366</v>
      </c>
      <c r="B180" s="68" t="s">
        <v>1218</v>
      </c>
      <c r="C180" s="70">
        <v>4</v>
      </c>
      <c r="D180" s="70">
        <v>0</v>
      </c>
      <c r="E180" s="69" t="s">
        <v>1218</v>
      </c>
      <c r="F180" s="69" t="s">
        <v>1218</v>
      </c>
      <c r="G180" s="69" t="s">
        <v>1480</v>
      </c>
      <c r="H180" s="96"/>
      <c r="I180" s="96"/>
    </row>
    <row r="181" spans="1:9" ht="20" customHeight="1">
      <c r="A181" s="94" t="s">
        <v>1367</v>
      </c>
      <c r="B181" s="68" t="s">
        <v>1218</v>
      </c>
      <c r="C181" s="69" t="s">
        <v>1218</v>
      </c>
      <c r="D181" s="70">
        <v>180</v>
      </c>
      <c r="E181" s="69" t="s">
        <v>1218</v>
      </c>
      <c r="F181" s="69" t="s">
        <v>1218</v>
      </c>
      <c r="G181" s="69" t="s">
        <v>1480</v>
      </c>
      <c r="H181" s="96"/>
      <c r="I181" s="96"/>
    </row>
    <row r="182" spans="1:9" ht="32" customHeight="1">
      <c r="A182" s="94" t="s">
        <v>1599</v>
      </c>
      <c r="B182" s="68" t="s">
        <v>1218</v>
      </c>
      <c r="C182" s="69" t="s">
        <v>1218</v>
      </c>
      <c r="D182" s="69" t="s">
        <v>1218</v>
      </c>
      <c r="E182" s="70">
        <v>0</v>
      </c>
      <c r="F182" s="69" t="s">
        <v>1218</v>
      </c>
      <c r="G182" s="69" t="s">
        <v>1487</v>
      </c>
      <c r="H182" s="96"/>
      <c r="I182" s="96"/>
    </row>
    <row r="183" spans="1:9" ht="20" customHeight="1">
      <c r="A183" s="94" t="s">
        <v>1600</v>
      </c>
      <c r="B183" s="68" t="s">
        <v>1218</v>
      </c>
      <c r="C183" s="70">
        <v>0</v>
      </c>
      <c r="D183" s="69" t="s">
        <v>1601</v>
      </c>
      <c r="E183" s="69" t="s">
        <v>1218</v>
      </c>
      <c r="F183" s="69" t="s">
        <v>1218</v>
      </c>
      <c r="G183" s="96"/>
      <c r="H183" s="96"/>
      <c r="I183" s="96"/>
    </row>
    <row r="184" spans="1:9" ht="32" customHeight="1">
      <c r="A184" s="94" t="s">
        <v>1368</v>
      </c>
      <c r="B184" s="68" t="s">
        <v>1218</v>
      </c>
      <c r="C184" s="70">
        <v>3</v>
      </c>
      <c r="D184" s="70">
        <v>4</v>
      </c>
      <c r="E184" s="69" t="s">
        <v>1218</v>
      </c>
      <c r="F184" s="69" t="s">
        <v>1218</v>
      </c>
      <c r="G184" s="96"/>
      <c r="H184" s="69" t="s">
        <v>1480</v>
      </c>
      <c r="I184" s="96"/>
    </row>
    <row r="185" spans="1:9" ht="20" customHeight="1">
      <c r="A185" s="94" t="s">
        <v>1369</v>
      </c>
      <c r="B185" s="68" t="s">
        <v>1218</v>
      </c>
      <c r="C185" s="69" t="s">
        <v>1218</v>
      </c>
      <c r="D185" s="69" t="s">
        <v>1218</v>
      </c>
      <c r="E185" s="69" t="s">
        <v>1218</v>
      </c>
      <c r="F185" s="70">
        <v>4</v>
      </c>
      <c r="G185" s="106"/>
      <c r="H185" s="107" t="s">
        <v>1480</v>
      </c>
      <c r="I185" s="106"/>
    </row>
    <row r="186" spans="1:9" ht="20" customHeight="1">
      <c r="A186" s="94" t="s">
        <v>1370</v>
      </c>
      <c r="B186" s="68" t="s">
        <v>1218</v>
      </c>
      <c r="C186" s="70">
        <v>8</v>
      </c>
      <c r="D186" s="69" t="s">
        <v>1218</v>
      </c>
      <c r="E186" s="69" t="s">
        <v>1218</v>
      </c>
      <c r="F186" s="70">
        <v>8</v>
      </c>
      <c r="G186" s="106"/>
      <c r="H186" s="107" t="s">
        <v>1480</v>
      </c>
      <c r="I186" s="106"/>
    </row>
    <row r="187" spans="1:9" ht="20" customHeight="1">
      <c r="A187" s="94" t="s">
        <v>1371</v>
      </c>
      <c r="B187" s="68" t="s">
        <v>1218</v>
      </c>
      <c r="C187" s="70">
        <v>1</v>
      </c>
      <c r="D187" s="70">
        <v>3</v>
      </c>
      <c r="E187" s="69" t="s">
        <v>1218</v>
      </c>
      <c r="F187" s="70">
        <v>11</v>
      </c>
      <c r="G187" s="106"/>
      <c r="H187" s="107" t="s">
        <v>1480</v>
      </c>
      <c r="I187" s="106"/>
    </row>
    <row r="188" spans="1:9" ht="20" customHeight="1">
      <c r="A188" s="94" t="s">
        <v>1372</v>
      </c>
      <c r="B188" s="68" t="s">
        <v>1218</v>
      </c>
      <c r="C188" s="70">
        <v>4</v>
      </c>
      <c r="D188" s="70">
        <v>2</v>
      </c>
      <c r="E188" s="69" t="s">
        <v>1218</v>
      </c>
      <c r="F188" s="70">
        <v>7</v>
      </c>
      <c r="G188" s="106"/>
      <c r="H188" s="107" t="s">
        <v>1480</v>
      </c>
      <c r="I188" s="106"/>
    </row>
    <row r="189" spans="1:9" ht="20" customHeight="1">
      <c r="A189" s="94" t="s">
        <v>1602</v>
      </c>
      <c r="B189" s="68" t="s">
        <v>1218</v>
      </c>
      <c r="C189" s="69" t="s">
        <v>1218</v>
      </c>
      <c r="D189" s="69" t="s">
        <v>1603</v>
      </c>
      <c r="E189" s="69" t="s">
        <v>1218</v>
      </c>
      <c r="F189" s="69" t="s">
        <v>1218</v>
      </c>
      <c r="G189" s="96"/>
      <c r="H189" s="96"/>
      <c r="I189" s="96"/>
    </row>
    <row r="190" spans="1:9" ht="20" customHeight="1">
      <c r="A190" s="94" t="s">
        <v>1373</v>
      </c>
      <c r="B190" s="95">
        <v>16</v>
      </c>
      <c r="C190" s="69" t="s">
        <v>1218</v>
      </c>
      <c r="D190" s="69" t="s">
        <v>1218</v>
      </c>
      <c r="E190" s="69" t="s">
        <v>1218</v>
      </c>
      <c r="F190" s="69" t="s">
        <v>1218</v>
      </c>
      <c r="G190" s="69" t="s">
        <v>1487</v>
      </c>
      <c r="H190" s="96"/>
      <c r="I190" s="96"/>
    </row>
    <row r="191" spans="1:9" ht="20" customHeight="1">
      <c r="A191" s="94" t="s">
        <v>1374</v>
      </c>
      <c r="B191" s="68" t="s">
        <v>1218</v>
      </c>
      <c r="C191" s="70">
        <v>1</v>
      </c>
      <c r="D191" s="70">
        <v>4</v>
      </c>
      <c r="E191" s="69" t="s">
        <v>1218</v>
      </c>
      <c r="F191" s="70">
        <v>10</v>
      </c>
      <c r="G191" s="106"/>
      <c r="H191" s="107" t="s">
        <v>1480</v>
      </c>
      <c r="I191" s="106"/>
    </row>
    <row r="192" spans="1:9" ht="20" customHeight="1">
      <c r="A192" s="94" t="s">
        <v>1375</v>
      </c>
      <c r="B192" s="68" t="s">
        <v>1218</v>
      </c>
      <c r="C192" s="70">
        <v>82</v>
      </c>
      <c r="D192" s="69" t="s">
        <v>1218</v>
      </c>
      <c r="E192" s="69" t="s">
        <v>1218</v>
      </c>
      <c r="F192" s="69" t="s">
        <v>1218</v>
      </c>
      <c r="G192" s="96"/>
      <c r="H192" s="96"/>
      <c r="I192" s="69" t="s">
        <v>1480</v>
      </c>
    </row>
    <row r="193" spans="1:9" ht="20" customHeight="1">
      <c r="A193" s="94" t="s">
        <v>1376</v>
      </c>
      <c r="B193" s="68" t="s">
        <v>1218</v>
      </c>
      <c r="C193" s="70">
        <v>6</v>
      </c>
      <c r="D193" s="69" t="s">
        <v>1218</v>
      </c>
      <c r="E193" s="69" t="s">
        <v>1218</v>
      </c>
      <c r="F193" s="69" t="s">
        <v>1218</v>
      </c>
      <c r="G193" s="96"/>
      <c r="H193" s="96"/>
      <c r="I193" s="69" t="s">
        <v>1480</v>
      </c>
    </row>
    <row r="194" spans="1:9" ht="20" customHeight="1">
      <c r="A194" s="94" t="s">
        <v>1377</v>
      </c>
      <c r="B194" s="68" t="s">
        <v>1218</v>
      </c>
      <c r="C194" s="70">
        <v>17</v>
      </c>
      <c r="D194" s="69" t="s">
        <v>1218</v>
      </c>
      <c r="E194" s="70">
        <v>18</v>
      </c>
      <c r="F194" s="69" t="s">
        <v>1218</v>
      </c>
      <c r="G194" s="96"/>
      <c r="H194" s="96"/>
      <c r="I194" s="69" t="s">
        <v>1480</v>
      </c>
    </row>
    <row r="195" spans="1:9" ht="32" customHeight="1">
      <c r="A195" s="94" t="s">
        <v>1604</v>
      </c>
      <c r="B195" s="68" t="s">
        <v>1218</v>
      </c>
      <c r="C195" s="70">
        <v>12</v>
      </c>
      <c r="D195" s="69" t="s">
        <v>1218</v>
      </c>
      <c r="E195" s="69" t="s">
        <v>1218</v>
      </c>
      <c r="F195" s="69" t="s">
        <v>1218</v>
      </c>
      <c r="G195" s="69" t="s">
        <v>1480</v>
      </c>
      <c r="H195" s="96"/>
      <c r="I195" s="96"/>
    </row>
    <row r="196" spans="1:9" ht="32" customHeight="1">
      <c r="A196" s="94" t="s">
        <v>1605</v>
      </c>
      <c r="B196" s="95">
        <v>0</v>
      </c>
      <c r="C196" s="70">
        <v>0</v>
      </c>
      <c r="D196" s="70">
        <v>1</v>
      </c>
      <c r="E196" s="69" t="s">
        <v>1218</v>
      </c>
      <c r="F196" s="69" t="s">
        <v>1218</v>
      </c>
      <c r="G196" s="96"/>
      <c r="H196" s="96"/>
      <c r="I196" s="96"/>
    </row>
    <row r="197" spans="1:9" ht="20" customHeight="1">
      <c r="A197" s="94" t="s">
        <v>1606</v>
      </c>
      <c r="B197" s="95">
        <v>42</v>
      </c>
      <c r="C197" s="69" t="s">
        <v>1218</v>
      </c>
      <c r="D197" s="69" t="s">
        <v>1218</v>
      </c>
      <c r="E197" s="69" t="s">
        <v>1218</v>
      </c>
      <c r="F197" s="69" t="s">
        <v>1218</v>
      </c>
      <c r="G197" s="96"/>
      <c r="H197" s="96"/>
      <c r="I197" s="96"/>
    </row>
    <row r="198" spans="1:9" ht="20" customHeight="1">
      <c r="A198" s="97" t="s">
        <v>1223</v>
      </c>
      <c r="B198" s="71" t="s">
        <v>1607</v>
      </c>
      <c r="C198" s="73">
        <v>543</v>
      </c>
      <c r="D198" s="72" t="s">
        <v>1608</v>
      </c>
      <c r="E198" s="73">
        <v>26</v>
      </c>
      <c r="F198" s="73">
        <v>56</v>
      </c>
      <c r="G198" s="109"/>
      <c r="H198" s="109"/>
      <c r="I198" s="109"/>
    </row>
    <row r="199" spans="1:9" ht="20" customHeight="1">
      <c r="A199" s="100" t="s">
        <v>1378</v>
      </c>
      <c r="B199" s="41"/>
      <c r="C199" s="42"/>
      <c r="D199" s="42"/>
      <c r="E199" s="42"/>
      <c r="F199" s="42"/>
      <c r="G199" s="42"/>
      <c r="H199" s="42"/>
      <c r="I199" s="42"/>
    </row>
    <row r="200" spans="1:9" ht="20" customHeight="1">
      <c r="A200" s="94" t="s">
        <v>1383</v>
      </c>
      <c r="B200" s="95">
        <v>39</v>
      </c>
      <c r="C200" s="70">
        <v>4</v>
      </c>
      <c r="D200" s="70">
        <v>2</v>
      </c>
      <c r="E200" s="69" t="s">
        <v>1218</v>
      </c>
      <c r="F200" s="69" t="s">
        <v>1218</v>
      </c>
      <c r="G200" s="96"/>
      <c r="H200" s="96"/>
      <c r="I200" s="96"/>
    </row>
    <row r="201" spans="1:9" ht="20" customHeight="1">
      <c r="A201" s="97" t="s">
        <v>1223</v>
      </c>
      <c r="B201" s="98">
        <v>39</v>
      </c>
      <c r="C201" s="73">
        <v>4</v>
      </c>
      <c r="D201" s="73">
        <v>2</v>
      </c>
      <c r="E201" s="72" t="s">
        <v>1218</v>
      </c>
      <c r="F201" s="72" t="s">
        <v>1218</v>
      </c>
      <c r="G201" s="99"/>
      <c r="H201" s="99"/>
      <c r="I201" s="99"/>
    </row>
    <row r="202" spans="1:9" ht="44" customHeight="1">
      <c r="A202" s="100" t="s">
        <v>1609</v>
      </c>
      <c r="B202" s="41"/>
      <c r="C202" s="42"/>
      <c r="D202" s="42"/>
      <c r="E202" s="42"/>
      <c r="F202" s="42"/>
      <c r="G202" s="42"/>
      <c r="H202" s="42"/>
      <c r="I202" s="42"/>
    </row>
    <row r="203" spans="1:9" ht="20" customHeight="1">
      <c r="A203" s="94" t="s">
        <v>1610</v>
      </c>
      <c r="B203" s="68" t="s">
        <v>1218</v>
      </c>
      <c r="C203" s="69" t="s">
        <v>1218</v>
      </c>
      <c r="D203" s="69" t="s">
        <v>1218</v>
      </c>
      <c r="E203" s="70">
        <v>7</v>
      </c>
      <c r="F203" s="69" t="s">
        <v>1218</v>
      </c>
      <c r="G203" s="96"/>
      <c r="H203" s="96"/>
      <c r="I203" s="96"/>
    </row>
    <row r="204" spans="1:9" ht="32" customHeight="1">
      <c r="A204" s="94" t="s">
        <v>1611</v>
      </c>
      <c r="B204" s="68" t="s">
        <v>1218</v>
      </c>
      <c r="C204" s="70">
        <v>23</v>
      </c>
      <c r="D204" s="69" t="s">
        <v>1218</v>
      </c>
      <c r="E204" s="69" t="s">
        <v>1218</v>
      </c>
      <c r="F204" s="69" t="s">
        <v>1218</v>
      </c>
      <c r="G204" s="96"/>
      <c r="H204" s="96"/>
      <c r="I204" s="96"/>
    </row>
    <row r="205" spans="1:9" ht="20" customHeight="1">
      <c r="A205" s="94" t="s">
        <v>1612</v>
      </c>
      <c r="B205" s="95">
        <v>4</v>
      </c>
      <c r="C205" s="69" t="s">
        <v>1613</v>
      </c>
      <c r="D205" s="69" t="s">
        <v>1218</v>
      </c>
      <c r="E205" s="69" t="s">
        <v>1218</v>
      </c>
      <c r="F205" s="69" t="s">
        <v>1218</v>
      </c>
      <c r="G205" s="96"/>
      <c r="H205" s="96"/>
      <c r="I205" s="96"/>
    </row>
    <row r="206" spans="1:9" ht="20" customHeight="1">
      <c r="A206" s="94" t="s">
        <v>1614</v>
      </c>
      <c r="B206" s="68" t="s">
        <v>1218</v>
      </c>
      <c r="C206" s="70">
        <v>32</v>
      </c>
      <c r="D206" s="69" t="s">
        <v>1218</v>
      </c>
      <c r="E206" s="69" t="s">
        <v>1218</v>
      </c>
      <c r="F206" s="69" t="s">
        <v>1218</v>
      </c>
      <c r="G206" s="69" t="s">
        <v>1480</v>
      </c>
      <c r="H206" s="96"/>
      <c r="I206" s="96"/>
    </row>
    <row r="207" spans="1:9" ht="20" customHeight="1">
      <c r="A207" s="97" t="s">
        <v>1223</v>
      </c>
      <c r="B207" s="98">
        <v>4</v>
      </c>
      <c r="C207" s="72" t="s">
        <v>1615</v>
      </c>
      <c r="D207" s="72" t="s">
        <v>1218</v>
      </c>
      <c r="E207" s="73">
        <v>7</v>
      </c>
      <c r="F207" s="72" t="s">
        <v>1218</v>
      </c>
      <c r="G207" s="99"/>
      <c r="H207" s="99"/>
      <c r="I207" s="99"/>
    </row>
    <row r="208" spans="1:9" ht="20" customHeight="1">
      <c r="A208" s="100" t="s">
        <v>1385</v>
      </c>
      <c r="B208" s="41"/>
      <c r="C208" s="42"/>
      <c r="D208" s="42"/>
      <c r="E208" s="42"/>
      <c r="F208" s="42"/>
      <c r="G208" s="42"/>
      <c r="H208" s="42"/>
      <c r="I208" s="42"/>
    </row>
    <row r="209" spans="1:9" ht="32" customHeight="1">
      <c r="A209" s="94" t="s">
        <v>1616</v>
      </c>
      <c r="B209" s="68" t="s">
        <v>1218</v>
      </c>
      <c r="C209" s="70">
        <v>54</v>
      </c>
      <c r="D209" s="69" t="s">
        <v>1218</v>
      </c>
      <c r="E209" s="69" t="s">
        <v>1218</v>
      </c>
      <c r="F209" s="69" t="s">
        <v>1218</v>
      </c>
      <c r="G209" s="96"/>
      <c r="H209" s="96"/>
      <c r="I209" s="96"/>
    </row>
    <row r="210" spans="1:9" ht="32" customHeight="1">
      <c r="A210" s="94" t="s">
        <v>1617</v>
      </c>
      <c r="B210" s="68" t="s">
        <v>1218</v>
      </c>
      <c r="C210" s="69" t="s">
        <v>1618</v>
      </c>
      <c r="D210" s="69" t="s">
        <v>1218</v>
      </c>
      <c r="E210" s="69" t="s">
        <v>1218</v>
      </c>
      <c r="F210" s="69" t="s">
        <v>1218</v>
      </c>
      <c r="G210" s="96"/>
      <c r="H210" s="96"/>
      <c r="I210" s="96"/>
    </row>
    <row r="211" spans="1:9" ht="20" customHeight="1">
      <c r="A211" s="94" t="s">
        <v>731</v>
      </c>
      <c r="B211" s="68" t="s">
        <v>1218</v>
      </c>
      <c r="C211" s="69" t="s">
        <v>1218</v>
      </c>
      <c r="D211" s="70">
        <v>253</v>
      </c>
      <c r="E211" s="69" t="s">
        <v>1218</v>
      </c>
      <c r="F211" s="69" t="s">
        <v>1218</v>
      </c>
      <c r="G211" s="96"/>
      <c r="H211" s="96"/>
      <c r="I211" s="96"/>
    </row>
    <row r="212" spans="1:9" ht="20" customHeight="1">
      <c r="A212" s="94" t="s">
        <v>1619</v>
      </c>
      <c r="B212" s="68" t="s">
        <v>1218</v>
      </c>
      <c r="C212" s="69" t="s">
        <v>1218</v>
      </c>
      <c r="D212" s="69" t="s">
        <v>1218</v>
      </c>
      <c r="E212" s="70">
        <v>6</v>
      </c>
      <c r="F212" s="69" t="s">
        <v>1218</v>
      </c>
      <c r="G212" s="96"/>
      <c r="H212" s="96"/>
      <c r="I212" s="96"/>
    </row>
    <row r="213" spans="1:9" ht="32" customHeight="1">
      <c r="A213" s="94" t="s">
        <v>1620</v>
      </c>
      <c r="B213" s="68" t="s">
        <v>1218</v>
      </c>
      <c r="C213" s="70">
        <v>3</v>
      </c>
      <c r="D213" s="69" t="s">
        <v>1218</v>
      </c>
      <c r="E213" s="69" t="s">
        <v>1218</v>
      </c>
      <c r="F213" s="69" t="s">
        <v>1218</v>
      </c>
      <c r="G213" s="96"/>
      <c r="H213" s="96"/>
      <c r="I213" s="96"/>
    </row>
    <row r="214" spans="1:9" ht="20" customHeight="1">
      <c r="A214" s="94" t="s">
        <v>1621</v>
      </c>
      <c r="B214" s="68" t="s">
        <v>1218</v>
      </c>
      <c r="C214" s="70">
        <v>147</v>
      </c>
      <c r="D214" s="69" t="s">
        <v>1218</v>
      </c>
      <c r="E214" s="69" t="s">
        <v>1218</v>
      </c>
      <c r="F214" s="69" t="s">
        <v>1218</v>
      </c>
      <c r="G214" s="96"/>
      <c r="H214" s="96"/>
      <c r="I214" s="96"/>
    </row>
    <row r="215" spans="1:9" ht="20" customHeight="1">
      <c r="A215" s="94" t="s">
        <v>1622</v>
      </c>
      <c r="B215" s="68" t="s">
        <v>1218</v>
      </c>
      <c r="C215" s="69" t="s">
        <v>1623</v>
      </c>
      <c r="D215" s="69" t="s">
        <v>1218</v>
      </c>
      <c r="E215" s="69" t="s">
        <v>1218</v>
      </c>
      <c r="F215" s="69" t="s">
        <v>1218</v>
      </c>
      <c r="G215" s="96"/>
      <c r="H215" s="96"/>
      <c r="I215" s="96"/>
    </row>
    <row r="216" spans="1:9" ht="20" customHeight="1">
      <c r="A216" s="97" t="s">
        <v>1223</v>
      </c>
      <c r="B216" s="71" t="s">
        <v>1218</v>
      </c>
      <c r="C216" s="72" t="s">
        <v>1624</v>
      </c>
      <c r="D216" s="73">
        <v>253</v>
      </c>
      <c r="E216" s="73">
        <v>6</v>
      </c>
      <c r="F216" s="72" t="s">
        <v>1218</v>
      </c>
      <c r="G216" s="99"/>
      <c r="H216" s="99"/>
      <c r="I216" s="99"/>
    </row>
    <row r="217" spans="1:9" ht="20" customHeight="1">
      <c r="A217" s="100" t="s">
        <v>1392</v>
      </c>
      <c r="B217" s="41"/>
      <c r="C217" s="42"/>
      <c r="D217" s="42"/>
      <c r="E217" s="42"/>
      <c r="F217" s="42"/>
      <c r="G217" s="42"/>
      <c r="H217" s="42"/>
      <c r="I217" s="42"/>
    </row>
    <row r="218" spans="1:9" ht="20" customHeight="1">
      <c r="A218" s="94" t="s">
        <v>1625</v>
      </c>
      <c r="B218" s="68" t="s">
        <v>1218</v>
      </c>
      <c r="C218" s="70">
        <v>113</v>
      </c>
      <c r="D218" s="70">
        <v>0</v>
      </c>
      <c r="E218" s="69" t="s">
        <v>1218</v>
      </c>
      <c r="F218" s="69" t="s">
        <v>1218</v>
      </c>
      <c r="G218" s="96"/>
      <c r="H218" s="96"/>
      <c r="I218" s="96"/>
    </row>
    <row r="219" spans="1:9" ht="20" customHeight="1">
      <c r="A219" s="94" t="s">
        <v>1626</v>
      </c>
      <c r="B219" s="68" t="s">
        <v>1218</v>
      </c>
      <c r="C219" s="69" t="s">
        <v>1218</v>
      </c>
      <c r="D219" s="69" t="s">
        <v>1218</v>
      </c>
      <c r="E219" s="70">
        <v>2</v>
      </c>
      <c r="F219" s="69" t="s">
        <v>1218</v>
      </c>
      <c r="G219" s="96"/>
      <c r="H219" s="96"/>
      <c r="I219" s="96"/>
    </row>
    <row r="220" spans="1:9" ht="20" customHeight="1">
      <c r="A220" s="94" t="s">
        <v>1395</v>
      </c>
      <c r="B220" s="95">
        <v>82</v>
      </c>
      <c r="C220" s="70">
        <v>4</v>
      </c>
      <c r="D220" s="70">
        <v>7</v>
      </c>
      <c r="E220" s="69" t="s">
        <v>1218</v>
      </c>
      <c r="F220" s="69" t="s">
        <v>1218</v>
      </c>
      <c r="G220" s="96"/>
      <c r="H220" s="96"/>
      <c r="I220" s="96"/>
    </row>
    <row r="221" spans="1:9" ht="20" customHeight="1">
      <c r="A221" s="94" t="s">
        <v>1396</v>
      </c>
      <c r="B221" s="68" t="s">
        <v>1218</v>
      </c>
      <c r="C221" s="70">
        <v>49</v>
      </c>
      <c r="D221" s="70">
        <v>3</v>
      </c>
      <c r="E221" s="69" t="s">
        <v>1218</v>
      </c>
      <c r="F221" s="69" t="s">
        <v>1218</v>
      </c>
      <c r="G221" s="96"/>
      <c r="H221" s="96"/>
      <c r="I221" s="96"/>
    </row>
    <row r="222" spans="1:9" ht="20" customHeight="1">
      <c r="A222" s="97" t="s">
        <v>1223</v>
      </c>
      <c r="B222" s="98">
        <v>82</v>
      </c>
      <c r="C222" s="73">
        <v>166</v>
      </c>
      <c r="D222" s="73">
        <v>10</v>
      </c>
      <c r="E222" s="73">
        <v>2</v>
      </c>
      <c r="F222" s="72" t="s">
        <v>1218</v>
      </c>
      <c r="G222" s="99"/>
      <c r="H222" s="99"/>
      <c r="I222" s="99"/>
    </row>
    <row r="223" spans="1:9" ht="20" customHeight="1">
      <c r="A223" s="100" t="s">
        <v>1397</v>
      </c>
      <c r="B223" s="41"/>
      <c r="C223" s="42"/>
      <c r="D223" s="42"/>
      <c r="E223" s="42"/>
      <c r="F223" s="42"/>
      <c r="G223" s="42"/>
      <c r="H223" s="42"/>
      <c r="I223" s="42"/>
    </row>
    <row r="224" spans="1:9" ht="20" customHeight="1">
      <c r="A224" s="94" t="s">
        <v>1398</v>
      </c>
      <c r="B224" s="95">
        <v>7</v>
      </c>
      <c r="C224" s="70">
        <v>0</v>
      </c>
      <c r="D224" s="70">
        <v>2</v>
      </c>
      <c r="E224" s="69" t="s">
        <v>1218</v>
      </c>
      <c r="F224" s="69" t="s">
        <v>1218</v>
      </c>
      <c r="G224" s="96"/>
      <c r="H224" s="96"/>
      <c r="I224" s="96"/>
    </row>
    <row r="225" spans="1:9" ht="20" customHeight="1">
      <c r="A225" s="94" t="s">
        <v>1627</v>
      </c>
      <c r="B225" s="68" t="s">
        <v>1218</v>
      </c>
      <c r="C225" s="70">
        <v>0</v>
      </c>
      <c r="D225" s="69" t="s">
        <v>1218</v>
      </c>
      <c r="E225" s="69" t="s">
        <v>1218</v>
      </c>
      <c r="F225" s="69" t="s">
        <v>1218</v>
      </c>
      <c r="G225" s="96"/>
      <c r="H225" s="96"/>
      <c r="I225" s="96"/>
    </row>
    <row r="226" spans="1:9" ht="20" customHeight="1">
      <c r="A226" s="94" t="s">
        <v>1628</v>
      </c>
      <c r="B226" s="68" t="s">
        <v>1603</v>
      </c>
      <c r="C226" s="70">
        <v>1</v>
      </c>
      <c r="D226" s="70">
        <v>3</v>
      </c>
      <c r="E226" s="70">
        <v>2</v>
      </c>
      <c r="F226" s="69" t="s">
        <v>1218</v>
      </c>
      <c r="G226" s="96"/>
      <c r="H226" s="96"/>
      <c r="I226" s="96"/>
    </row>
    <row r="227" spans="1:9" ht="32" customHeight="1">
      <c r="A227" s="94" t="s">
        <v>1629</v>
      </c>
      <c r="B227" s="95">
        <v>16</v>
      </c>
      <c r="C227" s="70">
        <v>31</v>
      </c>
      <c r="D227" s="70">
        <v>1</v>
      </c>
      <c r="E227" s="69" t="s">
        <v>1218</v>
      </c>
      <c r="F227" s="69" t="s">
        <v>1218</v>
      </c>
      <c r="G227" s="69" t="s">
        <v>1494</v>
      </c>
      <c r="H227" s="96"/>
      <c r="I227" s="96"/>
    </row>
    <row r="228" spans="1:9" ht="20" customHeight="1">
      <c r="A228" s="94" t="s">
        <v>1630</v>
      </c>
      <c r="B228" s="68" t="s">
        <v>1218</v>
      </c>
      <c r="C228" s="70">
        <v>25</v>
      </c>
      <c r="D228" s="69" t="s">
        <v>1218</v>
      </c>
      <c r="E228" s="69" t="s">
        <v>1218</v>
      </c>
      <c r="F228" s="69" t="s">
        <v>1218</v>
      </c>
      <c r="G228" s="96"/>
      <c r="H228" s="96"/>
      <c r="I228" s="96"/>
    </row>
    <row r="229" spans="1:9" ht="20" customHeight="1">
      <c r="A229" s="97" t="s">
        <v>1223</v>
      </c>
      <c r="B229" s="71" t="s">
        <v>1631</v>
      </c>
      <c r="C229" s="73">
        <v>57</v>
      </c>
      <c r="D229" s="73">
        <v>6</v>
      </c>
      <c r="E229" s="73">
        <v>2</v>
      </c>
      <c r="F229" s="72" t="s">
        <v>1218</v>
      </c>
      <c r="G229" s="99"/>
      <c r="H229" s="99"/>
      <c r="I229" s="99"/>
    </row>
    <row r="230" spans="1:9" ht="20" customHeight="1">
      <c r="A230" s="100" t="s">
        <v>1407</v>
      </c>
      <c r="B230" s="41"/>
      <c r="C230" s="42"/>
      <c r="D230" s="42"/>
      <c r="E230" s="42"/>
      <c r="F230" s="42"/>
      <c r="G230" s="42"/>
      <c r="H230" s="42"/>
      <c r="I230" s="42"/>
    </row>
    <row r="231" spans="1:9" ht="20" customHeight="1">
      <c r="A231" s="94" t="s">
        <v>1632</v>
      </c>
      <c r="B231" s="68" t="s">
        <v>1618</v>
      </c>
      <c r="C231" s="69" t="s">
        <v>1218</v>
      </c>
      <c r="D231" s="69" t="s">
        <v>1218</v>
      </c>
      <c r="E231" s="69" t="s">
        <v>1218</v>
      </c>
      <c r="F231" s="69" t="s">
        <v>1218</v>
      </c>
      <c r="G231" s="96"/>
      <c r="H231" s="96"/>
      <c r="I231" s="96"/>
    </row>
    <row r="232" spans="1:9" ht="20" customHeight="1">
      <c r="A232" s="97" t="s">
        <v>1223</v>
      </c>
      <c r="B232" s="71" t="s">
        <v>1633</v>
      </c>
      <c r="C232" s="72" t="s">
        <v>1218</v>
      </c>
      <c r="D232" s="72" t="s">
        <v>1218</v>
      </c>
      <c r="E232" s="72" t="s">
        <v>1218</v>
      </c>
      <c r="F232" s="72" t="s">
        <v>1218</v>
      </c>
      <c r="G232" s="99"/>
      <c r="H232" s="99"/>
      <c r="I232" s="99"/>
    </row>
    <row r="233" spans="1:9" ht="20" customHeight="1">
      <c r="A233" s="100" t="s">
        <v>1634</v>
      </c>
      <c r="B233" s="41"/>
      <c r="C233" s="42"/>
      <c r="D233" s="42"/>
      <c r="E233" s="42"/>
      <c r="F233" s="42"/>
      <c r="G233" s="42"/>
      <c r="H233" s="42"/>
      <c r="I233" s="42"/>
    </row>
    <row r="234" spans="1:9" ht="32" customHeight="1">
      <c r="A234" s="94" t="s">
        <v>1635</v>
      </c>
      <c r="B234" s="68" t="s">
        <v>1218</v>
      </c>
      <c r="C234" s="70">
        <v>27</v>
      </c>
      <c r="D234" s="69" t="s">
        <v>1218</v>
      </c>
      <c r="E234" s="69" t="s">
        <v>1218</v>
      </c>
      <c r="F234" s="69" t="s">
        <v>1218</v>
      </c>
      <c r="G234" s="96"/>
      <c r="H234" s="96"/>
      <c r="I234" s="96"/>
    </row>
    <row r="235" spans="1:9" ht="20" customHeight="1">
      <c r="A235" s="97" t="s">
        <v>1223</v>
      </c>
      <c r="B235" s="71" t="s">
        <v>1218</v>
      </c>
      <c r="C235" s="73">
        <v>27</v>
      </c>
      <c r="D235" s="72" t="s">
        <v>1218</v>
      </c>
      <c r="E235" s="72" t="s">
        <v>1218</v>
      </c>
      <c r="F235" s="72" t="s">
        <v>1218</v>
      </c>
      <c r="G235" s="99"/>
      <c r="H235" s="99"/>
      <c r="I235" s="99"/>
    </row>
    <row r="236" spans="1:9" ht="20" customHeight="1">
      <c r="A236" s="100" t="s">
        <v>1409</v>
      </c>
      <c r="B236" s="41"/>
      <c r="C236" s="42"/>
      <c r="D236" s="42"/>
      <c r="E236" s="42"/>
      <c r="F236" s="42"/>
      <c r="G236" s="42"/>
      <c r="H236" s="42"/>
      <c r="I236" s="42"/>
    </row>
    <row r="237" spans="1:9" ht="20" customHeight="1">
      <c r="A237" s="94" t="s">
        <v>1411</v>
      </c>
      <c r="B237" s="95">
        <v>31</v>
      </c>
      <c r="C237" s="70">
        <v>9</v>
      </c>
      <c r="D237" s="70">
        <v>4</v>
      </c>
      <c r="E237" s="69" t="s">
        <v>1218</v>
      </c>
      <c r="F237" s="69" t="s">
        <v>1218</v>
      </c>
      <c r="G237" s="96"/>
      <c r="H237" s="96"/>
      <c r="I237" s="96"/>
    </row>
    <row r="238" spans="1:9" ht="20" customHeight="1">
      <c r="A238" s="94" t="s">
        <v>1412</v>
      </c>
      <c r="B238" s="95">
        <v>2</v>
      </c>
      <c r="C238" s="70">
        <v>1</v>
      </c>
      <c r="D238" s="70">
        <v>10</v>
      </c>
      <c r="E238" s="69" t="s">
        <v>1218</v>
      </c>
      <c r="F238" s="69" t="s">
        <v>1218</v>
      </c>
      <c r="G238" s="96"/>
      <c r="H238" s="96"/>
      <c r="I238" s="96"/>
    </row>
    <row r="239" spans="1:9" ht="20" customHeight="1">
      <c r="A239" s="97" t="s">
        <v>1223</v>
      </c>
      <c r="B239" s="98">
        <v>33</v>
      </c>
      <c r="C239" s="73">
        <v>10</v>
      </c>
      <c r="D239" s="73">
        <v>14</v>
      </c>
      <c r="E239" s="72" t="s">
        <v>1218</v>
      </c>
      <c r="F239" s="72" t="s">
        <v>1218</v>
      </c>
      <c r="G239" s="99"/>
      <c r="H239" s="99"/>
      <c r="I239" s="99"/>
    </row>
    <row r="240" spans="1:9" ht="20" customHeight="1">
      <c r="A240" s="100" t="s">
        <v>1413</v>
      </c>
      <c r="B240" s="41"/>
      <c r="C240" s="42"/>
      <c r="D240" s="42"/>
      <c r="E240" s="42"/>
      <c r="F240" s="42"/>
      <c r="G240" s="42"/>
      <c r="H240" s="42"/>
      <c r="I240" s="42"/>
    </row>
    <row r="241" spans="1:9" ht="20" customHeight="1">
      <c r="A241" s="94" t="s">
        <v>1414</v>
      </c>
      <c r="B241" s="95">
        <v>13</v>
      </c>
      <c r="C241" s="70">
        <v>4</v>
      </c>
      <c r="D241" s="70">
        <v>4</v>
      </c>
      <c r="E241" s="69" t="s">
        <v>1218</v>
      </c>
      <c r="F241" s="69" t="s">
        <v>1218</v>
      </c>
      <c r="G241" s="96"/>
      <c r="H241" s="96"/>
      <c r="I241" s="96"/>
    </row>
    <row r="242" spans="1:9" ht="20" customHeight="1">
      <c r="A242" s="94" t="s">
        <v>1419</v>
      </c>
      <c r="B242" s="95">
        <v>24</v>
      </c>
      <c r="C242" s="70">
        <v>16</v>
      </c>
      <c r="D242" s="70">
        <v>11</v>
      </c>
      <c r="E242" s="69" t="s">
        <v>1218</v>
      </c>
      <c r="F242" s="69" t="s">
        <v>1218</v>
      </c>
      <c r="G242" s="96"/>
      <c r="H242" s="96"/>
      <c r="I242" s="96"/>
    </row>
    <row r="243" spans="1:9" ht="20" customHeight="1">
      <c r="A243" s="94" t="s">
        <v>1420</v>
      </c>
      <c r="B243" s="95">
        <v>7</v>
      </c>
      <c r="C243" s="69" t="s">
        <v>1218</v>
      </c>
      <c r="D243" s="69" t="s">
        <v>1218</v>
      </c>
      <c r="E243" s="69" t="s">
        <v>1218</v>
      </c>
      <c r="F243" s="69" t="s">
        <v>1218</v>
      </c>
      <c r="G243" s="96"/>
      <c r="H243" s="96"/>
      <c r="I243" s="96"/>
    </row>
    <row r="244" spans="1:9" ht="20" customHeight="1">
      <c r="A244" s="94" t="s">
        <v>1422</v>
      </c>
      <c r="B244" s="95">
        <v>0</v>
      </c>
      <c r="C244" s="70">
        <v>1</v>
      </c>
      <c r="D244" s="70">
        <v>4</v>
      </c>
      <c r="E244" s="69" t="s">
        <v>1218</v>
      </c>
      <c r="F244" s="69" t="s">
        <v>1218</v>
      </c>
      <c r="G244" s="96"/>
      <c r="H244" s="96"/>
      <c r="I244" s="96"/>
    </row>
    <row r="245" spans="1:9" ht="20" customHeight="1">
      <c r="A245" s="94" t="s">
        <v>1636</v>
      </c>
      <c r="B245" s="95">
        <v>2</v>
      </c>
      <c r="C245" s="69" t="s">
        <v>1218</v>
      </c>
      <c r="D245" s="69" t="s">
        <v>1218</v>
      </c>
      <c r="E245" s="69" t="s">
        <v>1218</v>
      </c>
      <c r="F245" s="69" t="s">
        <v>1218</v>
      </c>
      <c r="G245" s="96"/>
      <c r="H245" s="96"/>
      <c r="I245" s="96"/>
    </row>
    <row r="246" spans="1:9" ht="20" customHeight="1">
      <c r="A246" s="94" t="s">
        <v>1423</v>
      </c>
      <c r="B246" s="95">
        <v>19</v>
      </c>
      <c r="C246" s="70">
        <v>4</v>
      </c>
      <c r="D246" s="70">
        <v>12</v>
      </c>
      <c r="E246" s="69" t="s">
        <v>1218</v>
      </c>
      <c r="F246" s="69" t="s">
        <v>1218</v>
      </c>
      <c r="G246" s="96"/>
      <c r="H246" s="96"/>
      <c r="I246" s="96"/>
    </row>
    <row r="247" spans="1:9" ht="20" customHeight="1">
      <c r="A247" s="97" t="s">
        <v>1223</v>
      </c>
      <c r="B247" s="98">
        <v>65</v>
      </c>
      <c r="C247" s="73">
        <v>25</v>
      </c>
      <c r="D247" s="73">
        <v>31</v>
      </c>
      <c r="E247" s="72" t="s">
        <v>1218</v>
      </c>
      <c r="F247" s="72" t="s">
        <v>1218</v>
      </c>
      <c r="G247" s="99"/>
      <c r="H247" s="99"/>
      <c r="I247" s="99"/>
    </row>
    <row r="248" spans="1:9" ht="20" customHeight="1">
      <c r="A248" s="100" t="s">
        <v>1133</v>
      </c>
      <c r="B248" s="41"/>
      <c r="C248" s="42"/>
      <c r="D248" s="42"/>
      <c r="E248" s="42"/>
      <c r="F248" s="42"/>
      <c r="G248" s="42"/>
      <c r="H248" s="42"/>
      <c r="I248" s="42"/>
    </row>
    <row r="249" spans="1:9" ht="20" customHeight="1">
      <c r="A249" s="94" t="s">
        <v>1637</v>
      </c>
      <c r="B249" s="68" t="s">
        <v>1218</v>
      </c>
      <c r="C249" s="70">
        <v>14</v>
      </c>
      <c r="D249" s="70">
        <v>2</v>
      </c>
      <c r="E249" s="69" t="s">
        <v>1218</v>
      </c>
      <c r="F249" s="69" t="s">
        <v>1218</v>
      </c>
      <c r="G249" s="96"/>
      <c r="H249" s="96"/>
      <c r="I249" s="96"/>
    </row>
    <row r="250" spans="1:9" ht="20" customHeight="1">
      <c r="A250" s="94" t="s">
        <v>1425</v>
      </c>
      <c r="B250" s="68" t="s">
        <v>1218</v>
      </c>
      <c r="C250" s="70">
        <v>31</v>
      </c>
      <c r="D250" s="69" t="s">
        <v>1218</v>
      </c>
      <c r="E250" s="69" t="s">
        <v>1218</v>
      </c>
      <c r="F250" s="69" t="s">
        <v>1218</v>
      </c>
      <c r="G250" s="96"/>
      <c r="H250" s="96"/>
      <c r="I250" s="96"/>
    </row>
    <row r="251" spans="1:9" ht="32" customHeight="1">
      <c r="A251" s="94" t="s">
        <v>1426</v>
      </c>
      <c r="B251" s="68" t="s">
        <v>1218</v>
      </c>
      <c r="C251" s="70">
        <v>6</v>
      </c>
      <c r="D251" s="70">
        <v>0</v>
      </c>
      <c r="E251" s="69" t="s">
        <v>1218</v>
      </c>
      <c r="F251" s="69" t="s">
        <v>1218</v>
      </c>
      <c r="G251" s="96"/>
      <c r="H251" s="96"/>
      <c r="I251" s="96"/>
    </row>
    <row r="252" spans="1:9" ht="20" customHeight="1">
      <c r="A252" s="94" t="s">
        <v>1638</v>
      </c>
      <c r="B252" s="95">
        <v>38</v>
      </c>
      <c r="C252" s="69" t="s">
        <v>1218</v>
      </c>
      <c r="D252" s="70">
        <v>0</v>
      </c>
      <c r="E252" s="69" t="s">
        <v>1218</v>
      </c>
      <c r="F252" s="69" t="s">
        <v>1218</v>
      </c>
      <c r="G252" s="96"/>
      <c r="H252" s="96"/>
      <c r="I252" s="96"/>
    </row>
    <row r="253" spans="1:9" ht="20" customHeight="1">
      <c r="A253" s="94" t="s">
        <v>1429</v>
      </c>
      <c r="B253" s="95">
        <v>199</v>
      </c>
      <c r="C253" s="70">
        <v>32</v>
      </c>
      <c r="D253" s="70">
        <v>12</v>
      </c>
      <c r="E253" s="69" t="s">
        <v>1218</v>
      </c>
      <c r="F253" s="69" t="s">
        <v>1218</v>
      </c>
      <c r="G253" s="96"/>
      <c r="H253" s="96"/>
      <c r="I253" s="96"/>
    </row>
    <row r="254" spans="1:9" ht="20" customHeight="1">
      <c r="A254" s="97" t="s">
        <v>1223</v>
      </c>
      <c r="B254" s="98">
        <v>237</v>
      </c>
      <c r="C254" s="73">
        <v>83</v>
      </c>
      <c r="D254" s="73">
        <v>14</v>
      </c>
      <c r="E254" s="72" t="s">
        <v>1218</v>
      </c>
      <c r="F254" s="72" t="s">
        <v>1218</v>
      </c>
      <c r="G254" s="99"/>
      <c r="H254" s="99"/>
      <c r="I254" s="99"/>
    </row>
    <row r="255" spans="1:9" ht="32" customHeight="1">
      <c r="A255" s="100" t="s">
        <v>1431</v>
      </c>
      <c r="B255" s="41"/>
      <c r="C255" s="42"/>
      <c r="D255" s="42"/>
      <c r="E255" s="42"/>
      <c r="F255" s="42"/>
      <c r="G255" s="42"/>
      <c r="H255" s="42"/>
      <c r="I255" s="42"/>
    </row>
    <row r="256" spans="1:9" ht="20" customHeight="1">
      <c r="A256" s="94" t="s">
        <v>1434</v>
      </c>
      <c r="B256" s="68" t="s">
        <v>1218</v>
      </c>
      <c r="C256" s="70">
        <v>26</v>
      </c>
      <c r="D256" s="69" t="s">
        <v>1218</v>
      </c>
      <c r="E256" s="69" t="s">
        <v>1218</v>
      </c>
      <c r="F256" s="69" t="s">
        <v>1218</v>
      </c>
      <c r="G256" s="96"/>
      <c r="H256" s="96"/>
      <c r="I256" s="96"/>
    </row>
    <row r="257" spans="1:9" ht="32" customHeight="1">
      <c r="A257" s="94" t="s">
        <v>1639</v>
      </c>
      <c r="B257" s="68" t="s">
        <v>1218</v>
      </c>
      <c r="C257" s="69" t="s">
        <v>1218</v>
      </c>
      <c r="D257" s="70">
        <v>3</v>
      </c>
      <c r="E257" s="70">
        <v>0</v>
      </c>
      <c r="F257" s="69" t="s">
        <v>1218</v>
      </c>
      <c r="G257" s="96"/>
      <c r="H257" s="96"/>
      <c r="I257" s="96"/>
    </row>
    <row r="258" spans="1:9" ht="20" customHeight="1">
      <c r="A258" s="94" t="s">
        <v>1640</v>
      </c>
      <c r="B258" s="68" t="s">
        <v>1218</v>
      </c>
      <c r="C258" s="110">
        <v>321</v>
      </c>
      <c r="D258" s="70">
        <v>2</v>
      </c>
      <c r="E258" s="69" t="s">
        <v>1218</v>
      </c>
      <c r="F258" s="69" t="s">
        <v>1218</v>
      </c>
      <c r="G258" s="96"/>
      <c r="H258" s="96"/>
      <c r="I258" s="96"/>
    </row>
    <row r="259" spans="1:9" ht="20" customHeight="1">
      <c r="A259" s="94" t="s">
        <v>1641</v>
      </c>
      <c r="B259" s="68" t="s">
        <v>1218</v>
      </c>
      <c r="C259" s="69" t="s">
        <v>1218</v>
      </c>
      <c r="D259" s="69" t="s">
        <v>1218</v>
      </c>
      <c r="E259" s="70">
        <v>2</v>
      </c>
      <c r="F259" s="69" t="s">
        <v>1218</v>
      </c>
      <c r="G259" s="96"/>
      <c r="H259" s="96"/>
      <c r="I259" s="96"/>
    </row>
    <row r="260" spans="1:9" ht="20" customHeight="1">
      <c r="A260" s="94" t="s">
        <v>1642</v>
      </c>
      <c r="B260" s="95">
        <v>7</v>
      </c>
      <c r="C260" s="69" t="s">
        <v>1218</v>
      </c>
      <c r="D260" s="69" t="s">
        <v>1218</v>
      </c>
      <c r="E260" s="69" t="s">
        <v>1218</v>
      </c>
      <c r="F260" s="69" t="s">
        <v>1218</v>
      </c>
      <c r="G260" s="96"/>
      <c r="H260" s="96"/>
      <c r="I260" s="96"/>
    </row>
    <row r="261" spans="1:9" ht="20" customHeight="1">
      <c r="A261" s="97" t="s">
        <v>1223</v>
      </c>
      <c r="B261" s="98">
        <v>7</v>
      </c>
      <c r="C261" s="72" t="s">
        <v>1643</v>
      </c>
      <c r="D261" s="73">
        <v>5</v>
      </c>
      <c r="E261" s="73">
        <v>2</v>
      </c>
      <c r="F261" s="72" t="s">
        <v>1218</v>
      </c>
      <c r="G261" s="99"/>
      <c r="H261" s="99"/>
      <c r="I261" s="99"/>
    </row>
    <row r="262" spans="1:9" ht="20" customHeight="1">
      <c r="A262" s="100" t="s">
        <v>1437</v>
      </c>
      <c r="B262" s="41"/>
      <c r="C262" s="42"/>
      <c r="D262" s="42"/>
      <c r="E262" s="42"/>
      <c r="F262" s="42"/>
      <c r="G262" s="42"/>
      <c r="H262" s="42"/>
      <c r="I262" s="42"/>
    </row>
    <row r="263" spans="1:9" ht="20" customHeight="1">
      <c r="A263" s="94" t="s">
        <v>1438</v>
      </c>
      <c r="B263" s="95">
        <v>25</v>
      </c>
      <c r="C263" s="70">
        <v>1</v>
      </c>
      <c r="D263" s="70">
        <v>9</v>
      </c>
      <c r="E263" s="69" t="s">
        <v>1218</v>
      </c>
      <c r="F263" s="69" t="s">
        <v>1218</v>
      </c>
      <c r="G263" s="96"/>
      <c r="H263" s="96"/>
      <c r="I263" s="96"/>
    </row>
    <row r="264" spans="1:9" ht="20" customHeight="1">
      <c r="A264" s="94" t="s">
        <v>1439</v>
      </c>
      <c r="B264" s="68" t="s">
        <v>1218</v>
      </c>
      <c r="C264" s="70">
        <v>7</v>
      </c>
      <c r="D264" s="69" t="s">
        <v>1218</v>
      </c>
      <c r="E264" s="69" t="s">
        <v>1218</v>
      </c>
      <c r="F264" s="69" t="s">
        <v>1218</v>
      </c>
      <c r="G264" s="69" t="s">
        <v>1480</v>
      </c>
      <c r="H264" s="96"/>
      <c r="I264" s="96"/>
    </row>
    <row r="265" spans="1:9" ht="20" customHeight="1">
      <c r="A265" s="94" t="s">
        <v>1440</v>
      </c>
      <c r="B265" s="95">
        <v>8</v>
      </c>
      <c r="C265" s="70">
        <v>2</v>
      </c>
      <c r="D265" s="70">
        <v>2</v>
      </c>
      <c r="E265" s="69" t="s">
        <v>1218</v>
      </c>
      <c r="F265" s="69" t="s">
        <v>1218</v>
      </c>
      <c r="G265" s="96"/>
      <c r="H265" s="96"/>
      <c r="I265" s="96"/>
    </row>
    <row r="266" spans="1:9" ht="32" customHeight="1">
      <c r="A266" s="94" t="s">
        <v>1644</v>
      </c>
      <c r="B266" s="68" t="s">
        <v>1218</v>
      </c>
      <c r="C266" s="70">
        <v>1</v>
      </c>
      <c r="D266" s="69" t="s">
        <v>1218</v>
      </c>
      <c r="E266" s="69" t="s">
        <v>1218</v>
      </c>
      <c r="F266" s="69" t="s">
        <v>1218</v>
      </c>
      <c r="G266" s="96"/>
      <c r="H266" s="96"/>
      <c r="I266" s="96"/>
    </row>
    <row r="267" spans="1:9" ht="32" customHeight="1">
      <c r="A267" s="94" t="s">
        <v>1441</v>
      </c>
      <c r="B267" s="68" t="s">
        <v>1218</v>
      </c>
      <c r="C267" s="70">
        <v>143</v>
      </c>
      <c r="D267" s="70">
        <v>15</v>
      </c>
      <c r="E267" s="69" t="s">
        <v>1218</v>
      </c>
      <c r="F267" s="69" t="s">
        <v>1218</v>
      </c>
      <c r="G267" s="96"/>
      <c r="H267" s="96"/>
      <c r="I267" s="96"/>
    </row>
    <row r="268" spans="1:9" ht="20" customHeight="1">
      <c r="A268" s="94" t="s">
        <v>1442</v>
      </c>
      <c r="B268" s="95">
        <v>237</v>
      </c>
      <c r="C268" s="70">
        <v>0</v>
      </c>
      <c r="D268" s="70">
        <v>0</v>
      </c>
      <c r="E268" s="69" t="s">
        <v>1218</v>
      </c>
      <c r="F268" s="69" t="s">
        <v>1218</v>
      </c>
      <c r="G268" s="96"/>
      <c r="H268" s="96"/>
      <c r="I268" s="96"/>
    </row>
    <row r="269" spans="1:9" ht="20" customHeight="1">
      <c r="A269" s="94" t="s">
        <v>1645</v>
      </c>
      <c r="B269" s="68" t="s">
        <v>1218</v>
      </c>
      <c r="C269" s="70">
        <v>0</v>
      </c>
      <c r="D269" s="69" t="s">
        <v>1218</v>
      </c>
      <c r="E269" s="69" t="s">
        <v>1218</v>
      </c>
      <c r="F269" s="69" t="s">
        <v>1218</v>
      </c>
      <c r="G269" s="96"/>
      <c r="H269" s="96"/>
      <c r="I269" s="96"/>
    </row>
    <row r="270" spans="1:9" ht="20" customHeight="1">
      <c r="A270" s="94" t="s">
        <v>1646</v>
      </c>
      <c r="B270" s="95">
        <v>0</v>
      </c>
      <c r="C270" s="70">
        <v>1</v>
      </c>
      <c r="D270" s="70">
        <v>2</v>
      </c>
      <c r="E270" s="69" t="s">
        <v>1218</v>
      </c>
      <c r="F270" s="69" t="s">
        <v>1218</v>
      </c>
      <c r="G270" s="96"/>
      <c r="H270" s="96"/>
      <c r="I270" s="96"/>
    </row>
    <row r="271" spans="1:9" ht="20" customHeight="1">
      <c r="A271" s="94" t="s">
        <v>1443</v>
      </c>
      <c r="B271" s="95">
        <v>206</v>
      </c>
      <c r="C271" s="70">
        <v>40</v>
      </c>
      <c r="D271" s="69" t="s">
        <v>1218</v>
      </c>
      <c r="E271" s="69" t="s">
        <v>1218</v>
      </c>
      <c r="F271" s="69" t="s">
        <v>1218</v>
      </c>
      <c r="G271" s="96"/>
      <c r="H271" s="96"/>
      <c r="I271" s="96"/>
    </row>
    <row r="272" spans="1:9" ht="32" customHeight="1">
      <c r="A272" s="94" t="s">
        <v>1647</v>
      </c>
      <c r="B272" s="68" t="s">
        <v>1218</v>
      </c>
      <c r="C272" s="70">
        <v>11</v>
      </c>
      <c r="D272" s="69" t="s">
        <v>1218</v>
      </c>
      <c r="E272" s="69" t="s">
        <v>1218</v>
      </c>
      <c r="F272" s="69" t="s">
        <v>1218</v>
      </c>
      <c r="G272" s="96"/>
      <c r="H272" s="96"/>
      <c r="I272" s="96"/>
    </row>
    <row r="273" spans="1:9" ht="32" customHeight="1">
      <c r="A273" s="94" t="s">
        <v>1445</v>
      </c>
      <c r="B273" s="95">
        <v>109</v>
      </c>
      <c r="C273" s="70">
        <v>8</v>
      </c>
      <c r="D273" s="70">
        <v>9</v>
      </c>
      <c r="E273" s="69" t="s">
        <v>1218</v>
      </c>
      <c r="F273" s="69" t="s">
        <v>1218</v>
      </c>
      <c r="G273" s="96"/>
      <c r="H273" s="96"/>
      <c r="I273" s="96"/>
    </row>
    <row r="274" spans="1:9" ht="20" customHeight="1">
      <c r="A274" s="94" t="s">
        <v>1446</v>
      </c>
      <c r="B274" s="68" t="s">
        <v>1218</v>
      </c>
      <c r="C274" s="70">
        <v>5</v>
      </c>
      <c r="D274" s="70">
        <v>1</v>
      </c>
      <c r="E274" s="69" t="s">
        <v>1218</v>
      </c>
      <c r="F274" s="69" t="s">
        <v>1218</v>
      </c>
      <c r="G274" s="96"/>
      <c r="H274" s="96"/>
      <c r="I274" s="96"/>
    </row>
    <row r="275" spans="1:9" ht="20" customHeight="1">
      <c r="A275" s="94" t="s">
        <v>1648</v>
      </c>
      <c r="B275" s="95">
        <v>18</v>
      </c>
      <c r="C275" s="69" t="s">
        <v>1218</v>
      </c>
      <c r="D275" s="69" t="s">
        <v>1218</v>
      </c>
      <c r="E275" s="70">
        <v>87</v>
      </c>
      <c r="F275" s="69" t="s">
        <v>1218</v>
      </c>
      <c r="G275" s="96"/>
      <c r="H275" s="96"/>
      <c r="I275" s="96"/>
    </row>
    <row r="276" spans="1:9" ht="20" customHeight="1">
      <c r="A276" s="94" t="s">
        <v>1447</v>
      </c>
      <c r="B276" s="95">
        <v>36</v>
      </c>
      <c r="C276" s="70">
        <v>1</v>
      </c>
      <c r="D276" s="70">
        <v>4</v>
      </c>
      <c r="E276" s="69" t="s">
        <v>1218</v>
      </c>
      <c r="F276" s="69" t="s">
        <v>1218</v>
      </c>
      <c r="G276" s="96"/>
      <c r="H276" s="96"/>
      <c r="I276" s="96"/>
    </row>
    <row r="277" spans="1:9" ht="20" customHeight="1">
      <c r="A277" s="94" t="s">
        <v>1649</v>
      </c>
      <c r="B277" s="95">
        <v>0</v>
      </c>
      <c r="C277" s="70">
        <v>14</v>
      </c>
      <c r="D277" s="69" t="s">
        <v>1218</v>
      </c>
      <c r="E277" s="69" t="s">
        <v>1218</v>
      </c>
      <c r="F277" s="69" t="s">
        <v>1218</v>
      </c>
      <c r="G277" s="96"/>
      <c r="H277" s="96"/>
      <c r="I277" s="96"/>
    </row>
    <row r="278" spans="1:9" ht="20" customHeight="1">
      <c r="A278" s="97" t="s">
        <v>1223</v>
      </c>
      <c r="B278" s="98">
        <v>639</v>
      </c>
      <c r="C278" s="73">
        <v>234</v>
      </c>
      <c r="D278" s="73">
        <v>42</v>
      </c>
      <c r="E278" s="73">
        <v>87</v>
      </c>
      <c r="F278" s="72" t="s">
        <v>1218</v>
      </c>
      <c r="G278" s="99"/>
      <c r="H278" s="99"/>
      <c r="I278" s="99"/>
    </row>
    <row r="279" spans="1:9" ht="20" customHeight="1">
      <c r="A279" s="100" t="s">
        <v>1448</v>
      </c>
      <c r="B279" s="41"/>
      <c r="C279" s="42"/>
      <c r="D279" s="42"/>
      <c r="E279" s="42"/>
      <c r="F279" s="42"/>
      <c r="G279" s="42"/>
      <c r="H279" s="42"/>
      <c r="I279" s="42"/>
    </row>
    <row r="280" spans="1:9" ht="20" customHeight="1">
      <c r="A280" s="94" t="s">
        <v>1650</v>
      </c>
      <c r="B280" s="68" t="s">
        <v>1218</v>
      </c>
      <c r="C280" s="70">
        <v>1</v>
      </c>
      <c r="D280" s="69" t="s">
        <v>1218</v>
      </c>
      <c r="E280" s="69" t="s">
        <v>1218</v>
      </c>
      <c r="F280" s="69" t="s">
        <v>1218</v>
      </c>
      <c r="G280" s="96"/>
      <c r="H280" s="96"/>
      <c r="I280" s="96"/>
    </row>
    <row r="281" spans="1:9" ht="20" customHeight="1">
      <c r="A281" s="94" t="s">
        <v>1449</v>
      </c>
      <c r="B281" s="68" t="s">
        <v>1218</v>
      </c>
      <c r="C281" s="70">
        <v>0</v>
      </c>
      <c r="D281" s="69" t="s">
        <v>1651</v>
      </c>
      <c r="E281" s="69" t="s">
        <v>1218</v>
      </c>
      <c r="F281" s="69" t="s">
        <v>1218</v>
      </c>
      <c r="G281" s="96"/>
      <c r="H281" s="96"/>
      <c r="I281" s="96"/>
    </row>
    <row r="282" spans="1:9" ht="20" customHeight="1">
      <c r="A282" s="94" t="s">
        <v>1652</v>
      </c>
      <c r="B282" s="68" t="s">
        <v>1218</v>
      </c>
      <c r="C282" s="70">
        <v>3</v>
      </c>
      <c r="D282" s="69" t="s">
        <v>1218</v>
      </c>
      <c r="E282" s="69" t="s">
        <v>1218</v>
      </c>
      <c r="F282" s="69" t="s">
        <v>1218</v>
      </c>
      <c r="G282" s="96"/>
      <c r="H282" s="96"/>
      <c r="I282" s="96"/>
    </row>
    <row r="283" spans="1:9" ht="20" customHeight="1">
      <c r="A283" s="94" t="s">
        <v>1451</v>
      </c>
      <c r="B283" s="68" t="s">
        <v>1218</v>
      </c>
      <c r="C283" s="70">
        <v>81</v>
      </c>
      <c r="D283" s="70">
        <v>15</v>
      </c>
      <c r="E283" s="69" t="s">
        <v>1218</v>
      </c>
      <c r="F283" s="69" t="s">
        <v>1218</v>
      </c>
      <c r="G283" s="96"/>
      <c r="H283" s="96"/>
      <c r="I283" s="96"/>
    </row>
    <row r="284" spans="1:9" ht="20" customHeight="1">
      <c r="A284" s="97" t="s">
        <v>1223</v>
      </c>
      <c r="B284" s="71" t="s">
        <v>1218</v>
      </c>
      <c r="C284" s="73">
        <v>85</v>
      </c>
      <c r="D284" s="72" t="s">
        <v>1653</v>
      </c>
      <c r="E284" s="72" t="s">
        <v>1218</v>
      </c>
      <c r="F284" s="72" t="s">
        <v>1218</v>
      </c>
      <c r="G284" s="99"/>
      <c r="H284" s="99"/>
      <c r="I284" s="99"/>
    </row>
    <row r="285" spans="1:9" ht="20" customHeight="1">
      <c r="A285" s="100" t="s">
        <v>1452</v>
      </c>
      <c r="B285" s="41"/>
      <c r="C285" s="42"/>
      <c r="D285" s="42"/>
      <c r="E285" s="42"/>
      <c r="F285" s="42"/>
      <c r="G285" s="42"/>
      <c r="H285" s="42"/>
      <c r="I285" s="42"/>
    </row>
    <row r="286" spans="1:9" ht="20" customHeight="1">
      <c r="A286" s="94" t="s">
        <v>1654</v>
      </c>
      <c r="B286" s="95">
        <v>19</v>
      </c>
      <c r="C286" s="69" t="s">
        <v>1218</v>
      </c>
      <c r="D286" s="69" t="s">
        <v>1218</v>
      </c>
      <c r="E286" s="69" t="s">
        <v>1218</v>
      </c>
      <c r="F286" s="69" t="s">
        <v>1218</v>
      </c>
      <c r="G286" s="96"/>
      <c r="H286" s="96"/>
      <c r="I286" s="96"/>
    </row>
    <row r="287" spans="1:9" ht="20" customHeight="1">
      <c r="A287" s="94" t="s">
        <v>1453</v>
      </c>
      <c r="B287" s="95">
        <v>22</v>
      </c>
      <c r="C287" s="70">
        <v>5</v>
      </c>
      <c r="D287" s="70">
        <v>5</v>
      </c>
      <c r="E287" s="69" t="s">
        <v>1218</v>
      </c>
      <c r="F287" s="69" t="s">
        <v>1218</v>
      </c>
      <c r="G287" s="96"/>
      <c r="H287" s="96"/>
      <c r="I287" s="96"/>
    </row>
    <row r="288" spans="1:9" ht="32" customHeight="1">
      <c r="A288" s="94" t="s">
        <v>1655</v>
      </c>
      <c r="B288" s="68" t="s">
        <v>1218</v>
      </c>
      <c r="C288" s="70">
        <v>2</v>
      </c>
      <c r="D288" s="69" t="s">
        <v>1218</v>
      </c>
      <c r="E288" s="69" t="s">
        <v>1218</v>
      </c>
      <c r="F288" s="69" t="s">
        <v>1218</v>
      </c>
      <c r="G288" s="96"/>
      <c r="H288" s="96"/>
      <c r="I288" s="96"/>
    </row>
    <row r="289" spans="1:9" ht="20" customHeight="1">
      <c r="A289" s="94" t="s">
        <v>1656</v>
      </c>
      <c r="B289" s="68" t="s">
        <v>1218</v>
      </c>
      <c r="C289" s="70">
        <v>2</v>
      </c>
      <c r="D289" s="70">
        <v>2</v>
      </c>
      <c r="E289" s="69" t="s">
        <v>1218</v>
      </c>
      <c r="F289" s="69" t="s">
        <v>1218</v>
      </c>
      <c r="G289" s="96"/>
      <c r="H289" s="96"/>
      <c r="I289" s="96"/>
    </row>
    <row r="290" spans="1:9" ht="20" customHeight="1">
      <c r="A290" s="94" t="s">
        <v>1657</v>
      </c>
      <c r="B290" s="95">
        <v>6</v>
      </c>
      <c r="C290" s="70">
        <v>2</v>
      </c>
      <c r="D290" s="69" t="s">
        <v>1218</v>
      </c>
      <c r="E290" s="69" t="s">
        <v>1218</v>
      </c>
      <c r="F290" s="69" t="s">
        <v>1218</v>
      </c>
      <c r="G290" s="96"/>
      <c r="H290" s="96"/>
      <c r="I290" s="96"/>
    </row>
    <row r="291" spans="1:9" ht="32" customHeight="1">
      <c r="A291" s="94" t="s">
        <v>1456</v>
      </c>
      <c r="B291" s="95">
        <v>19</v>
      </c>
      <c r="C291" s="69" t="s">
        <v>1218</v>
      </c>
      <c r="D291" s="69" t="s">
        <v>1218</v>
      </c>
      <c r="E291" s="69" t="s">
        <v>1218</v>
      </c>
      <c r="F291" s="69" t="s">
        <v>1218</v>
      </c>
      <c r="G291" s="96"/>
      <c r="H291" s="96"/>
      <c r="I291" s="96"/>
    </row>
    <row r="292" spans="1:9" ht="20" customHeight="1">
      <c r="A292" s="94" t="s">
        <v>1457</v>
      </c>
      <c r="B292" s="95">
        <v>4</v>
      </c>
      <c r="C292" s="69" t="s">
        <v>1218</v>
      </c>
      <c r="D292" s="69" t="s">
        <v>1218</v>
      </c>
      <c r="E292" s="69" t="s">
        <v>1218</v>
      </c>
      <c r="F292" s="69" t="s">
        <v>1218</v>
      </c>
      <c r="G292" s="96"/>
      <c r="H292" s="96"/>
      <c r="I292" s="96"/>
    </row>
    <row r="293" spans="1:9" ht="20" customHeight="1">
      <c r="A293" s="94" t="s">
        <v>1658</v>
      </c>
      <c r="B293" s="68" t="s">
        <v>1218</v>
      </c>
      <c r="C293" s="70">
        <v>42</v>
      </c>
      <c r="D293" s="69" t="s">
        <v>1218</v>
      </c>
      <c r="E293" s="69" t="s">
        <v>1218</v>
      </c>
      <c r="F293" s="69" t="s">
        <v>1218</v>
      </c>
      <c r="G293" s="96"/>
      <c r="H293" s="96"/>
      <c r="I293" s="96"/>
    </row>
    <row r="294" spans="1:9" ht="20" customHeight="1">
      <c r="A294" s="94" t="s">
        <v>1659</v>
      </c>
      <c r="B294" s="95">
        <v>31</v>
      </c>
      <c r="C294" s="70">
        <v>26</v>
      </c>
      <c r="D294" s="69" t="s">
        <v>1218</v>
      </c>
      <c r="E294" s="69" t="s">
        <v>1218</v>
      </c>
      <c r="F294" s="69" t="s">
        <v>1218</v>
      </c>
      <c r="G294" s="96"/>
      <c r="H294" s="96"/>
      <c r="I294" s="96"/>
    </row>
    <row r="295" spans="1:9" ht="20" customHeight="1">
      <c r="A295" s="94" t="s">
        <v>1660</v>
      </c>
      <c r="B295" s="95">
        <v>0</v>
      </c>
      <c r="C295" s="70">
        <v>3</v>
      </c>
      <c r="D295" s="70">
        <v>2</v>
      </c>
      <c r="E295" s="69" t="s">
        <v>1218</v>
      </c>
      <c r="F295" s="69" t="s">
        <v>1218</v>
      </c>
      <c r="G295" s="96"/>
      <c r="H295" s="96"/>
      <c r="I295" s="96"/>
    </row>
    <row r="296" spans="1:9" ht="20" customHeight="1">
      <c r="A296" s="94" t="s">
        <v>1459</v>
      </c>
      <c r="B296" s="95">
        <v>22</v>
      </c>
      <c r="C296" s="70">
        <v>46</v>
      </c>
      <c r="D296" s="70">
        <v>21</v>
      </c>
      <c r="E296" s="69" t="s">
        <v>1218</v>
      </c>
      <c r="F296" s="70">
        <v>14</v>
      </c>
      <c r="G296" s="106"/>
      <c r="H296" s="106"/>
      <c r="I296" s="106"/>
    </row>
    <row r="297" spans="1:9" ht="20" customHeight="1">
      <c r="A297" s="94" t="s">
        <v>1661</v>
      </c>
      <c r="B297" s="95">
        <v>2</v>
      </c>
      <c r="C297" s="70">
        <v>2</v>
      </c>
      <c r="D297" s="70">
        <v>0</v>
      </c>
      <c r="E297" s="69" t="s">
        <v>1218</v>
      </c>
      <c r="F297" s="69" t="s">
        <v>1218</v>
      </c>
      <c r="G297" s="96"/>
      <c r="H297" s="96"/>
      <c r="I297" s="96"/>
    </row>
    <row r="298" spans="1:9" ht="20" customHeight="1">
      <c r="A298" s="94" t="s">
        <v>1460</v>
      </c>
      <c r="B298" s="95">
        <v>3</v>
      </c>
      <c r="C298" s="69" t="s">
        <v>1218</v>
      </c>
      <c r="D298" s="69" t="s">
        <v>1218</v>
      </c>
      <c r="E298" s="69" t="s">
        <v>1218</v>
      </c>
      <c r="F298" s="69" t="s">
        <v>1218</v>
      </c>
      <c r="G298" s="96"/>
      <c r="H298" s="96"/>
      <c r="I298" s="96"/>
    </row>
    <row r="299" spans="1:9" ht="20" customHeight="1">
      <c r="A299" s="94" t="s">
        <v>1662</v>
      </c>
      <c r="B299" s="68" t="s">
        <v>1218</v>
      </c>
      <c r="C299" s="69" t="s">
        <v>1218</v>
      </c>
      <c r="D299" s="69" t="s">
        <v>1218</v>
      </c>
      <c r="E299" s="69" t="s">
        <v>1218</v>
      </c>
      <c r="F299" s="70">
        <v>1</v>
      </c>
      <c r="G299" s="106"/>
      <c r="H299" s="106"/>
      <c r="I299" s="106"/>
    </row>
    <row r="300" spans="1:9" ht="20" customHeight="1">
      <c r="A300" s="94" t="s">
        <v>1663</v>
      </c>
      <c r="B300" s="95">
        <v>0</v>
      </c>
      <c r="C300" s="70">
        <v>0</v>
      </c>
      <c r="D300" s="70">
        <v>1</v>
      </c>
      <c r="E300" s="69" t="s">
        <v>1218</v>
      </c>
      <c r="F300" s="69" t="s">
        <v>1218</v>
      </c>
      <c r="G300" s="96"/>
      <c r="H300" s="96"/>
      <c r="I300" s="96"/>
    </row>
    <row r="301" spans="1:9" ht="20" customHeight="1">
      <c r="A301" s="94" t="s">
        <v>1664</v>
      </c>
      <c r="B301" s="95">
        <v>11</v>
      </c>
      <c r="C301" s="70">
        <v>8</v>
      </c>
      <c r="D301" s="69" t="s">
        <v>1218</v>
      </c>
      <c r="E301" s="69" t="s">
        <v>1218</v>
      </c>
      <c r="F301" s="69" t="s">
        <v>1218</v>
      </c>
      <c r="G301" s="96"/>
      <c r="H301" s="96"/>
      <c r="I301" s="96"/>
    </row>
    <row r="302" spans="1:9" ht="20" customHeight="1">
      <c r="A302" s="94" t="s">
        <v>1665</v>
      </c>
      <c r="B302" s="68" t="s">
        <v>1218</v>
      </c>
      <c r="C302" s="70">
        <v>1</v>
      </c>
      <c r="D302" s="69" t="s">
        <v>1218</v>
      </c>
      <c r="E302" s="69" t="s">
        <v>1218</v>
      </c>
      <c r="F302" s="69" t="s">
        <v>1218</v>
      </c>
      <c r="G302" s="96"/>
      <c r="H302" s="96"/>
      <c r="I302" s="96"/>
    </row>
    <row r="303" spans="1:9" ht="20" customHeight="1">
      <c r="A303" s="94" t="s">
        <v>1666</v>
      </c>
      <c r="B303" s="95">
        <v>2</v>
      </c>
      <c r="C303" s="69" t="s">
        <v>1218</v>
      </c>
      <c r="D303" s="69" t="s">
        <v>1218</v>
      </c>
      <c r="E303" s="69" t="s">
        <v>1218</v>
      </c>
      <c r="F303" s="69" t="s">
        <v>1218</v>
      </c>
      <c r="G303" s="96"/>
      <c r="H303" s="96"/>
      <c r="I303" s="96"/>
    </row>
    <row r="304" spans="1:9" ht="20" customHeight="1">
      <c r="A304" s="94" t="s">
        <v>1667</v>
      </c>
      <c r="B304" s="95">
        <v>4</v>
      </c>
      <c r="C304" s="70">
        <v>2</v>
      </c>
      <c r="D304" s="69" t="s">
        <v>1218</v>
      </c>
      <c r="E304" s="69" t="s">
        <v>1218</v>
      </c>
      <c r="F304" s="69" t="s">
        <v>1218</v>
      </c>
      <c r="G304" s="96"/>
      <c r="H304" s="96"/>
      <c r="I304" s="96"/>
    </row>
    <row r="305" spans="1:9" ht="32" customHeight="1">
      <c r="A305" s="94" t="s">
        <v>1668</v>
      </c>
      <c r="B305" s="95">
        <v>13</v>
      </c>
      <c r="C305" s="70">
        <v>9</v>
      </c>
      <c r="D305" s="69" t="s">
        <v>1218</v>
      </c>
      <c r="E305" s="69" t="s">
        <v>1218</v>
      </c>
      <c r="F305" s="70">
        <v>0</v>
      </c>
      <c r="G305" s="106"/>
      <c r="H305" s="106"/>
      <c r="I305" s="106"/>
    </row>
    <row r="306" spans="1:9" ht="20" customHeight="1">
      <c r="A306" s="94" t="s">
        <v>1669</v>
      </c>
      <c r="B306" s="68" t="s">
        <v>1218</v>
      </c>
      <c r="C306" s="70">
        <v>0</v>
      </c>
      <c r="D306" s="69" t="s">
        <v>1218</v>
      </c>
      <c r="E306" s="69" t="s">
        <v>1218</v>
      </c>
      <c r="F306" s="69" t="s">
        <v>1218</v>
      </c>
      <c r="G306" s="96"/>
      <c r="H306" s="96"/>
      <c r="I306" s="96"/>
    </row>
    <row r="307" spans="1:9" ht="20" customHeight="1">
      <c r="A307" s="94" t="s">
        <v>1461</v>
      </c>
      <c r="B307" s="95">
        <v>2</v>
      </c>
      <c r="C307" s="69" t="s">
        <v>1218</v>
      </c>
      <c r="D307" s="69" t="s">
        <v>1218</v>
      </c>
      <c r="E307" s="69" t="s">
        <v>1218</v>
      </c>
      <c r="F307" s="69" t="s">
        <v>1218</v>
      </c>
      <c r="G307" s="96"/>
      <c r="H307" s="96"/>
      <c r="I307" s="96"/>
    </row>
    <row r="308" spans="1:9" ht="20" customHeight="1">
      <c r="A308" s="94" t="s">
        <v>1670</v>
      </c>
      <c r="B308" s="68" t="s">
        <v>1218</v>
      </c>
      <c r="C308" s="69" t="s">
        <v>1218</v>
      </c>
      <c r="D308" s="69" t="s">
        <v>1218</v>
      </c>
      <c r="E308" s="70">
        <v>14</v>
      </c>
      <c r="F308" s="69" t="s">
        <v>1218</v>
      </c>
      <c r="G308" s="96"/>
      <c r="H308" s="96"/>
      <c r="I308" s="96"/>
    </row>
    <row r="309" spans="1:9" ht="20" customHeight="1">
      <c r="A309" s="97" t="s">
        <v>1223</v>
      </c>
      <c r="B309" s="98">
        <v>160</v>
      </c>
      <c r="C309" s="73">
        <v>150</v>
      </c>
      <c r="D309" s="73">
        <v>31</v>
      </c>
      <c r="E309" s="73">
        <v>14</v>
      </c>
      <c r="F309" s="73">
        <v>15</v>
      </c>
      <c r="G309" s="109"/>
      <c r="H309" s="109"/>
      <c r="I309" s="109"/>
    </row>
    <row r="310" spans="1:9" ht="20" customHeight="1">
      <c r="A310" s="100" t="s">
        <v>1462</v>
      </c>
      <c r="B310" s="111">
        <v>4520</v>
      </c>
      <c r="C310" s="82">
        <v>5566</v>
      </c>
      <c r="D310" s="82">
        <v>1119</v>
      </c>
      <c r="E310" s="81">
        <v>408</v>
      </c>
      <c r="F310" s="81">
        <v>82</v>
      </c>
      <c r="G310" s="84"/>
      <c r="H310" s="84"/>
      <c r="I310" s="84"/>
    </row>
    <row r="311" spans="1:9" ht="20" customHeight="1">
      <c r="A311" s="112"/>
      <c r="B311" s="113"/>
      <c r="C311" s="84"/>
      <c r="D311" s="84"/>
      <c r="E311" s="84"/>
      <c r="F311" s="84"/>
      <c r="G311" s="84"/>
      <c r="H311" s="84"/>
      <c r="I311" s="84"/>
    </row>
    <row r="312" spans="1:9" ht="20" customHeight="1">
      <c r="A312" s="100" t="s">
        <v>254</v>
      </c>
      <c r="B312" s="114">
        <f>B190+B173+B167+B42</f>
        <v>174</v>
      </c>
      <c r="C312" s="81">
        <f>C264+C227+C206+C195+C188+C187+C186+C184+C180+C177+C173+C172+C106+C46+C43+C42+C38+C29+C21</f>
        <v>211</v>
      </c>
      <c r="D312" s="81">
        <f>D227+D181+D180+D46+D44+D43+D42+D41+D38+D37+D24+D21</f>
        <v>212</v>
      </c>
      <c r="E312" s="81">
        <f>E45</f>
        <v>1</v>
      </c>
      <c r="F312" s="81">
        <f t="shared" ref="F312:F314" si="0">0</f>
        <v>0</v>
      </c>
      <c r="G312" s="84"/>
      <c r="H312" s="84"/>
      <c r="I312" s="84"/>
    </row>
    <row r="313" spans="1:9" ht="20" customHeight="1">
      <c r="A313" s="100" t="s">
        <v>1472</v>
      </c>
      <c r="B313" s="114">
        <f>0</f>
        <v>0</v>
      </c>
      <c r="C313" s="81">
        <f>C191+C188+C187+C186+C184+C168+C170+C163</f>
        <v>22</v>
      </c>
      <c r="D313" s="81">
        <f>D191+D188+D187+D184+D168+D169+D170+D163</f>
        <v>217</v>
      </c>
      <c r="E313" s="81">
        <f>0</f>
        <v>0</v>
      </c>
      <c r="F313" s="81">
        <f>F191+F188+F187+F186+F185+F170+F168+F163+F162</f>
        <v>56</v>
      </c>
      <c r="G313" s="84"/>
      <c r="H313" s="84"/>
      <c r="I313" s="84"/>
    </row>
    <row r="314" spans="1:9" ht="20" customHeight="1">
      <c r="A314" s="100" t="s">
        <v>513</v>
      </c>
      <c r="B314" s="114">
        <f>B175</f>
        <v>186</v>
      </c>
      <c r="C314" s="81">
        <f>C192+C193+C194+C178+C176+C174+C171+C34+C28</f>
        <v>618</v>
      </c>
      <c r="D314" s="81">
        <f>D178+D176+D171+D28+D34</f>
        <v>22</v>
      </c>
      <c r="E314" s="81">
        <f>E194</f>
        <v>18</v>
      </c>
      <c r="F314" s="81">
        <f t="shared" si="0"/>
        <v>0</v>
      </c>
      <c r="G314" s="84"/>
      <c r="H314" s="84"/>
      <c r="I314" s="84"/>
    </row>
    <row r="315" spans="1:9" ht="20" customHeight="1">
      <c r="A315" s="100" t="s">
        <v>1671</v>
      </c>
      <c r="B315" s="114">
        <f>SUM(B312:B314)</f>
        <v>360</v>
      </c>
      <c r="C315" s="81">
        <f>SUM(C312:C314)</f>
        <v>851</v>
      </c>
      <c r="D315" s="81">
        <f>SUM(D312:D314)</f>
        <v>451</v>
      </c>
      <c r="E315" s="81">
        <f>SUM(E312:E314)</f>
        <v>19</v>
      </c>
      <c r="F315" s="81">
        <f>SUM(F312:F314)</f>
        <v>56</v>
      </c>
      <c r="G315" s="84"/>
      <c r="H315" s="84"/>
      <c r="I315" s="84"/>
    </row>
    <row r="316" spans="1:9" ht="20" customHeight="1">
      <c r="A316" s="100" t="s">
        <v>1672</v>
      </c>
      <c r="B316" s="114">
        <f>B315+E315</f>
        <v>379</v>
      </c>
      <c r="C316" s="84"/>
      <c r="D316" s="84"/>
      <c r="E316" s="84"/>
      <c r="F316" s="84"/>
      <c r="G316" s="84"/>
      <c r="H316" s="84"/>
      <c r="I316" s="84"/>
    </row>
    <row r="317" spans="1:9" ht="20" customHeight="1">
      <c r="A317" s="100" t="s">
        <v>1673</v>
      </c>
      <c r="B317" s="114">
        <f>C315+D315</f>
        <v>1302</v>
      </c>
      <c r="C317" s="84"/>
      <c r="D317" s="84"/>
      <c r="E317" s="84"/>
      <c r="F317" s="84"/>
      <c r="G317" s="84"/>
      <c r="H317" s="84"/>
      <c r="I317" s="84"/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MassGIS original</vt:lpstr>
      <vt:lpstr>Sheet 1-1</vt:lpstr>
      <vt:lpstr>Final List</vt:lpstr>
      <vt:lpstr>tufts</vt:lpstr>
      <vt:lpstr>Boston college</vt:lpstr>
      <vt:lpstr>Harvard</vt:lpstr>
      <vt:lpstr>Harvrd 2</vt:lpstr>
      <vt:lpstr>boston university</vt:lpstr>
      <vt:lpstr>BU-2</vt:lpstr>
      <vt:lpstr>Regis 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Eharvey</dc:creator>
  <cp:lastModifiedBy>Eharvey</cp:lastModifiedBy>
  <dcterms:created xsi:type="dcterms:W3CDTF">2021-12-17T14:40:12Z</dcterms:created>
  <dcterms:modified xsi:type="dcterms:W3CDTF">2022-02-18T19:21:18Z</dcterms:modified>
</cp:coreProperties>
</file>