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amtdf01\FAST\GBNRTC\Model\2050_LRTP_Vision\EMAExperimentFiles\PerfMeasSupport\"/>
    </mc:Choice>
  </mc:AlternateContent>
  <bookViews>
    <workbookView xWindow="0" yWindow="0" windowWidth="16944" windowHeight="9252"/>
  </bookViews>
  <sheets>
    <sheet name="Summary" sheetId="2" r:id="rId1"/>
    <sheet name="Base" sheetId="3" r:id="rId2"/>
    <sheet name="Experiment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2" l="1"/>
  <c r="E55" i="2"/>
  <c r="E52" i="2"/>
  <c r="E51" i="2"/>
  <c r="E47" i="2"/>
  <c r="E46" i="2"/>
  <c r="E41" i="2"/>
  <c r="E40" i="2"/>
  <c r="E37" i="2"/>
  <c r="E36" i="2"/>
  <c r="I28" i="2"/>
  <c r="I29" i="2"/>
  <c r="I30" i="2"/>
  <c r="I31" i="2"/>
  <c r="I32" i="2"/>
  <c r="H32" i="2"/>
  <c r="H8" i="2"/>
  <c r="C58" i="2"/>
  <c r="E58" i="2" s="1"/>
  <c r="C57" i="2"/>
  <c r="E57" i="2" s="1"/>
  <c r="C56" i="2"/>
  <c r="C55" i="2"/>
  <c r="C54" i="2"/>
  <c r="E54" i="2" s="1"/>
  <c r="C53" i="2"/>
  <c r="E53" i="2" s="1"/>
  <c r="C52" i="2"/>
  <c r="C51" i="2"/>
  <c r="C49" i="2"/>
  <c r="E49" i="2" s="1"/>
  <c r="C48" i="2"/>
  <c r="E48" i="2" s="1"/>
  <c r="C47" i="2"/>
  <c r="C46" i="2"/>
  <c r="C45" i="2"/>
  <c r="E45" i="2" s="1"/>
  <c r="C44" i="2"/>
  <c r="E44" i="2" s="1"/>
  <c r="D58" i="2"/>
  <c r="D57" i="2"/>
  <c r="D56" i="2"/>
  <c r="D55" i="2"/>
  <c r="D54" i="2"/>
  <c r="D53" i="2"/>
  <c r="D52" i="2"/>
  <c r="D51" i="2"/>
  <c r="D49" i="2"/>
  <c r="D48" i="2"/>
  <c r="D47" i="2"/>
  <c r="D46" i="2"/>
  <c r="D45" i="2"/>
  <c r="D44" i="2"/>
  <c r="C41" i="2"/>
  <c r="C40" i="2"/>
  <c r="C39" i="2"/>
  <c r="E39" i="2" s="1"/>
  <c r="C38" i="2"/>
  <c r="E38" i="2" s="1"/>
  <c r="C37" i="2"/>
  <c r="C36" i="2"/>
  <c r="H18" i="2"/>
  <c r="C32" i="2" s="1"/>
  <c r="H17" i="2"/>
  <c r="H16" i="2"/>
  <c r="H15" i="2"/>
  <c r="H14" i="2"/>
  <c r="C18" i="2"/>
  <c r="C25" i="2" s="1"/>
  <c r="C17" i="2"/>
  <c r="C24" i="2" s="1"/>
  <c r="C16" i="2"/>
  <c r="C23" i="2" s="1"/>
  <c r="C15" i="2"/>
  <c r="C14" i="2"/>
  <c r="E14" i="2" s="1"/>
  <c r="C10" i="2"/>
  <c r="H10" i="2" s="1"/>
  <c r="C9" i="2"/>
  <c r="H9" i="2" s="1"/>
  <c r="C8" i="2"/>
  <c r="C7" i="2"/>
  <c r="H7" i="2" s="1"/>
  <c r="C6" i="2"/>
  <c r="H6" i="2" s="1"/>
  <c r="C5" i="2"/>
  <c r="H5" i="2" s="1"/>
  <c r="C4" i="2"/>
  <c r="H28" i="2" s="1"/>
  <c r="D41" i="2"/>
  <c r="D40" i="2"/>
  <c r="D39" i="2"/>
  <c r="D38" i="2"/>
  <c r="D37" i="2"/>
  <c r="D36" i="2"/>
  <c r="I18" i="2"/>
  <c r="D18" i="2"/>
  <c r="D25" i="2" s="1"/>
  <c r="J17" i="2"/>
  <c r="I17" i="2"/>
  <c r="D17" i="2"/>
  <c r="D24" i="2" s="1"/>
  <c r="I16" i="2"/>
  <c r="J16" i="2" s="1"/>
  <c r="D16" i="2"/>
  <c r="D23" i="2" s="1"/>
  <c r="I15" i="2"/>
  <c r="D29" i="2" s="1"/>
  <c r="D15" i="2"/>
  <c r="D22" i="2" s="1"/>
  <c r="I14" i="2"/>
  <c r="J14" i="2" s="1"/>
  <c r="D14" i="2"/>
  <c r="D21" i="2" s="1"/>
  <c r="E10" i="2"/>
  <c r="D10" i="2"/>
  <c r="D9" i="2"/>
  <c r="D8" i="2"/>
  <c r="D7" i="2"/>
  <c r="E6" i="2"/>
  <c r="D6" i="2"/>
  <c r="D5" i="2"/>
  <c r="E5" i="2" s="1"/>
  <c r="D4" i="2"/>
  <c r="C11" i="2" s="1"/>
  <c r="C22" i="2" l="1"/>
  <c r="H4" i="2"/>
  <c r="C31" i="2"/>
  <c r="C29" i="2"/>
  <c r="E29" i="2" s="1"/>
  <c r="C28" i="2"/>
  <c r="H31" i="2"/>
  <c r="J31" i="2" s="1"/>
  <c r="C30" i="2"/>
  <c r="H29" i="2"/>
  <c r="H30" i="2"/>
  <c r="J30" i="2" s="1"/>
  <c r="C21" i="2"/>
  <c r="J18" i="2"/>
  <c r="E9" i="2"/>
  <c r="E21" i="2"/>
  <c r="J28" i="2"/>
  <c r="E22" i="2"/>
  <c r="J29" i="2"/>
  <c r="E23" i="2"/>
  <c r="E24" i="2"/>
  <c r="I8" i="2"/>
  <c r="J8" i="2" s="1"/>
  <c r="E25" i="2"/>
  <c r="J32" i="2"/>
  <c r="E16" i="2"/>
  <c r="E18" i="2"/>
  <c r="D11" i="2"/>
  <c r="E7" i="2"/>
  <c r="J15" i="2"/>
  <c r="E4" i="2"/>
  <c r="E8" i="2"/>
  <c r="E15" i="2"/>
  <c r="E17" i="2"/>
  <c r="D28" i="2"/>
  <c r="E28" i="2" s="1"/>
  <c r="D30" i="2"/>
  <c r="D31" i="2"/>
  <c r="E31" i="2" s="1"/>
  <c r="D32" i="2"/>
  <c r="E32" i="2" s="1"/>
  <c r="I4" i="2"/>
  <c r="E30" i="2" l="1"/>
  <c r="J4" i="2"/>
  <c r="E11" i="2"/>
  <c r="I10" i="2"/>
  <c r="J10" i="2" s="1"/>
  <c r="I6" i="2"/>
  <c r="J6" i="2" s="1"/>
  <c r="I9" i="2"/>
  <c r="J9" i="2" s="1"/>
  <c r="I5" i="2"/>
  <c r="J5" i="2" s="1"/>
  <c r="I7" i="2"/>
  <c r="J7" i="2" s="1"/>
</calcChain>
</file>

<file path=xl/sharedStrings.xml><?xml version="1.0" encoding="utf-8"?>
<sst xmlns="http://schemas.openxmlformats.org/spreadsheetml/2006/main" count="255" uniqueCount="70">
  <si>
    <t>NM</t>
  </si>
  <si>
    <t>DA</t>
  </si>
  <si>
    <t>SR2</t>
  </si>
  <si>
    <t>SR3</t>
  </si>
  <si>
    <t>DTR</t>
  </si>
  <si>
    <t>WTR</t>
  </si>
  <si>
    <t>SCH</t>
  </si>
  <si>
    <t>Total</t>
  </si>
  <si>
    <t>NM_A1</t>
  </si>
  <si>
    <t>NM_A2</t>
  </si>
  <si>
    <t>NM_A3</t>
  </si>
  <si>
    <t>NM_A4</t>
  </si>
  <si>
    <t>NM_A5</t>
  </si>
  <si>
    <t>Tot_A1</t>
  </si>
  <si>
    <t>Tot_A2</t>
  </si>
  <si>
    <t>Tot_A3</t>
  </si>
  <si>
    <t>Tot_A4</t>
  </si>
  <si>
    <t>Tot_A5</t>
  </si>
  <si>
    <t>Mode Shares</t>
  </si>
  <si>
    <t>Walk/Bike</t>
  </si>
  <si>
    <t>Drive Alone</t>
  </si>
  <si>
    <t>Shared Ride 2</t>
  </si>
  <si>
    <t>Shared Ride 3+</t>
  </si>
  <si>
    <t>Transit - Drive</t>
  </si>
  <si>
    <t>Transit - Walk</t>
  </si>
  <si>
    <t>School Bus</t>
  </si>
  <si>
    <t>Person Trips</t>
  </si>
  <si>
    <t>Base</t>
  </si>
  <si>
    <t>Experiment</t>
  </si>
  <si>
    <t>Sum</t>
  </si>
  <si>
    <t>Mean</t>
  </si>
  <si>
    <t>Std</t>
  </si>
  <si>
    <t>Sum_Diag</t>
  </si>
  <si>
    <t>Pct_Diag</t>
  </si>
  <si>
    <t>Min</t>
  </si>
  <si>
    <t>Max</t>
  </si>
  <si>
    <t>Min_Row_ID</t>
  </si>
  <si>
    <t>Min_Col_ID</t>
  </si>
  <si>
    <t>Max_Row_ID</t>
  </si>
  <si>
    <t>Max_Col_ID</t>
  </si>
  <si>
    <t>Copy from ModeChoice_Daily_Sum_Trips_Dly.mtx Statistics</t>
  </si>
  <si>
    <t>Copy from ModeChoice_Daily_Sum_Trips_Dly_pk.mtx Statistics</t>
  </si>
  <si>
    <t>WalkHT</t>
  </si>
  <si>
    <t>SchBusHT</t>
  </si>
  <si>
    <t>TransitHT</t>
  </si>
  <si>
    <t>DriveHT</t>
  </si>
  <si>
    <t>TotalHT</t>
  </si>
  <si>
    <t>WalkMT</t>
  </si>
  <si>
    <t>SchBusMT</t>
  </si>
  <si>
    <t>TransitMT</t>
  </si>
  <si>
    <t>DriveMT</t>
  </si>
  <si>
    <t>TotalMT</t>
  </si>
  <si>
    <t>Copy from ModeChoice_Daily_Sum_Trips_Dly_op.mtx Statistics</t>
  </si>
  <si>
    <t>Person Miles</t>
  </si>
  <si>
    <t>Walk</t>
  </si>
  <si>
    <t>Transit</t>
  </si>
  <si>
    <t>Auto</t>
  </si>
  <si>
    <t>All Modes</t>
  </si>
  <si>
    <t>Person Hours</t>
  </si>
  <si>
    <t>Average Speed</t>
  </si>
  <si>
    <t>Average Trip - Minutes</t>
  </si>
  <si>
    <t>Average Trip - Miles</t>
  </si>
  <si>
    <t>Diff</t>
  </si>
  <si>
    <t>Non-Motorized</t>
  </si>
  <si>
    <t>Rural</t>
  </si>
  <si>
    <t>Suburban</t>
  </si>
  <si>
    <t>Urban: Moderate Density</t>
  </si>
  <si>
    <t>Urban: High Density</t>
  </si>
  <si>
    <t>CBD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</si>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</sst>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wrapText="1"/>
    </xf>
    <xf numFmtId="0" fontId="0" fillId="2" borderId="0" xfId="0" applyFill="1"/>
    <xf numFmtId="0" fontId="0" fillId="0" borderId="0" xfId="0" applyFill="1" applyBorder="1"/>
    <xf numFmtId="0" fontId="0" fillId="0" borderId="1" xfId="0" applyFont="1" applyFill="1" applyBorder="1"/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1" xfId="0" applyFill="1" applyBorder="1"/>
    <xf numFmtId="3" fontId="0" fillId="0" borderId="0" xfId="0" applyNumberFormat="1"/>
    <xf numFmtId="9" fontId="0" fillId="0" borderId="0" xfId="1" applyFont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8"/>
  <sheetViews>
    <sheetView tabSelected="1" topLeftCell="A28" workbookViewId="0">
      <selection activeCell="A10" sqref="A10"/>
    </sheetView>
  </sheetViews>
  <sheetFormatPr defaultRowHeight="14.4" x14ac:dyDescent="0.3"/>
  <cols>
    <col min="1" max="1" width="14.44140625" customWidth="1"/>
    <col min="2" max="2" width="21.88671875" bestFit="1" customWidth="1"/>
    <col min="3" max="3" width="14.88671875" customWidth="1"/>
    <col min="4" max="4" width="15.109375" customWidth="1"/>
    <col min="5" max="5" width="13.33203125" customWidth="1"/>
    <col min="7" max="7" width="13.109375" bestFit="1" customWidth="1"/>
  </cols>
  <sheetData>
    <row r="3" spans="2:10" x14ac:dyDescent="0.3">
      <c r="B3" s="2" t="s">
        <v>26</v>
      </c>
      <c r="C3" t="s">
        <v>27</v>
      </c>
      <c r="D3" t="s">
        <v>28</v>
      </c>
      <c r="E3" t="s">
        <v>62</v>
      </c>
      <c r="G3" s="2" t="s">
        <v>18</v>
      </c>
    </row>
    <row r="4" spans="2:10" x14ac:dyDescent="0.3">
      <c r="B4" t="s">
        <v>0</v>
      </c>
      <c r="C4" s="10">
        <f>Base!C3</f>
        <v>322882.50477300002</v>
      </c>
      <c r="D4" s="10">
        <f>Experiment!C3</f>
        <v>322882.50477300002</v>
      </c>
      <c r="E4" s="10">
        <f>D4-C4</f>
        <v>0</v>
      </c>
      <c r="G4" t="s">
        <v>19</v>
      </c>
      <c r="H4" s="11">
        <f>C4/C$11</f>
        <v>7.5130544193794127E-2</v>
      </c>
      <c r="I4" s="11">
        <f>D4/D$11</f>
        <v>7.5130544193794127E-2</v>
      </c>
      <c r="J4" s="11">
        <f>I4-H4</f>
        <v>0</v>
      </c>
    </row>
    <row r="5" spans="2:10" x14ac:dyDescent="0.3">
      <c r="B5" t="s">
        <v>1</v>
      </c>
      <c r="C5" s="10">
        <f>Base!C4</f>
        <v>2098343.2202679999</v>
      </c>
      <c r="D5" s="10">
        <f>Experiment!C4</f>
        <v>2098343.2202679999</v>
      </c>
      <c r="E5" s="10">
        <f>D5-C5</f>
        <v>0</v>
      </c>
      <c r="G5" t="s">
        <v>20</v>
      </c>
      <c r="H5" s="11">
        <f>C5/C$11</f>
        <v>0.48825707715234556</v>
      </c>
      <c r="I5" s="11">
        <f>D5/D$11</f>
        <v>0.48825707715234556</v>
      </c>
      <c r="J5" s="11">
        <f>I5-H5</f>
        <v>0</v>
      </c>
    </row>
    <row r="6" spans="2:10" x14ac:dyDescent="0.3">
      <c r="B6" t="s">
        <v>2</v>
      </c>
      <c r="C6" s="10">
        <f>Base!C5</f>
        <v>1071953.7440549999</v>
      </c>
      <c r="D6" s="10">
        <f>Experiment!C5</f>
        <v>1071953.7440549999</v>
      </c>
      <c r="E6" s="10">
        <f>D6-C6</f>
        <v>0</v>
      </c>
      <c r="G6" t="s">
        <v>21</v>
      </c>
      <c r="H6" s="11">
        <f>C6/C$11</f>
        <v>0.24942964375864146</v>
      </c>
      <c r="I6" s="11">
        <f>D6/D$11</f>
        <v>0.24942964375864146</v>
      </c>
      <c r="J6" s="11">
        <f>I6-H6</f>
        <v>0</v>
      </c>
    </row>
    <row r="7" spans="2:10" x14ac:dyDescent="0.3">
      <c r="B7" t="s">
        <v>3</v>
      </c>
      <c r="C7" s="10">
        <f>Base!C6</f>
        <v>536481.54910099995</v>
      </c>
      <c r="D7" s="10">
        <f>Experiment!C6</f>
        <v>536481.54910099995</v>
      </c>
      <c r="E7" s="10">
        <f>D7-C7</f>
        <v>0</v>
      </c>
      <c r="G7" t="s">
        <v>22</v>
      </c>
      <c r="H7" s="11">
        <f>C7/C$11</f>
        <v>0.12483225364664688</v>
      </c>
      <c r="I7" s="11">
        <f>D7/D$11</f>
        <v>0.12483225364664688</v>
      </c>
      <c r="J7" s="11">
        <f>I7-H7</f>
        <v>0</v>
      </c>
    </row>
    <row r="8" spans="2:10" x14ac:dyDescent="0.3">
      <c r="B8" t="s">
        <v>4</v>
      </c>
      <c r="C8" s="10">
        <f>Base!C7</f>
        <v>7871.4435210000001</v>
      </c>
      <c r="D8" s="10">
        <f>Experiment!C7</f>
        <v>7871.4435210000001</v>
      </c>
      <c r="E8" s="10">
        <f>D8-C8</f>
        <v>0</v>
      </c>
      <c r="G8" t="s">
        <v>23</v>
      </c>
      <c r="H8" s="11">
        <f>C8/C$11</f>
        <v>1.831582159396385E-3</v>
      </c>
      <c r="I8" s="11">
        <f>D8/D$11</f>
        <v>1.831582159396385E-3</v>
      </c>
      <c r="J8" s="11">
        <f>I8-H8</f>
        <v>0</v>
      </c>
    </row>
    <row r="9" spans="2:10" x14ac:dyDescent="0.3">
      <c r="B9" t="s">
        <v>5</v>
      </c>
      <c r="C9" s="10">
        <f>Base!C8</f>
        <v>77670.713870000007</v>
      </c>
      <c r="D9" s="10">
        <f>Experiment!C8</f>
        <v>77670.713870000007</v>
      </c>
      <c r="E9" s="10">
        <f>D9-C9</f>
        <v>0</v>
      </c>
      <c r="G9" t="s">
        <v>24</v>
      </c>
      <c r="H9" s="11">
        <f>C9/C$11</f>
        <v>1.8072961262104108E-2</v>
      </c>
      <c r="I9" s="11">
        <f>D9/D$11</f>
        <v>1.8072961262104108E-2</v>
      </c>
      <c r="J9" s="11">
        <f>I9-H9</f>
        <v>0</v>
      </c>
    </row>
    <row r="10" spans="2:10" x14ac:dyDescent="0.3">
      <c r="B10" s="1" t="s">
        <v>6</v>
      </c>
      <c r="C10" s="10">
        <f>Base!C9</f>
        <v>182416.49744599999</v>
      </c>
      <c r="D10" s="10">
        <f>Experiment!C9</f>
        <v>182416.49744599999</v>
      </c>
      <c r="E10" s="10">
        <f>D10-C10</f>
        <v>0</v>
      </c>
      <c r="G10" s="1" t="s">
        <v>25</v>
      </c>
      <c r="H10" s="11">
        <f>C10/C$11</f>
        <v>4.244593782707138E-2</v>
      </c>
      <c r="I10" s="11">
        <f>D10/D$11</f>
        <v>4.244593782707138E-2</v>
      </c>
      <c r="J10" s="11">
        <f>I10-H10</f>
        <v>0</v>
      </c>
    </row>
    <row r="11" spans="2:10" x14ac:dyDescent="0.3">
      <c r="B11" s="4" t="s">
        <v>7</v>
      </c>
      <c r="C11" s="10">
        <f>SUM(D4:D10)</f>
        <v>4297619.6730340002</v>
      </c>
      <c r="D11" s="10">
        <f>SUM(D4:D10)</f>
        <v>4297619.6730340002</v>
      </c>
      <c r="E11" s="10">
        <f>D11-C11</f>
        <v>0</v>
      </c>
    </row>
    <row r="12" spans="2:10" x14ac:dyDescent="0.3">
      <c r="E12" s="10"/>
    </row>
    <row r="13" spans="2:10" x14ac:dyDescent="0.3">
      <c r="B13" s="5" t="s">
        <v>53</v>
      </c>
      <c r="E13" s="10"/>
      <c r="G13" s="9" t="s">
        <v>58</v>
      </c>
    </row>
    <row r="14" spans="2:10" x14ac:dyDescent="0.3">
      <c r="B14" s="6" t="s">
        <v>54</v>
      </c>
      <c r="C14" s="10">
        <f>SUM(Base!C38,Base!C60)</f>
        <v>411284.31799100002</v>
      </c>
      <c r="D14" s="10">
        <f>SUM(Experiment!C38,Experiment!C60)</f>
        <v>411284.31799100002</v>
      </c>
      <c r="E14" s="10">
        <f>D14-C14</f>
        <v>0</v>
      </c>
      <c r="G14" t="s">
        <v>54</v>
      </c>
      <c r="H14" s="10">
        <f>SUM(Base!C55,Base!C33)</f>
        <v>137094.77286700002</v>
      </c>
      <c r="I14" s="10">
        <f>SUM(Experiment!C55,Experiment!C33)</f>
        <v>137094.77286700002</v>
      </c>
      <c r="J14" s="10">
        <f>I14-H14</f>
        <v>0</v>
      </c>
    </row>
    <row r="15" spans="2:10" x14ac:dyDescent="0.3">
      <c r="B15" s="6" t="s">
        <v>25</v>
      </c>
      <c r="C15" s="10">
        <f>SUM(Base!C39,Base!C61)</f>
        <v>745158.03935600002</v>
      </c>
      <c r="D15" s="10">
        <f>SUM(Experiment!C39,Experiment!C61)</f>
        <v>745158.03935600002</v>
      </c>
      <c r="E15" s="10">
        <f>D15-C15</f>
        <v>0</v>
      </c>
      <c r="G15" t="s">
        <v>25</v>
      </c>
      <c r="H15" s="10">
        <f>SUM(Base!C56,Base!C34)</f>
        <v>28401.143132999998</v>
      </c>
      <c r="I15" s="10">
        <f>SUM(Experiment!C56,Experiment!C34)</f>
        <v>28401.143132999998</v>
      </c>
      <c r="J15" s="10">
        <f>I15-H15</f>
        <v>0</v>
      </c>
    </row>
    <row r="16" spans="2:10" x14ac:dyDescent="0.3">
      <c r="B16" s="6" t="s">
        <v>55</v>
      </c>
      <c r="C16" s="10">
        <f>SUM(Base!C40,Base!C62)</f>
        <v>337142.58826999995</v>
      </c>
      <c r="D16" s="10">
        <f>SUM(Experiment!C40,Experiment!C62)</f>
        <v>337142.58826999995</v>
      </c>
      <c r="E16" s="10">
        <f>D16-C16</f>
        <v>0</v>
      </c>
      <c r="G16" t="s">
        <v>55</v>
      </c>
      <c r="H16" s="10">
        <f>SUM(Base!C57,Base!C35)</f>
        <v>44920.242647999999</v>
      </c>
      <c r="I16" s="10">
        <f>SUM(Experiment!C57,Experiment!C35)</f>
        <v>44873.019673999996</v>
      </c>
      <c r="J16" s="10">
        <f>I16-H16</f>
        <v>-47.222974000003887</v>
      </c>
    </row>
    <row r="17" spans="2:10" x14ac:dyDescent="0.3">
      <c r="B17" s="7" t="s">
        <v>56</v>
      </c>
      <c r="C17" s="10">
        <f>SUM(Base!C41,Base!C63)</f>
        <v>22019404.621627003</v>
      </c>
      <c r="D17" s="10">
        <f>SUM(Experiment!C41,Experiment!C63)</f>
        <v>22019404.621627003</v>
      </c>
      <c r="E17" s="10">
        <f>D17-C17</f>
        <v>0</v>
      </c>
      <c r="G17" s="7" t="s">
        <v>56</v>
      </c>
      <c r="H17" s="10">
        <f>SUM(Base!C58,Base!C36)</f>
        <v>742192.69824100006</v>
      </c>
      <c r="I17" s="10">
        <f>SUM(Experiment!C58,Experiment!C36)</f>
        <v>742192.69824100006</v>
      </c>
      <c r="J17" s="10">
        <f>I17-H17</f>
        <v>0</v>
      </c>
    </row>
    <row r="18" spans="2:10" x14ac:dyDescent="0.3">
      <c r="B18" s="8" t="s">
        <v>57</v>
      </c>
      <c r="C18" s="10">
        <f>SUM(Base!C42,Base!C64)</f>
        <v>23512989.568855003</v>
      </c>
      <c r="D18" s="10">
        <f>SUM(Experiment!C42,Experiment!C64)</f>
        <v>23512989.568855003</v>
      </c>
      <c r="E18" s="10">
        <f>D18-C18</f>
        <v>0</v>
      </c>
      <c r="G18" s="8" t="s">
        <v>57</v>
      </c>
      <c r="H18" s="10">
        <f>SUM(Base!C59,Base!C37)</f>
        <v>952608.8569420001</v>
      </c>
      <c r="I18" s="10">
        <f>SUM(Experiment!C59,Experiment!C37)</f>
        <v>952561.63394500001</v>
      </c>
      <c r="J18" s="10">
        <f>I18-H18</f>
        <v>-47.222997000091709</v>
      </c>
    </row>
    <row r="20" spans="2:10" x14ac:dyDescent="0.3">
      <c r="B20" s="7" t="s">
        <v>59</v>
      </c>
    </row>
    <row r="21" spans="2:10" x14ac:dyDescent="0.3">
      <c r="B21" s="6" t="s">
        <v>54</v>
      </c>
      <c r="C21" s="12">
        <f>C14/H14</f>
        <v>2.9999999955505228</v>
      </c>
      <c r="D21" s="12">
        <f>D14/I14</f>
        <v>2.9999999955505228</v>
      </c>
      <c r="E21" s="12">
        <f>D21-C21</f>
        <v>0</v>
      </c>
    </row>
    <row r="22" spans="2:10" x14ac:dyDescent="0.3">
      <c r="B22" s="6" t="s">
        <v>25</v>
      </c>
      <c r="C22" s="12">
        <f>C15/H15</f>
        <v>26.236903066418559</v>
      </c>
      <c r="D22" s="12">
        <f>D15/I15</f>
        <v>26.236903066418559</v>
      </c>
      <c r="E22" s="12">
        <f>D22-C22</f>
        <v>0</v>
      </c>
    </row>
    <row r="23" spans="2:10" x14ac:dyDescent="0.3">
      <c r="B23" s="6" t="s">
        <v>55</v>
      </c>
      <c r="C23" s="12">
        <f>C16/H16</f>
        <v>7.5053599089365264</v>
      </c>
      <c r="D23" s="12">
        <f>D16/I16</f>
        <v>7.5132583168978195</v>
      </c>
      <c r="E23" s="12">
        <f>D23-C23</f>
        <v>7.8984079612931524E-3</v>
      </c>
    </row>
    <row r="24" spans="2:10" x14ac:dyDescent="0.3">
      <c r="B24" s="7" t="s">
        <v>56</v>
      </c>
      <c r="C24" s="12">
        <f>C17/H17</f>
        <v>29.668042644198856</v>
      </c>
      <c r="D24" s="12">
        <f>D17/I17</f>
        <v>29.668042644198856</v>
      </c>
      <c r="E24" s="12">
        <f>D24-C24</f>
        <v>0</v>
      </c>
    </row>
    <row r="25" spans="2:10" x14ac:dyDescent="0.3">
      <c r="B25" s="8" t="s">
        <v>57</v>
      </c>
      <c r="C25" s="12">
        <f>C18/H18</f>
        <v>24.68273247462216</v>
      </c>
      <c r="D25" s="12">
        <f>D18/I18</f>
        <v>24.683956114710181</v>
      </c>
      <c r="E25" s="12">
        <f>D25-C25</f>
        <v>1.2236400880212273E-3</v>
      </c>
    </row>
    <row r="27" spans="2:10" x14ac:dyDescent="0.3">
      <c r="B27" s="1" t="s">
        <v>60</v>
      </c>
      <c r="G27" s="1" t="s">
        <v>61</v>
      </c>
    </row>
    <row r="28" spans="2:10" x14ac:dyDescent="0.3">
      <c r="B28" t="s">
        <v>19</v>
      </c>
      <c r="C28" s="12">
        <f>(H14*60)/C4</f>
        <v>25.475788407312454</v>
      </c>
      <c r="D28" s="12">
        <f>(I14*60)/D4</f>
        <v>25.475788407312454</v>
      </c>
      <c r="E28" s="12">
        <f>D28-C28</f>
        <v>0</v>
      </c>
      <c r="G28" t="s">
        <v>19</v>
      </c>
      <c r="H28" s="12">
        <f>(C14)/C4</f>
        <v>1.2737894184763903</v>
      </c>
      <c r="I28" s="12">
        <f>(D14)/D4</f>
        <v>1.2737894184763903</v>
      </c>
      <c r="J28" s="12">
        <f>I28-H28</f>
        <v>0</v>
      </c>
    </row>
    <row r="29" spans="2:10" x14ac:dyDescent="0.3">
      <c r="B29" t="s">
        <v>25</v>
      </c>
      <c r="C29" s="12">
        <f>(H15*60)/C10</f>
        <v>9.3416363752102427</v>
      </c>
      <c r="D29" s="12">
        <f>(I15*60)/D10</f>
        <v>9.3416363752102427</v>
      </c>
      <c r="E29" s="12">
        <f>D29-C29</f>
        <v>0</v>
      </c>
      <c r="G29" t="s">
        <v>25</v>
      </c>
      <c r="H29" s="12">
        <f>(C15)/C10</f>
        <v>4.0849268009686792</v>
      </c>
      <c r="I29" s="12">
        <f>(D15)/D10</f>
        <v>4.0849268009686792</v>
      </c>
      <c r="J29" s="12">
        <f>I29-H29</f>
        <v>0</v>
      </c>
    </row>
    <row r="30" spans="2:10" x14ac:dyDescent="0.3">
      <c r="B30" t="s">
        <v>55</v>
      </c>
      <c r="C30" s="12">
        <f>(H16*60)/SUM(C8:C9)</f>
        <v>31.50744195707609</v>
      </c>
      <c r="D30" s="12">
        <f>(I16*60)/SUM(D8:D9)</f>
        <v>31.474319359675967</v>
      </c>
      <c r="E30" s="12">
        <f>D30-C30</f>
        <v>-3.31225974001228E-2</v>
      </c>
      <c r="G30" t="s">
        <v>55</v>
      </c>
      <c r="H30" s="12">
        <f>(C16)/SUM(C8:C9)</f>
        <v>3.9412448616297251</v>
      </c>
      <c r="I30" s="12">
        <f>(D16)/SUM(D8:D9)</f>
        <v>3.9412448616297251</v>
      </c>
      <c r="J30" s="12">
        <f>I30-H30</f>
        <v>0</v>
      </c>
    </row>
    <row r="31" spans="2:10" x14ac:dyDescent="0.3">
      <c r="B31" s="1" t="s">
        <v>56</v>
      </c>
      <c r="C31" s="12">
        <f>(H17*60)/SUM(C5:C7)</f>
        <v>12.01354808041272</v>
      </c>
      <c r="D31" s="12">
        <f>(I17*60)/SUM(D5:D7)</f>
        <v>12.01354808041272</v>
      </c>
      <c r="E31" s="12">
        <f>D31-C31</f>
        <v>0</v>
      </c>
      <c r="G31" s="1" t="s">
        <v>56</v>
      </c>
      <c r="H31" s="12">
        <f>(C17)/SUM(C5:C7)</f>
        <v>5.9403076126302974</v>
      </c>
      <c r="I31" s="12">
        <f>(D17)/SUM(D5:D7)</f>
        <v>5.9403076126302974</v>
      </c>
      <c r="J31" s="12">
        <f>I31-H31</f>
        <v>0</v>
      </c>
    </row>
    <row r="32" spans="2:10" x14ac:dyDescent="0.3">
      <c r="B32" t="s">
        <v>57</v>
      </c>
      <c r="C32" s="12">
        <f>(H18*60)/C11</f>
        <v>13.299578781984</v>
      </c>
      <c r="D32" s="12">
        <f>(I18*60)/D11</f>
        <v>13.298919491484709</v>
      </c>
      <c r="E32" s="12">
        <f>D32-C32</f>
        <v>-6.5929049929103201E-4</v>
      </c>
      <c r="G32" t="s">
        <v>57</v>
      </c>
      <c r="H32" s="12">
        <f>(C18)/C11</f>
        <v>5.4711657516812053</v>
      </c>
      <c r="I32" s="12">
        <f>(D18)/D11</f>
        <v>5.4711657516812053</v>
      </c>
      <c r="J32" s="12">
        <f>I32-H32</f>
        <v>0</v>
      </c>
    </row>
    <row r="35" spans="1:5" x14ac:dyDescent="0.3">
      <c r="A35" t="s">
        <v>63</v>
      </c>
      <c r="C35" t="s">
        <v>27</v>
      </c>
      <c r="D35" t="s">
        <v>28</v>
      </c>
      <c r="E35" t="s">
        <v>62</v>
      </c>
    </row>
    <row r="36" spans="1:5" x14ac:dyDescent="0.3">
      <c r="B36" t="s">
        <v>68</v>
      </c>
      <c r="C36" s="12">
        <f>Base!G11</f>
        <v>48.994517000000002</v>
      </c>
      <c r="D36" s="12">
        <f>Experiment!G11</f>
        <v>48.994517000000002</v>
      </c>
      <c r="E36" s="12">
        <f t="shared" ref="E36:E41" si="0">D36-C36</f>
        <v>0</v>
      </c>
    </row>
    <row r="37" spans="1:5" x14ac:dyDescent="0.3">
      <c r="B37" t="s">
        <v>67</v>
      </c>
      <c r="C37" s="12">
        <f>Base!G12</f>
        <v>24.658653000000001</v>
      </c>
      <c r="D37" s="12">
        <f>Experiment!G12</f>
        <v>24.658653000000001</v>
      </c>
      <c r="E37" s="12">
        <f t="shared" si="0"/>
        <v>0</v>
      </c>
    </row>
    <row r="38" spans="1:5" x14ac:dyDescent="0.3">
      <c r="B38" t="s">
        <v>66</v>
      </c>
      <c r="C38" s="12">
        <f>Base!G13</f>
        <v>16.466598999999999</v>
      </c>
      <c r="D38" s="12">
        <f>Experiment!G13</f>
        <v>16.466598999999999</v>
      </c>
      <c r="E38" s="12">
        <f t="shared" si="0"/>
        <v>0</v>
      </c>
    </row>
    <row r="39" spans="1:5" x14ac:dyDescent="0.3">
      <c r="B39" t="s">
        <v>65</v>
      </c>
      <c r="C39" s="12">
        <f>Base!G14</f>
        <v>9.732329</v>
      </c>
      <c r="D39" s="12">
        <f>Experiment!G14</f>
        <v>9.732329</v>
      </c>
      <c r="E39" s="12">
        <f t="shared" si="0"/>
        <v>0</v>
      </c>
    </row>
    <row r="40" spans="1:5" x14ac:dyDescent="0.3">
      <c r="B40" t="s">
        <v>64</v>
      </c>
      <c r="C40" s="12">
        <f>Base!G15</f>
        <v>4.617559</v>
      </c>
      <c r="D40" s="12">
        <f>Experiment!G15</f>
        <v>4.617559</v>
      </c>
      <c r="E40" s="12">
        <f t="shared" si="0"/>
        <v>0</v>
      </c>
    </row>
    <row r="41" spans="1:5" x14ac:dyDescent="0.3">
      <c r="B41" t="s">
        <v>69</v>
      </c>
      <c r="C41" s="12">
        <f>Base!G3</f>
        <v>21.355070000000001</v>
      </c>
      <c r="D41" s="12">
        <f>Experiment!G3</f>
        <v>21.355070000000001</v>
      </c>
      <c r="E41" s="12">
        <f t="shared" si="0"/>
        <v>0</v>
      </c>
    </row>
    <row r="42" spans="1:5" x14ac:dyDescent="0.3">
      <c r="C42" s="12"/>
      <c r="D42" s="12"/>
      <c r="E42" s="12"/>
    </row>
    <row r="43" spans="1:5" x14ac:dyDescent="0.3">
      <c r="A43" t="s">
        <v>57</v>
      </c>
      <c r="C43" s="12"/>
      <c r="D43" s="12"/>
      <c r="E43" s="12"/>
    </row>
    <row r="44" spans="1:5" x14ac:dyDescent="0.3">
      <c r="B44" t="s">
        <v>68</v>
      </c>
      <c r="C44" s="12">
        <f>Base!G16</f>
        <v>16.066856000000001</v>
      </c>
      <c r="D44" s="12">
        <f>Experiment!G16</f>
        <v>16.066856000000001</v>
      </c>
      <c r="E44" s="12">
        <f t="shared" ref="E44:E49" si="1">D44-C44</f>
        <v>0</v>
      </c>
    </row>
    <row r="45" spans="1:5" x14ac:dyDescent="0.3">
      <c r="B45" t="s">
        <v>67</v>
      </c>
      <c r="C45" s="12">
        <f>Base!G17</f>
        <v>8.7112350000000003</v>
      </c>
      <c r="D45" s="12">
        <f>Experiment!G17</f>
        <v>8.7112350000000003</v>
      </c>
      <c r="E45" s="12">
        <f t="shared" si="1"/>
        <v>0</v>
      </c>
    </row>
    <row r="46" spans="1:5" x14ac:dyDescent="0.3">
      <c r="B46" t="s">
        <v>66</v>
      </c>
      <c r="C46" s="12">
        <f>Base!G18</f>
        <v>6.476699</v>
      </c>
      <c r="D46" s="12">
        <f>Experiment!G18</f>
        <v>6.476699</v>
      </c>
      <c r="E46" s="12">
        <f t="shared" si="1"/>
        <v>0</v>
      </c>
    </row>
    <row r="47" spans="1:5" x14ac:dyDescent="0.3">
      <c r="B47" t="s">
        <v>65</v>
      </c>
      <c r="C47" s="12">
        <f>Base!G19</f>
        <v>4.218102</v>
      </c>
      <c r="D47" s="12">
        <f>Experiment!G19</f>
        <v>4.218102</v>
      </c>
      <c r="E47" s="12">
        <f t="shared" si="1"/>
        <v>0</v>
      </c>
    </row>
    <row r="48" spans="1:5" x14ac:dyDescent="0.3">
      <c r="B48" t="s">
        <v>64</v>
      </c>
      <c r="C48" s="12">
        <f>Base!G20</f>
        <v>2.0321250000000002</v>
      </c>
      <c r="D48" s="12">
        <f>Experiment!G20</f>
        <v>2.0321250000000002</v>
      </c>
      <c r="E48" s="12">
        <f t="shared" si="1"/>
        <v>0</v>
      </c>
    </row>
    <row r="49" spans="2:5" x14ac:dyDescent="0.3">
      <c r="B49" t="s">
        <v>69</v>
      </c>
      <c r="C49" s="12">
        <f>Base!G10</f>
        <v>9.7910160000000008</v>
      </c>
      <c r="D49" s="12">
        <f>Experiment!G10</f>
        <v>9.7910160000000008</v>
      </c>
      <c r="E49" s="12">
        <f t="shared" si="1"/>
        <v>0</v>
      </c>
    </row>
    <row r="50" spans="2:5" x14ac:dyDescent="0.3">
      <c r="C50" s="12"/>
      <c r="D50" s="12"/>
      <c r="E50" s="12"/>
    </row>
    <row r="51" spans="2:5" x14ac:dyDescent="0.3">
      <c r="B51" t="s">
        <v>0</v>
      </c>
      <c r="C51" s="12">
        <f>Base!G3</f>
        <v>21.355070000000001</v>
      </c>
      <c r="D51" s="12">
        <f>Experiment!G3</f>
        <v>21.355070000000001</v>
      </c>
      <c r="E51" s="12">
        <f t="shared" ref="E51:E58" si="2">D51-C51</f>
        <v>0</v>
      </c>
    </row>
    <row r="52" spans="2:5" x14ac:dyDescent="0.3">
      <c r="B52" t="s">
        <v>1</v>
      </c>
      <c r="C52" s="12">
        <f>Base!G4</f>
        <v>8.3366469999999993</v>
      </c>
      <c r="D52" s="12">
        <f>Experiment!G4</f>
        <v>8.3366469999999993</v>
      </c>
      <c r="E52" s="12">
        <f t="shared" si="2"/>
        <v>0</v>
      </c>
    </row>
    <row r="53" spans="2:5" x14ac:dyDescent="0.3">
      <c r="B53" t="s">
        <v>2</v>
      </c>
      <c r="C53" s="12">
        <f>Base!G5</f>
        <v>9.9385779999999997</v>
      </c>
      <c r="D53" s="12">
        <f>Experiment!G5</f>
        <v>9.9385779999999997</v>
      </c>
      <c r="E53" s="12">
        <f t="shared" si="2"/>
        <v>0</v>
      </c>
    </row>
    <row r="54" spans="2:5" x14ac:dyDescent="0.3">
      <c r="B54" t="s">
        <v>3</v>
      </c>
      <c r="C54" s="12">
        <f>Base!G6</f>
        <v>9.7920940000000005</v>
      </c>
      <c r="D54" s="12">
        <f>Experiment!G6</f>
        <v>9.7920940000000005</v>
      </c>
      <c r="E54" s="12">
        <f t="shared" si="2"/>
        <v>0</v>
      </c>
    </row>
    <row r="55" spans="2:5" x14ac:dyDescent="0.3">
      <c r="B55" t="s">
        <v>4</v>
      </c>
      <c r="C55" s="12">
        <f>Base!G7</f>
        <v>0</v>
      </c>
      <c r="D55" s="12">
        <f>Experiment!G7</f>
        <v>0</v>
      </c>
      <c r="E55" s="12">
        <f t="shared" si="2"/>
        <v>0</v>
      </c>
    </row>
    <row r="56" spans="2:5" x14ac:dyDescent="0.3">
      <c r="B56" t="s">
        <v>5</v>
      </c>
      <c r="C56" s="12">
        <f>Base!G8</f>
        <v>0</v>
      </c>
      <c r="D56" s="12">
        <f>Experiment!G8</f>
        <v>0</v>
      </c>
      <c r="E56" s="12">
        <f t="shared" si="2"/>
        <v>0</v>
      </c>
    </row>
    <row r="57" spans="2:5" x14ac:dyDescent="0.3">
      <c r="B57" s="1" t="s">
        <v>6</v>
      </c>
      <c r="C57" s="12">
        <f>Base!G9</f>
        <v>9.7730490000000003</v>
      </c>
      <c r="D57" s="12">
        <f>Experiment!G9</f>
        <v>9.7730490000000003</v>
      </c>
      <c r="E57" s="12">
        <f t="shared" si="2"/>
        <v>0</v>
      </c>
    </row>
    <row r="58" spans="2:5" x14ac:dyDescent="0.3">
      <c r="B58" s="4" t="s">
        <v>7</v>
      </c>
      <c r="C58" s="12">
        <f>Base!G10</f>
        <v>9.7910160000000008</v>
      </c>
      <c r="D58" s="12">
        <f>Experiment!G10</f>
        <v>9.7910160000000008</v>
      </c>
      <c r="E58" s="12">
        <f t="shared" si="2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opLeftCell="A25" workbookViewId="0">
      <selection activeCell="C53" sqref="C52:C53"/>
    </sheetView>
  </sheetViews>
  <sheetFormatPr defaultRowHeight="14.4" x14ac:dyDescent="0.3"/>
  <sheetData>
    <row r="1" spans="1:13" x14ac:dyDescent="0.3">
      <c r="A1" t="s">
        <v>40</v>
      </c>
    </row>
    <row r="2" spans="1:13" x14ac:dyDescent="0.3"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</row>
    <row r="3" spans="1:13" x14ac:dyDescent="0.3">
      <c r="A3" s="3" t="s">
        <v>0</v>
      </c>
      <c r="B3" s="3">
        <v>2788900</v>
      </c>
      <c r="C3" s="3">
        <v>322882.50477300002</v>
      </c>
      <c r="D3" s="3">
        <v>0.115774</v>
      </c>
      <c r="E3" s="3">
        <v>2.6989510000000001</v>
      </c>
      <c r="F3" s="3">
        <v>68951.784539999993</v>
      </c>
      <c r="G3" s="3">
        <v>21.355070000000001</v>
      </c>
      <c r="H3" s="3">
        <v>0</v>
      </c>
      <c r="I3" s="3">
        <v>1069.8637699999999</v>
      </c>
      <c r="J3" s="3">
        <v>1</v>
      </c>
      <c r="K3" s="3">
        <v>19</v>
      </c>
      <c r="L3" s="3">
        <v>989</v>
      </c>
      <c r="M3" s="3">
        <v>989</v>
      </c>
    </row>
    <row r="4" spans="1:13" x14ac:dyDescent="0.3">
      <c r="A4" s="3" t="s">
        <v>1</v>
      </c>
      <c r="B4" s="3">
        <v>2788900</v>
      </c>
      <c r="C4" s="3">
        <v>2098343.2202679999</v>
      </c>
      <c r="D4" s="3">
        <v>0.75239100000000003</v>
      </c>
      <c r="E4" s="3">
        <v>9.7703659999999992</v>
      </c>
      <c r="F4" s="3">
        <v>174931.45718100001</v>
      </c>
      <c r="G4" s="3">
        <v>8.3366469999999993</v>
      </c>
      <c r="H4" s="3">
        <v>0</v>
      </c>
      <c r="I4" s="3">
        <v>5561.6601559999999</v>
      </c>
      <c r="J4" s="3">
        <v>1</v>
      </c>
      <c r="K4" s="3">
        <v>19</v>
      </c>
      <c r="L4" s="3">
        <v>1632</v>
      </c>
      <c r="M4" s="3">
        <v>1632</v>
      </c>
    </row>
    <row r="5" spans="1:13" x14ac:dyDescent="0.3">
      <c r="A5" s="3" t="s">
        <v>2</v>
      </c>
      <c r="B5" s="3">
        <v>2788900</v>
      </c>
      <c r="C5" s="3">
        <v>1071953.7440549999</v>
      </c>
      <c r="D5" s="3">
        <v>0.38436399999999998</v>
      </c>
      <c r="E5" s="3">
        <v>5.7982870000000002</v>
      </c>
      <c r="F5" s="3">
        <v>106536.954266</v>
      </c>
      <c r="G5" s="3">
        <v>9.9385779999999997</v>
      </c>
      <c r="H5" s="3">
        <v>0</v>
      </c>
      <c r="I5" s="3">
        <v>3367.4926759999998</v>
      </c>
      <c r="J5" s="3">
        <v>1</v>
      </c>
      <c r="K5" s="3">
        <v>19</v>
      </c>
      <c r="L5" s="3">
        <v>1632</v>
      </c>
      <c r="M5" s="3">
        <v>1632</v>
      </c>
    </row>
    <row r="6" spans="1:13" x14ac:dyDescent="0.3">
      <c r="A6" s="3" t="s">
        <v>3</v>
      </c>
      <c r="B6" s="3">
        <v>2788900</v>
      </c>
      <c r="C6" s="3">
        <v>536481.54910099995</v>
      </c>
      <c r="D6" s="3">
        <v>0.19236300000000001</v>
      </c>
      <c r="E6" s="3">
        <v>2.8338640000000002</v>
      </c>
      <c r="F6" s="3">
        <v>52532.778437000001</v>
      </c>
      <c r="G6" s="3">
        <v>9.7920940000000005</v>
      </c>
      <c r="H6" s="3">
        <v>0</v>
      </c>
      <c r="I6" s="3">
        <v>1715.3798830000001</v>
      </c>
      <c r="J6" s="3">
        <v>1</v>
      </c>
      <c r="K6" s="3">
        <v>19</v>
      </c>
      <c r="L6" s="3">
        <v>1632</v>
      </c>
      <c r="M6" s="3">
        <v>1632</v>
      </c>
    </row>
    <row r="7" spans="1:13" x14ac:dyDescent="0.3">
      <c r="A7" s="3" t="s">
        <v>4</v>
      </c>
      <c r="B7" s="3">
        <v>2788900</v>
      </c>
      <c r="C7" s="3">
        <v>7871.4435210000001</v>
      </c>
      <c r="D7" s="3">
        <v>2.8219999999999999E-3</v>
      </c>
      <c r="E7" s="3">
        <v>2.6039E-2</v>
      </c>
      <c r="F7" s="3">
        <v>0</v>
      </c>
      <c r="G7" s="3">
        <v>0</v>
      </c>
      <c r="H7" s="3">
        <v>0</v>
      </c>
      <c r="I7" s="3">
        <v>12.847025</v>
      </c>
      <c r="J7" s="3">
        <v>1</v>
      </c>
      <c r="K7" s="3">
        <v>1</v>
      </c>
      <c r="L7" s="3">
        <v>407</v>
      </c>
      <c r="M7" s="3">
        <v>450</v>
      </c>
    </row>
    <row r="8" spans="1:13" x14ac:dyDescent="0.3">
      <c r="A8" s="3" t="s">
        <v>5</v>
      </c>
      <c r="B8" s="3">
        <v>2788900</v>
      </c>
      <c r="C8" s="3">
        <v>77670.713870000007</v>
      </c>
      <c r="D8" s="3">
        <v>2.785E-2</v>
      </c>
      <c r="E8" s="3">
        <v>0.259907</v>
      </c>
      <c r="F8" s="3">
        <v>0</v>
      </c>
      <c r="G8" s="3">
        <v>0</v>
      </c>
      <c r="H8" s="3">
        <v>0</v>
      </c>
      <c r="I8" s="3">
        <v>127.08194</v>
      </c>
      <c r="J8" s="3">
        <v>1</v>
      </c>
      <c r="K8" s="3">
        <v>1</v>
      </c>
      <c r="L8" s="3">
        <v>407</v>
      </c>
      <c r="M8" s="3">
        <v>450</v>
      </c>
    </row>
    <row r="9" spans="1:13" x14ac:dyDescent="0.3">
      <c r="A9" s="3" t="s">
        <v>6</v>
      </c>
      <c r="B9" s="3">
        <v>2788900</v>
      </c>
      <c r="C9" s="3">
        <v>182416.49744599999</v>
      </c>
      <c r="D9" s="3">
        <v>6.5407999999999994E-2</v>
      </c>
      <c r="E9" s="3">
        <v>1.255333</v>
      </c>
      <c r="F9" s="3">
        <v>17827.654330000001</v>
      </c>
      <c r="G9" s="3">
        <v>9.7730490000000003</v>
      </c>
      <c r="H9" s="3">
        <v>0</v>
      </c>
      <c r="I9" s="3">
        <v>845.11840800000004</v>
      </c>
      <c r="J9" s="3">
        <v>1</v>
      </c>
      <c r="K9" s="3">
        <v>1</v>
      </c>
      <c r="L9" s="3">
        <v>1632</v>
      </c>
      <c r="M9" s="3">
        <v>1632</v>
      </c>
    </row>
    <row r="10" spans="1:13" x14ac:dyDescent="0.3">
      <c r="A10" s="3" t="s">
        <v>7</v>
      </c>
      <c r="B10" s="3">
        <v>2788900</v>
      </c>
      <c r="C10" s="3">
        <v>4297619.6749649998</v>
      </c>
      <c r="D10" s="3">
        <v>1.5409729999999999</v>
      </c>
      <c r="E10" s="3">
        <v>21.463621</v>
      </c>
      <c r="F10" s="3">
        <v>420780.63035200001</v>
      </c>
      <c r="G10" s="3">
        <v>9.7910160000000008</v>
      </c>
      <c r="H10" s="3">
        <v>0</v>
      </c>
      <c r="I10" s="3">
        <v>12261.392578000001</v>
      </c>
      <c r="J10" s="3">
        <v>1</v>
      </c>
      <c r="K10" s="3">
        <v>19</v>
      </c>
      <c r="L10" s="3">
        <v>1632</v>
      </c>
      <c r="M10" s="3">
        <v>1632</v>
      </c>
    </row>
    <row r="11" spans="1:13" x14ac:dyDescent="0.3">
      <c r="A11" s="3" t="s">
        <v>8</v>
      </c>
      <c r="B11" s="3">
        <v>2788900</v>
      </c>
      <c r="C11" s="3">
        <v>36964.970244999997</v>
      </c>
      <c r="D11" s="3">
        <v>1.3254E-2</v>
      </c>
      <c r="E11" s="3">
        <v>1.2048019999999999</v>
      </c>
      <c r="F11" s="3">
        <v>18110.808647000002</v>
      </c>
      <c r="G11" s="3">
        <v>48.994517000000002</v>
      </c>
      <c r="H11" s="3">
        <v>0</v>
      </c>
      <c r="I11" s="3">
        <v>771.74145499999997</v>
      </c>
      <c r="J11" s="3">
        <v>1</v>
      </c>
      <c r="K11" s="3">
        <v>1</v>
      </c>
      <c r="L11" s="3">
        <v>1632</v>
      </c>
      <c r="M11" s="3">
        <v>1632</v>
      </c>
    </row>
    <row r="12" spans="1:13" x14ac:dyDescent="0.3">
      <c r="A12" s="3" t="s">
        <v>9</v>
      </c>
      <c r="B12" s="3">
        <v>2788900</v>
      </c>
      <c r="C12" s="3">
        <v>98534.707752000002</v>
      </c>
      <c r="D12" s="3">
        <v>3.5331000000000001E-2</v>
      </c>
      <c r="E12" s="3">
        <v>1.590023</v>
      </c>
      <c r="F12" s="3">
        <v>24297.331266000001</v>
      </c>
      <c r="G12" s="3">
        <v>24.658653000000001</v>
      </c>
      <c r="H12" s="3">
        <v>0</v>
      </c>
      <c r="I12" s="3">
        <v>679.05444299999999</v>
      </c>
      <c r="J12" s="3">
        <v>1</v>
      </c>
      <c r="K12" s="3">
        <v>1</v>
      </c>
      <c r="L12" s="3">
        <v>1085</v>
      </c>
      <c r="M12" s="3">
        <v>1085</v>
      </c>
    </row>
    <row r="13" spans="1:13" x14ac:dyDescent="0.3">
      <c r="A13" s="3" t="s">
        <v>10</v>
      </c>
      <c r="B13" s="3">
        <v>2788900</v>
      </c>
      <c r="C13" s="3">
        <v>128270.702414</v>
      </c>
      <c r="D13" s="3">
        <v>4.5992999999999999E-2</v>
      </c>
      <c r="E13" s="3">
        <v>1.615613</v>
      </c>
      <c r="F13" s="3">
        <v>21121.821605000001</v>
      </c>
      <c r="G13" s="3">
        <v>16.466598999999999</v>
      </c>
      <c r="H13" s="3">
        <v>0</v>
      </c>
      <c r="I13" s="3">
        <v>1069.8637699999999</v>
      </c>
      <c r="J13" s="3">
        <v>1</v>
      </c>
      <c r="K13" s="3">
        <v>19</v>
      </c>
      <c r="L13" s="3">
        <v>989</v>
      </c>
      <c r="M13" s="3">
        <v>989</v>
      </c>
    </row>
    <row r="14" spans="1:13" x14ac:dyDescent="0.3">
      <c r="A14" s="3" t="s">
        <v>11</v>
      </c>
      <c r="B14" s="3">
        <v>2788900</v>
      </c>
      <c r="C14" s="3">
        <v>52640.337448999999</v>
      </c>
      <c r="D14" s="3">
        <v>1.8874999999999999E-2</v>
      </c>
      <c r="E14" s="3">
        <v>0.82699400000000001</v>
      </c>
      <c r="F14" s="3">
        <v>5123.1310629999998</v>
      </c>
      <c r="G14" s="3">
        <v>9.732329</v>
      </c>
      <c r="H14" s="3">
        <v>0</v>
      </c>
      <c r="I14" s="3">
        <v>650.04150400000003</v>
      </c>
      <c r="J14" s="3">
        <v>1</v>
      </c>
      <c r="K14" s="3">
        <v>1</v>
      </c>
      <c r="L14" s="3">
        <v>552</v>
      </c>
      <c r="M14" s="3">
        <v>552</v>
      </c>
    </row>
    <row r="15" spans="1:13" x14ac:dyDescent="0.3">
      <c r="A15" s="3" t="s">
        <v>12</v>
      </c>
      <c r="B15" s="3">
        <v>2788900</v>
      </c>
      <c r="C15" s="3">
        <v>6468.6118710000001</v>
      </c>
      <c r="D15" s="3">
        <v>2.3189999999999999E-3</v>
      </c>
      <c r="E15" s="3">
        <v>0.141405</v>
      </c>
      <c r="F15" s="3">
        <v>298.691958</v>
      </c>
      <c r="G15" s="3">
        <v>4.617559</v>
      </c>
      <c r="H15" s="3">
        <v>0</v>
      </c>
      <c r="I15" s="3">
        <v>72.894362999999998</v>
      </c>
      <c r="J15" s="3">
        <v>1</v>
      </c>
      <c r="K15" s="3">
        <v>1</v>
      </c>
      <c r="L15" s="3">
        <v>390</v>
      </c>
      <c r="M15" s="3">
        <v>390</v>
      </c>
    </row>
    <row r="16" spans="1:13" x14ac:dyDescent="0.3">
      <c r="A16" s="3" t="s">
        <v>13</v>
      </c>
      <c r="B16" s="3">
        <v>2788900</v>
      </c>
      <c r="C16" s="3">
        <v>1230454.270521</v>
      </c>
      <c r="D16" s="3">
        <v>0.44119700000000001</v>
      </c>
      <c r="E16" s="3">
        <v>15.888782000000001</v>
      </c>
      <c r="F16" s="3">
        <v>197695.32096400001</v>
      </c>
      <c r="G16" s="3">
        <v>16.066856000000001</v>
      </c>
      <c r="H16" s="3">
        <v>0</v>
      </c>
      <c r="I16" s="3">
        <v>12261.392578000001</v>
      </c>
      <c r="J16" s="3">
        <v>1</v>
      </c>
      <c r="K16" s="3">
        <v>1</v>
      </c>
      <c r="L16" s="3">
        <v>1632</v>
      </c>
      <c r="M16" s="3">
        <v>1632</v>
      </c>
    </row>
    <row r="17" spans="1:13" x14ac:dyDescent="0.3">
      <c r="A17" s="3" t="s">
        <v>14</v>
      </c>
      <c r="B17" s="3">
        <v>2788900</v>
      </c>
      <c r="C17" s="3">
        <v>1474530.8392670001</v>
      </c>
      <c r="D17" s="3">
        <v>0.52871400000000002</v>
      </c>
      <c r="E17" s="3">
        <v>12.122491999999999</v>
      </c>
      <c r="F17" s="3">
        <v>128449.839443</v>
      </c>
      <c r="G17" s="3">
        <v>8.7112350000000003</v>
      </c>
      <c r="H17" s="3">
        <v>0</v>
      </c>
      <c r="I17" s="3">
        <v>10383.15625</v>
      </c>
      <c r="J17" s="3">
        <v>1</v>
      </c>
      <c r="K17" s="3">
        <v>1</v>
      </c>
      <c r="L17" s="3">
        <v>1622</v>
      </c>
      <c r="M17" s="3">
        <v>1622</v>
      </c>
    </row>
    <row r="18" spans="1:13" x14ac:dyDescent="0.3">
      <c r="A18" s="3" t="s">
        <v>15</v>
      </c>
      <c r="B18" s="3">
        <v>2788900</v>
      </c>
      <c r="C18" s="3">
        <v>1245701.0386260001</v>
      </c>
      <c r="D18" s="3">
        <v>0.44666400000000001</v>
      </c>
      <c r="E18" s="3">
        <v>7.475733</v>
      </c>
      <c r="F18" s="3">
        <v>80680.311910000004</v>
      </c>
      <c r="G18" s="3">
        <v>6.476699</v>
      </c>
      <c r="H18" s="3">
        <v>0</v>
      </c>
      <c r="I18" s="3">
        <v>3948.1215820000002</v>
      </c>
      <c r="J18" s="3">
        <v>1</v>
      </c>
      <c r="K18" s="3">
        <v>19</v>
      </c>
      <c r="L18" s="3">
        <v>989</v>
      </c>
      <c r="M18" s="3">
        <v>989</v>
      </c>
    </row>
    <row r="19" spans="1:13" x14ac:dyDescent="0.3">
      <c r="A19" s="3" t="s">
        <v>16</v>
      </c>
      <c r="B19" s="3">
        <v>2788900</v>
      </c>
      <c r="C19" s="3">
        <v>318527.48996799998</v>
      </c>
      <c r="D19" s="3">
        <v>0.114213</v>
      </c>
      <c r="E19" s="3">
        <v>2.6366179999999999</v>
      </c>
      <c r="F19" s="3">
        <v>13435.813082000001</v>
      </c>
      <c r="G19" s="3">
        <v>4.218102</v>
      </c>
      <c r="H19" s="3">
        <v>0</v>
      </c>
      <c r="I19" s="3">
        <v>1609.5823969999999</v>
      </c>
      <c r="J19" s="3">
        <v>1</v>
      </c>
      <c r="K19" s="3">
        <v>1</v>
      </c>
      <c r="L19" s="3">
        <v>552</v>
      </c>
      <c r="M19" s="3">
        <v>552</v>
      </c>
    </row>
    <row r="20" spans="1:13" x14ac:dyDescent="0.3">
      <c r="A20" s="3" t="s">
        <v>17</v>
      </c>
      <c r="B20" s="3">
        <v>2788900</v>
      </c>
      <c r="C20" s="3">
        <v>25556.747845000002</v>
      </c>
      <c r="D20" s="3">
        <v>9.1640000000000003E-3</v>
      </c>
      <c r="E20" s="3">
        <v>0.35287099999999999</v>
      </c>
      <c r="F20" s="3">
        <v>519.34495200000003</v>
      </c>
      <c r="G20" s="3">
        <v>2.0321250000000002</v>
      </c>
      <c r="H20" s="3">
        <v>0</v>
      </c>
      <c r="I20" s="3">
        <v>142.095215</v>
      </c>
      <c r="J20" s="3">
        <v>1</v>
      </c>
      <c r="K20" s="3">
        <v>1</v>
      </c>
      <c r="L20" s="3">
        <v>390</v>
      </c>
      <c r="M20" s="3">
        <v>390</v>
      </c>
    </row>
    <row r="23" spans="1:13" x14ac:dyDescent="0.3">
      <c r="A23" t="s">
        <v>41</v>
      </c>
    </row>
    <row r="24" spans="1:13" x14ac:dyDescent="0.3">
      <c r="C24" t="s">
        <v>29</v>
      </c>
      <c r="D24" t="s">
        <v>30</v>
      </c>
      <c r="E24" t="s">
        <v>31</v>
      </c>
      <c r="F24" t="s">
        <v>32</v>
      </c>
      <c r="G24" t="s">
        <v>33</v>
      </c>
      <c r="H24" t="s">
        <v>34</v>
      </c>
      <c r="I24" t="s">
        <v>35</v>
      </c>
      <c r="J24" t="s">
        <v>36</v>
      </c>
      <c r="K24" t="s">
        <v>37</v>
      </c>
      <c r="L24" t="s">
        <v>38</v>
      </c>
      <c r="M24" t="s">
        <v>39</v>
      </c>
    </row>
    <row r="25" spans="1:13" x14ac:dyDescent="0.3">
      <c r="A25" s="3" t="s">
        <v>0</v>
      </c>
      <c r="B25" s="3">
        <v>2788900</v>
      </c>
      <c r="C25" s="3">
        <v>151323.73142299999</v>
      </c>
      <c r="D25" s="3">
        <v>5.4259000000000002E-2</v>
      </c>
      <c r="E25" s="3">
        <v>1.2545980000000001</v>
      </c>
      <c r="F25" s="3">
        <v>31816.311551999999</v>
      </c>
      <c r="G25" s="3">
        <v>21.025327999999998</v>
      </c>
      <c r="H25" s="3">
        <v>0</v>
      </c>
      <c r="I25" s="3">
        <v>481.378601</v>
      </c>
      <c r="J25" s="3">
        <v>1</v>
      </c>
      <c r="K25" s="3">
        <v>19</v>
      </c>
      <c r="L25" s="3">
        <v>989</v>
      </c>
      <c r="M25" s="3">
        <v>989</v>
      </c>
    </row>
    <row r="26" spans="1:13" x14ac:dyDescent="0.3">
      <c r="A26" s="3" t="s">
        <v>1</v>
      </c>
      <c r="B26" s="3">
        <v>2788900</v>
      </c>
      <c r="C26" s="3">
        <v>967184.81479600002</v>
      </c>
      <c r="D26" s="3">
        <v>0.346798</v>
      </c>
      <c r="E26" s="3">
        <v>4.3367789999999999</v>
      </c>
      <c r="F26" s="3">
        <v>77164.920404000004</v>
      </c>
      <c r="G26" s="3">
        <v>7.9783010000000001</v>
      </c>
      <c r="H26" s="3">
        <v>0</v>
      </c>
      <c r="I26" s="3">
        <v>2479.5898440000001</v>
      </c>
      <c r="J26" s="3">
        <v>1</v>
      </c>
      <c r="K26" s="3">
        <v>19</v>
      </c>
      <c r="L26" s="3">
        <v>1632</v>
      </c>
      <c r="M26" s="3">
        <v>1632</v>
      </c>
    </row>
    <row r="27" spans="1:13" x14ac:dyDescent="0.3">
      <c r="A27" s="3" t="s">
        <v>2</v>
      </c>
      <c r="B27" s="3">
        <v>2788900</v>
      </c>
      <c r="C27" s="3">
        <v>457870.50015199999</v>
      </c>
      <c r="D27" s="3">
        <v>0.16417599999999999</v>
      </c>
      <c r="E27" s="3">
        <v>2.477004</v>
      </c>
      <c r="F27" s="3">
        <v>45139.741086000002</v>
      </c>
      <c r="G27" s="3">
        <v>9.8586259999999992</v>
      </c>
      <c r="H27" s="3">
        <v>0</v>
      </c>
      <c r="I27" s="3">
        <v>1458.4041749999999</v>
      </c>
      <c r="J27" s="3">
        <v>1</v>
      </c>
      <c r="K27" s="3">
        <v>19</v>
      </c>
      <c r="L27" s="3">
        <v>1632</v>
      </c>
      <c r="M27" s="3">
        <v>1632</v>
      </c>
    </row>
    <row r="28" spans="1:13" x14ac:dyDescent="0.3">
      <c r="A28" s="3" t="s">
        <v>3</v>
      </c>
      <c r="B28" s="3">
        <v>2788900</v>
      </c>
      <c r="C28" s="3">
        <v>230935.11166200001</v>
      </c>
      <c r="D28" s="3">
        <v>8.2805000000000004E-2</v>
      </c>
      <c r="E28" s="3">
        <v>1.235843</v>
      </c>
      <c r="F28" s="3">
        <v>22599.419263</v>
      </c>
      <c r="G28" s="3">
        <v>9.7860469999999999</v>
      </c>
      <c r="H28" s="3">
        <v>0</v>
      </c>
      <c r="I28" s="3">
        <v>759.26355000000001</v>
      </c>
      <c r="J28" s="3">
        <v>1</v>
      </c>
      <c r="K28" s="3">
        <v>19</v>
      </c>
      <c r="L28" s="3">
        <v>1632</v>
      </c>
      <c r="M28" s="3">
        <v>1632</v>
      </c>
    </row>
    <row r="29" spans="1:13" x14ac:dyDescent="0.3">
      <c r="A29" s="3" t="s">
        <v>4</v>
      </c>
      <c r="B29" s="3">
        <v>2788900</v>
      </c>
      <c r="C29" s="3">
        <v>4250.2477820000004</v>
      </c>
      <c r="D29" s="3">
        <v>1.524E-3</v>
      </c>
      <c r="E29" s="3">
        <v>1.3409000000000001E-2</v>
      </c>
      <c r="F29" s="3">
        <v>0</v>
      </c>
      <c r="G29" s="3">
        <v>0</v>
      </c>
      <c r="H29" s="3">
        <v>0</v>
      </c>
      <c r="I29" s="3">
        <v>6.1186429999999996</v>
      </c>
      <c r="J29" s="3">
        <v>1</v>
      </c>
      <c r="K29" s="3">
        <v>1</v>
      </c>
      <c r="L29" s="3">
        <v>407</v>
      </c>
      <c r="M29" s="3">
        <v>450</v>
      </c>
    </row>
    <row r="30" spans="1:13" x14ac:dyDescent="0.3">
      <c r="A30" s="3" t="s">
        <v>5</v>
      </c>
      <c r="B30" s="3">
        <v>2788900</v>
      </c>
      <c r="C30" s="3">
        <v>39318.005143000002</v>
      </c>
      <c r="D30" s="3">
        <v>1.4097999999999999E-2</v>
      </c>
      <c r="E30" s="3">
        <v>0.12970499999999999</v>
      </c>
      <c r="F30" s="3">
        <v>0</v>
      </c>
      <c r="G30" s="3">
        <v>0</v>
      </c>
      <c r="H30" s="3">
        <v>0</v>
      </c>
      <c r="I30" s="3">
        <v>60.984347999999997</v>
      </c>
      <c r="J30" s="3">
        <v>1</v>
      </c>
      <c r="K30" s="3">
        <v>1</v>
      </c>
      <c r="L30" s="3">
        <v>407</v>
      </c>
      <c r="M30" s="3">
        <v>450</v>
      </c>
    </row>
    <row r="31" spans="1:13" x14ac:dyDescent="0.3">
      <c r="A31" s="3" t="s">
        <v>6</v>
      </c>
      <c r="B31" s="3">
        <v>2788900</v>
      </c>
      <c r="C31" s="3">
        <v>125021.12358499999</v>
      </c>
      <c r="D31" s="3">
        <v>4.4828E-2</v>
      </c>
      <c r="E31" s="3">
        <v>0.86039900000000002</v>
      </c>
      <c r="F31" s="3">
        <v>12219.449752</v>
      </c>
      <c r="G31" s="3">
        <v>9.7739080000000005</v>
      </c>
      <c r="H31" s="3">
        <v>0</v>
      </c>
      <c r="I31" s="3">
        <v>579.28796399999999</v>
      </c>
      <c r="J31" s="3">
        <v>1</v>
      </c>
      <c r="K31" s="3">
        <v>1</v>
      </c>
      <c r="L31" s="3">
        <v>1632</v>
      </c>
      <c r="M31" s="3">
        <v>1632</v>
      </c>
    </row>
    <row r="32" spans="1:13" x14ac:dyDescent="0.3">
      <c r="A32" s="3" t="s">
        <v>7</v>
      </c>
      <c r="B32" s="3">
        <v>2788900</v>
      </c>
      <c r="C32" s="3">
        <v>1975903.5361279999</v>
      </c>
      <c r="D32" s="3">
        <v>0.70848800000000001</v>
      </c>
      <c r="E32" s="3">
        <v>9.6990339999999993</v>
      </c>
      <c r="F32" s="3">
        <v>188939.84305600001</v>
      </c>
      <c r="G32" s="3">
        <v>9.5622000000000007</v>
      </c>
      <c r="H32" s="3">
        <v>0</v>
      </c>
      <c r="I32" s="3">
        <v>5633.5356449999999</v>
      </c>
      <c r="J32" s="3">
        <v>1</v>
      </c>
      <c r="K32" s="3">
        <v>19</v>
      </c>
      <c r="L32" s="3">
        <v>1632</v>
      </c>
      <c r="M32" s="3">
        <v>1632</v>
      </c>
    </row>
    <row r="33" spans="1:13" x14ac:dyDescent="0.3">
      <c r="A33" s="3" t="s">
        <v>42</v>
      </c>
      <c r="B33" s="3">
        <v>2788900</v>
      </c>
      <c r="C33" s="3">
        <v>63706.042134000003</v>
      </c>
      <c r="D33" s="3">
        <v>2.2842999999999999E-2</v>
      </c>
      <c r="E33" s="3">
        <v>0.41218700000000003</v>
      </c>
      <c r="F33" s="3">
        <v>7565.7759850000002</v>
      </c>
      <c r="G33" s="3">
        <v>11.876073</v>
      </c>
      <c r="H33" s="3">
        <v>0</v>
      </c>
      <c r="I33" s="3">
        <v>244.37307699999999</v>
      </c>
      <c r="J33" s="3">
        <v>1</v>
      </c>
      <c r="K33" s="3">
        <v>19</v>
      </c>
      <c r="L33" s="3">
        <v>1632</v>
      </c>
      <c r="M33" s="3">
        <v>1632</v>
      </c>
    </row>
    <row r="34" spans="1:13" x14ac:dyDescent="0.3">
      <c r="A34" s="3" t="s">
        <v>43</v>
      </c>
      <c r="B34" s="3">
        <v>2788900</v>
      </c>
      <c r="C34" s="3">
        <v>19727.944162</v>
      </c>
      <c r="D34" s="3">
        <v>7.0740000000000004E-3</v>
      </c>
      <c r="E34" s="3">
        <v>9.2383999999999994E-2</v>
      </c>
      <c r="F34" s="3">
        <v>864.33735999999999</v>
      </c>
      <c r="G34" s="3">
        <v>4.3812850000000001</v>
      </c>
      <c r="H34" s="3">
        <v>0</v>
      </c>
      <c r="I34" s="3">
        <v>50.563800999999998</v>
      </c>
      <c r="J34" s="3">
        <v>1</v>
      </c>
      <c r="K34" s="3">
        <v>1</v>
      </c>
      <c r="L34" s="3">
        <v>1632</v>
      </c>
      <c r="M34" s="3">
        <v>1632</v>
      </c>
    </row>
    <row r="35" spans="1:13" x14ac:dyDescent="0.3">
      <c r="A35" s="3" t="s">
        <v>44</v>
      </c>
      <c r="B35" s="3">
        <v>2788900</v>
      </c>
      <c r="C35" s="3">
        <v>22280.882631</v>
      </c>
      <c r="D35" s="3">
        <v>7.9889999999999996E-3</v>
      </c>
      <c r="E35" s="3">
        <v>5.8485000000000002E-2</v>
      </c>
      <c r="F35" s="3">
        <v>0</v>
      </c>
      <c r="G35" s="3">
        <v>0</v>
      </c>
      <c r="H35" s="3">
        <v>0</v>
      </c>
      <c r="I35" s="3">
        <v>18.128139000000001</v>
      </c>
      <c r="J35" s="3">
        <v>1</v>
      </c>
      <c r="K35" s="3">
        <v>1</v>
      </c>
      <c r="L35" s="3">
        <v>407</v>
      </c>
      <c r="M35" s="3">
        <v>450</v>
      </c>
    </row>
    <row r="36" spans="1:13" x14ac:dyDescent="0.3">
      <c r="A36" s="3" t="s">
        <v>45</v>
      </c>
      <c r="B36" s="3">
        <v>2788900</v>
      </c>
      <c r="C36" s="3">
        <v>351413.80295099999</v>
      </c>
      <c r="D36" s="3">
        <v>0.126004</v>
      </c>
      <c r="E36" s="3">
        <v>0.83867999999999998</v>
      </c>
      <c r="F36" s="3">
        <v>8645.8124179999995</v>
      </c>
      <c r="G36" s="3">
        <v>2.4602940000000002</v>
      </c>
      <c r="H36" s="3">
        <v>0</v>
      </c>
      <c r="I36" s="3">
        <v>456.72366299999999</v>
      </c>
      <c r="J36" s="3">
        <v>1</v>
      </c>
      <c r="K36" s="3">
        <v>19</v>
      </c>
      <c r="L36" s="3">
        <v>1546</v>
      </c>
      <c r="M36" s="3">
        <v>1546</v>
      </c>
    </row>
    <row r="37" spans="1:13" x14ac:dyDescent="0.3">
      <c r="A37" s="3" t="s">
        <v>46</v>
      </c>
      <c r="B37" s="3">
        <v>2788900</v>
      </c>
      <c r="C37" s="3">
        <v>457128.67185500002</v>
      </c>
      <c r="D37" s="3">
        <v>0.16391</v>
      </c>
      <c r="E37" s="3">
        <v>1.2469980000000001</v>
      </c>
      <c r="F37" s="3">
        <v>17075.925751999999</v>
      </c>
      <c r="G37" s="3">
        <v>3.7354750000000001</v>
      </c>
      <c r="H37" s="3">
        <v>0</v>
      </c>
      <c r="I37" s="3">
        <v>704.94232199999999</v>
      </c>
      <c r="J37" s="3">
        <v>1</v>
      </c>
      <c r="K37" s="3">
        <v>19</v>
      </c>
      <c r="L37" s="3">
        <v>1632</v>
      </c>
      <c r="M37" s="3">
        <v>1632</v>
      </c>
    </row>
    <row r="38" spans="1:13" x14ac:dyDescent="0.3">
      <c r="A38" s="3" t="s">
        <v>47</v>
      </c>
      <c r="B38" s="3">
        <v>2788900</v>
      </c>
      <c r="C38" s="3">
        <v>191118.12614899999</v>
      </c>
      <c r="D38" s="3">
        <v>6.8528000000000006E-2</v>
      </c>
      <c r="E38" s="3">
        <v>1.2365619999999999</v>
      </c>
      <c r="F38" s="3">
        <v>22697.32806</v>
      </c>
      <c r="G38" s="3">
        <v>11.876073</v>
      </c>
      <c r="H38" s="3">
        <v>0</v>
      </c>
      <c r="I38" s="3">
        <v>733.11932400000001</v>
      </c>
      <c r="J38" s="3">
        <v>1</v>
      </c>
      <c r="K38" s="3">
        <v>19</v>
      </c>
      <c r="L38" s="3">
        <v>1632</v>
      </c>
      <c r="M38" s="3">
        <v>1632</v>
      </c>
    </row>
    <row r="39" spans="1:13" x14ac:dyDescent="0.3">
      <c r="A39" s="3" t="s">
        <v>48</v>
      </c>
      <c r="B39" s="3">
        <v>2788900</v>
      </c>
      <c r="C39" s="3">
        <v>510050.68220899999</v>
      </c>
      <c r="D39" s="3">
        <v>0.18288599999999999</v>
      </c>
      <c r="E39" s="3">
        <v>2.1217000000000001</v>
      </c>
      <c r="F39" s="3">
        <v>19565.713402000001</v>
      </c>
      <c r="G39" s="3">
        <v>3.836033</v>
      </c>
      <c r="H39" s="3">
        <v>0</v>
      </c>
      <c r="I39" s="3">
        <v>1248.755615</v>
      </c>
      <c r="J39" s="3">
        <v>1</v>
      </c>
      <c r="K39" s="3">
        <v>1</v>
      </c>
      <c r="L39" s="3">
        <v>1546</v>
      </c>
      <c r="M39" s="3">
        <v>1546</v>
      </c>
    </row>
    <row r="40" spans="1:13" x14ac:dyDescent="0.3">
      <c r="A40" s="3" t="s">
        <v>49</v>
      </c>
      <c r="B40" s="3">
        <v>2788900</v>
      </c>
      <c r="C40" s="3">
        <v>178842.33459099999</v>
      </c>
      <c r="D40" s="3">
        <v>6.4126000000000002E-2</v>
      </c>
      <c r="E40" s="3">
        <v>0.38183800000000001</v>
      </c>
      <c r="F40" s="3">
        <v>0</v>
      </c>
      <c r="G40" s="3">
        <v>0</v>
      </c>
      <c r="H40" s="3">
        <v>0</v>
      </c>
      <c r="I40" s="3">
        <v>56.294510000000002</v>
      </c>
      <c r="J40" s="3">
        <v>1</v>
      </c>
      <c r="K40" s="3">
        <v>1</v>
      </c>
      <c r="L40" s="3">
        <v>376</v>
      </c>
      <c r="M40" s="3">
        <v>450</v>
      </c>
    </row>
    <row r="41" spans="1:13" x14ac:dyDescent="0.3">
      <c r="A41" s="3" t="s">
        <v>50</v>
      </c>
      <c r="B41" s="3">
        <v>2788900</v>
      </c>
      <c r="C41" s="3">
        <v>10113702.409948001</v>
      </c>
      <c r="D41" s="3">
        <v>3.6264129999999999</v>
      </c>
      <c r="E41" s="3">
        <v>20.198884</v>
      </c>
      <c r="F41" s="3">
        <v>193672.62828</v>
      </c>
      <c r="G41" s="3">
        <v>1.9149529999999999</v>
      </c>
      <c r="H41" s="3">
        <v>0</v>
      </c>
      <c r="I41" s="3">
        <v>11768.521484000001</v>
      </c>
      <c r="J41" s="3">
        <v>1</v>
      </c>
      <c r="K41" s="3">
        <v>19</v>
      </c>
      <c r="L41" s="3">
        <v>1546</v>
      </c>
      <c r="M41" s="3">
        <v>1546</v>
      </c>
    </row>
    <row r="42" spans="1:13" x14ac:dyDescent="0.3">
      <c r="A42" s="3" t="s">
        <v>51</v>
      </c>
      <c r="B42" s="3">
        <v>2788900</v>
      </c>
      <c r="C42" s="3">
        <v>10993713.555134</v>
      </c>
      <c r="D42" s="3">
        <v>3.9419529999999998</v>
      </c>
      <c r="E42" s="3">
        <v>22.818532000000001</v>
      </c>
      <c r="F42" s="3">
        <v>235935.67137</v>
      </c>
      <c r="G42" s="3">
        <v>2.146096</v>
      </c>
      <c r="H42" s="3">
        <v>0</v>
      </c>
      <c r="I42" s="3">
        <v>13217.262694999999</v>
      </c>
      <c r="J42" s="3">
        <v>1</v>
      </c>
      <c r="K42" s="3">
        <v>19</v>
      </c>
      <c r="L42" s="3">
        <v>1546</v>
      </c>
      <c r="M42" s="3">
        <v>1546</v>
      </c>
    </row>
    <row r="45" spans="1:13" x14ac:dyDescent="0.3">
      <c r="A45" t="s">
        <v>52</v>
      </c>
    </row>
    <row r="46" spans="1:13" x14ac:dyDescent="0.3">
      <c r="C46" t="s">
        <v>29</v>
      </c>
      <c r="D46" t="s">
        <v>30</v>
      </c>
      <c r="E46" t="s">
        <v>31</v>
      </c>
      <c r="F46" t="s">
        <v>32</v>
      </c>
      <c r="G46" t="s">
        <v>33</v>
      </c>
      <c r="H46" t="s">
        <v>34</v>
      </c>
      <c r="I46" t="s">
        <v>35</v>
      </c>
      <c r="J46" t="s">
        <v>36</v>
      </c>
      <c r="K46" t="s">
        <v>37</v>
      </c>
      <c r="L46" t="s">
        <v>38</v>
      </c>
      <c r="M46" t="s">
        <v>39</v>
      </c>
    </row>
    <row r="47" spans="1:13" x14ac:dyDescent="0.3">
      <c r="A47" s="3" t="s">
        <v>0</v>
      </c>
      <c r="B47" s="3">
        <v>2788900</v>
      </c>
      <c r="C47" s="3">
        <v>171558.77340100001</v>
      </c>
      <c r="D47" s="3">
        <v>6.1515E-2</v>
      </c>
      <c r="E47" s="3">
        <v>1.448691</v>
      </c>
      <c r="F47" s="3">
        <v>37135.473066999999</v>
      </c>
      <c r="G47" s="3">
        <v>21.645918999999999</v>
      </c>
      <c r="H47" s="3">
        <v>0</v>
      </c>
      <c r="I47" s="3">
        <v>588.485229</v>
      </c>
      <c r="J47" s="3">
        <v>1</v>
      </c>
      <c r="K47" s="3">
        <v>19</v>
      </c>
      <c r="L47" s="3">
        <v>989</v>
      </c>
      <c r="M47" s="3">
        <v>989</v>
      </c>
    </row>
    <row r="48" spans="1:13" x14ac:dyDescent="0.3">
      <c r="A48" s="3" t="s">
        <v>1</v>
      </c>
      <c r="B48" s="3">
        <v>2788900</v>
      </c>
      <c r="C48" s="3">
        <v>1131158.4054330001</v>
      </c>
      <c r="D48" s="3">
        <v>0.40559299999999998</v>
      </c>
      <c r="E48" s="3">
        <v>5.4397359999999999</v>
      </c>
      <c r="F48" s="3">
        <v>97766.536693000002</v>
      </c>
      <c r="G48" s="3">
        <v>8.643046</v>
      </c>
      <c r="H48" s="3">
        <v>0</v>
      </c>
      <c r="I48" s="3">
        <v>3082.070068</v>
      </c>
      <c r="J48" s="3">
        <v>1</v>
      </c>
      <c r="K48" s="3">
        <v>19</v>
      </c>
      <c r="L48" s="3">
        <v>1632</v>
      </c>
      <c r="M48" s="3">
        <v>1632</v>
      </c>
    </row>
    <row r="49" spans="1:13" x14ac:dyDescent="0.3">
      <c r="A49" s="3" t="s">
        <v>2</v>
      </c>
      <c r="B49" s="3">
        <v>2788900</v>
      </c>
      <c r="C49" s="3">
        <v>614083.243059</v>
      </c>
      <c r="D49" s="3">
        <v>0.22018799999999999</v>
      </c>
      <c r="E49" s="3">
        <v>3.3237260000000002</v>
      </c>
      <c r="F49" s="3">
        <v>61397.212556999999</v>
      </c>
      <c r="G49" s="3">
        <v>9.9981910000000003</v>
      </c>
      <c r="H49" s="3">
        <v>0</v>
      </c>
      <c r="I49" s="3">
        <v>1909.088379</v>
      </c>
      <c r="J49" s="3">
        <v>1</v>
      </c>
      <c r="K49" s="3">
        <v>19</v>
      </c>
      <c r="L49" s="3">
        <v>1632</v>
      </c>
      <c r="M49" s="3">
        <v>1632</v>
      </c>
    </row>
    <row r="50" spans="1:13" x14ac:dyDescent="0.3">
      <c r="A50" s="3" t="s">
        <v>3</v>
      </c>
      <c r="B50" s="3">
        <v>2788900</v>
      </c>
      <c r="C50" s="3">
        <v>305546.43719700002</v>
      </c>
      <c r="D50" s="3">
        <v>0.109558</v>
      </c>
      <c r="E50" s="3">
        <v>1.599974</v>
      </c>
      <c r="F50" s="3">
        <v>29933.359039999999</v>
      </c>
      <c r="G50" s="3">
        <v>9.7966639999999998</v>
      </c>
      <c r="H50" s="3">
        <v>0</v>
      </c>
      <c r="I50" s="3">
        <v>956.11627199999998</v>
      </c>
      <c r="J50" s="3">
        <v>1</v>
      </c>
      <c r="K50" s="3">
        <v>19</v>
      </c>
      <c r="L50" s="3">
        <v>1632</v>
      </c>
      <c r="M50" s="3">
        <v>1632</v>
      </c>
    </row>
    <row r="51" spans="1:13" x14ac:dyDescent="0.3">
      <c r="A51" s="3" t="s">
        <v>4</v>
      </c>
      <c r="B51" s="3">
        <v>2788900</v>
      </c>
      <c r="C51" s="3">
        <v>3621.195737</v>
      </c>
      <c r="D51" s="3">
        <v>1.2979999999999999E-3</v>
      </c>
      <c r="E51" s="3">
        <v>1.2810999999999999E-2</v>
      </c>
      <c r="F51" s="3">
        <v>0</v>
      </c>
      <c r="G51" s="3">
        <v>0</v>
      </c>
      <c r="H51" s="3">
        <v>0</v>
      </c>
      <c r="I51" s="3">
        <v>6.7283819999999999</v>
      </c>
      <c r="J51" s="3">
        <v>1</v>
      </c>
      <c r="K51" s="3">
        <v>1</v>
      </c>
      <c r="L51" s="3">
        <v>407</v>
      </c>
      <c r="M51" s="3">
        <v>450</v>
      </c>
    </row>
    <row r="52" spans="1:13" x14ac:dyDescent="0.3">
      <c r="A52" s="3" t="s">
        <v>5</v>
      </c>
      <c r="B52" s="3">
        <v>2788900</v>
      </c>
      <c r="C52" s="3">
        <v>38352.708725999997</v>
      </c>
      <c r="D52" s="3">
        <v>1.3752E-2</v>
      </c>
      <c r="E52" s="3">
        <v>0.13134499999999999</v>
      </c>
      <c r="F52" s="3">
        <v>0</v>
      </c>
      <c r="G52" s="3">
        <v>0</v>
      </c>
      <c r="H52" s="3">
        <v>0</v>
      </c>
      <c r="I52" s="3">
        <v>66.097588000000002</v>
      </c>
      <c r="J52" s="3">
        <v>1</v>
      </c>
      <c r="K52" s="3">
        <v>1</v>
      </c>
      <c r="L52" s="3">
        <v>407</v>
      </c>
      <c r="M52" s="3">
        <v>450</v>
      </c>
    </row>
    <row r="53" spans="1:13" x14ac:dyDescent="0.3">
      <c r="A53" s="3" t="s">
        <v>6</v>
      </c>
      <c r="B53" s="3">
        <v>2788900</v>
      </c>
      <c r="C53" s="3">
        <v>57395.373871000003</v>
      </c>
      <c r="D53" s="3">
        <v>2.0580000000000001E-2</v>
      </c>
      <c r="E53" s="3">
        <v>0.39493400000000001</v>
      </c>
      <c r="F53" s="3">
        <v>5608.2046039999996</v>
      </c>
      <c r="G53" s="3">
        <v>9.7711790000000001</v>
      </c>
      <c r="H53" s="3">
        <v>0</v>
      </c>
      <c r="I53" s="3">
        <v>265.83041400000002</v>
      </c>
      <c r="J53" s="3">
        <v>1</v>
      </c>
      <c r="K53" s="3">
        <v>1</v>
      </c>
      <c r="L53" s="3">
        <v>1632</v>
      </c>
      <c r="M53" s="3">
        <v>1632</v>
      </c>
    </row>
    <row r="54" spans="1:13" x14ac:dyDescent="0.3">
      <c r="A54" s="3" t="s">
        <v>7</v>
      </c>
      <c r="B54" s="3">
        <v>2788900</v>
      </c>
      <c r="C54" s="3">
        <v>2321716.1364989998</v>
      </c>
      <c r="D54" s="3">
        <v>0.83248500000000003</v>
      </c>
      <c r="E54" s="3">
        <v>11.779147999999999</v>
      </c>
      <c r="F54" s="3">
        <v>231840.78573</v>
      </c>
      <c r="G54" s="3">
        <v>9.9857510000000005</v>
      </c>
      <c r="H54" s="3">
        <v>0</v>
      </c>
      <c r="I54" s="3">
        <v>6627.8569340000004</v>
      </c>
      <c r="J54" s="3">
        <v>1</v>
      </c>
      <c r="K54" s="3">
        <v>19</v>
      </c>
      <c r="L54" s="3">
        <v>1632</v>
      </c>
      <c r="M54" s="3">
        <v>1632</v>
      </c>
    </row>
    <row r="55" spans="1:13" x14ac:dyDescent="0.3">
      <c r="A55" s="3" t="s">
        <v>42</v>
      </c>
      <c r="B55" s="3">
        <v>2788900</v>
      </c>
      <c r="C55" s="3">
        <v>73388.730733000004</v>
      </c>
      <c r="D55" s="3">
        <v>2.6315000000000002E-2</v>
      </c>
      <c r="E55" s="3">
        <v>0.47875000000000001</v>
      </c>
      <c r="F55" s="3">
        <v>8789.5257099999999</v>
      </c>
      <c r="G55" s="3">
        <v>11.976668999999999</v>
      </c>
      <c r="H55" s="3">
        <v>0</v>
      </c>
      <c r="I55" s="3">
        <v>283.91339099999999</v>
      </c>
      <c r="J55" s="3">
        <v>1</v>
      </c>
      <c r="K55" s="3">
        <v>19</v>
      </c>
      <c r="L55" s="3">
        <v>1632</v>
      </c>
      <c r="M55" s="3">
        <v>1632</v>
      </c>
    </row>
    <row r="56" spans="1:13" x14ac:dyDescent="0.3">
      <c r="A56" s="3" t="s">
        <v>43</v>
      </c>
      <c r="B56" s="3">
        <v>2788900</v>
      </c>
      <c r="C56" s="3">
        <v>8673.1989709999998</v>
      </c>
      <c r="D56" s="3">
        <v>3.1099999999999999E-3</v>
      </c>
      <c r="E56" s="3">
        <v>4.1667999999999997E-2</v>
      </c>
      <c r="F56" s="3">
        <v>389.83929799999999</v>
      </c>
      <c r="G56" s="3">
        <v>4.494758</v>
      </c>
      <c r="H56" s="3">
        <v>0</v>
      </c>
      <c r="I56" s="3">
        <v>22.605795000000001</v>
      </c>
      <c r="J56" s="3">
        <v>1</v>
      </c>
      <c r="K56" s="3">
        <v>1</v>
      </c>
      <c r="L56" s="3">
        <v>1632</v>
      </c>
      <c r="M56" s="3">
        <v>1632</v>
      </c>
    </row>
    <row r="57" spans="1:13" x14ac:dyDescent="0.3">
      <c r="A57" s="3" t="s">
        <v>44</v>
      </c>
      <c r="B57" s="3">
        <v>2788900</v>
      </c>
      <c r="C57" s="3">
        <v>22639.360016999999</v>
      </c>
      <c r="D57" s="3">
        <v>8.1180000000000002E-3</v>
      </c>
      <c r="E57" s="3">
        <v>6.173E-2</v>
      </c>
      <c r="F57" s="3">
        <v>0</v>
      </c>
      <c r="G57" s="3">
        <v>0</v>
      </c>
      <c r="H57" s="3">
        <v>0</v>
      </c>
      <c r="I57" s="3">
        <v>20.573644999999999</v>
      </c>
      <c r="J57" s="3">
        <v>1</v>
      </c>
      <c r="K57" s="3">
        <v>1</v>
      </c>
      <c r="L57" s="3">
        <v>407</v>
      </c>
      <c r="M57" s="3">
        <v>450</v>
      </c>
    </row>
    <row r="58" spans="1:13" x14ac:dyDescent="0.3">
      <c r="A58" s="3" t="s">
        <v>45</v>
      </c>
      <c r="B58" s="3">
        <v>2788900</v>
      </c>
      <c r="C58" s="3">
        <v>390778.89529000001</v>
      </c>
      <c r="D58" s="3">
        <v>0.14011899999999999</v>
      </c>
      <c r="E58" s="3">
        <v>1.023779</v>
      </c>
      <c r="F58" s="3">
        <v>10929.872036999999</v>
      </c>
      <c r="G58" s="3">
        <v>2.796945</v>
      </c>
      <c r="H58" s="3">
        <v>0</v>
      </c>
      <c r="I58" s="3">
        <v>553.85968000000003</v>
      </c>
      <c r="J58" s="3">
        <v>1</v>
      </c>
      <c r="K58" s="3">
        <v>19</v>
      </c>
      <c r="L58" s="3">
        <v>1546</v>
      </c>
      <c r="M58" s="3">
        <v>1546</v>
      </c>
    </row>
    <row r="59" spans="1:13" x14ac:dyDescent="0.3">
      <c r="A59" s="3" t="s">
        <v>46</v>
      </c>
      <c r="B59" s="3">
        <v>2788900</v>
      </c>
      <c r="C59" s="3">
        <v>495480.18508700002</v>
      </c>
      <c r="D59" s="3">
        <v>0.17766199999999999</v>
      </c>
      <c r="E59" s="3">
        <v>1.452364</v>
      </c>
      <c r="F59" s="3">
        <v>20109.237120999998</v>
      </c>
      <c r="G59" s="3">
        <v>4.058535</v>
      </c>
      <c r="H59" s="3">
        <v>0</v>
      </c>
      <c r="I59" s="3">
        <v>812.26593000000003</v>
      </c>
      <c r="J59" s="3">
        <v>1</v>
      </c>
      <c r="K59" s="3">
        <v>19</v>
      </c>
      <c r="L59" s="3">
        <v>1632</v>
      </c>
      <c r="M59" s="3">
        <v>1632</v>
      </c>
    </row>
    <row r="60" spans="1:13" x14ac:dyDescent="0.3">
      <c r="A60" s="3" t="s">
        <v>47</v>
      </c>
      <c r="B60" s="3">
        <v>2788900</v>
      </c>
      <c r="C60" s="3">
        <v>220166.191842</v>
      </c>
      <c r="D60" s="3">
        <v>7.8944E-2</v>
      </c>
      <c r="E60" s="3">
        <v>1.4362490000000001</v>
      </c>
      <c r="F60" s="3">
        <v>26368.577334000001</v>
      </c>
      <c r="G60" s="3">
        <v>11.97667</v>
      </c>
      <c r="H60" s="3">
        <v>0</v>
      </c>
      <c r="I60" s="3">
        <v>851.74023399999999</v>
      </c>
      <c r="J60" s="3">
        <v>1</v>
      </c>
      <c r="K60" s="3">
        <v>19</v>
      </c>
      <c r="L60" s="3">
        <v>1632</v>
      </c>
      <c r="M60" s="3">
        <v>1632</v>
      </c>
    </row>
    <row r="61" spans="1:13" x14ac:dyDescent="0.3">
      <c r="A61" s="3" t="s">
        <v>48</v>
      </c>
      <c r="B61" s="3">
        <v>2788900</v>
      </c>
      <c r="C61" s="3">
        <v>235107.357147</v>
      </c>
      <c r="D61" s="3">
        <v>8.4301000000000001E-2</v>
      </c>
      <c r="E61" s="3">
        <v>0.97382899999999994</v>
      </c>
      <c r="F61" s="3">
        <v>8979.2775020000008</v>
      </c>
      <c r="G61" s="3">
        <v>3.8192240000000002</v>
      </c>
      <c r="H61" s="3">
        <v>0</v>
      </c>
      <c r="I61" s="3">
        <v>573.53692599999999</v>
      </c>
      <c r="J61" s="3">
        <v>1</v>
      </c>
      <c r="K61" s="3">
        <v>1</v>
      </c>
      <c r="L61" s="3">
        <v>1546</v>
      </c>
      <c r="M61" s="3">
        <v>1546</v>
      </c>
    </row>
    <row r="62" spans="1:13" x14ac:dyDescent="0.3">
      <c r="A62" s="3" t="s">
        <v>49</v>
      </c>
      <c r="B62" s="3">
        <v>2788900</v>
      </c>
      <c r="C62" s="3">
        <v>158300.25367899999</v>
      </c>
      <c r="D62" s="3">
        <v>5.6760999999999999E-2</v>
      </c>
      <c r="E62" s="3">
        <v>0.353601</v>
      </c>
      <c r="F62" s="3">
        <v>0</v>
      </c>
      <c r="G62" s="3">
        <v>0</v>
      </c>
      <c r="H62" s="3">
        <v>0</v>
      </c>
      <c r="I62" s="3">
        <v>63.680508000000003</v>
      </c>
      <c r="J62" s="3">
        <v>1</v>
      </c>
      <c r="K62" s="3">
        <v>1</v>
      </c>
      <c r="L62" s="3">
        <v>376</v>
      </c>
      <c r="M62" s="3">
        <v>450</v>
      </c>
    </row>
    <row r="63" spans="1:13" x14ac:dyDescent="0.3">
      <c r="A63" s="3" t="s">
        <v>50</v>
      </c>
      <c r="B63" s="3">
        <v>2788900</v>
      </c>
      <c r="C63" s="3">
        <v>11905702.211679</v>
      </c>
      <c r="D63" s="3">
        <v>4.2689599999999999</v>
      </c>
      <c r="E63" s="3">
        <v>25.189499000000001</v>
      </c>
      <c r="F63" s="3">
        <v>247538.76926299999</v>
      </c>
      <c r="G63" s="3">
        <v>2.079161</v>
      </c>
      <c r="H63" s="3">
        <v>0</v>
      </c>
      <c r="I63" s="3">
        <v>14430.940430000001</v>
      </c>
      <c r="J63" s="3">
        <v>1</v>
      </c>
      <c r="K63" s="3">
        <v>19</v>
      </c>
      <c r="L63" s="3">
        <v>1546</v>
      </c>
      <c r="M63" s="3">
        <v>1546</v>
      </c>
    </row>
    <row r="64" spans="1:13" x14ac:dyDescent="0.3">
      <c r="A64" s="3" t="s">
        <v>51</v>
      </c>
      <c r="B64" s="3">
        <v>2788900</v>
      </c>
      <c r="C64" s="3">
        <v>12519276.013721</v>
      </c>
      <c r="D64" s="3">
        <v>4.4889659999999996</v>
      </c>
      <c r="E64" s="3">
        <v>26.999459000000002</v>
      </c>
      <c r="F64" s="3">
        <v>282886.62332000001</v>
      </c>
      <c r="G64" s="3">
        <v>2.2596080000000001</v>
      </c>
      <c r="H64" s="3">
        <v>0</v>
      </c>
      <c r="I64" s="3">
        <v>15246.465819999999</v>
      </c>
      <c r="J64" s="3">
        <v>1</v>
      </c>
      <c r="K64" s="3">
        <v>19</v>
      </c>
      <c r="L64" s="3">
        <v>1546</v>
      </c>
      <c r="M64" s="3">
        <v>1546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opLeftCell="A22" workbookViewId="0">
      <selection activeCell="F48" sqref="A1:XFD1048576"/>
    </sheetView>
  </sheetViews>
  <sheetFormatPr defaultRowHeight="14.4" x14ac:dyDescent="0.3"/>
  <sheetData>
    <row r="1" spans="1:13" x14ac:dyDescent="0.3">
      <c r="A1" t="s">
        <v>40</v>
      </c>
    </row>
    <row r="2" spans="1:13" x14ac:dyDescent="0.3"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</row>
    <row r="3" spans="1:13" x14ac:dyDescent="0.3">
      <c r="A3" s="3" t="s">
        <v>0</v>
      </c>
      <c r="B3" s="3">
        <v>2788900</v>
      </c>
      <c r="C3" s="3">
        <v>322882.50477300002</v>
      </c>
      <c r="D3" s="3">
        <v>0.115774</v>
      </c>
      <c r="E3" s="3">
        <v>2.6989510000000001</v>
      </c>
      <c r="F3" s="3">
        <v>68951.784539999993</v>
      </c>
      <c r="G3" s="3">
        <v>21.355070000000001</v>
      </c>
      <c r="H3" s="3">
        <v>0</v>
      </c>
      <c r="I3" s="3">
        <v>1069.8637699999999</v>
      </c>
      <c r="J3" s="3">
        <v>1</v>
      </c>
      <c r="K3" s="3">
        <v>19</v>
      </c>
      <c r="L3" s="3">
        <v>989</v>
      </c>
      <c r="M3" s="3">
        <v>989</v>
      </c>
    </row>
    <row r="4" spans="1:13" x14ac:dyDescent="0.3">
      <c r="A4" s="3" t="s">
        <v>1</v>
      </c>
      <c r="B4" s="3">
        <v>2788900</v>
      </c>
      <c r="C4" s="3">
        <v>2098343.2202679999</v>
      </c>
      <c r="D4" s="3">
        <v>0.75239100000000003</v>
      </c>
      <c r="E4" s="3">
        <v>9.7703659999999992</v>
      </c>
      <c r="F4" s="3">
        <v>174931.45718100001</v>
      </c>
      <c r="G4" s="3">
        <v>8.3366469999999993</v>
      </c>
      <c r="H4" s="3">
        <v>0</v>
      </c>
      <c r="I4" s="3">
        <v>5561.6601559999999</v>
      </c>
      <c r="J4" s="3">
        <v>1</v>
      </c>
      <c r="K4" s="3">
        <v>19</v>
      </c>
      <c r="L4" s="3">
        <v>1632</v>
      </c>
      <c r="M4" s="3">
        <v>1632</v>
      </c>
    </row>
    <row r="5" spans="1:13" x14ac:dyDescent="0.3">
      <c r="A5" s="3" t="s">
        <v>2</v>
      </c>
      <c r="B5" s="3">
        <v>2788900</v>
      </c>
      <c r="C5" s="3">
        <v>1071953.7440549999</v>
      </c>
      <c r="D5" s="3">
        <v>0.38436399999999998</v>
      </c>
      <c r="E5" s="3">
        <v>5.7982870000000002</v>
      </c>
      <c r="F5" s="3">
        <v>106536.954266</v>
      </c>
      <c r="G5" s="3">
        <v>9.9385779999999997</v>
      </c>
      <c r="H5" s="3">
        <v>0</v>
      </c>
      <c r="I5" s="3">
        <v>3367.4926759999998</v>
      </c>
      <c r="J5" s="3">
        <v>1</v>
      </c>
      <c r="K5" s="3">
        <v>19</v>
      </c>
      <c r="L5" s="3">
        <v>1632</v>
      </c>
      <c r="M5" s="3">
        <v>1632</v>
      </c>
    </row>
    <row r="6" spans="1:13" x14ac:dyDescent="0.3">
      <c r="A6" s="3" t="s">
        <v>3</v>
      </c>
      <c r="B6" s="3">
        <v>2788900</v>
      </c>
      <c r="C6" s="3">
        <v>536481.54910099995</v>
      </c>
      <c r="D6" s="3">
        <v>0.19236300000000001</v>
      </c>
      <c r="E6" s="3">
        <v>2.8338640000000002</v>
      </c>
      <c r="F6" s="3">
        <v>52532.778437000001</v>
      </c>
      <c r="G6" s="3">
        <v>9.7920940000000005</v>
      </c>
      <c r="H6" s="3">
        <v>0</v>
      </c>
      <c r="I6" s="3">
        <v>1715.3798830000001</v>
      </c>
      <c r="J6" s="3">
        <v>1</v>
      </c>
      <c r="K6" s="3">
        <v>19</v>
      </c>
      <c r="L6" s="3">
        <v>1632</v>
      </c>
      <c r="M6" s="3">
        <v>1632</v>
      </c>
    </row>
    <row r="7" spans="1:13" x14ac:dyDescent="0.3">
      <c r="A7" s="3" t="s">
        <v>4</v>
      </c>
      <c r="B7" s="3">
        <v>2788900</v>
      </c>
      <c r="C7" s="3">
        <v>7871.4435210000001</v>
      </c>
      <c r="D7" s="3">
        <v>2.8219999999999999E-3</v>
      </c>
      <c r="E7" s="3">
        <v>2.6039E-2</v>
      </c>
      <c r="F7" s="3">
        <v>0</v>
      </c>
      <c r="G7" s="3">
        <v>0</v>
      </c>
      <c r="H7" s="3">
        <v>0</v>
      </c>
      <c r="I7" s="3">
        <v>12.847025</v>
      </c>
      <c r="J7" s="3">
        <v>1</v>
      </c>
      <c r="K7" s="3">
        <v>1</v>
      </c>
      <c r="L7" s="3">
        <v>407</v>
      </c>
      <c r="M7" s="3">
        <v>450</v>
      </c>
    </row>
    <row r="8" spans="1:13" x14ac:dyDescent="0.3">
      <c r="A8" s="3" t="s">
        <v>5</v>
      </c>
      <c r="B8" s="3">
        <v>2788900</v>
      </c>
      <c r="C8" s="3">
        <v>77670.713870000007</v>
      </c>
      <c r="D8" s="3">
        <v>2.785E-2</v>
      </c>
      <c r="E8" s="3">
        <v>0.259907</v>
      </c>
      <c r="F8" s="3">
        <v>0</v>
      </c>
      <c r="G8" s="3">
        <v>0</v>
      </c>
      <c r="H8" s="3">
        <v>0</v>
      </c>
      <c r="I8" s="3">
        <v>127.08194</v>
      </c>
      <c r="J8" s="3">
        <v>1</v>
      </c>
      <c r="K8" s="3">
        <v>1</v>
      </c>
      <c r="L8" s="3">
        <v>407</v>
      </c>
      <c r="M8" s="3">
        <v>450</v>
      </c>
    </row>
    <row r="9" spans="1:13" x14ac:dyDescent="0.3">
      <c r="A9" s="3" t="s">
        <v>6</v>
      </c>
      <c r="B9" s="3">
        <v>2788900</v>
      </c>
      <c r="C9" s="3">
        <v>182416.49744599999</v>
      </c>
      <c r="D9" s="3">
        <v>6.5407999999999994E-2</v>
      </c>
      <c r="E9" s="3">
        <v>1.255333</v>
      </c>
      <c r="F9" s="3">
        <v>17827.654330000001</v>
      </c>
      <c r="G9" s="3">
        <v>9.7730490000000003</v>
      </c>
      <c r="H9" s="3">
        <v>0</v>
      </c>
      <c r="I9" s="3">
        <v>845.11840800000004</v>
      </c>
      <c r="J9" s="3">
        <v>1</v>
      </c>
      <c r="K9" s="3">
        <v>1</v>
      </c>
      <c r="L9" s="3">
        <v>1632</v>
      </c>
      <c r="M9" s="3">
        <v>1632</v>
      </c>
    </row>
    <row r="10" spans="1:13" x14ac:dyDescent="0.3">
      <c r="A10" s="3" t="s">
        <v>7</v>
      </c>
      <c r="B10" s="3">
        <v>2788900</v>
      </c>
      <c r="C10" s="3">
        <v>4297619.6749649998</v>
      </c>
      <c r="D10" s="3">
        <v>1.5409729999999999</v>
      </c>
      <c r="E10" s="3">
        <v>21.463621</v>
      </c>
      <c r="F10" s="3">
        <v>420780.63035200001</v>
      </c>
      <c r="G10" s="3">
        <v>9.7910160000000008</v>
      </c>
      <c r="H10" s="3">
        <v>0</v>
      </c>
      <c r="I10" s="3">
        <v>12261.392578000001</v>
      </c>
      <c r="J10" s="3">
        <v>1</v>
      </c>
      <c r="K10" s="3">
        <v>19</v>
      </c>
      <c r="L10" s="3">
        <v>1632</v>
      </c>
      <c r="M10" s="3">
        <v>1632</v>
      </c>
    </row>
    <row r="11" spans="1:13" x14ac:dyDescent="0.3">
      <c r="A11" s="3" t="s">
        <v>8</v>
      </c>
      <c r="B11" s="3">
        <v>2788900</v>
      </c>
      <c r="C11" s="3">
        <v>36964.970244999997</v>
      </c>
      <c r="D11" s="3">
        <v>1.3254E-2</v>
      </c>
      <c r="E11" s="3">
        <v>1.2048019999999999</v>
      </c>
      <c r="F11" s="3">
        <v>18110.808647000002</v>
      </c>
      <c r="G11" s="3">
        <v>48.994517000000002</v>
      </c>
      <c r="H11" s="3">
        <v>0</v>
      </c>
      <c r="I11" s="3">
        <v>771.74145499999997</v>
      </c>
      <c r="J11" s="3">
        <v>1</v>
      </c>
      <c r="K11" s="3">
        <v>1</v>
      </c>
      <c r="L11" s="3">
        <v>1632</v>
      </c>
      <c r="M11" s="3">
        <v>1632</v>
      </c>
    </row>
    <row r="12" spans="1:13" x14ac:dyDescent="0.3">
      <c r="A12" s="3" t="s">
        <v>9</v>
      </c>
      <c r="B12" s="3">
        <v>2788900</v>
      </c>
      <c r="C12" s="3">
        <v>98534.707752000002</v>
      </c>
      <c r="D12" s="3">
        <v>3.5331000000000001E-2</v>
      </c>
      <c r="E12" s="3">
        <v>1.590023</v>
      </c>
      <c r="F12" s="3">
        <v>24297.331266000001</v>
      </c>
      <c r="G12" s="3">
        <v>24.658653000000001</v>
      </c>
      <c r="H12" s="3">
        <v>0</v>
      </c>
      <c r="I12" s="3">
        <v>679.05444299999999</v>
      </c>
      <c r="J12" s="3">
        <v>1</v>
      </c>
      <c r="K12" s="3">
        <v>1</v>
      </c>
      <c r="L12" s="3">
        <v>1085</v>
      </c>
      <c r="M12" s="3">
        <v>1085</v>
      </c>
    </row>
    <row r="13" spans="1:13" x14ac:dyDescent="0.3">
      <c r="A13" s="3" t="s">
        <v>10</v>
      </c>
      <c r="B13" s="3">
        <v>2788900</v>
      </c>
      <c r="C13" s="3">
        <v>128270.702414</v>
      </c>
      <c r="D13" s="3">
        <v>4.5992999999999999E-2</v>
      </c>
      <c r="E13" s="3">
        <v>1.615613</v>
      </c>
      <c r="F13" s="3">
        <v>21121.821605000001</v>
      </c>
      <c r="G13" s="3">
        <v>16.466598999999999</v>
      </c>
      <c r="H13" s="3">
        <v>0</v>
      </c>
      <c r="I13" s="3">
        <v>1069.8637699999999</v>
      </c>
      <c r="J13" s="3">
        <v>1</v>
      </c>
      <c r="K13" s="3">
        <v>19</v>
      </c>
      <c r="L13" s="3">
        <v>989</v>
      </c>
      <c r="M13" s="3">
        <v>989</v>
      </c>
    </row>
    <row r="14" spans="1:13" x14ac:dyDescent="0.3">
      <c r="A14" s="3" t="s">
        <v>11</v>
      </c>
      <c r="B14" s="3">
        <v>2788900</v>
      </c>
      <c r="C14" s="3">
        <v>52640.337448999999</v>
      </c>
      <c r="D14" s="3">
        <v>1.8874999999999999E-2</v>
      </c>
      <c r="E14" s="3">
        <v>0.82699400000000001</v>
      </c>
      <c r="F14" s="3">
        <v>5123.1310629999998</v>
      </c>
      <c r="G14" s="3">
        <v>9.732329</v>
      </c>
      <c r="H14" s="3">
        <v>0</v>
      </c>
      <c r="I14" s="3">
        <v>650.04150400000003</v>
      </c>
      <c r="J14" s="3">
        <v>1</v>
      </c>
      <c r="K14" s="3">
        <v>1</v>
      </c>
      <c r="L14" s="3">
        <v>552</v>
      </c>
      <c r="M14" s="3">
        <v>552</v>
      </c>
    </row>
    <row r="15" spans="1:13" x14ac:dyDescent="0.3">
      <c r="A15" s="3" t="s">
        <v>12</v>
      </c>
      <c r="B15" s="3">
        <v>2788900</v>
      </c>
      <c r="C15" s="3">
        <v>6468.6118710000001</v>
      </c>
      <c r="D15" s="3">
        <v>2.3189999999999999E-3</v>
      </c>
      <c r="E15" s="3">
        <v>0.141405</v>
      </c>
      <c r="F15" s="3">
        <v>298.691958</v>
      </c>
      <c r="G15" s="3">
        <v>4.617559</v>
      </c>
      <c r="H15" s="3">
        <v>0</v>
      </c>
      <c r="I15" s="3">
        <v>72.894362999999998</v>
      </c>
      <c r="J15" s="3">
        <v>1</v>
      </c>
      <c r="K15" s="3">
        <v>1</v>
      </c>
      <c r="L15" s="3">
        <v>390</v>
      </c>
      <c r="M15" s="3">
        <v>390</v>
      </c>
    </row>
    <row r="16" spans="1:13" x14ac:dyDescent="0.3">
      <c r="A16" s="3" t="s">
        <v>13</v>
      </c>
      <c r="B16" s="3">
        <v>2788900</v>
      </c>
      <c r="C16" s="3">
        <v>1230454.270521</v>
      </c>
      <c r="D16" s="3">
        <v>0.44119700000000001</v>
      </c>
      <c r="E16" s="3">
        <v>15.888782000000001</v>
      </c>
      <c r="F16" s="3">
        <v>197695.32096400001</v>
      </c>
      <c r="G16" s="3">
        <v>16.066856000000001</v>
      </c>
      <c r="H16" s="3">
        <v>0</v>
      </c>
      <c r="I16" s="3">
        <v>12261.392578000001</v>
      </c>
      <c r="J16" s="3">
        <v>1</v>
      </c>
      <c r="K16" s="3">
        <v>1</v>
      </c>
      <c r="L16" s="3">
        <v>1632</v>
      </c>
      <c r="M16" s="3">
        <v>1632</v>
      </c>
    </row>
    <row r="17" spans="1:13" x14ac:dyDescent="0.3">
      <c r="A17" s="3" t="s">
        <v>14</v>
      </c>
      <c r="B17" s="3">
        <v>2788900</v>
      </c>
      <c r="C17" s="3">
        <v>1474530.8392670001</v>
      </c>
      <c r="D17" s="3">
        <v>0.52871400000000002</v>
      </c>
      <c r="E17" s="3">
        <v>12.122491999999999</v>
      </c>
      <c r="F17" s="3">
        <v>128449.839443</v>
      </c>
      <c r="G17" s="3">
        <v>8.7112350000000003</v>
      </c>
      <c r="H17" s="3">
        <v>0</v>
      </c>
      <c r="I17" s="3">
        <v>10383.15625</v>
      </c>
      <c r="J17" s="3">
        <v>1</v>
      </c>
      <c r="K17" s="3">
        <v>1</v>
      </c>
      <c r="L17" s="3">
        <v>1622</v>
      </c>
      <c r="M17" s="3">
        <v>1622</v>
      </c>
    </row>
    <row r="18" spans="1:13" x14ac:dyDescent="0.3">
      <c r="A18" s="3" t="s">
        <v>15</v>
      </c>
      <c r="B18" s="3">
        <v>2788900</v>
      </c>
      <c r="C18" s="3">
        <v>1245701.0386260001</v>
      </c>
      <c r="D18" s="3">
        <v>0.44666400000000001</v>
      </c>
      <c r="E18" s="3">
        <v>7.475733</v>
      </c>
      <c r="F18" s="3">
        <v>80680.311910000004</v>
      </c>
      <c r="G18" s="3">
        <v>6.476699</v>
      </c>
      <c r="H18" s="3">
        <v>0</v>
      </c>
      <c r="I18" s="3">
        <v>3948.1215820000002</v>
      </c>
      <c r="J18" s="3">
        <v>1</v>
      </c>
      <c r="K18" s="3">
        <v>19</v>
      </c>
      <c r="L18" s="3">
        <v>989</v>
      </c>
      <c r="M18" s="3">
        <v>989</v>
      </c>
    </row>
    <row r="19" spans="1:13" x14ac:dyDescent="0.3">
      <c r="A19" s="3" t="s">
        <v>16</v>
      </c>
      <c r="B19" s="3">
        <v>2788900</v>
      </c>
      <c r="C19" s="3">
        <v>318527.48996799998</v>
      </c>
      <c r="D19" s="3">
        <v>0.114213</v>
      </c>
      <c r="E19" s="3">
        <v>2.6366179999999999</v>
      </c>
      <c r="F19" s="3">
        <v>13435.813082000001</v>
      </c>
      <c r="G19" s="3">
        <v>4.218102</v>
      </c>
      <c r="H19" s="3">
        <v>0</v>
      </c>
      <c r="I19" s="3">
        <v>1609.5823969999999</v>
      </c>
      <c r="J19" s="3">
        <v>1</v>
      </c>
      <c r="K19" s="3">
        <v>1</v>
      </c>
      <c r="L19" s="3">
        <v>552</v>
      </c>
      <c r="M19" s="3">
        <v>552</v>
      </c>
    </row>
    <row r="20" spans="1:13" x14ac:dyDescent="0.3">
      <c r="A20" s="3" t="s">
        <v>17</v>
      </c>
      <c r="B20" s="3">
        <v>2788900</v>
      </c>
      <c r="C20" s="3">
        <v>25556.747845000002</v>
      </c>
      <c r="D20" s="3">
        <v>9.1640000000000003E-3</v>
      </c>
      <c r="E20" s="3">
        <v>0.35287099999999999</v>
      </c>
      <c r="F20" s="3">
        <v>519.34495200000003</v>
      </c>
      <c r="G20" s="3">
        <v>2.0321250000000002</v>
      </c>
      <c r="H20" s="3">
        <v>0</v>
      </c>
      <c r="I20" s="3">
        <v>142.095215</v>
      </c>
      <c r="J20" s="3">
        <v>1</v>
      </c>
      <c r="K20" s="3">
        <v>1</v>
      </c>
      <c r="L20" s="3">
        <v>390</v>
      </c>
      <c r="M20" s="3">
        <v>390</v>
      </c>
    </row>
    <row r="23" spans="1:13" x14ac:dyDescent="0.3">
      <c r="A23" t="s">
        <v>41</v>
      </c>
    </row>
    <row r="24" spans="1:13" x14ac:dyDescent="0.3">
      <c r="C24" t="s">
        <v>29</v>
      </c>
      <c r="D24" t="s">
        <v>30</v>
      </c>
      <c r="E24" t="s">
        <v>31</v>
      </c>
      <c r="F24" t="s">
        <v>32</v>
      </c>
      <c r="G24" t="s">
        <v>33</v>
      </c>
      <c r="H24" t="s">
        <v>34</v>
      </c>
      <c r="I24" t="s">
        <v>35</v>
      </c>
      <c r="J24" t="s">
        <v>36</v>
      </c>
      <c r="K24" t="s">
        <v>37</v>
      </c>
      <c r="L24" t="s">
        <v>38</v>
      </c>
      <c r="M24" t="s">
        <v>39</v>
      </c>
    </row>
    <row r="25" spans="1:13" x14ac:dyDescent="0.3">
      <c r="A25" s="3" t="s">
        <v>0</v>
      </c>
      <c r="B25" s="3">
        <v>2788900</v>
      </c>
      <c r="C25" s="3">
        <v>151323.73142299999</v>
      </c>
      <c r="D25" s="3">
        <v>5.4259000000000002E-2</v>
      </c>
      <c r="E25" s="3">
        <v>1.2545980000000001</v>
      </c>
      <c r="F25" s="3">
        <v>31816.311551999999</v>
      </c>
      <c r="G25" s="3">
        <v>21.025327999999998</v>
      </c>
      <c r="H25" s="3">
        <v>0</v>
      </c>
      <c r="I25" s="3">
        <v>481.378601</v>
      </c>
      <c r="J25" s="3">
        <v>1</v>
      </c>
      <c r="K25" s="3">
        <v>19</v>
      </c>
      <c r="L25" s="3">
        <v>989</v>
      </c>
      <c r="M25" s="3">
        <v>989</v>
      </c>
    </row>
    <row r="26" spans="1:13" x14ac:dyDescent="0.3">
      <c r="A26" s="3" t="s">
        <v>1</v>
      </c>
      <c r="B26" s="3">
        <v>2788900</v>
      </c>
      <c r="C26" s="3">
        <v>967184.81479600002</v>
      </c>
      <c r="D26" s="3">
        <v>0.346798</v>
      </c>
      <c r="E26" s="3">
        <v>4.3367789999999999</v>
      </c>
      <c r="F26" s="3">
        <v>77164.920404000004</v>
      </c>
      <c r="G26" s="3">
        <v>7.9783010000000001</v>
      </c>
      <c r="H26" s="3">
        <v>0</v>
      </c>
      <c r="I26" s="3">
        <v>2479.5898440000001</v>
      </c>
      <c r="J26" s="3">
        <v>2</v>
      </c>
      <c r="K26" s="3">
        <v>19</v>
      </c>
      <c r="L26" s="3">
        <v>1632</v>
      </c>
      <c r="M26" s="3">
        <v>1632</v>
      </c>
    </row>
    <row r="27" spans="1:13" x14ac:dyDescent="0.3">
      <c r="A27" s="3" t="s">
        <v>2</v>
      </c>
      <c r="B27" s="3">
        <v>2788900</v>
      </c>
      <c r="C27" s="3">
        <v>457870.50015199999</v>
      </c>
      <c r="D27" s="3">
        <v>0.16417599999999999</v>
      </c>
      <c r="E27" s="3">
        <v>2.477004</v>
      </c>
      <c r="F27" s="3">
        <v>45139.741086000002</v>
      </c>
      <c r="G27" s="3">
        <v>9.8586259999999992</v>
      </c>
      <c r="H27" s="3">
        <v>0</v>
      </c>
      <c r="I27" s="3">
        <v>1458.4041749999999</v>
      </c>
      <c r="J27" s="3">
        <v>1</v>
      </c>
      <c r="K27" s="3">
        <v>19</v>
      </c>
      <c r="L27" s="3">
        <v>1632</v>
      </c>
      <c r="M27" s="3">
        <v>1632</v>
      </c>
    </row>
    <row r="28" spans="1:13" x14ac:dyDescent="0.3">
      <c r="A28" s="3" t="s">
        <v>3</v>
      </c>
      <c r="B28" s="3">
        <v>2788900</v>
      </c>
      <c r="C28" s="3">
        <v>230935.11166200001</v>
      </c>
      <c r="D28" s="3">
        <v>8.2805000000000004E-2</v>
      </c>
      <c r="E28" s="3">
        <v>1.235843</v>
      </c>
      <c r="F28" s="3">
        <v>22599.419263</v>
      </c>
      <c r="G28" s="3">
        <v>9.7860469999999999</v>
      </c>
      <c r="H28" s="3">
        <v>0</v>
      </c>
      <c r="I28" s="3">
        <v>759.26355000000001</v>
      </c>
      <c r="J28" s="3">
        <v>1</v>
      </c>
      <c r="K28" s="3">
        <v>19</v>
      </c>
      <c r="L28" s="3">
        <v>1632</v>
      </c>
      <c r="M28" s="3">
        <v>1632</v>
      </c>
    </row>
    <row r="29" spans="1:13" x14ac:dyDescent="0.3">
      <c r="A29" s="3" t="s">
        <v>4</v>
      </c>
      <c r="B29" s="3">
        <v>2788900</v>
      </c>
      <c r="C29" s="3">
        <v>4250.2477820000004</v>
      </c>
      <c r="D29" s="3">
        <v>1.524E-3</v>
      </c>
      <c r="E29" s="3">
        <v>1.3409000000000001E-2</v>
      </c>
      <c r="F29" s="3">
        <v>0</v>
      </c>
      <c r="G29" s="3">
        <v>0</v>
      </c>
      <c r="H29" s="3">
        <v>0</v>
      </c>
      <c r="I29" s="3">
        <v>6.1186429999999996</v>
      </c>
      <c r="J29" s="3">
        <v>1</v>
      </c>
      <c r="K29" s="3">
        <v>1</v>
      </c>
      <c r="L29" s="3">
        <v>407</v>
      </c>
      <c r="M29" s="3">
        <v>450</v>
      </c>
    </row>
    <row r="30" spans="1:13" x14ac:dyDescent="0.3">
      <c r="A30" s="3" t="s">
        <v>5</v>
      </c>
      <c r="B30" s="3">
        <v>2788900</v>
      </c>
      <c r="C30" s="3">
        <v>39318.005143000002</v>
      </c>
      <c r="D30" s="3">
        <v>1.4097999999999999E-2</v>
      </c>
      <c r="E30" s="3">
        <v>0.12970499999999999</v>
      </c>
      <c r="F30" s="3">
        <v>0</v>
      </c>
      <c r="G30" s="3">
        <v>0</v>
      </c>
      <c r="H30" s="3">
        <v>0</v>
      </c>
      <c r="I30" s="3">
        <v>60.984347999999997</v>
      </c>
      <c r="J30" s="3">
        <v>1</v>
      </c>
      <c r="K30" s="3">
        <v>1</v>
      </c>
      <c r="L30" s="3">
        <v>407</v>
      </c>
      <c r="M30" s="3">
        <v>450</v>
      </c>
    </row>
    <row r="31" spans="1:13" x14ac:dyDescent="0.3">
      <c r="A31" s="3" t="s">
        <v>6</v>
      </c>
      <c r="B31" s="3">
        <v>2788900</v>
      </c>
      <c r="C31" s="3">
        <v>125021.12358499999</v>
      </c>
      <c r="D31" s="3">
        <v>4.4828E-2</v>
      </c>
      <c r="E31" s="3">
        <v>0.86039900000000002</v>
      </c>
      <c r="F31" s="3">
        <v>12219.449752</v>
      </c>
      <c r="G31" s="3">
        <v>9.7739080000000005</v>
      </c>
      <c r="H31" s="3">
        <v>0</v>
      </c>
      <c r="I31" s="3">
        <v>579.28796399999999</v>
      </c>
      <c r="J31" s="3">
        <v>1</v>
      </c>
      <c r="K31" s="3">
        <v>1</v>
      </c>
      <c r="L31" s="3">
        <v>1632</v>
      </c>
      <c r="M31" s="3">
        <v>1632</v>
      </c>
    </row>
    <row r="32" spans="1:13" x14ac:dyDescent="0.3">
      <c r="A32" s="3" t="s">
        <v>7</v>
      </c>
      <c r="B32" s="3">
        <v>2788900</v>
      </c>
      <c r="C32" s="3">
        <v>1975903.5361279999</v>
      </c>
      <c r="D32" s="3">
        <v>0.70848800000000001</v>
      </c>
      <c r="E32" s="3">
        <v>9.6990339999999993</v>
      </c>
      <c r="F32" s="3">
        <v>188939.84305600001</v>
      </c>
      <c r="G32" s="3">
        <v>9.5622000000000007</v>
      </c>
      <c r="H32" s="3">
        <v>0</v>
      </c>
      <c r="I32" s="3">
        <v>5633.5356449999999</v>
      </c>
      <c r="J32" s="3">
        <v>1</v>
      </c>
      <c r="K32" s="3">
        <v>19</v>
      </c>
      <c r="L32" s="3">
        <v>1632</v>
      </c>
      <c r="M32" s="3">
        <v>1632</v>
      </c>
    </row>
    <row r="33" spans="1:13" x14ac:dyDescent="0.3">
      <c r="A33" s="3" t="s">
        <v>42</v>
      </c>
      <c r="B33" s="3">
        <v>2788900</v>
      </c>
      <c r="C33" s="3">
        <v>63706.042134000003</v>
      </c>
      <c r="D33" s="3">
        <v>2.2842999999999999E-2</v>
      </c>
      <c r="E33" s="3">
        <v>0.41218700000000003</v>
      </c>
      <c r="F33" s="3">
        <v>7565.7759850000002</v>
      </c>
      <c r="G33" s="3">
        <v>11.876073</v>
      </c>
      <c r="H33" s="3">
        <v>0</v>
      </c>
      <c r="I33" s="3">
        <v>244.37307699999999</v>
      </c>
      <c r="J33" s="3">
        <v>1</v>
      </c>
      <c r="K33" s="3">
        <v>19</v>
      </c>
      <c r="L33" s="3">
        <v>1632</v>
      </c>
      <c r="M33" s="3">
        <v>1632</v>
      </c>
    </row>
    <row r="34" spans="1:13" x14ac:dyDescent="0.3">
      <c r="A34" s="3" t="s">
        <v>43</v>
      </c>
      <c r="B34" s="3">
        <v>2788900</v>
      </c>
      <c r="C34" s="3">
        <v>19727.944162</v>
      </c>
      <c r="D34" s="3">
        <v>7.0740000000000004E-3</v>
      </c>
      <c r="E34" s="3">
        <v>9.2383999999999994E-2</v>
      </c>
      <c r="F34" s="3">
        <v>864.33735999999999</v>
      </c>
      <c r="G34" s="3">
        <v>4.3812850000000001</v>
      </c>
      <c r="H34" s="3">
        <v>0</v>
      </c>
      <c r="I34" s="3">
        <v>50.563800999999998</v>
      </c>
      <c r="J34" s="3">
        <v>1</v>
      </c>
      <c r="K34" s="3">
        <v>1</v>
      </c>
      <c r="L34" s="3">
        <v>1632</v>
      </c>
      <c r="M34" s="3">
        <v>1632</v>
      </c>
    </row>
    <row r="35" spans="1:13" x14ac:dyDescent="0.3">
      <c r="A35" s="3" t="s">
        <v>44</v>
      </c>
      <c r="B35" s="3">
        <v>2788900</v>
      </c>
      <c r="C35" s="3">
        <v>22280.882631</v>
      </c>
      <c r="D35" s="3">
        <v>7.9889999999999996E-3</v>
      </c>
      <c r="E35" s="3">
        <v>5.8485000000000002E-2</v>
      </c>
      <c r="F35" s="3">
        <v>0</v>
      </c>
      <c r="G35" s="3">
        <v>0</v>
      </c>
      <c r="H35" s="3">
        <v>0</v>
      </c>
      <c r="I35" s="3">
        <v>18.128139000000001</v>
      </c>
      <c r="J35" s="3">
        <v>1</v>
      </c>
      <c r="K35" s="3">
        <v>1</v>
      </c>
      <c r="L35" s="3">
        <v>407</v>
      </c>
      <c r="M35" s="3">
        <v>450</v>
      </c>
    </row>
    <row r="36" spans="1:13" x14ac:dyDescent="0.3">
      <c r="A36" s="3" t="s">
        <v>45</v>
      </c>
      <c r="B36" s="3">
        <v>2788900</v>
      </c>
      <c r="C36" s="3">
        <v>351413.80295099999</v>
      </c>
      <c r="D36" s="3">
        <v>0.126004</v>
      </c>
      <c r="E36" s="3">
        <v>0.83867999999999998</v>
      </c>
      <c r="F36" s="3">
        <v>8645.8124179999995</v>
      </c>
      <c r="G36" s="3">
        <v>2.4602940000000002</v>
      </c>
      <c r="H36" s="3">
        <v>0</v>
      </c>
      <c r="I36" s="3">
        <v>456.72366299999999</v>
      </c>
      <c r="J36" s="3">
        <v>1</v>
      </c>
      <c r="K36" s="3">
        <v>19</v>
      </c>
      <c r="L36" s="3">
        <v>1546</v>
      </c>
      <c r="M36" s="3">
        <v>1546</v>
      </c>
    </row>
    <row r="37" spans="1:13" x14ac:dyDescent="0.3">
      <c r="A37" s="3" t="s">
        <v>46</v>
      </c>
      <c r="B37" s="3">
        <v>2788900</v>
      </c>
      <c r="C37" s="3">
        <v>457128.67185500002</v>
      </c>
      <c r="D37" s="3">
        <v>0.16391</v>
      </c>
      <c r="E37" s="3">
        <v>1.2469980000000001</v>
      </c>
      <c r="F37" s="3">
        <v>17075.925751999999</v>
      </c>
      <c r="G37" s="3">
        <v>3.7354750000000001</v>
      </c>
      <c r="H37" s="3">
        <v>0</v>
      </c>
      <c r="I37" s="3">
        <v>704.94232199999999</v>
      </c>
      <c r="J37" s="3">
        <v>1</v>
      </c>
      <c r="K37" s="3">
        <v>19</v>
      </c>
      <c r="L37" s="3">
        <v>1632</v>
      </c>
      <c r="M37" s="3">
        <v>1632</v>
      </c>
    </row>
    <row r="38" spans="1:13" x14ac:dyDescent="0.3">
      <c r="A38" s="3" t="s">
        <v>47</v>
      </c>
      <c r="B38" s="3">
        <v>2788900</v>
      </c>
      <c r="C38" s="3">
        <v>191118.12614899999</v>
      </c>
      <c r="D38" s="3">
        <v>6.8528000000000006E-2</v>
      </c>
      <c r="E38" s="3">
        <v>1.2365619999999999</v>
      </c>
      <c r="F38" s="3">
        <v>22697.32806</v>
      </c>
      <c r="G38" s="3">
        <v>11.876073</v>
      </c>
      <c r="H38" s="3">
        <v>0</v>
      </c>
      <c r="I38" s="3">
        <v>733.11932400000001</v>
      </c>
      <c r="J38" s="3">
        <v>1</v>
      </c>
      <c r="K38" s="3">
        <v>19</v>
      </c>
      <c r="L38" s="3">
        <v>1632</v>
      </c>
      <c r="M38" s="3">
        <v>1632</v>
      </c>
    </row>
    <row r="39" spans="1:13" x14ac:dyDescent="0.3">
      <c r="A39" s="3" t="s">
        <v>48</v>
      </c>
      <c r="B39" s="3">
        <v>2788900</v>
      </c>
      <c r="C39" s="3">
        <v>510050.68220899999</v>
      </c>
      <c r="D39" s="3">
        <v>0.18288599999999999</v>
      </c>
      <c r="E39" s="3">
        <v>2.1217000000000001</v>
      </c>
      <c r="F39" s="3">
        <v>19565.713402000001</v>
      </c>
      <c r="G39" s="3">
        <v>3.836033</v>
      </c>
      <c r="H39" s="3">
        <v>0</v>
      </c>
      <c r="I39" s="3">
        <v>1248.755615</v>
      </c>
      <c r="J39" s="3">
        <v>1</v>
      </c>
      <c r="K39" s="3">
        <v>1</v>
      </c>
      <c r="L39" s="3">
        <v>1546</v>
      </c>
      <c r="M39" s="3">
        <v>1546</v>
      </c>
    </row>
    <row r="40" spans="1:13" x14ac:dyDescent="0.3">
      <c r="A40" s="3" t="s">
        <v>49</v>
      </c>
      <c r="B40" s="3">
        <v>2788900</v>
      </c>
      <c r="C40" s="3">
        <v>178842.33459099999</v>
      </c>
      <c r="D40" s="3">
        <v>6.4126000000000002E-2</v>
      </c>
      <c r="E40" s="3">
        <v>0.38183800000000001</v>
      </c>
      <c r="F40" s="3">
        <v>0</v>
      </c>
      <c r="G40" s="3">
        <v>0</v>
      </c>
      <c r="H40" s="3">
        <v>0</v>
      </c>
      <c r="I40" s="3">
        <v>56.294510000000002</v>
      </c>
      <c r="J40" s="3">
        <v>1</v>
      </c>
      <c r="K40" s="3">
        <v>1</v>
      </c>
      <c r="L40" s="3">
        <v>376</v>
      </c>
      <c r="M40" s="3">
        <v>450</v>
      </c>
    </row>
    <row r="41" spans="1:13" x14ac:dyDescent="0.3">
      <c r="A41" s="3" t="s">
        <v>50</v>
      </c>
      <c r="B41" s="3">
        <v>2788900</v>
      </c>
      <c r="C41" s="3">
        <v>10113702.409948001</v>
      </c>
      <c r="D41" s="3">
        <v>3.6264129999999999</v>
      </c>
      <c r="E41" s="3">
        <v>20.198884</v>
      </c>
      <c r="F41" s="3">
        <v>193672.62828</v>
      </c>
      <c r="G41" s="3">
        <v>1.9149529999999999</v>
      </c>
      <c r="H41" s="3">
        <v>0</v>
      </c>
      <c r="I41" s="3">
        <v>11768.521484000001</v>
      </c>
      <c r="J41" s="3">
        <v>1</v>
      </c>
      <c r="K41" s="3">
        <v>19</v>
      </c>
      <c r="L41" s="3">
        <v>1546</v>
      </c>
      <c r="M41" s="3">
        <v>1546</v>
      </c>
    </row>
    <row r="42" spans="1:13" x14ac:dyDescent="0.3">
      <c r="A42" s="3" t="s">
        <v>51</v>
      </c>
      <c r="B42" s="3">
        <v>2788900</v>
      </c>
      <c r="C42" s="3">
        <v>10993713.555134</v>
      </c>
      <c r="D42" s="3">
        <v>3.9419529999999998</v>
      </c>
      <c r="E42" s="3">
        <v>22.818532000000001</v>
      </c>
      <c r="F42" s="3">
        <v>235935.67137</v>
      </c>
      <c r="G42" s="3">
        <v>2.146096</v>
      </c>
      <c r="H42" s="3">
        <v>0</v>
      </c>
      <c r="I42" s="3">
        <v>13217.262694999999</v>
      </c>
      <c r="J42" s="3">
        <v>1</v>
      </c>
      <c r="K42" s="3">
        <v>19</v>
      </c>
      <c r="L42" s="3">
        <v>1546</v>
      </c>
      <c r="M42" s="3">
        <v>1546</v>
      </c>
    </row>
    <row r="45" spans="1:13" x14ac:dyDescent="0.3">
      <c r="A45" t="s">
        <v>52</v>
      </c>
    </row>
    <row r="46" spans="1:13" x14ac:dyDescent="0.3">
      <c r="C46" t="s">
        <v>29</v>
      </c>
      <c r="D46" t="s">
        <v>30</v>
      </c>
      <c r="E46" t="s">
        <v>31</v>
      </c>
      <c r="F46" t="s">
        <v>32</v>
      </c>
      <c r="G46" t="s">
        <v>33</v>
      </c>
      <c r="H46" t="s">
        <v>34</v>
      </c>
      <c r="I46" t="s">
        <v>35</v>
      </c>
      <c r="J46" t="s">
        <v>36</v>
      </c>
      <c r="K46" t="s">
        <v>37</v>
      </c>
      <c r="L46" t="s">
        <v>38</v>
      </c>
      <c r="M46" t="s">
        <v>39</v>
      </c>
    </row>
    <row r="47" spans="1:13" x14ac:dyDescent="0.3">
      <c r="A47" s="3" t="s">
        <v>0</v>
      </c>
      <c r="B47" s="3">
        <v>2788900</v>
      </c>
      <c r="C47" s="3">
        <v>171558.77340100001</v>
      </c>
      <c r="D47" s="3">
        <v>6.1515E-2</v>
      </c>
      <c r="E47" s="3">
        <v>1.448691</v>
      </c>
      <c r="F47" s="3">
        <v>37135.473066999999</v>
      </c>
      <c r="G47" s="3">
        <v>21.645918999999999</v>
      </c>
      <c r="H47" s="3">
        <v>0</v>
      </c>
      <c r="I47" s="3">
        <v>588.485229</v>
      </c>
      <c r="J47" s="3">
        <v>1</v>
      </c>
      <c r="K47" s="3">
        <v>19</v>
      </c>
      <c r="L47" s="3">
        <v>989</v>
      </c>
      <c r="M47" s="3">
        <v>989</v>
      </c>
    </row>
    <row r="48" spans="1:13" x14ac:dyDescent="0.3">
      <c r="A48" s="3" t="s">
        <v>1</v>
      </c>
      <c r="B48" s="3">
        <v>2788900</v>
      </c>
      <c r="C48" s="3">
        <v>1131158.4054330001</v>
      </c>
      <c r="D48" s="3">
        <v>0.40559299999999998</v>
      </c>
      <c r="E48" s="3">
        <v>5.4397359999999999</v>
      </c>
      <c r="F48" s="3">
        <v>97766.536693000002</v>
      </c>
      <c r="G48" s="3">
        <v>8.643046</v>
      </c>
      <c r="H48" s="3">
        <v>0</v>
      </c>
      <c r="I48" s="3">
        <v>3082.070068</v>
      </c>
      <c r="J48" s="3">
        <v>1</v>
      </c>
      <c r="K48" s="3">
        <v>19</v>
      </c>
      <c r="L48" s="3">
        <v>1632</v>
      </c>
      <c r="M48" s="3">
        <v>1632</v>
      </c>
    </row>
    <row r="49" spans="1:13" x14ac:dyDescent="0.3">
      <c r="A49" s="3" t="s">
        <v>2</v>
      </c>
      <c r="B49" s="3">
        <v>2788900</v>
      </c>
      <c r="C49" s="3">
        <v>614083.243059</v>
      </c>
      <c r="D49" s="3">
        <v>0.22018799999999999</v>
      </c>
      <c r="E49" s="3">
        <v>3.3237260000000002</v>
      </c>
      <c r="F49" s="3">
        <v>61397.212556999999</v>
      </c>
      <c r="G49" s="3">
        <v>9.9981910000000003</v>
      </c>
      <c r="H49" s="3">
        <v>0</v>
      </c>
      <c r="I49" s="3">
        <v>1909.088379</v>
      </c>
      <c r="J49" s="3">
        <v>1</v>
      </c>
      <c r="K49" s="3">
        <v>19</v>
      </c>
      <c r="L49" s="3">
        <v>1632</v>
      </c>
      <c r="M49" s="3">
        <v>1632</v>
      </c>
    </row>
    <row r="50" spans="1:13" x14ac:dyDescent="0.3">
      <c r="A50" s="3" t="s">
        <v>3</v>
      </c>
      <c r="B50" s="3">
        <v>2788900</v>
      </c>
      <c r="C50" s="3">
        <v>305546.43719700002</v>
      </c>
      <c r="D50" s="3">
        <v>0.109558</v>
      </c>
      <c r="E50" s="3">
        <v>1.599974</v>
      </c>
      <c r="F50" s="3">
        <v>29933.359039999999</v>
      </c>
      <c r="G50" s="3">
        <v>9.7966639999999998</v>
      </c>
      <c r="H50" s="3">
        <v>0</v>
      </c>
      <c r="I50" s="3">
        <v>956.11627199999998</v>
      </c>
      <c r="J50" s="3">
        <v>1</v>
      </c>
      <c r="K50" s="3">
        <v>19</v>
      </c>
      <c r="L50" s="3">
        <v>1632</v>
      </c>
      <c r="M50" s="3">
        <v>1632</v>
      </c>
    </row>
    <row r="51" spans="1:13" x14ac:dyDescent="0.3">
      <c r="A51" s="3" t="s">
        <v>4</v>
      </c>
      <c r="B51" s="3">
        <v>2788900</v>
      </c>
      <c r="C51" s="3">
        <v>3621.195737</v>
      </c>
      <c r="D51" s="3">
        <v>1.2979999999999999E-3</v>
      </c>
      <c r="E51" s="3">
        <v>1.2810999999999999E-2</v>
      </c>
      <c r="F51" s="3">
        <v>0</v>
      </c>
      <c r="G51" s="3">
        <v>0</v>
      </c>
      <c r="H51" s="3">
        <v>0</v>
      </c>
      <c r="I51" s="3">
        <v>6.7283819999999999</v>
      </c>
      <c r="J51" s="3">
        <v>1</v>
      </c>
      <c r="K51" s="3">
        <v>1</v>
      </c>
      <c r="L51" s="3">
        <v>407</v>
      </c>
      <c r="M51" s="3">
        <v>450</v>
      </c>
    </row>
    <row r="52" spans="1:13" x14ac:dyDescent="0.3">
      <c r="A52" s="3" t="s">
        <v>5</v>
      </c>
      <c r="B52" s="3">
        <v>2788900</v>
      </c>
      <c r="C52" s="3">
        <v>38352.708725999997</v>
      </c>
      <c r="D52" s="3">
        <v>1.3752E-2</v>
      </c>
      <c r="E52" s="3">
        <v>0.13134499999999999</v>
      </c>
      <c r="F52" s="3">
        <v>0</v>
      </c>
      <c r="G52" s="3">
        <v>0</v>
      </c>
      <c r="H52" s="3">
        <v>0</v>
      </c>
      <c r="I52" s="3">
        <v>66.097588000000002</v>
      </c>
      <c r="J52" s="3">
        <v>1</v>
      </c>
      <c r="K52" s="3">
        <v>1</v>
      </c>
      <c r="L52" s="3">
        <v>407</v>
      </c>
      <c r="M52" s="3">
        <v>450</v>
      </c>
    </row>
    <row r="53" spans="1:13" x14ac:dyDescent="0.3">
      <c r="A53" s="3" t="s">
        <v>6</v>
      </c>
      <c r="B53" s="3">
        <v>2788900</v>
      </c>
      <c r="C53" s="3">
        <v>57395.373871000003</v>
      </c>
      <c r="D53" s="3">
        <v>2.0580000000000001E-2</v>
      </c>
      <c r="E53" s="3">
        <v>0.39493400000000001</v>
      </c>
      <c r="F53" s="3">
        <v>5608.2046039999996</v>
      </c>
      <c r="G53" s="3">
        <v>9.7711790000000001</v>
      </c>
      <c r="H53" s="3">
        <v>0</v>
      </c>
      <c r="I53" s="3">
        <v>265.83041400000002</v>
      </c>
      <c r="J53" s="3">
        <v>1</v>
      </c>
      <c r="K53" s="3">
        <v>1</v>
      </c>
      <c r="L53" s="3">
        <v>1632</v>
      </c>
      <c r="M53" s="3">
        <v>1632</v>
      </c>
    </row>
    <row r="54" spans="1:13" x14ac:dyDescent="0.3">
      <c r="A54" s="3" t="s">
        <v>7</v>
      </c>
      <c r="B54" s="3">
        <v>2788900</v>
      </c>
      <c r="C54" s="3">
        <v>2321716.1364989998</v>
      </c>
      <c r="D54" s="3">
        <v>0.83248500000000003</v>
      </c>
      <c r="E54" s="3">
        <v>11.779147999999999</v>
      </c>
      <c r="F54" s="3">
        <v>231840.78573</v>
      </c>
      <c r="G54" s="3">
        <v>9.9857510000000005</v>
      </c>
      <c r="H54" s="3">
        <v>0</v>
      </c>
      <c r="I54" s="3">
        <v>6627.8569340000004</v>
      </c>
      <c r="J54" s="3">
        <v>1</v>
      </c>
      <c r="K54" s="3">
        <v>19</v>
      </c>
      <c r="L54" s="3">
        <v>1632</v>
      </c>
      <c r="M54" s="3">
        <v>1632</v>
      </c>
    </row>
    <row r="55" spans="1:13" x14ac:dyDescent="0.3">
      <c r="A55" s="3" t="s">
        <v>42</v>
      </c>
      <c r="B55" s="3">
        <v>2788900</v>
      </c>
      <c r="C55" s="3">
        <v>73388.730733000004</v>
      </c>
      <c r="D55" s="3">
        <v>2.6315000000000002E-2</v>
      </c>
      <c r="E55" s="3">
        <v>0.47875000000000001</v>
      </c>
      <c r="F55" s="3">
        <v>8789.5257099999999</v>
      </c>
      <c r="G55" s="3">
        <v>11.976668999999999</v>
      </c>
      <c r="H55" s="3">
        <v>0</v>
      </c>
      <c r="I55" s="3">
        <v>283.91339099999999</v>
      </c>
      <c r="J55" s="3">
        <v>1</v>
      </c>
      <c r="K55" s="3">
        <v>19</v>
      </c>
      <c r="L55" s="3">
        <v>1632</v>
      </c>
      <c r="M55" s="3">
        <v>1632</v>
      </c>
    </row>
    <row r="56" spans="1:13" x14ac:dyDescent="0.3">
      <c r="A56" s="3" t="s">
        <v>43</v>
      </c>
      <c r="B56" s="3">
        <v>2788900</v>
      </c>
      <c r="C56" s="3">
        <v>8673.1989709999998</v>
      </c>
      <c r="D56" s="3">
        <v>3.1099999999999999E-3</v>
      </c>
      <c r="E56" s="3">
        <v>4.1667999999999997E-2</v>
      </c>
      <c r="F56" s="3">
        <v>389.83929799999999</v>
      </c>
      <c r="G56" s="3">
        <v>4.494758</v>
      </c>
      <c r="H56" s="3">
        <v>0</v>
      </c>
      <c r="I56" s="3">
        <v>22.605795000000001</v>
      </c>
      <c r="J56" s="3">
        <v>1</v>
      </c>
      <c r="K56" s="3">
        <v>1</v>
      </c>
      <c r="L56" s="3">
        <v>1632</v>
      </c>
      <c r="M56" s="3">
        <v>1632</v>
      </c>
    </row>
    <row r="57" spans="1:13" x14ac:dyDescent="0.3">
      <c r="A57" s="3" t="s">
        <v>44</v>
      </c>
      <c r="B57" s="3">
        <v>2788900</v>
      </c>
      <c r="C57" s="3">
        <v>22592.137042999999</v>
      </c>
      <c r="D57" s="3">
        <v>8.1010000000000006E-3</v>
      </c>
      <c r="E57" s="3">
        <v>6.1662000000000002E-2</v>
      </c>
      <c r="F57" s="3">
        <v>0</v>
      </c>
      <c r="G57" s="3">
        <v>0</v>
      </c>
      <c r="H57" s="3">
        <v>0</v>
      </c>
      <c r="I57" s="3">
        <v>20.574797</v>
      </c>
      <c r="J57" s="3">
        <v>1</v>
      </c>
      <c r="K57" s="3">
        <v>1</v>
      </c>
      <c r="L57" s="3">
        <v>407</v>
      </c>
      <c r="M57" s="3">
        <v>450</v>
      </c>
    </row>
    <row r="58" spans="1:13" x14ac:dyDescent="0.3">
      <c r="A58" s="3" t="s">
        <v>45</v>
      </c>
      <c r="B58" s="3">
        <v>2788900</v>
      </c>
      <c r="C58" s="3">
        <v>390778.89529000001</v>
      </c>
      <c r="D58" s="3">
        <v>0.14011899999999999</v>
      </c>
      <c r="E58" s="3">
        <v>1.023779</v>
      </c>
      <c r="F58" s="3">
        <v>10929.872036999999</v>
      </c>
      <c r="G58" s="3">
        <v>2.796945</v>
      </c>
      <c r="H58" s="3">
        <v>0</v>
      </c>
      <c r="I58" s="3">
        <v>553.85968000000003</v>
      </c>
      <c r="J58" s="3">
        <v>1</v>
      </c>
      <c r="K58" s="3">
        <v>19</v>
      </c>
      <c r="L58" s="3">
        <v>1546</v>
      </c>
      <c r="M58" s="3">
        <v>1546</v>
      </c>
    </row>
    <row r="59" spans="1:13" x14ac:dyDescent="0.3">
      <c r="A59" s="3" t="s">
        <v>46</v>
      </c>
      <c r="B59" s="3">
        <v>2788900</v>
      </c>
      <c r="C59" s="3">
        <v>495432.96208999999</v>
      </c>
      <c r="D59" s="3">
        <v>0.177645</v>
      </c>
      <c r="E59" s="3">
        <v>1.4523539999999999</v>
      </c>
      <c r="F59" s="3">
        <v>20109.237120999998</v>
      </c>
      <c r="G59" s="3">
        <v>4.0589219999999999</v>
      </c>
      <c r="H59" s="3">
        <v>0</v>
      </c>
      <c r="I59" s="3">
        <v>812.26593000000003</v>
      </c>
      <c r="J59" s="3">
        <v>1</v>
      </c>
      <c r="K59" s="3">
        <v>19</v>
      </c>
      <c r="L59" s="3">
        <v>1632</v>
      </c>
      <c r="M59" s="3">
        <v>1632</v>
      </c>
    </row>
    <row r="60" spans="1:13" x14ac:dyDescent="0.3">
      <c r="A60" s="3" t="s">
        <v>47</v>
      </c>
      <c r="B60" s="3">
        <v>2788900</v>
      </c>
      <c r="C60" s="3">
        <v>220166.191842</v>
      </c>
      <c r="D60" s="3">
        <v>7.8944E-2</v>
      </c>
      <c r="E60" s="3">
        <v>1.4362490000000001</v>
      </c>
      <c r="F60" s="3">
        <v>26368.577334000001</v>
      </c>
      <c r="G60" s="3">
        <v>11.97667</v>
      </c>
      <c r="H60" s="3">
        <v>0</v>
      </c>
      <c r="I60" s="3">
        <v>851.74023399999999</v>
      </c>
      <c r="J60" s="3">
        <v>1</v>
      </c>
      <c r="K60" s="3">
        <v>19</v>
      </c>
      <c r="L60" s="3">
        <v>1632</v>
      </c>
      <c r="M60" s="3">
        <v>1632</v>
      </c>
    </row>
    <row r="61" spans="1:13" x14ac:dyDescent="0.3">
      <c r="A61" s="3" t="s">
        <v>48</v>
      </c>
      <c r="B61" s="3">
        <v>2788900</v>
      </c>
      <c r="C61" s="3">
        <v>235107.357147</v>
      </c>
      <c r="D61" s="3">
        <v>8.4301000000000001E-2</v>
      </c>
      <c r="E61" s="3">
        <v>0.97382899999999994</v>
      </c>
      <c r="F61" s="3">
        <v>8979.2775020000008</v>
      </c>
      <c r="G61" s="3">
        <v>3.8192240000000002</v>
      </c>
      <c r="H61" s="3">
        <v>0</v>
      </c>
      <c r="I61" s="3">
        <v>573.53692599999999</v>
      </c>
      <c r="J61" s="3">
        <v>1</v>
      </c>
      <c r="K61" s="3">
        <v>1</v>
      </c>
      <c r="L61" s="3">
        <v>1546</v>
      </c>
      <c r="M61" s="3">
        <v>1546</v>
      </c>
    </row>
    <row r="62" spans="1:13" x14ac:dyDescent="0.3">
      <c r="A62" s="3" t="s">
        <v>49</v>
      </c>
      <c r="B62" s="3">
        <v>2788900</v>
      </c>
      <c r="C62" s="3">
        <v>158300.25367899999</v>
      </c>
      <c r="D62" s="3">
        <v>5.6760999999999999E-2</v>
      </c>
      <c r="E62" s="3">
        <v>0.353601</v>
      </c>
      <c r="F62" s="3">
        <v>0</v>
      </c>
      <c r="G62" s="3">
        <v>0</v>
      </c>
      <c r="H62" s="3">
        <v>0</v>
      </c>
      <c r="I62" s="3">
        <v>63.680508000000003</v>
      </c>
      <c r="J62" s="3">
        <v>1</v>
      </c>
      <c r="K62" s="3">
        <v>1</v>
      </c>
      <c r="L62" s="3">
        <v>376</v>
      </c>
      <c r="M62" s="3">
        <v>450</v>
      </c>
    </row>
    <row r="63" spans="1:13" x14ac:dyDescent="0.3">
      <c r="A63" s="3" t="s">
        <v>50</v>
      </c>
      <c r="B63" s="3">
        <v>2788900</v>
      </c>
      <c r="C63" s="3">
        <v>11905702.211679</v>
      </c>
      <c r="D63" s="3">
        <v>4.2689599999999999</v>
      </c>
      <c r="E63" s="3">
        <v>25.189499000000001</v>
      </c>
      <c r="F63" s="3">
        <v>247538.76926299999</v>
      </c>
      <c r="G63" s="3">
        <v>2.079161</v>
      </c>
      <c r="H63" s="3">
        <v>0</v>
      </c>
      <c r="I63" s="3">
        <v>14430.940430000001</v>
      </c>
      <c r="J63" s="3">
        <v>1</v>
      </c>
      <c r="K63" s="3">
        <v>19</v>
      </c>
      <c r="L63" s="3">
        <v>1546</v>
      </c>
      <c r="M63" s="3">
        <v>1546</v>
      </c>
    </row>
    <row r="64" spans="1:13" x14ac:dyDescent="0.3">
      <c r="A64" s="3" t="s">
        <v>51</v>
      </c>
      <c r="B64" s="3">
        <v>2788900</v>
      </c>
      <c r="C64" s="3">
        <v>12519276.013721</v>
      </c>
      <c r="D64" s="3">
        <v>4.4889659999999996</v>
      </c>
      <c r="E64" s="3">
        <v>26.999459000000002</v>
      </c>
      <c r="F64" s="3">
        <v>282886.62332000001</v>
      </c>
      <c r="G64" s="3">
        <v>2.2596080000000001</v>
      </c>
      <c r="H64" s="3">
        <v>0</v>
      </c>
      <c r="I64" s="3">
        <v>15246.465819999999</v>
      </c>
      <c r="J64" s="3">
        <v>1</v>
      </c>
      <c r="K64" s="3">
        <v>19</v>
      </c>
      <c r="L64" s="3">
        <v>1546</v>
      </c>
      <c r="M64" s="3">
        <v>1546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Base</vt:lpstr>
      <vt:lpstr>Experiment</vt:lpstr>
    </vt:vector>
  </TitlesOfParts>
  <Company>Cambridge Systematics,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2018-02-13T13:35:13Z</dcterms:created>
  <dcterms:modified xsi:type="dcterms:W3CDTF">2018-02-13T14:42:27Z</dcterms:modified>
</cp:coreProperties>
</file>