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ey\GPVI_Model\"/>
    </mc:Choice>
  </mc:AlternateContent>
  <xr:revisionPtr revIDLastSave="0" documentId="13_ncr:1_{C217B383-8605-4339-AADB-919D48769E0B}" xr6:coauthVersionLast="46" xr6:coauthVersionMax="46" xr10:uidLastSave="{00000000-0000-0000-0000-000000000000}"/>
  <bookViews>
    <workbookView xWindow="-110" yWindow="-110" windowWidth="19420" windowHeight="10420" tabRatio="500" firstSheet="1" activeTab="4" xr2:uid="{00000000-000D-0000-FFFF-FFFF00000000}"/>
  </bookViews>
  <sheets>
    <sheet name="Clustering" sheetId="1" r:id="rId1"/>
    <sheet name="KinaseActivation" sheetId="2" r:id="rId2"/>
    <sheet name="LAT_Pars" sheetId="4" r:id="rId3"/>
    <sheet name="CalciumModule" sheetId="5" r:id="rId4"/>
    <sheet name="InitialConcentrations" sheetId="3" r:id="rId5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8" i="3" l="1"/>
  <c r="B27" i="3"/>
  <c r="D30" i="2"/>
  <c r="B13" i="3"/>
  <c r="D2" i="3"/>
  <c r="B10" i="3" l="1"/>
  <c r="B9" i="1"/>
</calcChain>
</file>

<file path=xl/sharedStrings.xml><?xml version="1.0" encoding="utf-8"?>
<sst xmlns="http://schemas.openxmlformats.org/spreadsheetml/2006/main" count="121" uniqueCount="107">
  <si>
    <t>Parname</t>
  </si>
  <si>
    <t>Pars_Horm</t>
  </si>
  <si>
    <t>Pars_ColIII</t>
  </si>
  <si>
    <t>Pars_CRP</t>
  </si>
  <si>
    <t>Pars_III-30</t>
  </si>
  <si>
    <t>k1</t>
  </si>
  <si>
    <t>k2</t>
  </si>
  <si>
    <t>k3</t>
  </si>
  <si>
    <t>k_1</t>
  </si>
  <si>
    <t>k_2</t>
  </si>
  <si>
    <t>Kf_Ligation</t>
  </si>
  <si>
    <t>Kr_Ligation</t>
  </si>
  <si>
    <t>alpha</t>
  </si>
  <si>
    <t>Name</t>
  </si>
  <si>
    <t>Value</t>
  </si>
  <si>
    <t>kcat_SFK</t>
  </si>
  <si>
    <t>KM_SFK</t>
  </si>
  <si>
    <t>kr_P</t>
  </si>
  <si>
    <t>kcat_CD148</t>
  </si>
  <si>
    <t>KM_CD148</t>
  </si>
  <si>
    <t>kf_Syk</t>
  </si>
  <si>
    <t>kf_TULA2</t>
  </si>
  <si>
    <t>kr_TULA2</t>
  </si>
  <si>
    <t>GPVI</t>
  </si>
  <si>
    <t>Clusters</t>
  </si>
  <si>
    <t>MembraneArea</t>
  </si>
  <si>
    <t>NA</t>
  </si>
  <si>
    <t>CRP</t>
  </si>
  <si>
    <t>GPVI_Act</t>
  </si>
  <si>
    <t>GPVI_P</t>
  </si>
  <si>
    <t>SFK_A</t>
  </si>
  <si>
    <t>SFK</t>
  </si>
  <si>
    <t>Syk</t>
  </si>
  <si>
    <t>CD148_A</t>
  </si>
  <si>
    <t>CD148</t>
  </si>
  <si>
    <t>Syk_A</t>
  </si>
  <si>
    <t>Syk_AA</t>
  </si>
  <si>
    <t>TULA2_A</t>
  </si>
  <si>
    <t>TULA2</t>
  </si>
  <si>
    <t>kf_CD148</t>
  </si>
  <si>
    <t>kr_CD148</t>
  </si>
  <si>
    <t>S</t>
  </si>
  <si>
    <t>V</t>
  </si>
  <si>
    <t>kf_TULASyk</t>
  </si>
  <si>
    <t>kr_Syk</t>
  </si>
  <si>
    <t>Avog</t>
  </si>
  <si>
    <t>Ip</t>
  </si>
  <si>
    <t>pp_act</t>
  </si>
  <si>
    <t>Monomer_Size</t>
  </si>
  <si>
    <t>nm</t>
  </si>
  <si>
    <t>l</t>
  </si>
  <si>
    <t>amount of phospho CD148</t>
  </si>
  <si>
    <t>CRP conc</t>
  </si>
  <si>
    <t>kcat_Syk</t>
  </si>
  <si>
    <t>KM_Syk</t>
  </si>
  <si>
    <t>V_SykKM</t>
  </si>
  <si>
    <t>Kr_LAT</t>
  </si>
  <si>
    <t>LAT</t>
  </si>
  <si>
    <t>LAT_p</t>
  </si>
  <si>
    <t>JM_Vol</t>
  </si>
  <si>
    <t>KD_Syk</t>
  </si>
  <si>
    <t>PLCg2</t>
  </si>
  <si>
    <t>PI3K</t>
  </si>
  <si>
    <t>LAT_PLCg2</t>
  </si>
  <si>
    <t>LAT_PI3K_PLCg2</t>
  </si>
  <si>
    <t>PIP2</t>
  </si>
  <si>
    <t>PIP3</t>
  </si>
  <si>
    <t>kD_PI3K</t>
  </si>
  <si>
    <t>kcat_PI3K</t>
  </si>
  <si>
    <t>KM_PI3K</t>
  </si>
  <si>
    <t>kr_PIP3</t>
  </si>
  <si>
    <t>kcat_Btk</t>
  </si>
  <si>
    <t>KM_Btk</t>
  </si>
  <si>
    <t>kD_Btk</t>
  </si>
  <si>
    <t>kr_PLCg2</t>
  </si>
  <si>
    <t>Btk</t>
  </si>
  <si>
    <t>PLCg2_A</t>
  </si>
  <si>
    <t>kD_PLCg2</t>
  </si>
  <si>
    <t>V_IM</t>
  </si>
  <si>
    <t>V_DTS</t>
  </si>
  <si>
    <t>k_IP3K</t>
  </si>
  <si>
    <t>KM_IP3K</t>
  </si>
  <si>
    <t>kcat_PLCg2</t>
  </si>
  <si>
    <t>KM_PLCg2</t>
  </si>
  <si>
    <t>kr_IP3</t>
  </si>
  <si>
    <t>kr_Buf</t>
  </si>
  <si>
    <t>kf_Buf</t>
  </si>
  <si>
    <t>Ca_cyt</t>
  </si>
  <si>
    <t>Ca_dts</t>
  </si>
  <si>
    <t>Ca_buf</t>
  </si>
  <si>
    <t>buf</t>
  </si>
  <si>
    <t>IP3R_n</t>
  </si>
  <si>
    <t>IP3R_o</t>
  </si>
  <si>
    <t>IP3R_a</t>
  </si>
  <si>
    <t>IP3R_i1</t>
  </si>
  <si>
    <t>IP3R_i2</t>
  </si>
  <si>
    <t>IP3R_s</t>
  </si>
  <si>
    <t>Serca2b_e1</t>
  </si>
  <si>
    <t>Serca2b_e1_ca</t>
  </si>
  <si>
    <t>Serca2b_e1_2ca</t>
  </si>
  <si>
    <t>Serca2b_e2</t>
  </si>
  <si>
    <t>Serca2b_e1_2ca_p</t>
  </si>
  <si>
    <t>Serca2b_e2_2ca_p</t>
  </si>
  <si>
    <t>Serca2b_e2_p</t>
  </si>
  <si>
    <t>IP3</t>
  </si>
  <si>
    <t>IP3R_General</t>
  </si>
  <si>
    <t>tmp, actual: 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</si>
</sst>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204"/>
    </font>
    <font>
      <sz val="10"/>
      <color rgb="FF6897BB"/>
      <name val="JetBrains Mono"/>
      <family val="3"/>
      <charset val="1"/>
    </font>
    <font>
      <sz val="11"/>
      <color rgb="FFC9211E"/>
      <name val="Calibri"/>
      <family val="2"/>
      <charset val="204"/>
    </font>
    <font>
      <sz val="10"/>
      <color rgb="FFA9B7C6"/>
      <name val="JetBrains Mono"/>
      <family val="3"/>
    </font>
    <font>
      <sz val="10"/>
      <color rgb="FF6A8759"/>
      <name val="JetBrains Mono"/>
      <family val="3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2" fillId="0" borderId="0" xfId="0" applyFont="1"/>
    <xf numFmtId="0" fontId="4" fillId="0" borderId="0" xfId="0" applyFont="1" applyAlignment="1">
      <alignment vertical="center"/>
    </xf>
    <xf numFmtId="2" fontId="0" fillId="0" borderId="0" xfId="0" applyNumberForma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2" fontId="6" fillId="0" borderId="0" xfId="0" applyNumberFormat="1" applyFont="1"/>
    <xf numFmtId="11" fontId="6" fillId="0" borderId="0" xfId="0" applyNumberFormat="1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>
      <selection activeCell="B7" sqref="B7"/>
    </sheetView>
  </sheetViews>
  <sheetFormatPr defaultColWidth="8.6328125" defaultRowHeight="14.5"/>
  <cols>
    <col min="1" max="1" width="12.1796875" customWidth="1"/>
    <col min="2" max="2" width="18" customWidth="1"/>
    <col min="7" max="7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>
        <v>767354.79520000005</v>
      </c>
      <c r="C2" s="2">
        <v>9.9999999999999995E-7</v>
      </c>
      <c r="D2">
        <v>24957.68492</v>
      </c>
      <c r="E2">
        <v>953161.89910000004</v>
      </c>
      <c r="F2" s="1">
        <v>767354.79520000005</v>
      </c>
    </row>
    <row r="3" spans="1:6">
      <c r="A3" t="s">
        <v>6</v>
      </c>
      <c r="B3" s="2">
        <v>619.23848139999996</v>
      </c>
      <c r="C3">
        <v>155.98945370000001</v>
      </c>
      <c r="D3">
        <v>839.58068600000001</v>
      </c>
      <c r="E3">
        <v>5167.5595169999997</v>
      </c>
      <c r="F3" s="2">
        <v>619.23848139999996</v>
      </c>
    </row>
    <row r="4" spans="1:6">
      <c r="A4" t="s">
        <v>7</v>
      </c>
      <c r="B4">
        <v>7.3138774379999999E-3</v>
      </c>
      <c r="C4">
        <v>0.20745076339999999</v>
      </c>
      <c r="D4">
        <v>0.24447398179999999</v>
      </c>
      <c r="E4">
        <v>2.1793286530000001E-2</v>
      </c>
      <c r="F4">
        <v>7.3138774379999999E-3</v>
      </c>
    </row>
    <row r="5" spans="1:6">
      <c r="A5" t="s">
        <v>8</v>
      </c>
      <c r="B5" s="1">
        <v>1.994524857</v>
      </c>
      <c r="C5" s="2">
        <v>0.74092501860000004</v>
      </c>
      <c r="D5">
        <v>0.87203168149999999</v>
      </c>
      <c r="E5">
        <v>1.4738563899999999</v>
      </c>
      <c r="F5" s="1">
        <v>1.994524857</v>
      </c>
    </row>
    <row r="6" spans="1:6">
      <c r="A6" t="s">
        <v>9</v>
      </c>
      <c r="B6">
        <v>6892.0877700000001</v>
      </c>
      <c r="C6" s="2">
        <v>133113.86790000001</v>
      </c>
      <c r="D6">
        <v>244457.9094</v>
      </c>
      <c r="E6">
        <v>13055.80594</v>
      </c>
      <c r="F6">
        <v>6892.0877700000001</v>
      </c>
    </row>
    <row r="7" spans="1:6">
      <c r="A7" t="s">
        <v>10</v>
      </c>
      <c r="B7">
        <v>1.5E-3</v>
      </c>
    </row>
    <row r="8" spans="1:6">
      <c r="A8" t="s">
        <v>11</v>
      </c>
      <c r="B8">
        <v>0.1</v>
      </c>
    </row>
    <row r="9" spans="1:6">
      <c r="A9" t="s">
        <v>12</v>
      </c>
      <c r="B9">
        <f>70000/4.8</f>
        <v>14583.333333333334</v>
      </c>
    </row>
    <row r="10" spans="1:6">
      <c r="A10" t="s">
        <v>41</v>
      </c>
      <c r="B10" s="2">
        <v>7.0000000000000004E-11</v>
      </c>
    </row>
    <row r="11" spans="1:6">
      <c r="A11" t="s">
        <v>42</v>
      </c>
      <c r="B11" s="2">
        <v>4.7999999999999999E-15</v>
      </c>
    </row>
    <row r="12" spans="1:6">
      <c r="A12" t="s">
        <v>45</v>
      </c>
      <c r="B12" s="2">
        <v>6.02E+17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opLeftCell="A10" zoomScaleNormal="100" workbookViewId="0">
      <selection activeCell="B23" sqref="B23"/>
    </sheetView>
  </sheetViews>
  <sheetFormatPr defaultColWidth="8.6328125" defaultRowHeight="14.5"/>
  <cols>
    <col min="1" max="1" width="18.453125" customWidth="1"/>
    <col min="2" max="2" width="11" bestFit="1" customWidth="1"/>
    <col min="3" max="3" width="11.81640625" bestFit="1" customWidth="1"/>
  </cols>
  <sheetData>
    <row r="1" spans="1:3">
      <c r="A1" t="s">
        <v>0</v>
      </c>
      <c r="B1" t="s">
        <v>1</v>
      </c>
    </row>
    <row r="2" spans="1:3">
      <c r="A2" s="4" t="s">
        <v>15</v>
      </c>
      <c r="B2">
        <v>2.1</v>
      </c>
    </row>
    <row r="3" spans="1:3">
      <c r="A3" t="s">
        <v>16</v>
      </c>
      <c r="B3">
        <v>3</v>
      </c>
    </row>
    <row r="4" spans="1:3">
      <c r="A4" t="s">
        <v>17</v>
      </c>
      <c r="B4" s="2">
        <v>0.1</v>
      </c>
    </row>
    <row r="5" spans="1:3">
      <c r="A5" t="s">
        <v>18</v>
      </c>
      <c r="B5">
        <v>9.6999999999999993</v>
      </c>
    </row>
    <row r="6" spans="1:3">
      <c r="A6" t="s">
        <v>19</v>
      </c>
      <c r="B6">
        <v>9100</v>
      </c>
    </row>
    <row r="7" spans="1:3">
      <c r="A7" s="4" t="s">
        <v>39</v>
      </c>
      <c r="B7">
        <v>2</v>
      </c>
    </row>
    <row r="8" spans="1:3">
      <c r="A8" s="4" t="s">
        <v>40</v>
      </c>
      <c r="B8">
        <v>0.05</v>
      </c>
    </row>
    <row r="9" spans="1:3">
      <c r="A9" s="3" t="s">
        <v>20</v>
      </c>
      <c r="B9">
        <v>68</v>
      </c>
    </row>
    <row r="10" spans="1:3">
      <c r="A10" s="3" t="s">
        <v>44</v>
      </c>
      <c r="B10">
        <v>80</v>
      </c>
    </row>
    <row r="11" spans="1:3">
      <c r="A11" t="s">
        <v>27</v>
      </c>
      <c r="B11" s="5">
        <v>100</v>
      </c>
      <c r="C11" t="s">
        <v>52</v>
      </c>
    </row>
    <row r="12" spans="1:3">
      <c r="A12" s="3" t="s">
        <v>53</v>
      </c>
      <c r="B12">
        <v>11.85</v>
      </c>
    </row>
    <row r="13" spans="1:3">
      <c r="A13" s="3" t="s">
        <v>54</v>
      </c>
      <c r="B13">
        <v>9.1</v>
      </c>
    </row>
    <row r="14" spans="1:3">
      <c r="A14" s="6" t="s">
        <v>43</v>
      </c>
      <c r="B14">
        <v>1</v>
      </c>
    </row>
    <row r="15" spans="1:3">
      <c r="A15" s="3" t="s">
        <v>22</v>
      </c>
      <c r="B15">
        <v>0.1</v>
      </c>
    </row>
    <row r="16" spans="1:3">
      <c r="A16" s="4" t="s">
        <v>21</v>
      </c>
      <c r="B16">
        <v>1</v>
      </c>
    </row>
    <row r="17" spans="1:4">
      <c r="A17" t="s">
        <v>47</v>
      </c>
      <c r="B17" s="2">
        <v>6.0000000000000001E-3</v>
      </c>
      <c r="C17" t="s">
        <v>51</v>
      </c>
    </row>
    <row r="18" spans="1:4">
      <c r="A18" s="4" t="s">
        <v>48</v>
      </c>
      <c r="B18">
        <v>6.38</v>
      </c>
      <c r="C18" t="s">
        <v>49</v>
      </c>
    </row>
    <row r="19" spans="1:4">
      <c r="A19" t="s">
        <v>34</v>
      </c>
      <c r="B19">
        <v>3600</v>
      </c>
    </row>
    <row r="20" spans="1:4">
      <c r="A20" t="s">
        <v>42</v>
      </c>
      <c r="B20" s="2">
        <v>4.7999999999999999E-15</v>
      </c>
      <c r="C20" t="s">
        <v>50</v>
      </c>
    </row>
    <row r="21" spans="1:4">
      <c r="A21" t="s">
        <v>55</v>
      </c>
      <c r="B21" s="2">
        <v>5.0000000000000002E-5</v>
      </c>
    </row>
    <row r="22" spans="1:4">
      <c r="A22" t="s">
        <v>56</v>
      </c>
      <c r="B22">
        <v>0.45</v>
      </c>
    </row>
    <row r="23" spans="1:4">
      <c r="A23" t="s">
        <v>41</v>
      </c>
      <c r="B23" s="2">
        <v>7.0000000000000004E-11</v>
      </c>
    </row>
    <row r="24" spans="1:4">
      <c r="A24" t="s">
        <v>26</v>
      </c>
      <c r="B24" s="2">
        <v>6.0199999999999997E-17</v>
      </c>
    </row>
    <row r="25" spans="1:4">
      <c r="A25" t="s">
        <v>59</v>
      </c>
      <c r="B25" s="2">
        <v>9.9999999999999998E-17</v>
      </c>
    </row>
    <row r="26" spans="1:4">
      <c r="A26" t="s">
        <v>60</v>
      </c>
      <c r="B26" s="2">
        <v>0.17599999999999999</v>
      </c>
    </row>
    <row r="28" spans="1:4">
      <c r="A28" s="4"/>
    </row>
    <row r="29" spans="1:4">
      <c r="A29" s="4"/>
    </row>
    <row r="30" spans="1:4">
      <c r="C30" s="2"/>
      <c r="D30" s="2">
        <f>4900*B24/B23</f>
        <v>4.213999999999999E-3</v>
      </c>
    </row>
    <row r="31" spans="1:4">
      <c r="A31" s="4"/>
    </row>
    <row r="32" spans="1:4">
      <c r="A32" s="4"/>
      <c r="C32" s="2"/>
    </row>
    <row r="33" spans="1:1">
      <c r="A33" s="4"/>
    </row>
    <row r="34" spans="1:1">
      <c r="A34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DD2-A64F-4A0E-A89F-5EDA701E51C8}">
  <dimension ref="A1:B12"/>
  <sheetViews>
    <sheetView workbookViewId="0">
      <selection activeCell="B12" sqref="B12"/>
    </sheetView>
  </sheetViews>
  <sheetFormatPr defaultRowHeight="14.5"/>
  <cols>
    <col min="1" max="1" width="15.26953125" customWidth="1"/>
  </cols>
  <sheetData>
    <row r="1" spans="1:2">
      <c r="A1" t="s">
        <v>0</v>
      </c>
      <c r="B1" t="s">
        <v>1</v>
      </c>
    </row>
    <row r="2" spans="1:2">
      <c r="A2" t="s">
        <v>77</v>
      </c>
      <c r="B2">
        <v>0.15</v>
      </c>
    </row>
    <row r="3" spans="1:2">
      <c r="A3" s="4" t="s">
        <v>67</v>
      </c>
      <c r="B3">
        <v>0.22</v>
      </c>
    </row>
    <row r="4" spans="1:2">
      <c r="A4" s="4" t="s">
        <v>68</v>
      </c>
      <c r="B4">
        <v>2.8232698260000002</v>
      </c>
    </row>
    <row r="5" spans="1:2">
      <c r="A5" s="4" t="s">
        <v>69</v>
      </c>
      <c r="B5">
        <v>11</v>
      </c>
    </row>
    <row r="6" spans="1:2">
      <c r="A6" s="4" t="s">
        <v>70</v>
      </c>
      <c r="B6" s="5">
        <v>1.6</v>
      </c>
    </row>
    <row r="7" spans="1:2">
      <c r="A7" s="4" t="s">
        <v>62</v>
      </c>
      <c r="B7">
        <v>1900</v>
      </c>
    </row>
    <row r="8" spans="1:2">
      <c r="A8" s="4" t="s">
        <v>71</v>
      </c>
      <c r="B8">
        <v>0.14000000000000001</v>
      </c>
    </row>
    <row r="9" spans="1:2">
      <c r="A9" s="4" t="s">
        <v>72</v>
      </c>
      <c r="B9">
        <v>37</v>
      </c>
    </row>
    <row r="10" spans="1:2">
      <c r="A10" s="4" t="s">
        <v>73</v>
      </c>
      <c r="B10">
        <v>0.64</v>
      </c>
    </row>
    <row r="11" spans="1:2">
      <c r="A11" s="4" t="s">
        <v>74</v>
      </c>
      <c r="B11">
        <v>0.09</v>
      </c>
    </row>
    <row r="12" spans="1:2">
      <c r="A12" s="4" t="s">
        <v>75</v>
      </c>
      <c r="B12">
        <v>11100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2B2B-8F87-46B1-8F65-9604D3DE87AA}">
  <dimension ref="A1:C10"/>
  <sheetViews>
    <sheetView workbookViewId="0">
      <selection activeCell="B11" sqref="B11"/>
    </sheetView>
  </sheetViews>
  <sheetFormatPr defaultRowHeight="14.5"/>
  <sheetData>
    <row r="1" spans="1:3">
      <c r="A1" t="s">
        <v>0</v>
      </c>
      <c r="B1" t="s">
        <v>14</v>
      </c>
    </row>
    <row r="2" spans="1:3">
      <c r="A2" t="s">
        <v>78</v>
      </c>
      <c r="B2" s="2">
        <v>1.0000000000000001E-15</v>
      </c>
    </row>
    <row r="3" spans="1:3">
      <c r="A3" t="s">
        <v>79</v>
      </c>
      <c r="B3" s="2">
        <v>1.4999999999999999E-15</v>
      </c>
    </row>
    <row r="4" spans="1:3">
      <c r="A4" t="s">
        <v>80</v>
      </c>
      <c r="B4">
        <v>0.11651453959999999</v>
      </c>
    </row>
    <row r="5" spans="1:3">
      <c r="A5" t="s">
        <v>81</v>
      </c>
      <c r="B5">
        <v>10.554035239999999</v>
      </c>
    </row>
    <row r="6" spans="1:3">
      <c r="A6" t="s">
        <v>82</v>
      </c>
      <c r="B6">
        <v>0.16</v>
      </c>
      <c r="C6" t="s">
        <v>106</v>
      </c>
    </row>
    <row r="7" spans="1:3">
      <c r="A7" t="s">
        <v>83</v>
      </c>
      <c r="B7">
        <v>5.6</v>
      </c>
    </row>
    <row r="8" spans="1:3">
      <c r="A8" t="s">
        <v>84</v>
      </c>
      <c r="B8">
        <v>7.4999999999999997E-3</v>
      </c>
    </row>
    <row r="9" spans="1:3">
      <c r="A9" t="s">
        <v>86</v>
      </c>
      <c r="B9">
        <v>0.1</v>
      </c>
    </row>
    <row r="10" spans="1:3">
      <c r="A10" t="s">
        <v>85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"/>
  <sheetViews>
    <sheetView tabSelected="1" topLeftCell="A28" zoomScaleNormal="100" workbookViewId="0">
      <selection activeCell="B33" sqref="B33"/>
    </sheetView>
  </sheetViews>
  <sheetFormatPr defaultColWidth="8.6328125" defaultRowHeight="14.5"/>
  <cols>
    <col min="1" max="1" width="16.90625" customWidth="1"/>
    <col min="2" max="2" width="26.54296875" customWidth="1"/>
  </cols>
  <sheetData>
    <row r="1" spans="1:4">
      <c r="A1" t="s">
        <v>13</v>
      </c>
      <c r="B1" t="s">
        <v>14</v>
      </c>
    </row>
    <row r="2" spans="1:4">
      <c r="A2" s="8" t="s">
        <v>23</v>
      </c>
      <c r="B2" s="9">
        <v>1.18E-4</v>
      </c>
      <c r="D2" s="2">
        <f>(5000/(B18*B5))*10^6</f>
        <v>1.1865211200759373E-4</v>
      </c>
    </row>
    <row r="3" spans="1:4">
      <c r="A3" s="8" t="s">
        <v>24</v>
      </c>
      <c r="B3" s="9">
        <v>0</v>
      </c>
    </row>
    <row r="4" spans="1:4">
      <c r="A4" s="8" t="s">
        <v>25</v>
      </c>
      <c r="B4" s="10">
        <v>7.0000000000000004E-11</v>
      </c>
    </row>
    <row r="5" spans="1:4">
      <c r="A5" s="8" t="s">
        <v>26</v>
      </c>
      <c r="B5" s="9">
        <v>6.02E+23</v>
      </c>
    </row>
    <row r="6" spans="1:4">
      <c r="A6" s="8" t="s">
        <v>27</v>
      </c>
      <c r="B6" s="9">
        <v>0</v>
      </c>
    </row>
    <row r="7" spans="1:4">
      <c r="A7" s="8" t="s">
        <v>28</v>
      </c>
      <c r="B7" s="9">
        <v>0</v>
      </c>
    </row>
    <row r="8" spans="1:4">
      <c r="A8" s="8" t="s">
        <v>29</v>
      </c>
      <c r="B8" s="9">
        <v>0</v>
      </c>
    </row>
    <row r="9" spans="1:4">
      <c r="A9" s="8" t="s">
        <v>30</v>
      </c>
      <c r="B9" s="9">
        <v>120</v>
      </c>
    </row>
    <row r="10" spans="1:4">
      <c r="A10" s="8" t="s">
        <v>31</v>
      </c>
      <c r="B10" s="9">
        <f>C10-B9</f>
        <v>16680</v>
      </c>
      <c r="C10">
        <v>16800</v>
      </c>
    </row>
    <row r="11" spans="1:4">
      <c r="A11" s="8" t="s">
        <v>32</v>
      </c>
      <c r="B11" s="9">
        <v>5000</v>
      </c>
    </row>
    <row r="12" spans="1:4">
      <c r="A12" s="8" t="s">
        <v>33</v>
      </c>
      <c r="B12" s="9">
        <v>0</v>
      </c>
    </row>
    <row r="13" spans="1:4">
      <c r="A13" s="8" t="s">
        <v>34</v>
      </c>
      <c r="B13" s="9">
        <f>C13-B12</f>
        <v>3600</v>
      </c>
      <c r="C13">
        <v>3600</v>
      </c>
    </row>
    <row r="14" spans="1:4">
      <c r="A14" s="8" t="s">
        <v>35</v>
      </c>
      <c r="B14" s="9">
        <v>0</v>
      </c>
    </row>
    <row r="15" spans="1:4">
      <c r="A15" s="8" t="s">
        <v>36</v>
      </c>
      <c r="B15" s="9">
        <v>0</v>
      </c>
    </row>
    <row r="16" spans="1:4">
      <c r="A16" s="8" t="s">
        <v>37</v>
      </c>
      <c r="B16" s="9">
        <v>0</v>
      </c>
    </row>
    <row r="17" spans="1:5">
      <c r="A17" s="8" t="s">
        <v>38</v>
      </c>
      <c r="B17" s="9">
        <v>8000</v>
      </c>
    </row>
    <row r="18" spans="1:5">
      <c r="A18" s="8" t="s">
        <v>41</v>
      </c>
      <c r="B18" s="10">
        <v>7.0000000000000004E-11</v>
      </c>
      <c r="E18" s="2">
        <f>B18/B19</f>
        <v>14583.333333333334</v>
      </c>
    </row>
    <row r="19" spans="1:5">
      <c r="A19" s="8" t="s">
        <v>42</v>
      </c>
      <c r="B19" s="10">
        <v>4.7999999999999999E-15</v>
      </c>
    </row>
    <row r="20" spans="1:5">
      <c r="A20" s="8" t="s">
        <v>46</v>
      </c>
      <c r="B20" s="9">
        <v>0</v>
      </c>
    </row>
    <row r="21" spans="1:5">
      <c r="A21" s="8" t="s">
        <v>57</v>
      </c>
      <c r="B21" s="9">
        <v>4900</v>
      </c>
    </row>
    <row r="22" spans="1:5">
      <c r="A22" s="8" t="s">
        <v>58</v>
      </c>
      <c r="B22" s="11">
        <v>0</v>
      </c>
    </row>
    <row r="23" spans="1:5">
      <c r="A23" s="8" t="s">
        <v>61</v>
      </c>
      <c r="B23" s="11">
        <v>2000</v>
      </c>
    </row>
    <row r="24" spans="1:5">
      <c r="A24" s="8" t="s">
        <v>62</v>
      </c>
      <c r="B24" s="11">
        <v>1900</v>
      </c>
    </row>
    <row r="25" spans="1:5">
      <c r="A25" s="8" t="s">
        <v>63</v>
      </c>
      <c r="B25" s="11">
        <v>0</v>
      </c>
      <c r="E25">
        <v>200</v>
      </c>
    </row>
    <row r="26" spans="1:5">
      <c r="A26" s="8" t="s">
        <v>64</v>
      </c>
      <c r="B26" s="11">
        <v>0</v>
      </c>
    </row>
    <row r="27" spans="1:5">
      <c r="A27" s="8" t="s">
        <v>65</v>
      </c>
      <c r="B27" s="10">
        <f>200*602000000000000000*B19</f>
        <v>577920</v>
      </c>
    </row>
    <row r="28" spans="1:5">
      <c r="A28" s="8" t="s">
        <v>66</v>
      </c>
      <c r="B28" s="11">
        <v>0</v>
      </c>
    </row>
    <row r="29" spans="1:5">
      <c r="A29" s="8" t="s">
        <v>76</v>
      </c>
      <c r="B29" s="11">
        <v>0</v>
      </c>
    </row>
    <row r="30" spans="1:5">
      <c r="A30" s="8" t="s">
        <v>87</v>
      </c>
      <c r="B30" s="11">
        <v>0.02</v>
      </c>
    </row>
    <row r="31" spans="1:5">
      <c r="A31" s="8" t="s">
        <v>88</v>
      </c>
      <c r="B31" s="11">
        <v>194.52</v>
      </c>
    </row>
    <row r="32" spans="1:5">
      <c r="A32" s="8" t="s">
        <v>89</v>
      </c>
      <c r="B32" s="2">
        <v>4.2559999999999999E-8</v>
      </c>
    </row>
    <row r="33" spans="1:2">
      <c r="A33" s="8" t="s">
        <v>90</v>
      </c>
      <c r="B33" s="11">
        <v>26.6</v>
      </c>
    </row>
    <row r="34" spans="1:2">
      <c r="A34" s="8" t="s">
        <v>91</v>
      </c>
      <c r="B34" s="11">
        <v>0.63360000000000005</v>
      </c>
    </row>
    <row r="35" spans="1:2">
      <c r="A35" s="8" t="s">
        <v>92</v>
      </c>
      <c r="B35" s="11">
        <v>0.89759999999999995</v>
      </c>
    </row>
    <row r="36" spans="1:2">
      <c r="A36" s="8" t="s">
        <v>93</v>
      </c>
      <c r="B36" s="11">
        <v>0.14599999999999999</v>
      </c>
    </row>
    <row r="37" spans="1:2">
      <c r="A37" s="8" t="s">
        <v>94</v>
      </c>
      <c r="B37" s="11">
        <v>0.10896</v>
      </c>
    </row>
    <row r="38" spans="1:2">
      <c r="A38" s="8" t="s">
        <v>95</v>
      </c>
      <c r="B38" s="11">
        <v>3.3599999999999998E-2</v>
      </c>
    </row>
    <row r="39" spans="1:2">
      <c r="A39" s="8" t="s">
        <v>96</v>
      </c>
      <c r="B39" s="11">
        <v>3.3600000000000001E-3</v>
      </c>
    </row>
    <row r="40" spans="1:2">
      <c r="A40" s="8" t="s">
        <v>97</v>
      </c>
      <c r="B40" s="11">
        <v>0.34399999999999997</v>
      </c>
    </row>
    <row r="41" spans="1:2">
      <c r="A41" s="8" t="s">
        <v>98</v>
      </c>
      <c r="B41" s="11">
        <v>3.8399999999999997E-2</v>
      </c>
    </row>
    <row r="42" spans="1:2">
      <c r="A42" s="7" t="s">
        <v>99</v>
      </c>
      <c r="B42" s="11">
        <v>0</v>
      </c>
    </row>
    <row r="43" spans="1:2">
      <c r="A43" s="7" t="s">
        <v>100</v>
      </c>
      <c r="B43" s="11">
        <v>0.27360000000000001</v>
      </c>
    </row>
    <row r="44" spans="1:2">
      <c r="A44" s="7" t="s">
        <v>101</v>
      </c>
      <c r="B44" s="11">
        <v>0</v>
      </c>
    </row>
    <row r="45" spans="1:2">
      <c r="A45" s="7" t="s">
        <v>102</v>
      </c>
      <c r="B45" s="11">
        <v>0</v>
      </c>
    </row>
    <row r="46" spans="1:2">
      <c r="A46" s="7" t="s">
        <v>103</v>
      </c>
      <c r="B46" s="11">
        <v>9.5999999999999992E-3</v>
      </c>
    </row>
    <row r="47" spans="1:2">
      <c r="A47" s="7" t="s">
        <v>104</v>
      </c>
      <c r="B47" s="11">
        <v>0</v>
      </c>
    </row>
    <row r="48" spans="1:2">
      <c r="A48" s="7" t="s">
        <v>105</v>
      </c>
      <c r="B48" s="11">
        <v>1.2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Clustering</vt:lpstr>
      <vt:lpstr>KinaseActivation</vt:lpstr>
      <vt:lpstr>LAT_Pars</vt:lpstr>
      <vt:lpstr>CalciumModule</vt:lpstr>
      <vt:lpstr>InitialConcentrations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Martyanov</dc:creator>
  <dc:description/>
  <cp:lastModifiedBy>Валерия Канева</cp:lastModifiedBy>
  <cp:revision>2</cp:revision>
  <dcterms:created xsi:type="dcterms:W3CDTF">2020-11-30T10:11:21Z</dcterms:created>
  <dcterms:modified xsi:type="dcterms:W3CDTF">2021-02-26T15:20:57Z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