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МОптим 4\"/>
    </mc:Choice>
  </mc:AlternateContent>
  <bookViews>
    <workbookView xWindow="0" yWindow="0" windowWidth="11436" windowHeight="6744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E2" i="1"/>
  <c r="D2" i="1"/>
  <c r="D3" i="1"/>
  <c r="C3" i="1"/>
  <c r="I24" i="1" l="1"/>
  <c r="I25" i="1"/>
  <c r="I26" i="1"/>
  <c r="I27" i="1"/>
  <c r="I28" i="1"/>
  <c r="I29" i="1"/>
  <c r="H24" i="1"/>
  <c r="H25" i="1"/>
  <c r="H26" i="1"/>
  <c r="H27" i="1"/>
  <c r="H28" i="1"/>
  <c r="H29" i="1"/>
  <c r="AJ22" i="1"/>
  <c r="AI22" i="1"/>
  <c r="AI21" i="1"/>
  <c r="AH21" i="1"/>
  <c r="AH22" i="1"/>
  <c r="AH20" i="1"/>
  <c r="AG20" i="1"/>
  <c r="AG21" i="1"/>
  <c r="AG22" i="1"/>
  <c r="AG19" i="1"/>
  <c r="AF19" i="1"/>
  <c r="AF20" i="1"/>
  <c r="AF21" i="1"/>
  <c r="AF22" i="1"/>
  <c r="AF18" i="1"/>
  <c r="AE17" i="1"/>
  <c r="AE18" i="1"/>
  <c r="AE19" i="1"/>
  <c r="AE20" i="1"/>
  <c r="AE21" i="1"/>
  <c r="AE22" i="1"/>
  <c r="AD17" i="1"/>
  <c r="T17" i="1"/>
  <c r="G24" i="1"/>
  <c r="G25" i="1"/>
  <c r="G26" i="1"/>
  <c r="G27" i="1"/>
  <c r="G28" i="1"/>
  <c r="G29" i="1"/>
  <c r="F24" i="1"/>
  <c r="F25" i="1"/>
  <c r="F26" i="1"/>
  <c r="F27" i="1"/>
  <c r="F28" i="1"/>
  <c r="F29" i="1"/>
  <c r="E24" i="1"/>
  <c r="E25" i="1"/>
  <c r="E26" i="1"/>
  <c r="E27" i="1"/>
  <c r="E28" i="1"/>
  <c r="E29" i="1"/>
  <c r="D24" i="1"/>
  <c r="D25" i="1"/>
  <c r="D26" i="1"/>
  <c r="D27" i="1"/>
  <c r="D28" i="1"/>
  <c r="D29" i="1"/>
  <c r="Z22" i="1"/>
  <c r="Y22" i="1"/>
  <c r="Y21" i="1"/>
  <c r="X21" i="1"/>
  <c r="X22" i="1"/>
  <c r="X20" i="1"/>
  <c r="W20" i="1"/>
  <c r="W21" i="1"/>
  <c r="W22" i="1"/>
  <c r="W19" i="1"/>
  <c r="V19" i="1"/>
  <c r="V20" i="1"/>
  <c r="V21" i="1"/>
  <c r="V22" i="1"/>
  <c r="V18" i="1"/>
  <c r="U17" i="1"/>
  <c r="U18" i="1"/>
  <c r="U19" i="1"/>
  <c r="U20" i="1"/>
  <c r="U21" i="1"/>
  <c r="U22" i="1"/>
  <c r="P22" i="1"/>
  <c r="O22" i="1"/>
  <c r="O21" i="1"/>
  <c r="N22" i="1"/>
  <c r="N21" i="1"/>
  <c r="N20" i="1"/>
  <c r="M21" i="1"/>
  <c r="M22" i="1"/>
  <c r="M20" i="1"/>
  <c r="M19" i="1"/>
  <c r="L20" i="1"/>
  <c r="L21" i="1"/>
  <c r="L22" i="1"/>
  <c r="L18" i="1"/>
  <c r="L19" i="1"/>
  <c r="K19" i="1"/>
  <c r="K20" i="1"/>
  <c r="K21" i="1"/>
  <c r="K22" i="1"/>
  <c r="K18" i="1"/>
  <c r="H17" i="1"/>
  <c r="B25" i="1" s="1"/>
  <c r="H18" i="1"/>
  <c r="B26" i="1" s="1"/>
  <c r="H19" i="1"/>
  <c r="B27" i="1" s="1"/>
  <c r="H20" i="1"/>
  <c r="B28" i="1" s="1"/>
  <c r="H21" i="1"/>
  <c r="B29" i="1" s="1"/>
  <c r="G18" i="1"/>
  <c r="C26" i="1" s="1"/>
  <c r="G19" i="1"/>
  <c r="C27" i="1" s="1"/>
  <c r="G20" i="1"/>
  <c r="C28" i="1" s="1"/>
  <c r="G21" i="1"/>
  <c r="C29" i="1" s="1"/>
  <c r="G17" i="1"/>
  <c r="C25" i="1" s="1"/>
  <c r="J21" i="1" l="1"/>
  <c r="AD21" i="1" s="1"/>
  <c r="A27" i="1"/>
  <c r="J22" i="1"/>
  <c r="AD22" i="1" s="1"/>
  <c r="J20" i="1"/>
  <c r="J19" i="1"/>
  <c r="A25" i="1"/>
  <c r="A29" i="1"/>
  <c r="A26" i="1"/>
  <c r="J18" i="1"/>
  <c r="A28" i="1"/>
  <c r="R11" i="1"/>
  <c r="P11" i="1" s="1"/>
  <c r="N11" i="1" s="1"/>
  <c r="L11" i="1" s="1"/>
  <c r="J11" i="1" s="1"/>
  <c r="H11" i="1" s="1"/>
  <c r="F11" i="1" s="1"/>
  <c r="D11" i="1" s="1"/>
  <c r="C2" i="1"/>
  <c r="C4" i="1"/>
  <c r="C5" i="1"/>
  <c r="C6" i="1"/>
  <c r="C7" i="1"/>
  <c r="C8" i="1"/>
  <c r="C9" i="1"/>
  <c r="C10" i="1"/>
  <c r="F2" i="1"/>
  <c r="D4" i="1"/>
  <c r="D5" i="1"/>
  <c r="D6" i="1"/>
  <c r="D7" i="1"/>
  <c r="D8" i="1"/>
  <c r="D9" i="1"/>
  <c r="D10" i="1"/>
  <c r="T21" i="1" l="1"/>
  <c r="T22" i="1"/>
  <c r="AD18" i="1"/>
  <c r="T18" i="1"/>
  <c r="T19" i="1"/>
  <c r="AD19" i="1"/>
  <c r="T20" i="1"/>
  <c r="AD20" i="1"/>
  <c r="E8" i="1"/>
  <c r="E5" i="1"/>
  <c r="E4" i="1"/>
  <c r="E3" i="1"/>
  <c r="E9" i="1"/>
  <c r="E7" i="1"/>
  <c r="E6" i="1"/>
  <c r="E10" i="1"/>
  <c r="F3" i="1"/>
  <c r="G2" i="1" s="1"/>
  <c r="F9" i="1"/>
  <c r="F7" i="1"/>
  <c r="F8" i="1"/>
  <c r="F6" i="1"/>
  <c r="F5" i="1"/>
  <c r="F4" i="1"/>
  <c r="F10" i="1"/>
  <c r="G5" i="1" l="1"/>
  <c r="H8" i="1"/>
  <c r="G9" i="1"/>
  <c r="G7" i="1"/>
  <c r="H2" i="1"/>
  <c r="H3" i="1"/>
  <c r="I2" i="1" s="1"/>
  <c r="H6" i="1"/>
  <c r="J5" i="1" s="1"/>
  <c r="H4" i="1"/>
  <c r="G8" i="1"/>
  <c r="H9" i="1"/>
  <c r="G4" i="1"/>
  <c r="H7" i="1"/>
  <c r="G6" i="1"/>
  <c r="G3" i="1"/>
  <c r="G10" i="1"/>
  <c r="H10" i="1"/>
  <c r="I3" i="1" l="1"/>
  <c r="I10" i="1"/>
  <c r="I9" i="1"/>
  <c r="J6" i="1"/>
  <c r="J8" i="1"/>
  <c r="I8" i="1"/>
  <c r="J7" i="1"/>
  <c r="I5" i="1"/>
  <c r="J3" i="1"/>
  <c r="K4" i="1" s="1"/>
  <c r="I7" i="1"/>
  <c r="J10" i="1"/>
  <c r="J4" i="1"/>
  <c r="I6" i="1"/>
  <c r="I4" i="1"/>
  <c r="J2" i="1"/>
  <c r="J9" i="1"/>
  <c r="K6" i="1" l="1"/>
  <c r="L3" i="1"/>
  <c r="N2" i="1" s="1"/>
  <c r="L6" i="1"/>
  <c r="L5" i="1"/>
  <c r="K10" i="1"/>
  <c r="K8" i="1"/>
  <c r="K5" i="1"/>
  <c r="L2" i="1"/>
  <c r="L9" i="1"/>
  <c r="K9" i="1"/>
  <c r="L4" i="1"/>
  <c r="L7" i="1"/>
  <c r="K7" i="1"/>
  <c r="K2" i="1"/>
  <c r="L10" i="1"/>
  <c r="L8" i="1"/>
  <c r="K3" i="1"/>
  <c r="M10" i="1" l="1"/>
  <c r="M4" i="1"/>
  <c r="M6" i="1"/>
  <c r="N4" i="1"/>
  <c r="N10" i="1"/>
  <c r="M3" i="1"/>
  <c r="N5" i="1"/>
  <c r="N7" i="1"/>
  <c r="N8" i="1"/>
  <c r="M9" i="1"/>
  <c r="M2" i="1"/>
  <c r="M7" i="1"/>
  <c r="M8" i="1"/>
  <c r="M5" i="1"/>
  <c r="N6" i="1"/>
  <c r="N9" i="1"/>
  <c r="N3" i="1"/>
  <c r="O6" i="1" l="1"/>
  <c r="P4" i="1"/>
  <c r="P10" i="1"/>
  <c r="O10" i="1"/>
  <c r="O5" i="1"/>
  <c r="O7" i="1"/>
  <c r="P8" i="1"/>
  <c r="P7" i="1"/>
  <c r="P2" i="1"/>
  <c r="O3" i="1"/>
  <c r="P6" i="1"/>
  <c r="P5" i="1"/>
  <c r="O2" i="1"/>
  <c r="O8" i="1"/>
  <c r="O4" i="1"/>
  <c r="P3" i="1"/>
  <c r="Q10" i="1" s="1"/>
  <c r="R5" i="1" l="1"/>
  <c r="Q5" i="1"/>
  <c r="R4" i="1"/>
  <c r="Q4" i="1"/>
  <c r="Q3" i="1"/>
  <c r="R2" i="1"/>
  <c r="R6" i="1"/>
  <c r="Q6" i="1"/>
  <c r="R3" i="1"/>
  <c r="Q2" i="1"/>
  <c r="R7" i="1"/>
  <c r="R10" i="1"/>
  <c r="Q7" i="1"/>
  <c r="R9" i="1" l="1"/>
  <c r="Q9" i="1"/>
  <c r="O9" i="1" l="1"/>
  <c r="P9" i="1"/>
  <c r="R8" i="1" l="1"/>
  <c r="Q8" i="1"/>
</calcChain>
</file>

<file path=xl/sharedStrings.xml><?xml version="1.0" encoding="utf-8"?>
<sst xmlns="http://schemas.openxmlformats.org/spreadsheetml/2006/main" count="76" uniqueCount="47">
  <si>
    <t>t</t>
  </si>
  <si>
    <t>f(t)</t>
  </si>
  <si>
    <t>i=</t>
  </si>
  <si>
    <t>x1</t>
  </si>
  <si>
    <t>B1</t>
  </si>
  <si>
    <t>x8</t>
  </si>
  <si>
    <t>B8</t>
  </si>
  <si>
    <t>x7</t>
  </si>
  <si>
    <t>B7</t>
  </si>
  <si>
    <t>x6</t>
  </si>
  <si>
    <t>B6</t>
  </si>
  <si>
    <t>x5</t>
  </si>
  <si>
    <t>B5</t>
  </si>
  <si>
    <t>x4</t>
  </si>
  <si>
    <t>B4</t>
  </si>
  <si>
    <t>x3</t>
  </si>
  <si>
    <t>B3</t>
  </si>
  <si>
    <t>x2</t>
  </si>
  <si>
    <t>B2</t>
  </si>
  <si>
    <t>m</t>
  </si>
  <si>
    <t>p</t>
  </si>
  <si>
    <t>c(t)</t>
  </si>
  <si>
    <t>Инвестиции</t>
  </si>
  <si>
    <t>Прирост1</t>
  </si>
  <si>
    <t>Прирост2</t>
  </si>
  <si>
    <t>Прирост3</t>
  </si>
  <si>
    <t>Прирост4</t>
  </si>
  <si>
    <t>x1*(c )</t>
  </si>
  <si>
    <t>B1(c )</t>
  </si>
  <si>
    <t>c</t>
  </si>
  <si>
    <t>`</t>
  </si>
  <si>
    <t>c\x</t>
  </si>
  <si>
    <t>0</t>
  </si>
  <si>
    <t>100</t>
  </si>
  <si>
    <t>0 + 0</t>
  </si>
  <si>
    <t>B2(c )</t>
  </si>
  <si>
    <t>x2*(c )</t>
  </si>
  <si>
    <t>B3(c )</t>
  </si>
  <si>
    <t>x3*(c )</t>
  </si>
  <si>
    <t>50</t>
  </si>
  <si>
    <t>250</t>
  </si>
  <si>
    <t>150</t>
  </si>
  <si>
    <t>200</t>
  </si>
  <si>
    <t>50, 150</t>
  </si>
  <si>
    <t>50, 100</t>
  </si>
  <si>
    <t>B4(c )</t>
  </si>
  <si>
    <t>x4*(c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</si>
</sst>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0" xfId="0" applyNumberFormat="1"/>
    <xf numFmtId="0" fontId="2" fillId="0" borderId="0" xfId="0" applyNumberFormat="1" applyFont="1"/>
    <xf numFmtId="0" fontId="0" fillId="0" borderId="0" xfId="0" applyNumberFormat="1" applyFont="1"/>
  </cellXfs>
  <cellStyles count="1">
    <cellStyle name="Обычный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R11" totalsRowCount="1" dataDxfId="47">
  <autoFilter ref="A1:R10"/>
  <tableColumns count="18">
    <tableColumn id="1" name="f(t)" dataDxfId="46"/>
    <tableColumn id="2" name="t" dataDxfId="45"/>
    <tableColumn id="3" name="x8" totalsRowLabel="i=" dataDxfId="44">
      <calculatedColumnFormula>IF(A2 &gt;= -$B$13+$A$2,0,1)</calculatedColumnFormula>
    </tableColumn>
    <tableColumn id="4" name="B8" totalsRowFunction="custom" dataDxfId="43">
      <calculatedColumnFormula>MAX(Таблица2[[#This Row],[f(t)]],-$B$13+$A$2)</calculatedColumnFormula>
      <totalsRowFormula>F$11 + 1</totalsRowFormula>
    </tableColumn>
    <tableColumn id="5" name="x7" totalsRowLabel="i=" dataDxfId="42">
      <calculatedColumnFormula>IF($A2 &gt;= -$B$13 + $A$2 + D$3,0,1)</calculatedColumnFormula>
    </tableColumn>
    <tableColumn id="6" name="B7" totalsRowFunction="custom" dataDxfId="41">
      <calculatedColumnFormula>MAX($A2, -$B$13 + $A$2 + D$3)</calculatedColumnFormula>
      <totalsRowFormula>H$11 + 1</totalsRowFormula>
    </tableColumn>
    <tableColumn id="7" name="x6" totalsRowLabel="i=" dataDxfId="40">
      <calculatedColumnFormula>IF($A2 + F3 &gt;= -$B$13 + $A$2 + F$3,0,1)</calculatedColumnFormula>
    </tableColumn>
    <tableColumn id="8" name="B6" totalsRowFunction="custom" dataDxfId="39">
      <calculatedColumnFormula>MAX($A2 + F3, -$B$13 + $A$2 + F$3)</calculatedColumnFormula>
      <totalsRowFormula>J$11 + 1</totalsRowFormula>
    </tableColumn>
    <tableColumn id="9" name="x5" totalsRowLabel="i=" dataDxfId="38">
      <calculatedColumnFormula>IF($A2 + H3 &gt;= -$B$13 + $A$2 + H$3,0,1)</calculatedColumnFormula>
    </tableColumn>
    <tableColumn id="10" name="B5" totalsRowFunction="custom" dataDxfId="37">
      <calculatedColumnFormula>MAX($A2 + H3, -$B$13 + $A$2 + H$3)</calculatedColumnFormula>
      <totalsRowFormula>L$11 + 1</totalsRowFormula>
    </tableColumn>
    <tableColumn id="11" name="x4" totalsRowLabel="i=" dataDxfId="36">
      <calculatedColumnFormula>IF($A2 + J3 &gt;= -$B$13 + $A$2 + J$3,0,1)</calculatedColumnFormula>
    </tableColumn>
    <tableColumn id="12" name="B4" totalsRowFunction="custom" dataDxfId="35">
      <calculatedColumnFormula>MAX($A2 + J3, -$B$13 + $A$2 + J$3)</calculatedColumnFormula>
      <totalsRowFormula>N$11 + 1</totalsRowFormula>
    </tableColumn>
    <tableColumn id="13" name="x3" totalsRowLabel="i=" dataDxfId="34">
      <calculatedColumnFormula>IF($A2 + L3 &gt;= -$B$13 + $A$2 + L$3,0,1)</calculatedColumnFormula>
    </tableColumn>
    <tableColumn id="14" name="B3" totalsRowFunction="custom" dataDxfId="33">
      <calculatedColumnFormula>MAX($A2 + L3, -$B$13 + $A$2 + L$3)</calculatedColumnFormula>
      <totalsRowFormula>P$11 + 1</totalsRowFormula>
    </tableColumn>
    <tableColumn id="15" name="x2" totalsRowLabel="i=" dataDxfId="32">
      <calculatedColumnFormula>IF($A2 + N3 &gt;= -$B$13 + $A$2 + N$3,0,1)</calculatedColumnFormula>
    </tableColumn>
    <tableColumn id="16" name="B2" totalsRowFunction="custom" dataDxfId="31">
      <calculatedColumnFormula>MAX($A2 + N3, -$B$13 + $A$2 + N$3)</calculatedColumnFormula>
      <totalsRowFormula>R$11 + 1</totalsRowFormula>
    </tableColumn>
    <tableColumn id="17" name="x1" totalsRowLabel="i=" dataDxfId="30">
      <calculatedColumnFormula>IF($A2 + P3 &gt;= -$B$13 + $A$2 + P$3,0,1)</calculatedColumnFormula>
    </tableColumn>
    <tableColumn id="18" name="B1" totalsRowFunction="custom" dataDxfId="29">
      <calculatedColumnFormula>MAX($A2 + P3, -$B$13 + $A$2 + P$3)</calculatedColumnFormula>
      <totalsRowFormula>1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2:C13" totalsRowShown="0">
  <autoFilter ref="A12:C13"/>
  <tableColumns count="3">
    <tableColumn id="1" name="m"/>
    <tableColumn id="2" name="p"/>
    <tableColumn id="3" name="c(t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A16:E21" totalsRowShown="0">
  <autoFilter ref="A16:E21"/>
  <tableColumns count="5">
    <tableColumn id="1" name="Инвестиции"/>
    <tableColumn id="2" name="Прирост1"/>
    <tableColumn id="3" name="Прирост2"/>
    <tableColumn id="4" name="Прирост3"/>
    <tableColumn id="5" name="Прирост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G16:H21" totalsRowShown="0">
  <autoFilter ref="G16:H21"/>
  <tableColumns count="2">
    <tableColumn id="1" name="x1*(c )">
      <calculatedColumnFormula>Таблица1[[#This Row],[Инвестиции]]</calculatedColumnFormula>
    </tableColumn>
    <tableColumn id="2" name="B1(c )" dataDxfId="28">
      <calculatedColumnFormula>Таблица1[[#This Row],[Прирост1]]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J16:R22" totalsRowShown="0">
  <autoFilter ref="J16:R22"/>
  <tableColumns count="9">
    <tableColumn id="1" name="c\x"/>
    <tableColumn id="2" name="0"/>
    <tableColumn id="3" name="50" dataDxfId="27">
      <calculatedColumnFormula>$C$17 &amp;" + " &amp; B16</calculatedColumnFormula>
    </tableColumn>
    <tableColumn id="4" name="100" dataDxfId="26">
      <calculatedColumnFormula>$C$18 &amp;" + 0"</calculatedColumnFormula>
    </tableColumn>
    <tableColumn id="5" name="150" dataDxfId="25">
      <calculatedColumnFormula>$C$19 &amp;" + 0"</calculatedColumnFormula>
    </tableColumn>
    <tableColumn id="6" name="200" dataDxfId="24">
      <calculatedColumnFormula>$C$19 &amp;" + 0"</calculatedColumnFormula>
    </tableColumn>
    <tableColumn id="7" name="250" dataDxfId="23">
      <calculatedColumnFormula>$C$21 &amp;" + 0"</calculatedColumnFormula>
    </tableColumn>
    <tableColumn id="8" name="B2(c )" dataDxfId="22"/>
    <tableColumn id="9" name="x2*(c )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T16:AB22" totalsRowShown="0">
  <autoFilter ref="T16:AB22"/>
  <tableColumns count="9">
    <tableColumn id="1" name="c\x">
      <calculatedColumnFormula>Таблица5[[#This Row],[c\x]]</calculatedColumnFormula>
    </tableColumn>
    <tableColumn id="2" name="0">
      <calculatedColumnFormula xml:space="preserve"> "0 + " &amp; Таблица5[[#This Row],[B2(c )]]</calculatedColumnFormula>
    </tableColumn>
    <tableColumn id="3" name="50" dataDxfId="20">
      <calculatedColumnFormula>$C$17 &amp;" + " &amp; L16</calculatedColumnFormula>
    </tableColumn>
    <tableColumn id="4" name="100" dataDxfId="19">
      <calculatedColumnFormula>$C$18 &amp;" + 0"</calculatedColumnFormula>
    </tableColumn>
    <tableColumn id="5" name="150" dataDxfId="18">
      <calculatedColumnFormula>$C$19 &amp;" + 0"</calculatedColumnFormula>
    </tableColumn>
    <tableColumn id="6" name="200" dataDxfId="17">
      <calculatedColumnFormula>$C$19 &amp;" + 0"</calculatedColumnFormula>
    </tableColumn>
    <tableColumn id="7" name="250" dataDxfId="16">
      <calculatedColumnFormula>$D$21 &amp;" + " &amp; $Q12</calculatedColumnFormula>
    </tableColumn>
    <tableColumn id="8" name="B3(c )" dataDxfId="15"/>
    <tableColumn id="9" name="x3*(c )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23:I29" totalsRowShown="0">
  <autoFilter ref="A23:I29"/>
  <tableColumns count="9">
    <tableColumn id="1" name="c"/>
    <tableColumn id="2" name="B1(c )" dataDxfId="13"/>
    <tableColumn id="3" name="x1*(c )"/>
    <tableColumn id="4" name="B2(c )" dataDxfId="12">
      <calculatedColumnFormula>Q17</calculatedColumnFormula>
    </tableColumn>
    <tableColumn id="5" name="x2*(c )">
      <calculatedColumnFormula>R17</calculatedColumnFormula>
    </tableColumn>
    <tableColumn id="6" name="B3(c )" dataDxfId="11">
      <calculatedColumnFormula>AA17</calculatedColumnFormula>
    </tableColumn>
    <tableColumn id="7" name="x3*(c )" dataDxfId="10">
      <calculatedColumnFormula>AB17</calculatedColumnFormula>
    </tableColumn>
    <tableColumn id="8" name="B4(c )" dataDxfId="9">
      <calculatedColumnFormula>AK17</calculatedColumnFormula>
    </tableColumn>
    <tableColumn id="9" name="x4*(c )" dataDxfId="8">
      <calculatedColumnFormula>AL17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Таблица579" displayName="Таблица579" ref="AD16:AL22" totalsRowShown="0">
  <autoFilter ref="AD16:AL22"/>
  <tableColumns count="9">
    <tableColumn id="1" name="c\x">
      <calculatedColumnFormula>Таблица5[[#This Row],[c\x]]</calculatedColumnFormula>
    </tableColumn>
    <tableColumn id="2" name="0" dataDxfId="7">
      <calculatedColumnFormula xml:space="preserve"> "0 + " &amp; Таблица57[[#This Row],[B3(c )]]</calculatedColumnFormula>
    </tableColumn>
    <tableColumn id="3" name="50" dataDxfId="6">
      <calculatedColumnFormula>$C$17 &amp;" + " &amp; V16</calculatedColumnFormula>
    </tableColumn>
    <tableColumn id="4" name="100" dataDxfId="5">
      <calculatedColumnFormula>$C$18 &amp;" + 0"</calculatedColumnFormula>
    </tableColumn>
    <tableColumn id="5" name="150" dataDxfId="4">
      <calculatedColumnFormula>$C$19 &amp;" + 0"</calculatedColumnFormula>
    </tableColumn>
    <tableColumn id="6" name="200" dataDxfId="3">
      <calculatedColumnFormula>$C$19 &amp;" + 0"</calculatedColumnFormula>
    </tableColumn>
    <tableColumn id="7" name="250" dataDxfId="2">
      <calculatedColumnFormula>$E$21 &amp;" + " &amp; $AA12</calculatedColumnFormula>
    </tableColumn>
    <tableColumn id="8" name="B4(c )" dataDxfId="1"/>
    <tableColumn id="9" name="x4*(c 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tabSelected="1" topLeftCell="A10" workbookViewId="0">
      <selection activeCell="G28" sqref="G28"/>
    </sheetView>
  </sheetViews>
  <sheetFormatPr defaultRowHeight="14.4" x14ac:dyDescent="0.3"/>
  <cols>
    <col min="1" max="9" width="11.109375" customWidth="1"/>
    <col min="10" max="14" width="12.109375" customWidth="1"/>
  </cols>
  <sheetData>
    <row r="1" spans="1:38" x14ac:dyDescent="0.3">
      <c r="A1" t="s">
        <v>1</v>
      </c>
      <c r="B1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3</v>
      </c>
      <c r="R1" s="1" t="s">
        <v>4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8" s="3" customFormat="1" x14ac:dyDescent="0.3">
      <c r="A2" s="3">
        <v>11</v>
      </c>
      <c r="B2" s="3">
        <v>0</v>
      </c>
      <c r="C2" s="2">
        <f t="shared" ref="C2:C10" si="0">IF(A2 &gt;= -$B$13+$A$2,0,1)</f>
        <v>0</v>
      </c>
      <c r="D2" s="2">
        <f>MAX(Таблица2[[#This Row],[f(t)]],-$B$13+$A$2)</f>
        <v>11</v>
      </c>
      <c r="E2" s="3">
        <f>IF($A2 &gt;= -$B$13 + $A$2 + D$3,0,1)</f>
        <v>0</v>
      </c>
      <c r="F2" s="3">
        <f t="shared" ref="F2:F10" si="1">MAX($A2, -$B$13 + $A$2 + D$3)</f>
        <v>11</v>
      </c>
      <c r="G2" s="3">
        <f t="shared" ref="G2:G9" si="2">IF($A2 + F3 &gt;= -$B$13 + $A$2 + F$3,0,1)</f>
        <v>0</v>
      </c>
      <c r="H2" s="3">
        <f t="shared" ref="H2:H9" si="3">MAX($A2 + F3, -$B$13 + $A$2 + F$3)</f>
        <v>21</v>
      </c>
      <c r="I2" s="3">
        <f t="shared" ref="I2:I9" si="4">IF($A2 + H3 &gt;= -$B$13 + $A$2 + H$3,0,1)</f>
        <v>0</v>
      </c>
      <c r="J2" s="3">
        <f t="shared" ref="J2:J9" si="5">MAX($A2 + H3, -$B$13 + $A$2 + H$3)</f>
        <v>31</v>
      </c>
      <c r="K2" s="3">
        <f t="shared" ref="K2:K9" si="6">IF($A2 + J3 &gt;= -$B$13 + $A$2 + J$3,0,1)</f>
        <v>0</v>
      </c>
      <c r="L2" s="3">
        <f t="shared" ref="L2:L9" si="7">MAX($A2 + J3, -$B$13 + $A$2 + J$3)</f>
        <v>40</v>
      </c>
      <c r="M2" s="3">
        <f t="shared" ref="M2:M9" si="8">IF($A2 + L3 &gt;= -$B$13 + $A$2 + L$3,0,1)</f>
        <v>0</v>
      </c>
      <c r="N2" s="3">
        <f t="shared" ref="N2:N9" si="9">MAX($A2 + L3, -$B$13 + $A$2 + L$3)</f>
        <v>47</v>
      </c>
      <c r="O2" s="3">
        <f t="shared" ref="O2:O9" si="10">IF($A2 + N3 &gt;= -$B$13 + $A$2 + N$3,0,1)</f>
        <v>0</v>
      </c>
      <c r="P2" s="3">
        <f t="shared" ref="P2:P9" si="11">MAX($A2 + N3, -$B$13 + $A$2 + N$3)</f>
        <v>52</v>
      </c>
      <c r="Q2" s="2">
        <f t="shared" ref="Q2:Q9" si="12">IF($A2 + P3 &gt;= -$B$13 + $A$2 + P$3,0,1)</f>
        <v>0</v>
      </c>
      <c r="R2" s="2">
        <f t="shared" ref="R2:R9" si="13">MAX($A2 + P3, -$B$13 + $A$2 + P$3)</f>
        <v>59</v>
      </c>
    </row>
    <row r="3" spans="1:38" s="3" customFormat="1" x14ac:dyDescent="0.3">
      <c r="A3" s="3">
        <v>10</v>
      </c>
      <c r="B3" s="3">
        <v>1</v>
      </c>
      <c r="C3" s="3">
        <f>IF(A3 &gt;= -$B$13+$A$2,0,1)</f>
        <v>0</v>
      </c>
      <c r="D3" s="3">
        <f>MAX(Таблица2[[#This Row],[f(t)]],-$B$13+$A$2)</f>
        <v>10</v>
      </c>
      <c r="E3" s="3">
        <f t="shared" ref="E3:E10" si="14">IF($A3 &gt;= -$B$13 + $A$2 + D$3,0,1)</f>
        <v>0</v>
      </c>
      <c r="F3" s="3">
        <f t="shared" si="1"/>
        <v>10</v>
      </c>
      <c r="G3" s="3">
        <f t="shared" si="2"/>
        <v>0</v>
      </c>
      <c r="H3" s="3">
        <f t="shared" si="3"/>
        <v>20</v>
      </c>
      <c r="I3" s="2">
        <f t="shared" si="4"/>
        <v>0</v>
      </c>
      <c r="J3" s="2">
        <f t="shared" si="5"/>
        <v>29</v>
      </c>
      <c r="K3" s="3">
        <f t="shared" si="6"/>
        <v>0</v>
      </c>
      <c r="L3" s="3">
        <f t="shared" si="7"/>
        <v>36</v>
      </c>
      <c r="M3" s="3">
        <f t="shared" si="8"/>
        <v>0</v>
      </c>
      <c r="N3" s="3">
        <f t="shared" si="9"/>
        <v>41</v>
      </c>
      <c r="O3" s="2">
        <f t="shared" si="10"/>
        <v>0</v>
      </c>
      <c r="P3" s="2">
        <f t="shared" si="11"/>
        <v>48</v>
      </c>
      <c r="Q3" s="3">
        <f t="shared" si="12"/>
        <v>0</v>
      </c>
      <c r="R3" s="3">
        <f t="shared" si="13"/>
        <v>55</v>
      </c>
    </row>
    <row r="4" spans="1:38" s="3" customFormat="1" x14ac:dyDescent="0.3">
      <c r="A4" s="3">
        <v>9</v>
      </c>
      <c r="B4" s="3">
        <v>2</v>
      </c>
      <c r="C4" s="3">
        <f t="shared" si="0"/>
        <v>0</v>
      </c>
      <c r="D4" s="3">
        <f>MAX(Таблица2[[#This Row],[f(t)]],-$B$13+$A$2)</f>
        <v>9</v>
      </c>
      <c r="E4" s="3">
        <f t="shared" si="14"/>
        <v>1</v>
      </c>
      <c r="F4" s="3">
        <f t="shared" si="1"/>
        <v>10</v>
      </c>
      <c r="G4" s="2">
        <f t="shared" si="2"/>
        <v>0</v>
      </c>
      <c r="H4" s="2">
        <f t="shared" si="3"/>
        <v>19</v>
      </c>
      <c r="I4" s="3">
        <f t="shared" si="4"/>
        <v>0</v>
      </c>
      <c r="J4" s="3">
        <f t="shared" si="5"/>
        <v>26</v>
      </c>
      <c r="K4" s="3">
        <f t="shared" si="6"/>
        <v>0</v>
      </c>
      <c r="L4" s="3">
        <f t="shared" si="7"/>
        <v>31</v>
      </c>
      <c r="M4" s="2">
        <f t="shared" si="8"/>
        <v>0</v>
      </c>
      <c r="N4" s="2">
        <f t="shared" si="9"/>
        <v>38</v>
      </c>
      <c r="O4" s="3">
        <f t="shared" si="10"/>
        <v>0</v>
      </c>
      <c r="P4" s="3">
        <f t="shared" si="11"/>
        <v>45</v>
      </c>
      <c r="Q4" s="3">
        <f t="shared" si="12"/>
        <v>0</v>
      </c>
      <c r="R4" s="3">
        <f t="shared" si="13"/>
        <v>52</v>
      </c>
    </row>
    <row r="5" spans="1:38" s="3" customFormat="1" x14ac:dyDescent="0.3">
      <c r="A5" s="3">
        <v>7</v>
      </c>
      <c r="B5" s="3">
        <v>3</v>
      </c>
      <c r="C5" s="3">
        <f t="shared" si="0"/>
        <v>0</v>
      </c>
      <c r="D5" s="3">
        <f>MAX(Таблица2[[#This Row],[f(t)]],-$B$13+$A$2)</f>
        <v>7</v>
      </c>
      <c r="E5" s="2">
        <f t="shared" si="14"/>
        <v>1</v>
      </c>
      <c r="F5" s="2">
        <f t="shared" si="1"/>
        <v>10</v>
      </c>
      <c r="G5" s="3">
        <f t="shared" si="2"/>
        <v>0</v>
      </c>
      <c r="H5" s="3">
        <f>MAX($A5 + F6, -$B$13 + $A$2 + F$3)</f>
        <v>17</v>
      </c>
      <c r="I5" s="3">
        <f t="shared" si="4"/>
        <v>0</v>
      </c>
      <c r="J5" s="3">
        <f t="shared" si="5"/>
        <v>22</v>
      </c>
      <c r="K5" s="2">
        <f t="shared" si="6"/>
        <v>1</v>
      </c>
      <c r="L5" s="2">
        <f t="shared" si="7"/>
        <v>29</v>
      </c>
      <c r="M5" s="3">
        <f t="shared" si="8"/>
        <v>0</v>
      </c>
      <c r="N5" s="3">
        <f t="shared" si="9"/>
        <v>36</v>
      </c>
      <c r="O5" s="3">
        <f t="shared" si="10"/>
        <v>0</v>
      </c>
      <c r="P5" s="3">
        <f t="shared" si="11"/>
        <v>43</v>
      </c>
      <c r="Q5" s="3">
        <f t="shared" si="12"/>
        <v>0</v>
      </c>
      <c r="R5" s="3">
        <f t="shared" si="13"/>
        <v>48</v>
      </c>
    </row>
    <row r="6" spans="1:38" s="3" customFormat="1" x14ac:dyDescent="0.3">
      <c r="A6" s="3">
        <v>5</v>
      </c>
      <c r="B6" s="3">
        <v>4</v>
      </c>
      <c r="C6" s="3">
        <f t="shared" si="0"/>
        <v>0</v>
      </c>
      <c r="D6" s="3">
        <f>MAX(Таблица2[[#This Row],[f(t)]],-$B$13+$A$2)</f>
        <v>5</v>
      </c>
      <c r="E6" s="3">
        <f t="shared" si="14"/>
        <v>1</v>
      </c>
      <c r="F6" s="3">
        <f t="shared" si="1"/>
        <v>10</v>
      </c>
      <c r="G6" s="3">
        <f t="shared" si="2"/>
        <v>0</v>
      </c>
      <c r="H6" s="3">
        <f t="shared" si="3"/>
        <v>15</v>
      </c>
      <c r="I6" s="3">
        <f t="shared" si="4"/>
        <v>1</v>
      </c>
      <c r="J6" s="3">
        <f t="shared" si="5"/>
        <v>20</v>
      </c>
      <c r="K6" s="3">
        <f t="shared" si="6"/>
        <v>1</v>
      </c>
      <c r="L6" s="3">
        <f t="shared" si="7"/>
        <v>29</v>
      </c>
      <c r="M6" s="3">
        <f t="shared" si="8"/>
        <v>1</v>
      </c>
      <c r="N6" s="3">
        <f t="shared" si="9"/>
        <v>36</v>
      </c>
      <c r="O6" s="3">
        <f t="shared" si="10"/>
        <v>0</v>
      </c>
      <c r="P6" s="3">
        <f t="shared" si="11"/>
        <v>41</v>
      </c>
      <c r="Q6" s="3">
        <f t="shared" si="12"/>
        <v>1</v>
      </c>
      <c r="R6" s="3">
        <f t="shared" si="13"/>
        <v>48</v>
      </c>
    </row>
    <row r="7" spans="1:38" s="3" customFormat="1" x14ac:dyDescent="0.3">
      <c r="A7" s="3">
        <v>3</v>
      </c>
      <c r="B7" s="3">
        <v>5</v>
      </c>
      <c r="C7" s="3">
        <f t="shared" si="0"/>
        <v>0</v>
      </c>
      <c r="D7" s="3">
        <f>MAX(Таблица2[[#This Row],[f(t)]],-$B$13+$A$2)</f>
        <v>3</v>
      </c>
      <c r="E7" s="3">
        <f t="shared" si="14"/>
        <v>1</v>
      </c>
      <c r="F7" s="3">
        <f t="shared" si="1"/>
        <v>10</v>
      </c>
      <c r="G7" s="3">
        <f t="shared" si="2"/>
        <v>0</v>
      </c>
      <c r="H7" s="3">
        <f t="shared" si="3"/>
        <v>13</v>
      </c>
      <c r="I7" s="3">
        <f t="shared" si="4"/>
        <v>1</v>
      </c>
      <c r="J7" s="3">
        <f t="shared" si="5"/>
        <v>20</v>
      </c>
      <c r="K7" s="3">
        <f t="shared" si="6"/>
        <v>1</v>
      </c>
      <c r="L7" s="3">
        <f t="shared" si="7"/>
        <v>29</v>
      </c>
      <c r="M7" s="3">
        <f t="shared" si="8"/>
        <v>1</v>
      </c>
      <c r="N7" s="3">
        <f t="shared" si="9"/>
        <v>36</v>
      </c>
      <c r="O7" s="3">
        <f t="shared" si="10"/>
        <v>1</v>
      </c>
      <c r="P7" s="3">
        <f t="shared" si="11"/>
        <v>41</v>
      </c>
      <c r="Q7" s="3">
        <f t="shared" si="12"/>
        <v>1</v>
      </c>
      <c r="R7" s="3">
        <f t="shared" si="13"/>
        <v>48</v>
      </c>
    </row>
    <row r="8" spans="1:38" s="3" customFormat="1" x14ac:dyDescent="0.3">
      <c r="A8" s="3">
        <v>0</v>
      </c>
      <c r="B8" s="3">
        <v>6</v>
      </c>
      <c r="C8" s="3">
        <f t="shared" si="0"/>
        <v>0</v>
      </c>
      <c r="D8" s="3">
        <f>MAX(Таблица2[[#This Row],[f(t)]],-$B$13+$A$2)</f>
        <v>0</v>
      </c>
      <c r="E8" s="3">
        <f t="shared" si="14"/>
        <v>1</v>
      </c>
      <c r="F8" s="3">
        <f t="shared" si="1"/>
        <v>10</v>
      </c>
      <c r="G8" s="3">
        <f t="shared" si="2"/>
        <v>0</v>
      </c>
      <c r="H8" s="3">
        <f t="shared" si="3"/>
        <v>10</v>
      </c>
      <c r="I8" s="3">
        <f t="shared" si="4"/>
        <v>1</v>
      </c>
      <c r="J8" s="3">
        <f t="shared" si="5"/>
        <v>20</v>
      </c>
      <c r="K8" s="3">
        <f t="shared" si="6"/>
        <v>1</v>
      </c>
      <c r="L8" s="3">
        <f t="shared" si="7"/>
        <v>29</v>
      </c>
      <c r="M8" s="3">
        <f t="shared" si="8"/>
        <v>1</v>
      </c>
      <c r="N8" s="3">
        <f t="shared" si="9"/>
        <v>36</v>
      </c>
      <c r="O8" s="3">
        <f t="shared" si="10"/>
        <v>1</v>
      </c>
      <c r="P8" s="3">
        <f t="shared" si="11"/>
        <v>41</v>
      </c>
      <c r="Q8" s="3">
        <f t="shared" si="12"/>
        <v>1</v>
      </c>
      <c r="R8" s="3">
        <f t="shared" si="13"/>
        <v>48</v>
      </c>
    </row>
    <row r="9" spans="1:38" s="3" customFormat="1" x14ac:dyDescent="0.3">
      <c r="A9" s="3">
        <v>0</v>
      </c>
      <c r="B9" s="3">
        <v>7</v>
      </c>
      <c r="C9" s="3">
        <f t="shared" si="0"/>
        <v>0</v>
      </c>
      <c r="D9" s="3">
        <f>MAX(Таблица2[[#This Row],[f(t)]],-$B$13+$A$2)</f>
        <v>0</v>
      </c>
      <c r="E9" s="3">
        <f t="shared" si="14"/>
        <v>1</v>
      </c>
      <c r="F9" s="3">
        <f t="shared" si="1"/>
        <v>10</v>
      </c>
      <c r="G9" s="3">
        <f t="shared" si="2"/>
        <v>0</v>
      </c>
      <c r="H9" s="3">
        <f t="shared" si="3"/>
        <v>10</v>
      </c>
      <c r="I9" s="3">
        <f t="shared" si="4"/>
        <v>1</v>
      </c>
      <c r="J9" s="3">
        <f t="shared" si="5"/>
        <v>20</v>
      </c>
      <c r="K9" s="3">
        <f t="shared" si="6"/>
        <v>1</v>
      </c>
      <c r="L9" s="3">
        <f t="shared" si="7"/>
        <v>29</v>
      </c>
      <c r="M9" s="3">
        <f t="shared" si="8"/>
        <v>1</v>
      </c>
      <c r="N9" s="3">
        <f t="shared" si="9"/>
        <v>36</v>
      </c>
      <c r="O9" s="3">
        <f t="shared" si="10"/>
        <v>1</v>
      </c>
      <c r="P9" s="3">
        <f t="shared" si="11"/>
        <v>41</v>
      </c>
      <c r="Q9" s="3">
        <f t="shared" si="12"/>
        <v>1</v>
      </c>
      <c r="R9" s="3">
        <f t="shared" si="13"/>
        <v>48</v>
      </c>
    </row>
    <row r="10" spans="1:38" s="3" customFormat="1" x14ac:dyDescent="0.3">
      <c r="A10" s="3">
        <v>0</v>
      </c>
      <c r="B10" s="3">
        <v>8</v>
      </c>
      <c r="C10" s="3">
        <f t="shared" si="0"/>
        <v>0</v>
      </c>
      <c r="D10" s="3">
        <f>MAX(Таблица2[[#This Row],[f(t)]],-$B$13+$A$2)</f>
        <v>0</v>
      </c>
      <c r="E10" s="3">
        <f t="shared" si="14"/>
        <v>1</v>
      </c>
      <c r="F10" s="3">
        <f t="shared" si="1"/>
        <v>10</v>
      </c>
      <c r="G10" s="3">
        <f t="shared" ref="G10:Q10" si="15">IF($A10 &gt;= -$B$13 + $A$2 + F$3,0,1)</f>
        <v>1</v>
      </c>
      <c r="H10" s="3">
        <f>MAX($A10, -$B$13 + $A$2 + F$3)</f>
        <v>10</v>
      </c>
      <c r="I10" s="3">
        <f t="shared" si="15"/>
        <v>1</v>
      </c>
      <c r="J10" s="3">
        <f>MAX($A10, -$B$13 + $A$2 + H$3)</f>
        <v>20</v>
      </c>
      <c r="K10" s="3">
        <f t="shared" si="15"/>
        <v>1</v>
      </c>
      <c r="L10" s="3">
        <f>MAX($A10, -$B$13 + $A$2 + J$3)</f>
        <v>29</v>
      </c>
      <c r="M10" s="3">
        <f t="shared" si="15"/>
        <v>1</v>
      </c>
      <c r="N10" s="3">
        <f>MAX($A10, -$B$13 + $A$2 + L$3)</f>
        <v>36</v>
      </c>
      <c r="O10" s="3">
        <f t="shared" si="15"/>
        <v>1</v>
      </c>
      <c r="P10" s="3">
        <f>MAX($A10, -$B$13 + $A$2 + N$3)</f>
        <v>41</v>
      </c>
      <c r="Q10" s="3">
        <f t="shared" si="15"/>
        <v>1</v>
      </c>
      <c r="R10" s="3">
        <f>MAX($A10, -$B$13 + $A$2 + P$3)</f>
        <v>48</v>
      </c>
    </row>
    <row r="11" spans="1:38" x14ac:dyDescent="0.3">
      <c r="C11" t="s">
        <v>2</v>
      </c>
      <c r="D11">
        <f>F$11 + 1</f>
        <v>8</v>
      </c>
      <c r="E11" t="s">
        <v>2</v>
      </c>
      <c r="F11">
        <f>H$11 + 1</f>
        <v>7</v>
      </c>
      <c r="G11" t="s">
        <v>2</v>
      </c>
      <c r="H11">
        <f>J$11 + 1</f>
        <v>6</v>
      </c>
      <c r="I11" t="s">
        <v>2</v>
      </c>
      <c r="J11">
        <f>L$11 + 1</f>
        <v>5</v>
      </c>
      <c r="K11" t="s">
        <v>2</v>
      </c>
      <c r="L11">
        <f>N$11 + 1</f>
        <v>4</v>
      </c>
      <c r="M11" t="s">
        <v>2</v>
      </c>
      <c r="N11">
        <f>P$11 + 1</f>
        <v>3</v>
      </c>
      <c r="O11" t="s">
        <v>2</v>
      </c>
      <c r="P11">
        <f>R$11 + 1</f>
        <v>2</v>
      </c>
      <c r="Q11" t="s">
        <v>2</v>
      </c>
      <c r="R11">
        <f>1</f>
        <v>1</v>
      </c>
    </row>
    <row r="12" spans="1:38" x14ac:dyDescent="0.3">
      <c r="A12" t="s">
        <v>19</v>
      </c>
      <c r="B12" t="s">
        <v>20</v>
      </c>
      <c r="C12" t="s">
        <v>21</v>
      </c>
    </row>
    <row r="13" spans="1:38" x14ac:dyDescent="0.3">
      <c r="A13">
        <v>12</v>
      </c>
      <c r="B13">
        <v>11</v>
      </c>
      <c r="C13">
        <v>0</v>
      </c>
    </row>
    <row r="16" spans="1:38" x14ac:dyDescent="0.3">
      <c r="A16" t="s">
        <v>22</v>
      </c>
      <c r="B16" t="s">
        <v>23</v>
      </c>
      <c r="C16" t="s">
        <v>24</v>
      </c>
      <c r="D16" t="s">
        <v>25</v>
      </c>
      <c r="E16" t="s">
        <v>26</v>
      </c>
      <c r="G16" t="s">
        <v>27</v>
      </c>
      <c r="H16" t="s">
        <v>28</v>
      </c>
      <c r="J16" t="s">
        <v>31</v>
      </c>
      <c r="K16" t="s">
        <v>32</v>
      </c>
      <c r="L16" t="s">
        <v>39</v>
      </c>
      <c r="M16" t="s">
        <v>33</v>
      </c>
      <c r="N16" t="s">
        <v>41</v>
      </c>
      <c r="O16" t="s">
        <v>42</v>
      </c>
      <c r="P16" t="s">
        <v>40</v>
      </c>
      <c r="Q16" t="s">
        <v>35</v>
      </c>
      <c r="R16" t="s">
        <v>36</v>
      </c>
      <c r="T16" t="s">
        <v>31</v>
      </c>
      <c r="U16" t="s">
        <v>32</v>
      </c>
      <c r="V16" t="s">
        <v>39</v>
      </c>
      <c r="W16" t="s">
        <v>33</v>
      </c>
      <c r="X16" t="s">
        <v>41</v>
      </c>
      <c r="Y16" t="s">
        <v>42</v>
      </c>
      <c r="Z16" t="s">
        <v>40</v>
      </c>
      <c r="AA16" t="s">
        <v>37</v>
      </c>
      <c r="AB16" t="s">
        <v>38</v>
      </c>
      <c r="AD16" t="s">
        <v>31</v>
      </c>
      <c r="AE16" t="s">
        <v>32</v>
      </c>
      <c r="AF16" t="s">
        <v>39</v>
      </c>
      <c r="AG16" t="s">
        <v>33</v>
      </c>
      <c r="AH16" t="s">
        <v>41</v>
      </c>
      <c r="AI16" t="s">
        <v>42</v>
      </c>
      <c r="AJ16" t="s">
        <v>40</v>
      </c>
      <c r="AK16" t="s">
        <v>45</v>
      </c>
      <c r="AL16" t="s">
        <v>46</v>
      </c>
    </row>
    <row r="17" spans="1:38" x14ac:dyDescent="0.3">
      <c r="A17">
        <v>50</v>
      </c>
      <c r="B17">
        <v>21</v>
      </c>
      <c r="C17">
        <v>20</v>
      </c>
      <c r="D17">
        <v>22</v>
      </c>
      <c r="E17">
        <v>23</v>
      </c>
      <c r="G17">
        <f>Таблица1[[#This Row],[Инвестиции]]</f>
        <v>50</v>
      </c>
      <c r="H17">
        <f>Таблица1[[#This Row],[Прирост1]]</f>
        <v>21</v>
      </c>
      <c r="J17">
        <v>0</v>
      </c>
      <c r="K17" t="s">
        <v>34</v>
      </c>
      <c r="Q17" s="6">
        <v>0</v>
      </c>
      <c r="R17" s="6">
        <v>0</v>
      </c>
      <c r="T17">
        <f>Таблица5[[#This Row],[c\x]]</f>
        <v>0</v>
      </c>
      <c r="U17" t="str">
        <f xml:space="preserve"> "0 + " &amp; Таблица5[[#This Row],[B2(c )]]</f>
        <v>0 + 0</v>
      </c>
      <c r="AA17" s="6">
        <v>0</v>
      </c>
      <c r="AB17" s="6">
        <v>0</v>
      </c>
      <c r="AD17">
        <f>Таблица5[[#This Row],[c\x]]</f>
        <v>0</v>
      </c>
      <c r="AE17" t="str">
        <f xml:space="preserve"> "0 + " &amp; Таблица57[[#This Row],[B3(c )]]</f>
        <v>0 + 0</v>
      </c>
      <c r="AK17" s="6">
        <v>0</v>
      </c>
      <c r="AL17" s="6">
        <v>0</v>
      </c>
    </row>
    <row r="18" spans="1:38" x14ac:dyDescent="0.3">
      <c r="A18">
        <v>100</v>
      </c>
      <c r="B18">
        <v>30</v>
      </c>
      <c r="C18">
        <v>28</v>
      </c>
      <c r="D18">
        <v>31</v>
      </c>
      <c r="E18">
        <v>29</v>
      </c>
      <c r="G18">
        <f>Таблица1[[#This Row],[Инвестиции]]</f>
        <v>100</v>
      </c>
      <c r="H18">
        <f>Таблица1[[#This Row],[Прирост1]]</f>
        <v>30</v>
      </c>
      <c r="J18">
        <f>G17</f>
        <v>50</v>
      </c>
      <c r="K18" t="str">
        <f>"0 + "&amp; B17</f>
        <v>0 + 21</v>
      </c>
      <c r="L18" t="str">
        <f>$C$17 &amp;" + 0"</f>
        <v>20 + 0</v>
      </c>
      <c r="Q18" s="6">
        <v>21</v>
      </c>
      <c r="R18" s="6">
        <v>0</v>
      </c>
      <c r="T18">
        <f>Таблица5[[#This Row],[c\x]]</f>
        <v>50</v>
      </c>
      <c r="U18" t="str">
        <f xml:space="preserve"> "0 + " &amp; Таблица5[[#This Row],[B2(c )]]</f>
        <v>0 + 21</v>
      </c>
      <c r="V18" t="str">
        <f>$D$17 &amp;" + " &amp; $Q17</f>
        <v>22 + 0</v>
      </c>
      <c r="AA18" s="6">
        <v>22</v>
      </c>
      <c r="AB18" s="6">
        <v>50</v>
      </c>
      <c r="AD18">
        <f>Таблица5[[#This Row],[c\x]]</f>
        <v>50</v>
      </c>
      <c r="AE18" t="str">
        <f xml:space="preserve"> "0 + " &amp; Таблица57[[#This Row],[B3(c )]]</f>
        <v>0 + 22</v>
      </c>
      <c r="AF18" t="str">
        <f>$E$17 &amp;" + " &amp; $AA17</f>
        <v>23 + 0</v>
      </c>
      <c r="AK18" s="6">
        <v>23</v>
      </c>
      <c r="AL18" s="6">
        <v>50</v>
      </c>
    </row>
    <row r="19" spans="1:38" x14ac:dyDescent="0.3">
      <c r="A19">
        <v>150</v>
      </c>
      <c r="B19">
        <v>42</v>
      </c>
      <c r="C19">
        <v>41</v>
      </c>
      <c r="D19">
        <v>40</v>
      </c>
      <c r="E19">
        <v>41</v>
      </c>
      <c r="G19">
        <f>Таблица1[[#This Row],[Инвестиции]]</f>
        <v>150</v>
      </c>
      <c r="H19">
        <f>Таблица1[[#This Row],[Прирост1]]</f>
        <v>42</v>
      </c>
      <c r="J19">
        <f>G18</f>
        <v>100</v>
      </c>
      <c r="K19" t="str">
        <f>"0 + "&amp; B18</f>
        <v>0 + 30</v>
      </c>
      <c r="L19" t="str">
        <f>$C$17 &amp;" + " &amp; B17</f>
        <v>20 + 21</v>
      </c>
      <c r="M19" t="str">
        <f>$C$18 &amp;" + 0"</f>
        <v>28 + 0</v>
      </c>
      <c r="Q19" s="6">
        <v>41</v>
      </c>
      <c r="R19" s="6">
        <v>50</v>
      </c>
      <c r="T19">
        <f>Таблица5[[#This Row],[c\x]]</f>
        <v>100</v>
      </c>
      <c r="U19" t="str">
        <f xml:space="preserve"> "0 + " &amp; Таблица5[[#This Row],[B2(c )]]</f>
        <v>0 + 41</v>
      </c>
      <c r="V19" t="str">
        <f>$D$17 &amp;" + " &amp; $Q18</f>
        <v>22 + 21</v>
      </c>
      <c r="W19" t="str">
        <f>$D$18 &amp;" + " &amp; $Q17</f>
        <v>31 + 0</v>
      </c>
      <c r="AA19" s="6">
        <v>43</v>
      </c>
      <c r="AB19" s="6">
        <v>50</v>
      </c>
      <c r="AD19">
        <f>Таблица5[[#This Row],[c\x]]</f>
        <v>100</v>
      </c>
      <c r="AE19" t="str">
        <f xml:space="preserve"> "0 + " &amp; Таблица57[[#This Row],[B3(c )]]</f>
        <v>0 + 43</v>
      </c>
      <c r="AF19" t="str">
        <f>$E$17 &amp;" + " &amp; $AA18</f>
        <v>23 + 22</v>
      </c>
      <c r="AG19" t="str">
        <f>$E$18 &amp;" + " &amp; $AA17</f>
        <v>29 + 0</v>
      </c>
      <c r="AK19" s="6">
        <v>45</v>
      </c>
      <c r="AL19" s="6">
        <v>50</v>
      </c>
    </row>
    <row r="20" spans="1:38" x14ac:dyDescent="0.3">
      <c r="A20">
        <v>200</v>
      </c>
      <c r="B20">
        <v>51</v>
      </c>
      <c r="C20">
        <v>52</v>
      </c>
      <c r="D20">
        <v>53</v>
      </c>
      <c r="E20">
        <v>50</v>
      </c>
      <c r="G20">
        <f>Таблица1[[#This Row],[Инвестиции]]</f>
        <v>200</v>
      </c>
      <c r="H20">
        <f>Таблица1[[#This Row],[Прирост1]]</f>
        <v>51</v>
      </c>
      <c r="J20">
        <f>G19</f>
        <v>150</v>
      </c>
      <c r="K20" t="str">
        <f>"0 + "&amp; B19</f>
        <v>0 + 42</v>
      </c>
      <c r="L20" t="str">
        <f>$C$17 &amp;" + " &amp; B18</f>
        <v>20 + 30</v>
      </c>
      <c r="M20" t="str">
        <f>$C$18 &amp;" + " &amp; B17</f>
        <v>28 + 21</v>
      </c>
      <c r="N20" t="str">
        <f>$C$19 &amp;" + 0"</f>
        <v>41 + 0</v>
      </c>
      <c r="Q20" s="6">
        <v>50</v>
      </c>
      <c r="R20" s="6">
        <v>50</v>
      </c>
      <c r="T20">
        <f>Таблица5[[#This Row],[c\x]]</f>
        <v>150</v>
      </c>
      <c r="U20" t="str">
        <f xml:space="preserve"> "0 + " &amp; Таблица5[[#This Row],[B2(c )]]</f>
        <v>0 + 50</v>
      </c>
      <c r="V20" t="str">
        <f>$D$17 &amp;" + " &amp; $Q19</f>
        <v>22 + 41</v>
      </c>
      <c r="W20" t="str">
        <f>$D$18 &amp;" + " &amp; $Q18</f>
        <v>31 + 21</v>
      </c>
      <c r="X20" t="str">
        <f>$D$19 &amp;" + " &amp; $Q17</f>
        <v>40 + 0</v>
      </c>
      <c r="AA20" s="6">
        <v>63</v>
      </c>
      <c r="AB20" s="6">
        <v>50</v>
      </c>
      <c r="AD20">
        <f>Таблица5[[#This Row],[c\x]]</f>
        <v>150</v>
      </c>
      <c r="AE20" t="str">
        <f xml:space="preserve"> "0 + " &amp; Таблица57[[#This Row],[B3(c )]]</f>
        <v>0 + 63</v>
      </c>
      <c r="AF20" t="str">
        <f>$E$17 &amp;" + " &amp; $AA19</f>
        <v>23 + 43</v>
      </c>
      <c r="AG20" t="str">
        <f>$E$18 &amp;" + " &amp; $AA18</f>
        <v>29 + 22</v>
      </c>
      <c r="AH20" t="str">
        <f>$E$19 &amp;" + " &amp; $AA17</f>
        <v>41 + 0</v>
      </c>
      <c r="AK20" s="6">
        <v>66</v>
      </c>
      <c r="AL20" s="6">
        <v>50</v>
      </c>
    </row>
    <row r="21" spans="1:38" x14ac:dyDescent="0.3">
      <c r="A21">
        <v>250</v>
      </c>
      <c r="B21">
        <v>62</v>
      </c>
      <c r="C21">
        <v>63</v>
      </c>
      <c r="D21">
        <v>61</v>
      </c>
      <c r="E21">
        <v>64</v>
      </c>
      <c r="G21">
        <f>Таблица1[[#This Row],[Инвестиции]]</f>
        <v>250</v>
      </c>
      <c r="H21">
        <f>Таблица1[[#This Row],[Прирост1]]</f>
        <v>62</v>
      </c>
      <c r="J21">
        <f>G20</f>
        <v>200</v>
      </c>
      <c r="K21" t="str">
        <f>"0 + "&amp; B20</f>
        <v>0 + 51</v>
      </c>
      <c r="L21" t="str">
        <f>$C$17 &amp;" + " &amp; B19</f>
        <v>20 + 42</v>
      </c>
      <c r="M21" t="str">
        <f>$C$18 &amp;" + " &amp; B18</f>
        <v>28 + 30</v>
      </c>
      <c r="N21" t="str">
        <f>$C$19 &amp;" + " &amp; B17</f>
        <v>41 + 21</v>
      </c>
      <c r="O21" t="str">
        <f>$C$20 &amp;" + 0"</f>
        <v>52 + 0</v>
      </c>
      <c r="Q21" s="6">
        <v>62</v>
      </c>
      <c r="R21" s="6" t="s">
        <v>43</v>
      </c>
      <c r="T21">
        <f>Таблица5[[#This Row],[c\x]]</f>
        <v>200</v>
      </c>
      <c r="U21" t="str">
        <f xml:space="preserve"> "0 + " &amp; Таблица5[[#This Row],[B2(c )]]</f>
        <v>0 + 62</v>
      </c>
      <c r="V21" t="str">
        <f>$D$17 &amp;" + " &amp; $Q20</f>
        <v>22 + 50</v>
      </c>
      <c r="W21" t="str">
        <f>$D$18 &amp;" + " &amp; $Q19</f>
        <v>31 + 41</v>
      </c>
      <c r="X21" t="str">
        <f>$D$19 &amp;" + " &amp; $Q18</f>
        <v>40 + 21</v>
      </c>
      <c r="Y21" t="str">
        <f>$D$20 &amp;" + " &amp; $Q17</f>
        <v>53 + 0</v>
      </c>
      <c r="AA21" s="6">
        <v>72</v>
      </c>
      <c r="AB21" s="6" t="s">
        <v>44</v>
      </c>
      <c r="AD21">
        <f>Таблица5[[#This Row],[c\x]]</f>
        <v>200</v>
      </c>
      <c r="AE21" t="str">
        <f xml:space="preserve"> "0 + " &amp; Таблица57[[#This Row],[B3(c )]]</f>
        <v>0 + 72</v>
      </c>
      <c r="AF21" t="str">
        <f>$E$17 &amp;" + " &amp; $AA20</f>
        <v>23 + 63</v>
      </c>
      <c r="AG21" t="str">
        <f>$E$18 &amp;" + " &amp; $AA19</f>
        <v>29 + 43</v>
      </c>
      <c r="AH21" t="str">
        <f>$E$19 &amp;" + " &amp; $AA18</f>
        <v>41 + 22</v>
      </c>
      <c r="AI21" t="str">
        <f>$E$20 &amp;" + " &amp; $AA17</f>
        <v>50 + 0</v>
      </c>
      <c r="AK21" s="6">
        <v>86</v>
      </c>
      <c r="AL21" s="6">
        <v>50</v>
      </c>
    </row>
    <row r="22" spans="1:38" x14ac:dyDescent="0.3">
      <c r="J22">
        <f>G21</f>
        <v>250</v>
      </c>
      <c r="K22" t="str">
        <f>"0 + "&amp; B21</f>
        <v>0 + 62</v>
      </c>
      <c r="L22" t="str">
        <f>$C$17 &amp;" + " &amp; B20</f>
        <v>20 + 51</v>
      </c>
      <c r="M22" t="str">
        <f>$C$18 &amp;" + " &amp; B19</f>
        <v>28 + 42</v>
      </c>
      <c r="N22" t="str">
        <f>$C$19 &amp;" + " &amp; B18</f>
        <v>41 + 30</v>
      </c>
      <c r="O22" t="str">
        <f>$C$20 &amp;" + " &amp; B17</f>
        <v>52 + 21</v>
      </c>
      <c r="P22" t="str">
        <f>$C$21 &amp;" + 0"</f>
        <v>63 + 0</v>
      </c>
      <c r="Q22" s="6">
        <v>73</v>
      </c>
      <c r="R22" s="6">
        <v>200</v>
      </c>
      <c r="T22">
        <f>Таблица5[[#This Row],[c\x]]</f>
        <v>250</v>
      </c>
      <c r="U22" t="str">
        <f xml:space="preserve"> "0 + " &amp; Таблица5[[#This Row],[B2(c )]]</f>
        <v>0 + 73</v>
      </c>
      <c r="V22" t="str">
        <f>$D$17 &amp;" + " &amp; $Q21</f>
        <v>22 + 62</v>
      </c>
      <c r="W22" t="str">
        <f>$D$18 &amp;" + " &amp; $Q20</f>
        <v>31 + 50</v>
      </c>
      <c r="X22" t="str">
        <f>$D$19 &amp;" + " &amp; $Q19</f>
        <v>40 + 41</v>
      </c>
      <c r="Y22" t="str">
        <f>$D$20 &amp;" + " &amp; $Q18</f>
        <v>53 + 21</v>
      </c>
      <c r="Z22" t="str">
        <f>$D$21 &amp;" + " &amp; $Q17</f>
        <v>61 + 0</v>
      </c>
      <c r="AA22" s="6">
        <v>84</v>
      </c>
      <c r="AB22" s="6">
        <v>50</v>
      </c>
      <c r="AD22">
        <f>Таблица5[[#This Row],[c\x]]</f>
        <v>250</v>
      </c>
      <c r="AE22" t="str">
        <f xml:space="preserve"> "0 + " &amp; Таблица57[[#This Row],[B3(c )]]</f>
        <v>0 + 84</v>
      </c>
      <c r="AF22" t="str">
        <f>$E$17 &amp;" + " &amp; $AA21</f>
        <v>23 + 72</v>
      </c>
      <c r="AG22" t="str">
        <f>$E$18 &amp;" + " &amp; $AA20</f>
        <v>29 + 63</v>
      </c>
      <c r="AH22" t="str">
        <f>$E$19 &amp;" + " &amp; $AA19</f>
        <v>41 + 43</v>
      </c>
      <c r="AI22" t="str">
        <f>$E$20 &amp;" + " &amp; $AA18</f>
        <v>50 + 22</v>
      </c>
      <c r="AJ22" t="str">
        <f>$E$21 &amp;" + " &amp; $AA17</f>
        <v>64 + 0</v>
      </c>
      <c r="AK22" s="6">
        <v>95</v>
      </c>
      <c r="AL22" s="6">
        <v>50</v>
      </c>
    </row>
    <row r="23" spans="1:38" x14ac:dyDescent="0.3">
      <c r="A23" t="s">
        <v>29</v>
      </c>
      <c r="B23" t="s">
        <v>28</v>
      </c>
      <c r="C23" t="s">
        <v>27</v>
      </c>
      <c r="D23" t="s">
        <v>35</v>
      </c>
      <c r="E23" t="s">
        <v>36</v>
      </c>
      <c r="F23" t="s">
        <v>37</v>
      </c>
      <c r="G23" t="s">
        <v>38</v>
      </c>
      <c r="H23" t="s">
        <v>45</v>
      </c>
      <c r="I23" t="s">
        <v>46</v>
      </c>
      <c r="K23" s="4"/>
      <c r="L23" s="4"/>
      <c r="M23" s="4"/>
      <c r="N23" s="4"/>
      <c r="O23" s="4"/>
      <c r="P23" s="5"/>
      <c r="Q23" t="s">
        <v>30</v>
      </c>
    </row>
    <row r="24" spans="1:38" x14ac:dyDescent="0.3">
      <c r="A24">
        <v>0</v>
      </c>
      <c r="B24">
        <v>0</v>
      </c>
      <c r="C24">
        <v>0</v>
      </c>
      <c r="D24">
        <f t="shared" ref="D24:E29" si="16">Q17</f>
        <v>0</v>
      </c>
      <c r="E24">
        <f t="shared" si="16"/>
        <v>0</v>
      </c>
      <c r="F24">
        <f t="shared" ref="F24:G29" si="17">AA17</f>
        <v>0</v>
      </c>
      <c r="G24" s="6">
        <f t="shared" si="17"/>
        <v>0</v>
      </c>
      <c r="H24" s="6">
        <f t="shared" ref="H24:I29" si="18">AK17</f>
        <v>0</v>
      </c>
      <c r="I24" s="6">
        <f t="shared" si="18"/>
        <v>0</v>
      </c>
    </row>
    <row r="25" spans="1:38" x14ac:dyDescent="0.3">
      <c r="A25" s="3">
        <f t="shared" ref="A25:B29" si="19">G17</f>
        <v>50</v>
      </c>
      <c r="B25" s="3">
        <f t="shared" si="19"/>
        <v>21</v>
      </c>
      <c r="C25" s="3">
        <f>G17</f>
        <v>50</v>
      </c>
      <c r="D25" s="3">
        <f t="shared" si="16"/>
        <v>21</v>
      </c>
      <c r="E25" s="3">
        <f t="shared" si="16"/>
        <v>0</v>
      </c>
      <c r="F25" s="3">
        <f t="shared" si="17"/>
        <v>22</v>
      </c>
      <c r="G25" s="8">
        <f t="shared" si="17"/>
        <v>50</v>
      </c>
      <c r="H25" s="6">
        <f t="shared" si="18"/>
        <v>23</v>
      </c>
      <c r="I25" s="6">
        <f t="shared" si="18"/>
        <v>50</v>
      </c>
    </row>
    <row r="26" spans="1:38" x14ac:dyDescent="0.3">
      <c r="A26" s="3">
        <f t="shared" si="19"/>
        <v>100</v>
      </c>
      <c r="B26" s="2">
        <f t="shared" si="19"/>
        <v>30</v>
      </c>
      <c r="C26" s="2">
        <f>G18</f>
        <v>100</v>
      </c>
      <c r="D26" s="3">
        <f t="shared" si="16"/>
        <v>41</v>
      </c>
      <c r="E26" s="3">
        <f t="shared" si="16"/>
        <v>50</v>
      </c>
      <c r="F26" s="3">
        <f t="shared" si="17"/>
        <v>43</v>
      </c>
      <c r="G26" s="8">
        <f t="shared" si="17"/>
        <v>50</v>
      </c>
      <c r="H26" s="6">
        <f t="shared" si="18"/>
        <v>45</v>
      </c>
      <c r="I26" s="6">
        <f t="shared" si="18"/>
        <v>50</v>
      </c>
    </row>
    <row r="27" spans="1:38" x14ac:dyDescent="0.3">
      <c r="A27" s="3">
        <f t="shared" si="19"/>
        <v>150</v>
      </c>
      <c r="B27" s="3">
        <f t="shared" si="19"/>
        <v>42</v>
      </c>
      <c r="C27" s="3">
        <f>G19</f>
        <v>150</v>
      </c>
      <c r="D27" s="2">
        <f t="shared" si="16"/>
        <v>50</v>
      </c>
      <c r="E27" s="2">
        <f t="shared" si="16"/>
        <v>50</v>
      </c>
      <c r="F27" s="3">
        <f t="shared" si="17"/>
        <v>63</v>
      </c>
      <c r="G27" s="8">
        <f t="shared" si="17"/>
        <v>50</v>
      </c>
      <c r="H27" s="6">
        <f t="shared" si="18"/>
        <v>66</v>
      </c>
      <c r="I27" s="6">
        <f t="shared" si="18"/>
        <v>50</v>
      </c>
    </row>
    <row r="28" spans="1:38" x14ac:dyDescent="0.3">
      <c r="A28" s="3">
        <f t="shared" si="19"/>
        <v>200</v>
      </c>
      <c r="B28" s="3">
        <f t="shared" si="19"/>
        <v>51</v>
      </c>
      <c r="C28" s="3">
        <f>G20</f>
        <v>200</v>
      </c>
      <c r="D28" s="3">
        <f t="shared" si="16"/>
        <v>62</v>
      </c>
      <c r="E28" s="3" t="str">
        <f t="shared" si="16"/>
        <v>50, 150</v>
      </c>
      <c r="F28" s="2">
        <f t="shared" si="17"/>
        <v>72</v>
      </c>
      <c r="G28" s="7" t="str">
        <f t="shared" si="17"/>
        <v>50, 100</v>
      </c>
      <c r="H28" s="6">
        <f t="shared" si="18"/>
        <v>86</v>
      </c>
      <c r="I28" s="6">
        <f t="shared" si="18"/>
        <v>50</v>
      </c>
    </row>
    <row r="29" spans="1:38" x14ac:dyDescent="0.3">
      <c r="A29" s="3">
        <f t="shared" si="19"/>
        <v>250</v>
      </c>
      <c r="B29" s="3">
        <f t="shared" si="19"/>
        <v>62</v>
      </c>
      <c r="C29" s="3">
        <f>G21</f>
        <v>250</v>
      </c>
      <c r="D29" s="3">
        <f t="shared" si="16"/>
        <v>73</v>
      </c>
      <c r="E29" s="3">
        <f t="shared" si="16"/>
        <v>200</v>
      </c>
      <c r="F29" s="3">
        <f t="shared" si="17"/>
        <v>84</v>
      </c>
      <c r="G29" s="8">
        <f t="shared" si="17"/>
        <v>50</v>
      </c>
      <c r="H29" s="7">
        <f t="shared" si="18"/>
        <v>95</v>
      </c>
      <c r="I29" s="7">
        <f t="shared" si="18"/>
        <v>50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2019-10-28T05:01:32Z</dcterms:created>
  <dcterms:modified xsi:type="dcterms:W3CDTF">2019-11-14T17:27:59Z</dcterms:modified>
</cp:coreProperties>
</file>