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evandro.jose\Dropbox\PO 2017\PO_USJT_2017\Trabalho_Frota\"/>
    </mc:Choice>
  </mc:AlternateContent>
  <bookViews>
    <workbookView xWindow="0" yWindow="0" windowWidth="20490" windowHeight="7365" activeTab="5"/>
  </bookViews>
  <sheets>
    <sheet name="Solucao_solver" sheetId="1" r:id="rId1"/>
    <sheet name="RESP_X3=0" sheetId="3" r:id="rId2"/>
    <sheet name="RESP_X3=1" sheetId="4" r:id="rId3"/>
    <sheet name="RESP_X3=2" sheetId="5" r:id="rId4"/>
    <sheet name="RESP_X3=3" sheetId="6" r:id="rId5"/>
    <sheet name="simplex" sheetId="2" r:id="rId6"/>
  </sheets>
  <definedNames>
    <definedName name="solver_adj" localSheetId="0" hidden="1">Solucao_solver!$H$4:$H$6</definedName>
    <definedName name="solver_cvg" localSheetId="0" hidden="1">0.0001</definedName>
    <definedName name="solver_drv" localSheetId="0" hidden="1">1</definedName>
    <definedName name="solver_eng" localSheetId="5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Solucao_solver!$C$9</definedName>
    <definedName name="solver_lhs2" localSheetId="0" hidden="1">Solucao_solver!$E$9</definedName>
    <definedName name="solver_lhs3" localSheetId="0" hidden="1">Solucao_solver!$H$4:$H$6</definedName>
    <definedName name="solver_lhs4" localSheetId="0" hidden="1">Solucao_solver!$H$6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5" hidden="1">1</definedName>
    <definedName name="solver_neg" localSheetId="0" hidden="1">1</definedName>
    <definedName name="solver_nod" localSheetId="0" hidden="1">2147483647</definedName>
    <definedName name="solver_num" localSheetId="5" hidden="1">0</definedName>
    <definedName name="solver_num" localSheetId="0" hidden="1">4</definedName>
    <definedName name="solver_nwt" localSheetId="0" hidden="1">1</definedName>
    <definedName name="solver_opt" localSheetId="5" hidden="1">simplex!$K$18</definedName>
    <definedName name="solver_opt" localSheetId="0" hidden="1">Solucao_solver!$D$9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2</definedName>
    <definedName name="solver_rhs1" localSheetId="0" hidden="1">Solucao_solver!$C$7</definedName>
    <definedName name="solver_rhs2" localSheetId="0" hidden="1">Solucao_solver!$E$7</definedName>
    <definedName name="solver_rhs3" localSheetId="0" hidden="1">número inteiro</definedName>
    <definedName name="solver_rhs4" localSheetId="0" hidden="1">Solucao_solver!$C$16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5" hidden="1">1</definedName>
    <definedName name="solver_typ" localSheetId="0" hidden="1">1</definedName>
    <definedName name="solver_val" localSheetId="5" hidden="1">0</definedName>
    <definedName name="solver_val" localSheetId="0" hidden="1">0</definedName>
    <definedName name="solver_ver" localSheetId="5" hidden="1">3</definedName>
    <definedName name="solver_ver" localSheetId="0" hidden="1">3</definedName>
  </definedNames>
  <calcPr calcId="171027"/>
  <customWorkbookViews>
    <customWorkbookView name="evandro.jose - Modo de exibição pessoal" guid="{8DB2D145-52E2-4C4F-8B34-9F7FBBE11790}" mergeInterval="0" personalView="1" maximized="1" xWindow="-8" yWindow="-8" windowWidth="1382" windowHeight="75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/>
  <c r="H14" i="2"/>
  <c r="I14" i="2"/>
  <c r="J14" i="2"/>
  <c r="E14" i="2"/>
  <c r="F13" i="2"/>
  <c r="G13" i="2"/>
  <c r="H13" i="2"/>
  <c r="I13" i="2"/>
  <c r="J13" i="2"/>
  <c r="E13" i="2"/>
  <c r="E15" i="2" s="1"/>
  <c r="K6" i="2"/>
  <c r="K5" i="2"/>
  <c r="H15" i="2"/>
  <c r="G15" i="2"/>
  <c r="F15" i="2"/>
  <c r="G7" i="2"/>
  <c r="F7" i="2"/>
  <c r="H7" i="2"/>
  <c r="I7" i="2"/>
  <c r="E7" i="2"/>
  <c r="D16" i="2"/>
  <c r="D8" i="2"/>
  <c r="I15" i="2" l="1"/>
  <c r="I9" i="1"/>
  <c r="C9" i="1"/>
  <c r="I10" i="1" s="1"/>
  <c r="E9" i="1" l="1"/>
  <c r="I11" i="1" s="1"/>
  <c r="D9" i="1"/>
  <c r="I8" i="1" s="1"/>
</calcChain>
</file>

<file path=xl/comments1.xml><?xml version="1.0" encoding="utf-8"?>
<comments xmlns="http://schemas.openxmlformats.org/spreadsheetml/2006/main">
  <authors>
    <author>evandro.jose</author>
  </authors>
  <commentList>
    <comment ref="G8" authorId="0" shapeId="0">
      <text>
        <r>
          <rPr>
            <b/>
            <sz val="9"/>
            <color indexed="81"/>
            <rFont val="Segoe UI"/>
            <family val="2"/>
          </rPr>
          <t>evandro.jose:</t>
        </r>
        <r>
          <rPr>
            <sz val="9"/>
            <color indexed="81"/>
            <rFont val="Segoe UI"/>
            <family val="2"/>
          </rPr>
          <t xml:space="preserve">
Resumo da solução ótima para um valor fixo de x3</t>
        </r>
      </text>
    </comment>
    <comment ref="K12" authorId="0" shapeId="0">
      <text>
        <r>
          <rPr>
            <b/>
            <sz val="9"/>
            <color indexed="81"/>
            <rFont val="Segoe UI"/>
            <family val="2"/>
          </rPr>
          <t>evandro.jose:</t>
        </r>
        <r>
          <rPr>
            <sz val="9"/>
            <color indexed="81"/>
            <rFont val="Segoe UI"/>
            <family val="2"/>
          </rPr>
          <t xml:space="preserve">
Formulação do problema</t>
        </r>
      </text>
    </comment>
    <comment ref="C16" authorId="0" shapeId="0">
      <text>
        <r>
          <rPr>
            <b/>
            <sz val="9"/>
            <color indexed="81"/>
            <rFont val="Segoe UI"/>
            <family val="2"/>
          </rPr>
          <t>evandro.jose:</t>
        </r>
        <r>
          <rPr>
            <sz val="9"/>
            <color indexed="81"/>
            <rFont val="Segoe UI"/>
            <family val="2"/>
          </rPr>
          <t xml:space="preserve">
Inserir aqui x3 (de 0 a 3)
</t>
        </r>
      </text>
    </comment>
  </commentList>
</comments>
</file>

<file path=xl/sharedStrings.xml><?xml version="1.0" encoding="utf-8"?>
<sst xmlns="http://schemas.openxmlformats.org/spreadsheetml/2006/main" count="94" uniqueCount="52">
  <si>
    <t>E195</t>
  </si>
  <si>
    <t>A321</t>
  </si>
  <si>
    <t>B777</t>
  </si>
  <si>
    <t>Aeronave</t>
  </si>
  <si>
    <t>Receita anual</t>
  </si>
  <si>
    <t>Tripulação não técnica</t>
  </si>
  <si>
    <t>x1</t>
  </si>
  <si>
    <t>x2</t>
  </si>
  <si>
    <t>x3</t>
  </si>
  <si>
    <t>Disponível</t>
  </si>
  <si>
    <t xml:space="preserve"> -</t>
  </si>
  <si>
    <t>&lt;=</t>
  </si>
  <si>
    <t>Preço de aquisição</t>
  </si>
  <si>
    <t>milhões</t>
  </si>
  <si>
    <t>A receita anula será de:</t>
  </si>
  <si>
    <t>A frota contará com :</t>
  </si>
  <si>
    <t>aeronaves</t>
  </si>
  <si>
    <t xml:space="preserve">Dos 25 tripulantes, </t>
  </si>
  <si>
    <t>O orçamento tem folga de:</t>
  </si>
  <si>
    <t>estarão ociosos</t>
  </si>
  <si>
    <t>VB</t>
  </si>
  <si>
    <t>orçamento</t>
  </si>
  <si>
    <t>tripulantes</t>
  </si>
  <si>
    <t>f1</t>
  </si>
  <si>
    <t>f2</t>
  </si>
  <si>
    <t>b</t>
  </si>
  <si>
    <t>b/Aij</t>
  </si>
  <si>
    <t>DeltaJ</t>
  </si>
  <si>
    <t>Z=</t>
  </si>
  <si>
    <t>Solução ótima</t>
  </si>
  <si>
    <t xml:space="preserve"> ----&gt; Alterar nesta célula o valor de x3</t>
  </si>
  <si>
    <t>MODELO</t>
  </si>
  <si>
    <t>ALTERAR X3 E RODAR O 'SOLVER'</t>
  </si>
  <si>
    <t>max Z=</t>
  </si>
  <si>
    <t>40x+45y</t>
  </si>
  <si>
    <t>s.a:</t>
  </si>
  <si>
    <t>45x+55y&lt;=600</t>
  </si>
  <si>
    <t>2x+3y&lt;=25</t>
  </si>
  <si>
    <t>45x+55y&lt;=400</t>
  </si>
  <si>
    <t>2x+3y&lt;=19</t>
  </si>
  <si>
    <t>45x+55y&lt;=200</t>
  </si>
  <si>
    <t>2x+3y&lt;=13</t>
  </si>
  <si>
    <t>x,y inteiros e não nulos</t>
  </si>
  <si>
    <t>45x+55y&lt;=0</t>
  </si>
  <si>
    <t>2x+3y&lt;=7</t>
  </si>
  <si>
    <t xml:space="preserve"> ---&gt; Levará à melhor solução: 750 milhões</t>
  </si>
  <si>
    <t>40x+45y+250</t>
  </si>
  <si>
    <t>(o 250 pode ser omitido, pois não altera a decisão)</t>
  </si>
  <si>
    <t>(o 500 pode ser omitido, pois não altera a decisão)</t>
  </si>
  <si>
    <t>40x+45y+500</t>
  </si>
  <si>
    <t>(o 750 pode ser omitido, pois não altera a decisão)</t>
  </si>
  <si>
    <t>40x+45y+750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</si>
</sst>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2" borderId="0" xfId="0" applyFill="1"/>
    <xf numFmtId="0" fontId="0" fillId="6" borderId="0" xfId="0" applyFill="1"/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123825</xdr:colOff>
      <xdr:row>17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955A47-94FB-4DF6-A041-590095E4D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743902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123825</xdr:colOff>
      <xdr:row>17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F619D7-F070-4CF8-86DA-AFA06653C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743902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133350</xdr:rowOff>
    </xdr:from>
    <xdr:to>
      <xdr:col>11</xdr:col>
      <xdr:colOff>419782</xdr:colOff>
      <xdr:row>15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65B34F-171B-4AA2-A1EC-07804F47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33350"/>
          <a:ext cx="6639607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12</xdr:col>
      <xdr:colOff>466725</xdr:colOff>
      <xdr:row>17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7879C9-2685-4DD5-B1D9-E3995CEEE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743902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selection activeCell="J18" sqref="J18"/>
    </sheetView>
  </sheetViews>
  <sheetFormatPr defaultRowHeight="15" x14ac:dyDescent="0.25"/>
  <cols>
    <col min="1" max="1" width="8.85546875" style="2"/>
    <col min="2" max="2" width="11.42578125" style="2" customWidth="1"/>
    <col min="3" max="3" width="9.7109375" style="2" customWidth="1"/>
    <col min="4" max="4" width="14.7109375" style="2" customWidth="1"/>
    <col min="5" max="5" width="12.7109375" style="2" customWidth="1"/>
    <col min="6" max="6" width="8.85546875" style="2"/>
    <col min="7" max="7" width="11" style="2" customWidth="1"/>
    <col min="8" max="8" width="9.7109375" style="2" customWidth="1"/>
    <col min="9" max="9" width="8.85546875" style="2"/>
    <col min="10" max="10" width="15.5703125" style="2" customWidth="1"/>
    <col min="11" max="12" width="8.85546875" style="1"/>
  </cols>
  <sheetData>
    <row r="1" spans="2:11" ht="15.75" thickBot="1" x14ac:dyDescent="0.3"/>
    <row r="2" spans="2:11" ht="15.75" thickBot="1" x14ac:dyDescent="0.3">
      <c r="B2" s="43" t="s">
        <v>31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30" x14ac:dyDescent="0.25">
      <c r="B3" s="25" t="s">
        <v>3</v>
      </c>
      <c r="C3" s="26" t="s">
        <v>12</v>
      </c>
      <c r="D3" s="26" t="s">
        <v>4</v>
      </c>
      <c r="E3" s="27" t="s">
        <v>5</v>
      </c>
      <c r="F3" s="11"/>
      <c r="G3" s="11"/>
      <c r="H3" s="11"/>
      <c r="I3" s="11"/>
      <c r="J3" s="11"/>
      <c r="K3" s="12"/>
    </row>
    <row r="4" spans="2:11" x14ac:dyDescent="0.25">
      <c r="B4" s="28" t="s">
        <v>0</v>
      </c>
      <c r="C4" s="9">
        <v>45</v>
      </c>
      <c r="D4" s="9">
        <v>40</v>
      </c>
      <c r="E4" s="29">
        <v>2</v>
      </c>
      <c r="F4" s="10"/>
      <c r="G4" s="9" t="s">
        <v>6</v>
      </c>
      <c r="H4" s="8">
        <v>0</v>
      </c>
      <c r="I4" s="10"/>
      <c r="J4" s="10"/>
      <c r="K4" s="14"/>
    </row>
    <row r="5" spans="2:11" x14ac:dyDescent="0.25">
      <c r="B5" s="28" t="s">
        <v>1</v>
      </c>
      <c r="C5" s="9">
        <v>55</v>
      </c>
      <c r="D5" s="9">
        <v>45</v>
      </c>
      <c r="E5" s="29">
        <v>3</v>
      </c>
      <c r="F5" s="10"/>
      <c r="G5" s="9" t="s">
        <v>7</v>
      </c>
      <c r="H5" s="8">
        <v>0</v>
      </c>
      <c r="I5" s="10"/>
      <c r="J5" s="10"/>
      <c r="K5" s="14"/>
    </row>
    <row r="6" spans="2:11" x14ac:dyDescent="0.25">
      <c r="B6" s="28" t="s">
        <v>2</v>
      </c>
      <c r="C6" s="9">
        <v>200</v>
      </c>
      <c r="D6" s="9">
        <v>250</v>
      </c>
      <c r="E6" s="29">
        <v>6</v>
      </c>
      <c r="F6" s="10"/>
      <c r="G6" s="9" t="s">
        <v>8</v>
      </c>
      <c r="H6" s="8">
        <v>3</v>
      </c>
      <c r="I6" s="10"/>
      <c r="J6" s="10"/>
      <c r="K6" s="14"/>
    </row>
    <row r="7" spans="2:11" ht="15.75" thickBot="1" x14ac:dyDescent="0.3">
      <c r="B7" s="28" t="s">
        <v>9</v>
      </c>
      <c r="C7" s="33">
        <v>600</v>
      </c>
      <c r="D7" s="31" t="s">
        <v>10</v>
      </c>
      <c r="E7" s="34">
        <v>25</v>
      </c>
      <c r="F7" s="10"/>
      <c r="G7" s="10"/>
      <c r="H7" s="10"/>
      <c r="I7" s="10"/>
      <c r="J7" s="10"/>
      <c r="K7" s="14"/>
    </row>
    <row r="8" spans="2:11" x14ac:dyDescent="0.25">
      <c r="B8" s="28"/>
      <c r="C8" s="9" t="s">
        <v>11</v>
      </c>
      <c r="D8" s="9"/>
      <c r="E8" s="29" t="s">
        <v>11</v>
      </c>
      <c r="F8" s="10"/>
      <c r="G8" s="18" t="s">
        <v>14</v>
      </c>
      <c r="H8" s="11"/>
      <c r="I8" s="11">
        <f>D9</f>
        <v>750</v>
      </c>
      <c r="J8" s="19" t="s">
        <v>13</v>
      </c>
      <c r="K8" s="14"/>
    </row>
    <row r="9" spans="2:11" ht="15.75" thickBot="1" x14ac:dyDescent="0.3">
      <c r="B9" s="30"/>
      <c r="C9" s="35">
        <f>SUMPRODUCT($H$4:$H$6,C4:C6)</f>
        <v>600</v>
      </c>
      <c r="D9" s="36">
        <f t="shared" ref="D9" si="0">SUMPRODUCT($H$4:$H$6,D4:D6)</f>
        <v>750</v>
      </c>
      <c r="E9" s="37">
        <f>SUMPRODUCT($H$4:$H$6,E4:E6)</f>
        <v>18</v>
      </c>
      <c r="F9" s="10"/>
      <c r="G9" s="20" t="s">
        <v>15</v>
      </c>
      <c r="H9" s="10"/>
      <c r="I9" s="10">
        <f>SUM(H4:H6)</f>
        <v>3</v>
      </c>
      <c r="J9" s="21" t="s">
        <v>16</v>
      </c>
      <c r="K9" s="14"/>
    </row>
    <row r="10" spans="2:11" x14ac:dyDescent="0.25">
      <c r="B10" s="13"/>
      <c r="C10" s="10"/>
      <c r="D10" s="10"/>
      <c r="E10" s="10"/>
      <c r="F10" s="10"/>
      <c r="G10" s="22" t="s">
        <v>18</v>
      </c>
      <c r="H10" s="10"/>
      <c r="I10" s="10">
        <f>C7-C9</f>
        <v>0</v>
      </c>
      <c r="J10" s="21" t="s">
        <v>13</v>
      </c>
      <c r="K10" s="14"/>
    </row>
    <row r="11" spans="2:11" ht="20.25" customHeight="1" thickBot="1" x14ac:dyDescent="0.3">
      <c r="B11" s="13"/>
      <c r="C11" s="10"/>
      <c r="D11" s="10"/>
      <c r="E11" s="10"/>
      <c r="F11" s="10"/>
      <c r="G11" s="23" t="s">
        <v>17</v>
      </c>
      <c r="H11" s="16"/>
      <c r="I11" s="16">
        <f>E7-E9</f>
        <v>7</v>
      </c>
      <c r="J11" s="24" t="s">
        <v>19</v>
      </c>
      <c r="K11" s="14"/>
    </row>
    <row r="12" spans="2:11" ht="15.75" thickBot="1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7"/>
    </row>
    <row r="14" spans="2:11" ht="15.75" thickBot="1" x14ac:dyDescent="0.3"/>
    <row r="15" spans="2:11" ht="15.75" thickBot="1" x14ac:dyDescent="0.3">
      <c r="B15" s="46" t="s">
        <v>32</v>
      </c>
      <c r="C15" s="47"/>
      <c r="D15" s="47"/>
      <c r="E15" s="47"/>
      <c r="F15" s="48"/>
    </row>
    <row r="16" spans="2:11" ht="15.75" thickBot="1" x14ac:dyDescent="0.3">
      <c r="B16" s="32" t="s">
        <v>2</v>
      </c>
      <c r="C16" s="38">
        <v>3</v>
      </c>
      <c r="D16" s="39" t="s">
        <v>30</v>
      </c>
      <c r="E16" s="7"/>
      <c r="F16" s="40"/>
    </row>
  </sheetData>
  <sheetProtection formatCells="0" formatColumns="0" formatRows="0" insertHyperlinks="0" sort="0" autoFilter="0" pivotTables="0"/>
  <customSheetViews>
    <customSheetView guid="{8DB2D145-52E2-4C4F-8B34-9F7FBBE11790}" scale="115">
      <selection activeCell="C13" sqref="C13"/>
      <pageMargins left="0.511811024" right="0.511811024" top="0.78740157499999996" bottom="0.78740157499999996" header="0.31496062000000002" footer="0.31496062000000002"/>
    </customSheetView>
  </customSheetViews>
  <mergeCells count="2">
    <mergeCell ref="B2:K2"/>
    <mergeCell ref="B15:F15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D26"/>
  <sheetViews>
    <sheetView topLeftCell="A7" workbookViewId="0">
      <selection activeCell="C26" sqref="C26"/>
    </sheetView>
  </sheetViews>
  <sheetFormatPr defaultRowHeight="15" x14ac:dyDescent="0.25"/>
  <sheetData>
    <row r="21" spans="2:4" x14ac:dyDescent="0.25">
      <c r="B21" s="41" t="s">
        <v>33</v>
      </c>
      <c r="C21" s="41" t="s">
        <v>34</v>
      </c>
      <c r="D21" s="41"/>
    </row>
    <row r="22" spans="2:4" x14ac:dyDescent="0.25">
      <c r="B22" s="41" t="s">
        <v>35</v>
      </c>
      <c r="C22" s="41"/>
      <c r="D22" s="41"/>
    </row>
    <row r="23" spans="2:4" x14ac:dyDescent="0.25">
      <c r="B23" s="41"/>
      <c r="C23" s="41" t="s">
        <v>36</v>
      </c>
      <c r="D23" s="41"/>
    </row>
    <row r="24" spans="2:4" x14ac:dyDescent="0.25">
      <c r="B24" s="41"/>
      <c r="C24" s="41" t="s">
        <v>37</v>
      </c>
      <c r="D24" s="41"/>
    </row>
    <row r="25" spans="2:4" x14ac:dyDescent="0.25">
      <c r="B25" s="41"/>
      <c r="C25" s="41"/>
      <c r="D25" s="41"/>
    </row>
    <row r="26" spans="2:4" x14ac:dyDescent="0.25">
      <c r="B26" s="41"/>
      <c r="C26" s="41" t="s">
        <v>42</v>
      </c>
      <c r="D26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E26"/>
  <sheetViews>
    <sheetView topLeftCell="A4" workbookViewId="0">
      <selection activeCell="E21" sqref="E21"/>
    </sheetView>
  </sheetViews>
  <sheetFormatPr defaultRowHeight="15" x14ac:dyDescent="0.25"/>
  <sheetData>
    <row r="21" spans="2:5" x14ac:dyDescent="0.25">
      <c r="B21" s="41" t="s">
        <v>33</v>
      </c>
      <c r="C21" s="41" t="s">
        <v>46</v>
      </c>
      <c r="D21" s="41"/>
      <c r="E21" t="s">
        <v>47</v>
      </c>
    </row>
    <row r="22" spans="2:5" x14ac:dyDescent="0.25">
      <c r="B22" s="41" t="s">
        <v>35</v>
      </c>
      <c r="C22" s="41"/>
      <c r="D22" s="41"/>
    </row>
    <row r="23" spans="2:5" x14ac:dyDescent="0.25">
      <c r="B23" s="41"/>
      <c r="C23" s="41" t="s">
        <v>38</v>
      </c>
      <c r="D23" s="41"/>
    </row>
    <row r="24" spans="2:5" x14ac:dyDescent="0.25">
      <c r="B24" s="41"/>
      <c r="C24" s="41" t="s">
        <v>39</v>
      </c>
      <c r="D24" s="41"/>
    </row>
    <row r="25" spans="2:5" x14ac:dyDescent="0.25">
      <c r="B25" s="41"/>
      <c r="C25" s="41"/>
      <c r="D25" s="41"/>
    </row>
    <row r="26" spans="2:5" x14ac:dyDescent="0.25">
      <c r="B26" s="41"/>
      <c r="C26" s="41" t="s">
        <v>42</v>
      </c>
      <c r="D26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E26"/>
  <sheetViews>
    <sheetView topLeftCell="A7" workbookViewId="0">
      <selection activeCell="E21" sqref="E21"/>
    </sheetView>
  </sheetViews>
  <sheetFormatPr defaultRowHeight="15" x14ac:dyDescent="0.25"/>
  <sheetData>
    <row r="21" spans="2:5" x14ac:dyDescent="0.25">
      <c r="B21" s="41" t="s">
        <v>33</v>
      </c>
      <c r="C21" s="41" t="s">
        <v>49</v>
      </c>
      <c r="D21" s="41"/>
      <c r="E21" t="s">
        <v>48</v>
      </c>
    </row>
    <row r="22" spans="2:5" x14ac:dyDescent="0.25">
      <c r="B22" s="41" t="s">
        <v>35</v>
      </c>
      <c r="C22" s="41"/>
      <c r="D22" s="41"/>
    </row>
    <row r="23" spans="2:5" x14ac:dyDescent="0.25">
      <c r="B23" s="41"/>
      <c r="C23" s="41" t="s">
        <v>40</v>
      </c>
      <c r="D23" s="41"/>
    </row>
    <row r="24" spans="2:5" x14ac:dyDescent="0.25">
      <c r="B24" s="41"/>
      <c r="C24" s="41" t="s">
        <v>41</v>
      </c>
      <c r="D24" s="41"/>
    </row>
    <row r="25" spans="2:5" x14ac:dyDescent="0.25">
      <c r="B25" s="41"/>
      <c r="C25" s="41"/>
      <c r="D25" s="41"/>
    </row>
    <row r="26" spans="2:5" x14ac:dyDescent="0.25">
      <c r="B26" s="41"/>
      <c r="C26" s="41" t="s">
        <v>42</v>
      </c>
      <c r="D26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1:I26"/>
  <sheetViews>
    <sheetView topLeftCell="A7" workbookViewId="0">
      <selection activeCell="J24" sqref="J24"/>
    </sheetView>
  </sheetViews>
  <sheetFormatPr defaultRowHeight="15" x14ac:dyDescent="0.25"/>
  <sheetData>
    <row r="21" spans="2:9" x14ac:dyDescent="0.25">
      <c r="B21" s="41" t="s">
        <v>33</v>
      </c>
      <c r="C21" s="41" t="s">
        <v>51</v>
      </c>
      <c r="D21" s="41"/>
      <c r="E21" t="s">
        <v>50</v>
      </c>
    </row>
    <row r="22" spans="2:9" x14ac:dyDescent="0.25">
      <c r="B22" s="41" t="s">
        <v>35</v>
      </c>
      <c r="C22" s="41"/>
      <c r="D22" s="41"/>
      <c r="F22" s="42" t="s">
        <v>45</v>
      </c>
      <c r="G22" s="42"/>
      <c r="H22" s="42"/>
      <c r="I22" s="42"/>
    </row>
    <row r="23" spans="2:9" x14ac:dyDescent="0.25">
      <c r="B23" s="41"/>
      <c r="C23" s="41" t="s">
        <v>43</v>
      </c>
      <c r="D23" s="41"/>
    </row>
    <row r="24" spans="2:9" x14ac:dyDescent="0.25">
      <c r="B24" s="41"/>
      <c r="C24" s="41" t="s">
        <v>44</v>
      </c>
      <c r="D24" s="41"/>
    </row>
    <row r="25" spans="2:9" x14ac:dyDescent="0.25">
      <c r="B25" s="41"/>
      <c r="C25" s="41"/>
      <c r="D25" s="41"/>
    </row>
    <row r="26" spans="2:9" x14ac:dyDescent="0.25">
      <c r="B26" s="41"/>
      <c r="C26" s="41" t="s">
        <v>42</v>
      </c>
      <c r="D26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abSelected="1" workbookViewId="0">
      <selection activeCell="K18" sqref="K18"/>
    </sheetView>
  </sheetViews>
  <sheetFormatPr defaultRowHeight="15" x14ac:dyDescent="0.25"/>
  <cols>
    <col min="2" max="2" width="16.7109375" style="3" customWidth="1"/>
    <col min="3" max="3" width="6.7109375" style="3" customWidth="1"/>
    <col min="4" max="4" width="5.5703125" style="3" customWidth="1"/>
    <col min="5" max="18" width="9.140625" style="3"/>
  </cols>
  <sheetData>
    <row r="2" spans="2:13" x14ac:dyDescent="0.25">
      <c r="E2" s="3" t="s">
        <v>0</v>
      </c>
      <c r="F2" s="3" t="s">
        <v>1</v>
      </c>
      <c r="G2" s="3" t="s">
        <v>2</v>
      </c>
    </row>
    <row r="3" spans="2:13" x14ac:dyDescent="0.25">
      <c r="C3" s="4"/>
      <c r="D3" s="4" t="s">
        <v>20</v>
      </c>
      <c r="E3" s="4" t="s">
        <v>6</v>
      </c>
      <c r="F3" s="4" t="s">
        <v>7</v>
      </c>
      <c r="G3" s="4" t="s">
        <v>8</v>
      </c>
      <c r="H3" s="4" t="s">
        <v>23</v>
      </c>
      <c r="I3" s="4" t="s">
        <v>24</v>
      </c>
      <c r="J3" s="4" t="s">
        <v>25</v>
      </c>
      <c r="K3" s="4" t="s">
        <v>26</v>
      </c>
    </row>
    <row r="4" spans="2:13" x14ac:dyDescent="0.25">
      <c r="C4" s="4"/>
      <c r="D4" s="4"/>
      <c r="E4" s="5">
        <v>40</v>
      </c>
      <c r="F4" s="5">
        <v>45</v>
      </c>
      <c r="G4" s="5">
        <v>250</v>
      </c>
      <c r="H4" s="5">
        <v>0</v>
      </c>
      <c r="I4" s="5">
        <v>0</v>
      </c>
      <c r="J4" s="4" t="s">
        <v>10</v>
      </c>
      <c r="K4" s="4" t="s">
        <v>10</v>
      </c>
    </row>
    <row r="5" spans="2:13" x14ac:dyDescent="0.25">
      <c r="B5" s="3" t="s">
        <v>21</v>
      </c>
      <c r="C5" s="4" t="s">
        <v>23</v>
      </c>
      <c r="D5" s="5">
        <v>0</v>
      </c>
      <c r="E5" s="6">
        <v>45</v>
      </c>
      <c r="F5" s="6">
        <v>55</v>
      </c>
      <c r="G5" s="6">
        <v>200</v>
      </c>
      <c r="H5" s="6">
        <v>1</v>
      </c>
      <c r="I5" s="6">
        <v>0</v>
      </c>
      <c r="J5" s="6">
        <v>600</v>
      </c>
      <c r="K5" s="6">
        <f>J5/G5</f>
        <v>3</v>
      </c>
    </row>
    <row r="6" spans="2:13" x14ac:dyDescent="0.25">
      <c r="B6" s="3" t="s">
        <v>22</v>
      </c>
      <c r="C6" s="4" t="s">
        <v>24</v>
      </c>
      <c r="D6" s="5">
        <v>0</v>
      </c>
      <c r="E6" s="4">
        <v>2</v>
      </c>
      <c r="F6" s="4">
        <v>2</v>
      </c>
      <c r="G6" s="6">
        <v>6</v>
      </c>
      <c r="H6" s="4">
        <v>0</v>
      </c>
      <c r="I6" s="4">
        <v>1</v>
      </c>
      <c r="J6" s="4">
        <v>25</v>
      </c>
      <c r="K6" s="4">
        <f>J6/G6</f>
        <v>4.166666666666667</v>
      </c>
    </row>
    <row r="7" spans="2:13" x14ac:dyDescent="0.25">
      <c r="C7" s="4" t="s">
        <v>27</v>
      </c>
      <c r="D7" s="4" t="s">
        <v>10</v>
      </c>
      <c r="E7" s="4">
        <f>E4-SUMPRODUCT($D5:$D6,E5:E6)</f>
        <v>40</v>
      </c>
      <c r="F7" s="4">
        <f t="shared" ref="F7:I7" si="0">F4-SUMPRODUCT($D5:$D6,F5:F6)</f>
        <v>45</v>
      </c>
      <c r="G7" s="6">
        <f>G4-SUMPRODUCT($D5:$D6,G5:G6)</f>
        <v>250</v>
      </c>
      <c r="H7" s="4">
        <f t="shared" si="0"/>
        <v>0</v>
      </c>
      <c r="I7" s="4">
        <f t="shared" si="0"/>
        <v>0</v>
      </c>
      <c r="J7" s="4" t="s">
        <v>10</v>
      </c>
      <c r="K7" s="4" t="s">
        <v>10</v>
      </c>
    </row>
    <row r="8" spans="2:13" x14ac:dyDescent="0.25">
      <c r="C8" s="4" t="s">
        <v>28</v>
      </c>
      <c r="D8" s="49">
        <f>SUMPRODUCT(J5:J6,D5:D6)</f>
        <v>0</v>
      </c>
      <c r="E8" s="49"/>
    </row>
    <row r="11" spans="2:13" x14ac:dyDescent="0.25">
      <c r="C11" s="4"/>
      <c r="D11" s="4" t="s">
        <v>20</v>
      </c>
      <c r="E11" s="4" t="s">
        <v>6</v>
      </c>
      <c r="F11" s="4" t="s">
        <v>7</v>
      </c>
      <c r="G11" s="4" t="s">
        <v>8</v>
      </c>
      <c r="H11" s="4" t="s">
        <v>23</v>
      </c>
      <c r="I11" s="4" t="s">
        <v>24</v>
      </c>
      <c r="J11" s="4" t="s">
        <v>25</v>
      </c>
      <c r="K11" s="4" t="s">
        <v>26</v>
      </c>
    </row>
    <row r="12" spans="2:13" x14ac:dyDescent="0.25">
      <c r="C12" s="4"/>
      <c r="D12" s="4"/>
      <c r="E12" s="5">
        <v>40</v>
      </c>
      <c r="F12" s="5">
        <v>45</v>
      </c>
      <c r="G12" s="5">
        <v>250</v>
      </c>
      <c r="H12" s="5">
        <v>0</v>
      </c>
      <c r="I12" s="5">
        <v>0</v>
      </c>
      <c r="J12" s="4" t="s">
        <v>10</v>
      </c>
      <c r="K12" s="4" t="s">
        <v>10</v>
      </c>
    </row>
    <row r="13" spans="2:13" x14ac:dyDescent="0.25">
      <c r="C13" s="4" t="s">
        <v>8</v>
      </c>
      <c r="D13" s="5">
        <v>250</v>
      </c>
      <c r="E13" s="4">
        <f>E5/200</f>
        <v>0.22500000000000001</v>
      </c>
      <c r="F13" s="4">
        <f t="shared" ref="F13:J13" si="1">F5/200</f>
        <v>0.27500000000000002</v>
      </c>
      <c r="G13" s="4">
        <f t="shared" si="1"/>
        <v>1</v>
      </c>
      <c r="H13" s="4">
        <f t="shared" si="1"/>
        <v>5.0000000000000001E-3</v>
      </c>
      <c r="I13" s="4">
        <f t="shared" si="1"/>
        <v>0</v>
      </c>
      <c r="J13" s="4">
        <f t="shared" si="1"/>
        <v>3</v>
      </c>
      <c r="K13" s="4"/>
      <c r="M13" s="3" t="s">
        <v>29</v>
      </c>
    </row>
    <row r="14" spans="2:13" x14ac:dyDescent="0.25">
      <c r="C14" s="4" t="s">
        <v>24</v>
      </c>
      <c r="D14" s="5"/>
      <c r="E14" s="4">
        <f>(-E5+E6*(200/6))/(100/3)</f>
        <v>0.65000000000000013</v>
      </c>
      <c r="F14" s="4">
        <f t="shared" ref="F14:J14" si="2">(-F5+F6*(200/6))/(100/3)</f>
        <v>0.35000000000000014</v>
      </c>
      <c r="G14" s="4">
        <f t="shared" si="2"/>
        <v>0</v>
      </c>
      <c r="H14" s="4">
        <f t="shared" si="2"/>
        <v>-0.03</v>
      </c>
      <c r="I14" s="4">
        <f t="shared" si="2"/>
        <v>1</v>
      </c>
      <c r="J14" s="4">
        <f t="shared" si="2"/>
        <v>7.0000000000000009</v>
      </c>
      <c r="K14" s="4"/>
    </row>
    <row r="15" spans="2:13" x14ac:dyDescent="0.25">
      <c r="C15" s="4" t="s">
        <v>27</v>
      </c>
      <c r="D15" s="4" t="s">
        <v>10</v>
      </c>
      <c r="E15" s="4">
        <f>E12-SUMPRODUCT($D13:$D14,E13:E14)</f>
        <v>-16.25</v>
      </c>
      <c r="F15" s="4">
        <f t="shared" ref="F15" si="3">F12-SUMPRODUCT($D13:$D14,F13:F14)</f>
        <v>-23.75</v>
      </c>
      <c r="G15" s="4">
        <f>G12-SUMPRODUCT($D13:$D14,G13:G14)</f>
        <v>0</v>
      </c>
      <c r="H15" s="4">
        <f t="shared" ref="H15" si="4">H12-SUMPRODUCT($D13:$D14,H13:H14)</f>
        <v>-1.25</v>
      </c>
      <c r="I15" s="4">
        <f t="shared" ref="I15" si="5">I12-SUMPRODUCT($D13:$D14,I13:I14)</f>
        <v>0</v>
      </c>
      <c r="J15" s="4" t="s">
        <v>10</v>
      </c>
      <c r="K15" s="4" t="s">
        <v>10</v>
      </c>
    </row>
    <row r="16" spans="2:13" x14ac:dyDescent="0.25">
      <c r="C16" s="4" t="s">
        <v>28</v>
      </c>
      <c r="D16" s="49">
        <f>SUMPRODUCT(J13:J14,D13:D14)</f>
        <v>750</v>
      </c>
      <c r="E16" s="49"/>
    </row>
  </sheetData>
  <customSheetViews>
    <customSheetView guid="{8DB2D145-52E2-4C4F-8B34-9F7FBBE11790}">
      <selection activeCell="G18" sqref="G18"/>
      <pageMargins left="0.511811024" right="0.511811024" top="0.78740157499999996" bottom="0.78740157499999996" header="0.31496062000000002" footer="0.31496062000000002"/>
    </customSheetView>
  </customSheetViews>
  <mergeCells count="2">
    <mergeCell ref="D8:E8"/>
    <mergeCell ref="D16:E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Solucao_solver</vt:lpstr>
      <vt:lpstr>RESP_X3=0</vt:lpstr>
      <vt:lpstr>RESP_X3=1</vt:lpstr>
      <vt:lpstr>RESP_X3=2</vt:lpstr>
      <vt:lpstr>RESP_X3=3</vt:lpstr>
      <vt:lpstr>simplex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Fatec</dc:creator>
  <cp:lastModifiedBy>evandro.jose</cp:lastModifiedBy>
  <dcterms:created xsi:type="dcterms:W3CDTF">2017-03-24T15:04:58Z</dcterms:created>
  <dcterms:modified xsi:type="dcterms:W3CDTF">2017-04-19T10:03:49Z</dcterms:modified>
</cp:coreProperties>
</file>