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dabr4604_colorado_edu/Documents/"/>
    </mc:Choice>
  </mc:AlternateContent>
  <bookViews>
    <workbookView xWindow="-120" yWindow="-120" windowWidth="29040" windowHeight="15840"/>
  </bookViews>
  <sheets>
    <sheet name="Stock History" sheetId="3" r:id="rId1"/>
    <sheet name="Forecast" sheetId="4" r:id="rId2"/>
    <sheet name="BBG Stock Download" sheetId="2" r:id="rId3"/>
    <sheet name="BBG Analyst Rating" sheetId="5" r:id="rId4"/>
  </sheets>
  <definedNames>
    <definedName name="ASOFDATE">'BBG Analyst Rating'!$E$5</definedName>
    <definedName name="TICKER">'BBG Analyst Rating'!$C$5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5" l="1"/>
  <c r="E18" i="5"/>
  <c r="B18" i="5"/>
  <c r="C14" i="5"/>
  <c r="E12" i="5"/>
  <c r="C12" i="5"/>
  <c r="E10" i="5"/>
  <c r="C9" i="5"/>
  <c r="C8" i="5"/>
  <c r="C10" i="5"/>
  <c r="E8" i="5"/>
  <c r="E11" i="5"/>
  <c r="E9" i="5"/>
  <c r="C11" i="5"/>
  <c r="C5" i="5"/>
  <c r="A8" i="2"/>
  <c r="C13" i="5" l="1"/>
  <c r="F1" i="4" s="1"/>
</calcChain>
</file>

<file path=xl/sharedStrings.xml><?xml version="1.0" encoding="utf-8"?>
<sst xmlns="http://schemas.openxmlformats.org/spreadsheetml/2006/main" count="219" uniqueCount="153">
  <si>
    <t>Security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</si>
  <si>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</si>
  <si>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</si>
  <si>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</si>
  <si>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</si>
  <si>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</si>
  <si>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</si>
  <si>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</si>
  <si>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</si>
  <si>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</si>
  <si>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AXP</t>
  </si>
  <si>
    <t>AMGN</t>
  </si>
  <si>
    <t>AAPL</t>
  </si>
  <si>
    <t>BA</t>
  </si>
  <si>
    <t>CAT</t>
  </si>
  <si>
    <t>CSCO</t>
  </si>
  <si>
    <t>CVX</t>
  </si>
  <si>
    <t>GS</t>
  </si>
  <si>
    <t>HD</t>
  </si>
  <si>
    <t>HON</t>
  </si>
  <si>
    <t>IBM</t>
  </si>
  <si>
    <t>iNTC</t>
  </si>
  <si>
    <t>JNJ</t>
  </si>
  <si>
    <t>KO</t>
  </si>
  <si>
    <t>JPM</t>
  </si>
  <si>
    <t>MCD</t>
  </si>
  <si>
    <t>MMM</t>
  </si>
  <si>
    <t>MRK</t>
  </si>
  <si>
    <t>MSFT</t>
  </si>
  <si>
    <t>NKE</t>
  </si>
  <si>
    <t>PG</t>
  </si>
  <si>
    <t>TRV</t>
  </si>
  <si>
    <t>UNH</t>
  </si>
  <si>
    <t>CRM</t>
  </si>
  <si>
    <t>VZ</t>
  </si>
  <si>
    <t>V</t>
  </si>
  <si>
    <t>WBA</t>
  </si>
  <si>
    <t>WMT</t>
  </si>
  <si>
    <t>DIS</t>
  </si>
  <si>
    <t>DJI Index</t>
  </si>
  <si>
    <t>DJI</t>
  </si>
  <si>
    <t>Ticker</t>
  </si>
  <si>
    <t>Buys</t>
  </si>
  <si>
    <t>Consensus Rating</t>
  </si>
  <si>
    <t>Holds</t>
  </si>
  <si>
    <t>Total Buy Recs</t>
  </si>
  <si>
    <t>Sells</t>
  </si>
  <si>
    <t>Total Hold Recs</t>
  </si>
  <si>
    <t>Last Price</t>
  </si>
  <si>
    <t>Total Sell Recs</t>
  </si>
  <si>
    <t>Pricing Currency</t>
  </si>
  <si>
    <t>Best Target Price</t>
  </si>
  <si>
    <t>Return Potential</t>
  </si>
  <si>
    <t>LTM Return</t>
  </si>
  <si>
    <t>Analyst</t>
  </si>
  <si>
    <t>Recommendation</t>
  </si>
  <si>
    <t>outperform</t>
  </si>
  <si>
    <t>RBC Capital</t>
  </si>
  <si>
    <t>Credit Suisse</t>
  </si>
  <si>
    <t>Wolfe Research</t>
  </si>
  <si>
    <t>Daiwa Securities</t>
  </si>
  <si>
    <t>Morningstar</t>
  </si>
  <si>
    <t>buy</t>
  </si>
  <si>
    <t>Evercore ISI</t>
  </si>
  <si>
    <t>Zacks</t>
  </si>
  <si>
    <t>Team Coverage</t>
  </si>
  <si>
    <t>neutral</t>
  </si>
  <si>
    <t>MoffettNathanson LLC</t>
  </si>
  <si>
    <t>Atlantic Equities</t>
  </si>
  <si>
    <t>Morgan Stanley</t>
  </si>
  <si>
    <t>Argus</t>
  </si>
  <si>
    <t>hold</t>
  </si>
  <si>
    <t>Barclays</t>
  </si>
  <si>
    <t>equalweight</t>
  </si>
  <si>
    <t>market perform</t>
  </si>
  <si>
    <t>Goldman Sachs</t>
  </si>
  <si>
    <t>Citi</t>
  </si>
  <si>
    <t>Wells Fargo</t>
  </si>
  <si>
    <t>overweight</t>
  </si>
  <si>
    <t>DZ Bank AG Research</t>
  </si>
  <si>
    <t>JP Morgan</t>
  </si>
  <si>
    <t>suspended coverage</t>
  </si>
  <si>
    <t>Punto Research</t>
  </si>
  <si>
    <t>Edward Jones</t>
  </si>
  <si>
    <t>President Capital Management Corp</t>
  </si>
  <si>
    <t>William O'Neil &amp; Co Incorporated</t>
  </si>
  <si>
    <t>not rated</t>
  </si>
  <si>
    <t>Finam Investment, Moscow</t>
  </si>
  <si>
    <t>ISS-EVA</t>
  </si>
  <si>
    <t>Casey Lea</t>
  </si>
  <si>
    <t>Cowen</t>
  </si>
  <si>
    <t>Truist Securities</t>
  </si>
  <si>
    <t>Guggenheim</t>
  </si>
  <si>
    <t>Sadif Investment Analytics</t>
  </si>
  <si>
    <t>M Science Investment Research</t>
  </si>
  <si>
    <t>no rating system</t>
  </si>
  <si>
    <t>KGI Securities Co Ltd</t>
  </si>
  <si>
    <t>KeyBanc Capital Markets</t>
  </si>
  <si>
    <t>Brandon Nispel</t>
  </si>
  <si>
    <t>Deutsche Bank</t>
  </si>
  <si>
    <t>Loop Capital Markets</t>
  </si>
  <si>
    <t>Needham</t>
  </si>
  <si>
    <t>Laura Martin</t>
  </si>
  <si>
    <t>strong buy</t>
  </si>
  <si>
    <t>Tigress Financial Partners</t>
  </si>
  <si>
    <t>Ivan Feinseth</t>
  </si>
  <si>
    <t>Rosenblatt Securities Inc.</t>
  </si>
  <si>
    <t>Barton Crockett</t>
  </si>
  <si>
    <t>LightShed Partners</t>
  </si>
  <si>
    <t>Erste Group</t>
  </si>
  <si>
    <t>New Constructs</t>
  </si>
  <si>
    <t>David Trainer</t>
  </si>
  <si>
    <t>David Heger</t>
  </si>
  <si>
    <t>Overwt/In-Line</t>
  </si>
  <si>
    <t>Stephan Lingnau</t>
  </si>
  <si>
    <t>Consumer Edge Research</t>
  </si>
  <si>
    <t>Antonio Morales</t>
  </si>
  <si>
    <t>Macquarie</t>
  </si>
  <si>
    <t>Freddy Chen</t>
  </si>
  <si>
    <t>Pooh Chuang</t>
  </si>
  <si>
    <t>Joseph Bonner</t>
  </si>
  <si>
    <t>Kseniya Lapshina</t>
  </si>
  <si>
    <t>Kutgun Maral</t>
  </si>
  <si>
    <t>Peter Supino</t>
  </si>
  <si>
    <t>Bryan Kraft</t>
  </si>
  <si>
    <t>Kannan Venkateshwar</t>
  </si>
  <si>
    <t>Brett Feldman</t>
  </si>
  <si>
    <t>Douglas Mitchelson</t>
  </si>
  <si>
    <t>Philip Cusick</t>
  </si>
  <si>
    <t>Jonathan Kees</t>
  </si>
  <si>
    <t>Vijay Jayant</t>
  </si>
  <si>
    <t>Masterlink Securities</t>
  </si>
  <si>
    <t>Jason Bazinet</t>
  </si>
  <si>
    <t>Timothy Nollen</t>
  </si>
  <si>
    <t>Benjamin Swinburne</t>
  </si>
  <si>
    <t>Matthew Thornton</t>
  </si>
  <si>
    <t>Alan Gould</t>
  </si>
  <si>
    <t>Steven Cahall</t>
  </si>
  <si>
    <t>Douglas Creutz</t>
  </si>
  <si>
    <t>Neil Macker</t>
  </si>
  <si>
    <t>Paul Metzler</t>
  </si>
  <si>
    <t>Hamilton Faber</t>
  </si>
  <si>
    <t>Michael Morris</t>
  </si>
  <si>
    <t>Michael Erstad</t>
  </si>
  <si>
    <t>Michael Nathanson</t>
  </si>
  <si>
    <t>Derek Higa</t>
  </si>
  <si>
    <t>Richard Greenfield</t>
  </si>
  <si>
    <t>Cannonball Research</t>
  </si>
  <si>
    <t>Vasily Karasyov</t>
  </si>
  <si>
    <t>Raymond Stochel</t>
  </si>
  <si>
    <t>WhiteSand Research</t>
  </si>
  <si>
    <t>Fairly Valued</t>
  </si>
  <si>
    <t>Analyst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</si>
</sst>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%"/>
    <numFmt numFmtId="166" formatCode="0.0"/>
    <numFmt numFmtId="167" formatCode="0.000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patternFill patternType="solid">
        <fgColor rgb="FFFABF8F"/>
        <bgColor indexed="64"/>
      </patternFill>
    </fill>
    <fill>
      <gradientFill>
        <stop position="0">
          <color rgb="FFB8CCE4"/>
        </stop>
        <stop position="0.5">
          <color rgb="FFDCE6F1"/>
        </stop>
        <stop position="1">
          <color rgb="FFB8CCE4"/>
        </stop>
      </gradientFill>
    </fill>
    <fill>
      <gradientFill>
        <stop position="0">
          <color rgb="FF8DB4E2"/>
        </stop>
        <stop position="0.5">
          <color rgb="FFC5D9F1"/>
        </stop>
        <stop position="1">
          <color rgb="FF8DB4E2"/>
        </stop>
      </gradient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theme="0"/>
      </top>
      <bottom style="thin">
        <color indexed="9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14" fontId="0" fillId="0" borderId="0" xfId="0" applyNumberFormat="1"/>
    <xf numFmtId="22" fontId="1" fillId="0" borderId="0" xfId="42" applyNumberFormat="1" applyFont="1" applyFill="1" applyBorder="1" applyAlignment="1" applyProtection="1"/>
    <xf numFmtId="0" fontId="19" fillId="33" borderId="10" xfId="0" applyFont="1" applyFill="1" applyBorder="1" applyAlignment="1">
      <alignment horizontal="left" vertical="center" indent="1"/>
    </xf>
    <xf numFmtId="0" fontId="0" fillId="34" borderId="11" xfId="0" quotePrefix="1" applyFill="1" applyBorder="1" applyAlignment="1">
      <alignment horizontal="center"/>
    </xf>
    <xf numFmtId="14" fontId="0" fillId="34" borderId="11" xfId="0" quotePrefix="1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left"/>
    </xf>
    <xf numFmtId="0" fontId="19" fillId="33" borderId="12" xfId="0" applyFont="1" applyFill="1" applyBorder="1" applyAlignment="1">
      <alignment horizontal="left" vertical="center" indent="1"/>
    </xf>
    <xf numFmtId="0" fontId="19" fillId="33" borderId="13" xfId="0" applyFont="1" applyFill="1" applyBorder="1" applyAlignment="1">
      <alignment horizontal="left" vertical="center" indent="1"/>
    </xf>
    <xf numFmtId="0" fontId="19" fillId="33" borderId="11" xfId="0" applyFont="1" applyFill="1" applyBorder="1" applyAlignment="1">
      <alignment horizontal="left" vertical="center" indent="1"/>
    </xf>
    <xf numFmtId="0" fontId="20" fillId="35" borderId="14" xfId="0" applyFont="1" applyFill="1" applyBorder="1" applyAlignment="1">
      <alignment horizontal="left" vertical="top" indent="1"/>
    </xf>
    <xf numFmtId="165" fontId="21" fillId="35" borderId="15" xfId="44" applyNumberFormat="1" applyFont="1" applyFill="1" applyBorder="1" applyAlignment="1">
      <alignment horizontal="center" vertical="top"/>
    </xf>
    <xf numFmtId="0" fontId="20" fillId="35" borderId="16" xfId="0" applyFont="1" applyFill="1" applyBorder="1" applyAlignment="1">
      <alignment horizontal="left" vertical="top" indent="1"/>
    </xf>
    <xf numFmtId="2" fontId="21" fillId="35" borderId="15" xfId="0" applyNumberFormat="1" applyFont="1" applyFill="1" applyBorder="1" applyAlignment="1">
      <alignment horizontal="center" vertical="top"/>
    </xf>
    <xf numFmtId="2" fontId="0" fillId="0" borderId="0" xfId="0" applyNumberFormat="1" applyAlignment="1">
      <alignment horizontal="left"/>
    </xf>
    <xf numFmtId="0" fontId="20" fillId="36" borderId="17" xfId="0" applyFont="1" applyFill="1" applyBorder="1" applyAlignment="1">
      <alignment horizontal="left" vertical="top" indent="1"/>
    </xf>
    <xf numFmtId="165" fontId="21" fillId="36" borderId="18" xfId="44" quotePrefix="1" applyNumberFormat="1" applyFont="1" applyFill="1" applyBorder="1" applyAlignment="1">
      <alignment horizontal="center" vertical="top"/>
    </xf>
    <xf numFmtId="0" fontId="20" fillId="36" borderId="19" xfId="0" applyFont="1" applyFill="1" applyBorder="1" applyAlignment="1">
      <alignment horizontal="left" vertical="top" indent="1"/>
    </xf>
    <xf numFmtId="0" fontId="21" fillId="36" borderId="18" xfId="44" applyNumberFormat="1" applyFont="1" applyFill="1" applyBorder="1" applyAlignment="1">
      <alignment horizontal="center" vertical="top"/>
    </xf>
    <xf numFmtId="0" fontId="20" fillId="35" borderId="20" xfId="0" applyFont="1" applyFill="1" applyBorder="1" applyAlignment="1">
      <alignment horizontal="left" vertical="top" indent="1"/>
    </xf>
    <xf numFmtId="165" fontId="21" fillId="35" borderId="15" xfId="44" quotePrefix="1" applyNumberFormat="1" applyFont="1" applyFill="1" applyBorder="1" applyAlignment="1">
      <alignment horizontal="center" vertical="top"/>
    </xf>
    <xf numFmtId="0" fontId="20" fillId="35" borderId="21" xfId="0" applyFont="1" applyFill="1" applyBorder="1" applyAlignment="1">
      <alignment horizontal="left" vertical="top" indent="1"/>
    </xf>
    <xf numFmtId="0" fontId="21" fillId="35" borderId="15" xfId="44" applyNumberFormat="1" applyFont="1" applyFill="1" applyBorder="1" applyAlignment="1">
      <alignment horizontal="center" vertical="top"/>
    </xf>
    <xf numFmtId="2" fontId="21" fillId="36" borderId="18" xfId="43" quotePrefix="1" applyNumberFormat="1" applyFont="1" applyFill="1" applyBorder="1" applyAlignment="1">
      <alignment horizontal="center" vertical="top"/>
    </xf>
    <xf numFmtId="165" fontId="21" fillId="35" borderId="15" xfId="0" applyNumberFormat="1" applyFont="1" applyFill="1" applyBorder="1" applyAlignment="1">
      <alignment horizontal="center" vertical="top"/>
    </xf>
    <xf numFmtId="2" fontId="21" fillId="36" borderId="18" xfId="43" applyNumberFormat="1" applyFont="1" applyFill="1" applyBorder="1" applyAlignment="1">
      <alignment horizontal="center" vertical="top"/>
    </xf>
    <xf numFmtId="10" fontId="21" fillId="35" borderId="15" xfId="44" quotePrefix="1" applyNumberFormat="1" applyFont="1" applyFill="1" applyBorder="1" applyAlignment="1">
      <alignment horizontal="center" vertical="top"/>
    </xf>
    <xf numFmtId="0" fontId="0" fillId="0" borderId="0" xfId="0" quotePrefix="1"/>
    <xf numFmtId="166" fontId="21" fillId="36" borderId="18" xfId="43" quotePrefix="1" applyNumberFormat="1" applyFont="1" applyFill="1" applyBorder="1" applyAlignment="1">
      <alignment horizontal="center" vertical="top"/>
    </xf>
    <xf numFmtId="0" fontId="20" fillId="35" borderId="22" xfId="0" applyFont="1" applyFill="1" applyBorder="1" applyAlignment="1">
      <alignment horizontal="left" vertical="top" indent="1"/>
    </xf>
    <xf numFmtId="2" fontId="21" fillId="35" borderId="23" xfId="0" quotePrefix="1" applyNumberFormat="1" applyFont="1" applyFill="1" applyBorder="1" applyAlignment="1">
      <alignment horizontal="center" vertical="top"/>
    </xf>
    <xf numFmtId="0" fontId="20" fillId="35" borderId="24" xfId="0" applyFont="1" applyFill="1" applyBorder="1" applyAlignment="1">
      <alignment horizontal="left" vertical="top" indent="1"/>
    </xf>
    <xf numFmtId="165" fontId="21" fillId="35" borderId="23" xfId="0" applyNumberFormat="1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center"/>
    </xf>
    <xf numFmtId="14" fontId="19" fillId="33" borderId="26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left" indent="1"/>
    </xf>
    <xf numFmtId="0" fontId="0" fillId="0" borderId="27" xfId="0" applyBorder="1" applyAlignment="1">
      <alignment horizontal="left" indent="3"/>
    </xf>
    <xf numFmtId="0" fontId="0" fillId="0" borderId="27" xfId="0" applyBorder="1" applyAlignment="1">
      <alignment horizontal="right" indent="2"/>
    </xf>
    <xf numFmtId="14" fontId="0" fillId="0" borderId="28" xfId="0" applyNumberFormat="1" applyBorder="1" applyAlignment="1">
      <alignment horizontal="right" indent="1"/>
    </xf>
    <xf numFmtId="0" fontId="0" fillId="0" borderId="28" xfId="0" applyBorder="1" applyAlignment="1">
      <alignment horizontal="right" indent="1"/>
    </xf>
    <xf numFmtId="0" fontId="0" fillId="0" borderId="29" xfId="0" applyBorder="1" applyAlignment="1">
      <alignment horizontal="left" indent="1"/>
    </xf>
    <xf numFmtId="0" fontId="0" fillId="0" borderId="29" xfId="0" applyBorder="1" applyAlignment="1">
      <alignment horizontal="left" indent="3"/>
    </xf>
    <xf numFmtId="0" fontId="0" fillId="0" borderId="29" xfId="0" applyBorder="1" applyAlignment="1">
      <alignment horizontal="right" indent="2"/>
    </xf>
    <xf numFmtId="0" fontId="0" fillId="0" borderId="30" xfId="0" applyBorder="1" applyAlignment="1">
      <alignment horizontal="right" indent="1"/>
    </xf>
    <xf numFmtId="167" fontId="0" fillId="0" borderId="0" xfId="0" applyNumberForma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4" builtinId="5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numFmt numFmtId="164" formatCode="[$-409]d\-mmm\-yy;@"/>
    </dxf>
    <dxf>
      <numFmt numFmtId="167" formatCode="0.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BDH|13479923218204321442</stp>
        <tr r="C10" s="5"/>
        <tr r="C8" s="5"/>
        <tr r="C9" s="5"/>
      </tp>
      <tp t="s">
        <v>#N/A N/A</v>
        <stp/>
        <stp>BDH|11002894044183286544</stp>
        <tr r="E9" s="5"/>
      </tp>
      <tp t="s">
        <v>#N/A N/A</v>
        <stp/>
        <stp>BDH|14292458844553609537</stp>
        <tr r="C11" s="5"/>
      </tp>
      <tp t="s">
        <v>#N/A N/A</v>
        <stp/>
        <stp>BDS|18046157283500772141</stp>
        <tr r="E18" s="5"/>
      </tp>
      <tp t="s">
        <v>#N/A N/A</v>
        <stp/>
        <stp>BDH|17020106497567701926</stp>
        <tr r="C10" s="5"/>
      </tp>
      <tp t="s">
        <v>#N/A N/A</v>
        <stp/>
        <stp>BDH|16013990060430736814</stp>
        <tr r="E10" s="5"/>
      </tp>
      <tp t="s">
        <v>#N/A N/A</v>
        <stp/>
        <stp>BDP|17014113810215210549</stp>
        <tr r="C12" s="5"/>
      </tp>
      <tp t="s">
        <v>#N/A N/A</v>
        <stp/>
        <stp>BDH|17001635411614356337</stp>
        <tr r="C9" s="5"/>
      </tp>
      <tp t="s">
        <v>#N/A N/A</v>
        <stp/>
        <stp>BDH|16295764872377399493</stp>
        <tr r="C8" s="5"/>
      </tp>
    </main>
    <main first="bofaddin.rtdserver">
      <tp t="s">
        <v>#N/A N/A</v>
        <stp/>
        <stp>BDH|1028552105379471309</stp>
        <tr r="E11" s="5"/>
      </tp>
      <tp t="s">
        <v>#N/A N/A</v>
        <stp/>
        <stp>BDH|7761921941763340685</stp>
        <tr r="C10" s="5"/>
        <tr r="C8" s="5"/>
        <tr r="C9" s="5"/>
      </tp>
      <tp t="s">
        <v>#N/A N/A</v>
        <stp/>
        <stp>BDH|4091655249965795976</stp>
        <tr r="E12" s="5"/>
      </tp>
      <tp t="s">
        <v>#N/A N/A</v>
        <stp/>
        <stp>BDH|4759863502945784288</stp>
        <tr r="C9" s="5"/>
      </tp>
      <tp t="s">
        <v>#N/A N/A</v>
        <stp/>
        <stp>BDH|5870046329684251832</stp>
        <tr r="E8" s="5"/>
      </tp>
      <tp t="s">
        <v>#N/A N/A</v>
        <stp/>
        <stp>BDH|9388613424779082127</stp>
        <tr r="C8" s="5"/>
      </tp>
      <tp t="s">
        <v>#N/A N/A</v>
        <stp/>
        <stp>BDS|5074279871925240364</stp>
        <tr r="F18" s="5"/>
      </tp>
      <tp t="s">
        <v>#N/A N/A</v>
        <stp/>
        <stp>BDH|9783995322412291113</stp>
        <tr r="C10" s="5"/>
      </tp>
      <tp t="s">
        <v>#N/A N/A</v>
        <stp/>
        <stp>BDP|2804483159073760136</stp>
        <tr r="C14" s="5"/>
      </tp>
      <tp t="s">
        <v>#N/A N/A</v>
        <stp/>
        <stp>BDH|8977554981983941424</stp>
        <tr r="A8" s="2"/>
      </tp>
      <tp t="s">
        <v>#N/A N/A</v>
        <stp/>
        <stp>BDS|975089414432668769</stp>
        <tr r="B18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Prices" displayName="Prices" ref="A2:AE62" totalsRowShown="0">
  <autoFilter ref="A2:AE62"/>
  <tableColumns count="31">
    <tableColumn id="1" name="Date" dataDxfId="0"/>
    <tableColumn id="2" name="AXP"/>
    <tableColumn id="3" name="AMGN"/>
    <tableColumn id="4" name="AAPL"/>
    <tableColumn id="5" name="BA"/>
    <tableColumn id="6" name="CAT"/>
    <tableColumn id="7" name="CSCO"/>
    <tableColumn id="8" name="CVX"/>
    <tableColumn id="9" name="GS"/>
    <tableColumn id="10" name="HD"/>
    <tableColumn id="11" name="HON"/>
    <tableColumn id="12" name="IBM"/>
    <tableColumn id="13" name="iNTC"/>
    <tableColumn id="14" name="JNJ"/>
    <tableColumn id="15" name="KO"/>
    <tableColumn id="16" name="JPM"/>
    <tableColumn id="17" name="MCD"/>
    <tableColumn id="18" name="MMM"/>
    <tableColumn id="19" name="MRK"/>
    <tableColumn id="20" name="MSFT"/>
    <tableColumn id="21" name="NKE"/>
    <tableColumn id="22" name="PG"/>
    <tableColumn id="23" name="TRV"/>
    <tableColumn id="24" name="UNH"/>
    <tableColumn id="25" name="CRM"/>
    <tableColumn id="26" name="VZ"/>
    <tableColumn id="27" name="V"/>
    <tableColumn id="28" name="WBA"/>
    <tableColumn id="29" name="WMT"/>
    <tableColumn id="30" name="DIS"/>
    <tableColumn id="31" name="DJ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Forecast" displayName="Forecast" ref="A2:B32" totalsRowShown="0">
  <autoFilter ref="A2:B32"/>
  <tableColumns count="2">
    <tableColumn id="1" name="Ticker"/>
    <tableColumn id="2" name="Analyst Retur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2"/>
  <sheetViews>
    <sheetView tabSelected="1" workbookViewId="0"/>
  </sheetViews>
  <sheetFormatPr defaultRowHeight="14.5" x14ac:dyDescent="0.35"/>
  <cols>
    <col min="1" max="1" width="9.7265625" bestFit="1" customWidth="1"/>
  </cols>
  <sheetData>
    <row r="2" spans="1:31" x14ac:dyDescent="0.35">
      <c r="A2" t="s">
        <v>7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40</v>
      </c>
    </row>
    <row r="3" spans="1:31" x14ac:dyDescent="0.35">
      <c r="A3" s="1">
        <v>44865</v>
      </c>
      <c r="B3">
        <v>148.44999999999999</v>
      </c>
      <c r="C3">
        <v>270.35000000000002</v>
      </c>
      <c r="D3">
        <v>153.34</v>
      </c>
      <c r="E3">
        <v>142.51</v>
      </c>
      <c r="F3">
        <v>216.46</v>
      </c>
      <c r="G3">
        <v>45.43</v>
      </c>
      <c r="H3">
        <v>180.9</v>
      </c>
      <c r="I3">
        <v>344.51</v>
      </c>
      <c r="J3">
        <v>296.13</v>
      </c>
      <c r="K3">
        <v>204.02</v>
      </c>
      <c r="L3">
        <v>138.29</v>
      </c>
      <c r="M3">
        <v>28.43</v>
      </c>
      <c r="N3">
        <v>173.97</v>
      </c>
      <c r="O3">
        <v>59.85</v>
      </c>
      <c r="P3">
        <v>125.88</v>
      </c>
      <c r="Q3">
        <v>272.66000000000003</v>
      </c>
      <c r="R3">
        <v>125.79</v>
      </c>
      <c r="S3">
        <v>101.2</v>
      </c>
      <c r="T3">
        <v>232.13</v>
      </c>
      <c r="U3">
        <v>92.68</v>
      </c>
      <c r="V3">
        <v>134.66999999999999</v>
      </c>
      <c r="W3">
        <v>184.46</v>
      </c>
      <c r="X3">
        <v>555.15</v>
      </c>
      <c r="Y3">
        <v>162.59</v>
      </c>
      <c r="Z3">
        <v>37.369999999999997</v>
      </c>
      <c r="AA3">
        <v>207.16</v>
      </c>
      <c r="AB3">
        <v>36.5</v>
      </c>
      <c r="AC3">
        <v>142.33000000000001</v>
      </c>
      <c r="AD3">
        <v>106.54</v>
      </c>
      <c r="AE3">
        <v>32732.95</v>
      </c>
    </row>
    <row r="4" spans="1:31" x14ac:dyDescent="0.35">
      <c r="A4" s="1">
        <v>44834</v>
      </c>
      <c r="B4">
        <v>134.91</v>
      </c>
      <c r="C4">
        <v>225.4</v>
      </c>
      <c r="D4">
        <v>138.19999999999999</v>
      </c>
      <c r="E4">
        <v>121.08</v>
      </c>
      <c r="F4">
        <v>164.08</v>
      </c>
      <c r="G4">
        <v>40</v>
      </c>
      <c r="H4">
        <v>143.66999999999999</v>
      </c>
      <c r="I4">
        <v>293.05</v>
      </c>
      <c r="J4">
        <v>275.94</v>
      </c>
      <c r="K4">
        <v>166.97</v>
      </c>
      <c r="L4">
        <v>118.81</v>
      </c>
      <c r="M4">
        <v>25.77</v>
      </c>
      <c r="N4">
        <v>163.36000000000001</v>
      </c>
      <c r="O4">
        <v>56.02</v>
      </c>
      <c r="P4">
        <v>104.5</v>
      </c>
      <c r="Q4">
        <v>230.74</v>
      </c>
      <c r="R4">
        <v>110.5</v>
      </c>
      <c r="S4">
        <v>86.12</v>
      </c>
      <c r="T4">
        <v>232.9</v>
      </c>
      <c r="U4">
        <v>83.12</v>
      </c>
      <c r="V4">
        <v>126.25</v>
      </c>
      <c r="W4">
        <v>153.19999999999999</v>
      </c>
      <c r="X4">
        <v>505.04</v>
      </c>
      <c r="Y4">
        <v>143.84</v>
      </c>
      <c r="Z4">
        <v>37.97</v>
      </c>
      <c r="AA4">
        <v>177.65</v>
      </c>
      <c r="AB4">
        <v>31.4</v>
      </c>
      <c r="AC4">
        <v>129.69999999999999</v>
      </c>
      <c r="AD4">
        <v>94.33</v>
      </c>
      <c r="AE4">
        <v>28725.51</v>
      </c>
    </row>
    <row r="5" spans="1:31" x14ac:dyDescent="0.35">
      <c r="A5" s="1">
        <v>44804</v>
      </c>
      <c r="B5">
        <v>152</v>
      </c>
      <c r="C5">
        <v>240.3</v>
      </c>
      <c r="D5">
        <v>157.22</v>
      </c>
      <c r="E5">
        <v>160.25</v>
      </c>
      <c r="F5">
        <v>184.71</v>
      </c>
      <c r="G5">
        <v>44.72</v>
      </c>
      <c r="H5">
        <v>158.06</v>
      </c>
      <c r="I5">
        <v>332.67</v>
      </c>
      <c r="J5">
        <v>288.42</v>
      </c>
      <c r="K5">
        <v>189.35</v>
      </c>
      <c r="L5">
        <v>128.44999999999999</v>
      </c>
      <c r="M5">
        <v>31.92</v>
      </c>
      <c r="N5">
        <v>161.34</v>
      </c>
      <c r="O5">
        <v>61.71</v>
      </c>
      <c r="P5">
        <v>113.73</v>
      </c>
      <c r="Q5">
        <v>252.28</v>
      </c>
      <c r="R5">
        <v>124.35</v>
      </c>
      <c r="S5">
        <v>85.36</v>
      </c>
      <c r="T5">
        <v>261.47000000000003</v>
      </c>
      <c r="U5">
        <v>106.45</v>
      </c>
      <c r="V5">
        <v>137.94</v>
      </c>
      <c r="W5">
        <v>161.63999999999999</v>
      </c>
      <c r="X5">
        <v>519.33000000000004</v>
      </c>
      <c r="Y5">
        <v>156.12</v>
      </c>
      <c r="Z5">
        <v>41.81</v>
      </c>
      <c r="AA5">
        <v>198.71</v>
      </c>
      <c r="AB5">
        <v>35.06</v>
      </c>
      <c r="AC5">
        <v>132.55000000000001</v>
      </c>
      <c r="AD5">
        <v>112.08</v>
      </c>
      <c r="AE5">
        <v>31510.43</v>
      </c>
    </row>
    <row r="6" spans="1:31" x14ac:dyDescent="0.35">
      <c r="A6" s="1">
        <v>44771</v>
      </c>
      <c r="B6">
        <v>154.02000000000001</v>
      </c>
      <c r="C6">
        <v>247.47</v>
      </c>
      <c r="D6">
        <v>162.51</v>
      </c>
      <c r="E6">
        <v>159.31</v>
      </c>
      <c r="F6">
        <v>198.25</v>
      </c>
      <c r="G6">
        <v>45.37</v>
      </c>
      <c r="H6">
        <v>163.78</v>
      </c>
      <c r="I6">
        <v>333.39</v>
      </c>
      <c r="J6">
        <v>300.94</v>
      </c>
      <c r="K6">
        <v>192.46</v>
      </c>
      <c r="L6">
        <v>130.79</v>
      </c>
      <c r="M6">
        <v>36.31</v>
      </c>
      <c r="N6">
        <v>174.52</v>
      </c>
      <c r="O6">
        <v>64.17</v>
      </c>
      <c r="P6">
        <v>115.36</v>
      </c>
      <c r="Q6">
        <v>263.37</v>
      </c>
      <c r="R6">
        <v>143.24</v>
      </c>
      <c r="S6">
        <v>89.34</v>
      </c>
      <c r="T6">
        <v>280.74</v>
      </c>
      <c r="U6">
        <v>114.92</v>
      </c>
      <c r="V6">
        <v>138.91</v>
      </c>
      <c r="W6">
        <v>158.69999999999999</v>
      </c>
      <c r="X6">
        <v>542.34</v>
      </c>
      <c r="Y6">
        <v>184.02</v>
      </c>
      <c r="Z6">
        <v>46.19</v>
      </c>
      <c r="AA6">
        <v>212.11</v>
      </c>
      <c r="AB6">
        <v>39.619999999999997</v>
      </c>
      <c r="AC6">
        <v>132.05000000000001</v>
      </c>
      <c r="AD6">
        <v>106.1</v>
      </c>
      <c r="AE6">
        <v>32845.129999999997</v>
      </c>
    </row>
    <row r="7" spans="1:31" x14ac:dyDescent="0.35">
      <c r="A7" s="1">
        <v>44742</v>
      </c>
      <c r="B7">
        <v>138.62</v>
      </c>
      <c r="C7">
        <v>243.3</v>
      </c>
      <c r="D7">
        <v>136.72</v>
      </c>
      <c r="E7">
        <v>136.72</v>
      </c>
      <c r="F7">
        <v>178.76</v>
      </c>
      <c r="G7">
        <v>42.64</v>
      </c>
      <c r="H7">
        <v>144.78</v>
      </c>
      <c r="I7">
        <v>297.02</v>
      </c>
      <c r="J7">
        <v>274.27</v>
      </c>
      <c r="K7">
        <v>173.81</v>
      </c>
      <c r="L7">
        <v>141.19</v>
      </c>
      <c r="M7">
        <v>37.409999999999997</v>
      </c>
      <c r="N7">
        <v>177.51</v>
      </c>
      <c r="O7">
        <v>62.91</v>
      </c>
      <c r="P7">
        <v>112.61</v>
      </c>
      <c r="Q7">
        <v>246.88</v>
      </c>
      <c r="R7">
        <v>129.41</v>
      </c>
      <c r="S7">
        <v>91.17</v>
      </c>
      <c r="T7">
        <v>256.83</v>
      </c>
      <c r="U7">
        <v>102.2</v>
      </c>
      <c r="V7">
        <v>143.79</v>
      </c>
      <c r="W7">
        <v>169.13</v>
      </c>
      <c r="X7">
        <v>513.63</v>
      </c>
      <c r="Y7">
        <v>165.04</v>
      </c>
      <c r="Z7">
        <v>50.75</v>
      </c>
      <c r="AA7">
        <v>196.89</v>
      </c>
      <c r="AB7">
        <v>37.9</v>
      </c>
      <c r="AC7">
        <v>121.58</v>
      </c>
      <c r="AD7">
        <v>94.4</v>
      </c>
      <c r="AE7">
        <v>30775.43</v>
      </c>
    </row>
    <row r="8" spans="1:31" x14ac:dyDescent="0.35">
      <c r="A8" s="1">
        <v>44712</v>
      </c>
      <c r="B8">
        <v>168.82</v>
      </c>
      <c r="C8">
        <v>256.74</v>
      </c>
      <c r="D8">
        <v>148.84</v>
      </c>
      <c r="E8">
        <v>131.4</v>
      </c>
      <c r="F8">
        <v>215.85</v>
      </c>
      <c r="G8">
        <v>45.05</v>
      </c>
      <c r="H8">
        <v>174.66</v>
      </c>
      <c r="I8">
        <v>326.85000000000002</v>
      </c>
      <c r="J8">
        <v>302.75</v>
      </c>
      <c r="K8">
        <v>193.62</v>
      </c>
      <c r="L8">
        <v>138.84</v>
      </c>
      <c r="M8">
        <v>44.42</v>
      </c>
      <c r="N8">
        <v>179.53</v>
      </c>
      <c r="O8">
        <v>63.38</v>
      </c>
      <c r="P8">
        <v>132.22999999999999</v>
      </c>
      <c r="Q8">
        <v>252.21</v>
      </c>
      <c r="R8">
        <v>149.29</v>
      </c>
      <c r="S8">
        <v>92.03</v>
      </c>
      <c r="T8">
        <v>271.87</v>
      </c>
      <c r="U8">
        <v>118.85</v>
      </c>
      <c r="V8">
        <v>147.88</v>
      </c>
      <c r="W8">
        <v>179.04</v>
      </c>
      <c r="X8">
        <v>496.78</v>
      </c>
      <c r="Y8">
        <v>160.24</v>
      </c>
      <c r="Z8">
        <v>51.29</v>
      </c>
      <c r="AA8">
        <v>212.17</v>
      </c>
      <c r="AB8">
        <v>43.83</v>
      </c>
      <c r="AC8">
        <v>128.63</v>
      </c>
      <c r="AD8">
        <v>110.44</v>
      </c>
      <c r="AE8">
        <v>32990.120000000003</v>
      </c>
    </row>
    <row r="9" spans="1:31" x14ac:dyDescent="0.35">
      <c r="A9" s="1">
        <v>44680</v>
      </c>
      <c r="B9">
        <v>174.71</v>
      </c>
      <c r="C9">
        <v>233.19</v>
      </c>
      <c r="D9">
        <v>157.65</v>
      </c>
      <c r="E9">
        <v>148.84</v>
      </c>
      <c r="F9">
        <v>210.54</v>
      </c>
      <c r="G9">
        <v>48.98</v>
      </c>
      <c r="H9">
        <v>156.66999999999999</v>
      </c>
      <c r="I9">
        <v>305.49</v>
      </c>
      <c r="J9">
        <v>300.39999999999998</v>
      </c>
      <c r="K9">
        <v>193.51</v>
      </c>
      <c r="L9">
        <v>132.21</v>
      </c>
      <c r="M9">
        <v>43.59</v>
      </c>
      <c r="N9">
        <v>180.46</v>
      </c>
      <c r="O9">
        <v>64.61</v>
      </c>
      <c r="P9">
        <v>119.36</v>
      </c>
      <c r="Q9">
        <v>249.16</v>
      </c>
      <c r="R9">
        <v>144.22</v>
      </c>
      <c r="S9">
        <v>88.69</v>
      </c>
      <c r="T9">
        <v>277.52</v>
      </c>
      <c r="U9">
        <v>124.7</v>
      </c>
      <c r="V9">
        <v>160.55000000000001</v>
      </c>
      <c r="W9">
        <v>171.06</v>
      </c>
      <c r="X9">
        <v>508.55</v>
      </c>
      <c r="Y9">
        <v>175.94</v>
      </c>
      <c r="Z9">
        <v>46.3</v>
      </c>
      <c r="AA9">
        <v>213.13</v>
      </c>
      <c r="AB9">
        <v>42.4</v>
      </c>
      <c r="AC9">
        <v>152.99</v>
      </c>
      <c r="AD9">
        <v>111.63</v>
      </c>
      <c r="AE9">
        <v>32977.21</v>
      </c>
    </row>
    <row r="10" spans="1:31" x14ac:dyDescent="0.35">
      <c r="A10" s="1">
        <v>44651</v>
      </c>
      <c r="B10">
        <v>187</v>
      </c>
      <c r="C10">
        <v>241.82</v>
      </c>
      <c r="D10">
        <v>174.61</v>
      </c>
      <c r="E10">
        <v>191.5</v>
      </c>
      <c r="F10">
        <v>222.82</v>
      </c>
      <c r="G10">
        <v>55.76</v>
      </c>
      <c r="H10">
        <v>162.83000000000001</v>
      </c>
      <c r="I10">
        <v>330.1</v>
      </c>
      <c r="J10">
        <v>299.33</v>
      </c>
      <c r="K10">
        <v>194.58</v>
      </c>
      <c r="L10">
        <v>130.02000000000001</v>
      </c>
      <c r="M10">
        <v>49.56</v>
      </c>
      <c r="N10">
        <v>177.23</v>
      </c>
      <c r="O10">
        <v>62</v>
      </c>
      <c r="P10">
        <v>136.32</v>
      </c>
      <c r="Q10">
        <v>247.28</v>
      </c>
      <c r="R10">
        <v>148.88</v>
      </c>
      <c r="S10">
        <v>82.05</v>
      </c>
      <c r="T10">
        <v>308.31</v>
      </c>
      <c r="U10">
        <v>134.56</v>
      </c>
      <c r="V10">
        <v>152.80000000000001</v>
      </c>
      <c r="W10">
        <v>182.73</v>
      </c>
      <c r="X10">
        <v>509.97</v>
      </c>
      <c r="Y10">
        <v>212.32</v>
      </c>
      <c r="Z10">
        <v>50.94</v>
      </c>
      <c r="AA10">
        <v>221.77</v>
      </c>
      <c r="AB10">
        <v>44.77</v>
      </c>
      <c r="AC10">
        <v>148.91999999999999</v>
      </c>
      <c r="AD10">
        <v>137.16</v>
      </c>
      <c r="AE10">
        <v>34678.35</v>
      </c>
    </row>
    <row r="11" spans="1:31" x14ac:dyDescent="0.35">
      <c r="A11" s="1">
        <v>44620</v>
      </c>
      <c r="B11">
        <v>194.54</v>
      </c>
      <c r="C11">
        <v>226.48</v>
      </c>
      <c r="D11">
        <v>165.12</v>
      </c>
      <c r="E11">
        <v>205.34</v>
      </c>
      <c r="F11">
        <v>187.58</v>
      </c>
      <c r="G11">
        <v>55.77</v>
      </c>
      <c r="H11">
        <v>144</v>
      </c>
      <c r="I11">
        <v>341.29</v>
      </c>
      <c r="J11">
        <v>315.83</v>
      </c>
      <c r="K11">
        <v>189.75</v>
      </c>
      <c r="L11">
        <v>122.51</v>
      </c>
      <c r="M11">
        <v>47.7</v>
      </c>
      <c r="N11">
        <v>164.57</v>
      </c>
      <c r="O11">
        <v>62.24</v>
      </c>
      <c r="P11">
        <v>141.80000000000001</v>
      </c>
      <c r="Q11">
        <v>244.77</v>
      </c>
      <c r="R11">
        <v>148.65</v>
      </c>
      <c r="S11">
        <v>76.58</v>
      </c>
      <c r="T11">
        <v>298.79000000000002</v>
      </c>
      <c r="U11">
        <v>136.55000000000001</v>
      </c>
      <c r="V11">
        <v>155.88999999999999</v>
      </c>
      <c r="W11">
        <v>171.83</v>
      </c>
      <c r="X11">
        <v>475.87</v>
      </c>
      <c r="Y11">
        <v>210.53</v>
      </c>
      <c r="Z11">
        <v>53.67</v>
      </c>
      <c r="AA11">
        <v>216.12</v>
      </c>
      <c r="AB11">
        <v>46.09</v>
      </c>
      <c r="AC11">
        <v>135.16</v>
      </c>
      <c r="AD11">
        <v>148.46</v>
      </c>
      <c r="AE11">
        <v>33892.6</v>
      </c>
    </row>
    <row r="12" spans="1:31" x14ac:dyDescent="0.35">
      <c r="A12" s="1">
        <v>44592</v>
      </c>
      <c r="B12">
        <v>179.82</v>
      </c>
      <c r="C12">
        <v>227.14</v>
      </c>
      <c r="D12">
        <v>174.78</v>
      </c>
      <c r="E12">
        <v>200.24</v>
      </c>
      <c r="F12">
        <v>201.56</v>
      </c>
      <c r="G12">
        <v>55.67</v>
      </c>
      <c r="H12">
        <v>131.33000000000001</v>
      </c>
      <c r="I12">
        <v>354.68</v>
      </c>
      <c r="J12">
        <v>366.98</v>
      </c>
      <c r="K12">
        <v>204.48</v>
      </c>
      <c r="L12">
        <v>133.57</v>
      </c>
      <c r="M12">
        <v>48.82</v>
      </c>
      <c r="N12">
        <v>172.29</v>
      </c>
      <c r="O12">
        <v>61.01</v>
      </c>
      <c r="P12">
        <v>148.6</v>
      </c>
      <c r="Q12">
        <v>259.45</v>
      </c>
      <c r="R12">
        <v>166.02</v>
      </c>
      <c r="S12">
        <v>81.48</v>
      </c>
      <c r="T12">
        <v>310.98</v>
      </c>
      <c r="U12">
        <v>148.07</v>
      </c>
      <c r="V12">
        <v>160.44999999999999</v>
      </c>
      <c r="W12">
        <v>166.18</v>
      </c>
      <c r="X12">
        <v>472.57</v>
      </c>
      <c r="Y12">
        <v>232.63</v>
      </c>
      <c r="Z12">
        <v>53.23</v>
      </c>
      <c r="AA12">
        <v>226.17</v>
      </c>
      <c r="AB12">
        <v>49.76</v>
      </c>
      <c r="AC12">
        <v>139.81</v>
      </c>
      <c r="AD12">
        <v>142.97</v>
      </c>
      <c r="AE12">
        <v>35131.86</v>
      </c>
    </row>
    <row r="13" spans="1:31" x14ac:dyDescent="0.35">
      <c r="A13" s="1">
        <v>44561</v>
      </c>
      <c r="B13">
        <v>163.6</v>
      </c>
      <c r="C13">
        <v>224.97</v>
      </c>
      <c r="D13">
        <v>177.57</v>
      </c>
      <c r="E13">
        <v>201.32</v>
      </c>
      <c r="F13">
        <v>206.74</v>
      </c>
      <c r="G13">
        <v>63.37</v>
      </c>
      <c r="H13">
        <v>117.35</v>
      </c>
      <c r="I13">
        <v>382.55</v>
      </c>
      <c r="J13">
        <v>415.01</v>
      </c>
      <c r="K13">
        <v>208.51</v>
      </c>
      <c r="L13">
        <v>133.66</v>
      </c>
      <c r="M13">
        <v>51.5</v>
      </c>
      <c r="N13">
        <v>171.07</v>
      </c>
      <c r="O13">
        <v>59.21</v>
      </c>
      <c r="P13">
        <v>158.35</v>
      </c>
      <c r="Q13">
        <v>268.07</v>
      </c>
      <c r="R13">
        <v>177.63</v>
      </c>
      <c r="S13">
        <v>76.64</v>
      </c>
      <c r="T13">
        <v>336.32</v>
      </c>
      <c r="U13">
        <v>166.67</v>
      </c>
      <c r="V13">
        <v>163.58000000000001</v>
      </c>
      <c r="W13">
        <v>156.43</v>
      </c>
      <c r="X13">
        <v>502.14</v>
      </c>
      <c r="Y13">
        <v>254.13</v>
      </c>
      <c r="Z13">
        <v>51.96</v>
      </c>
      <c r="AA13">
        <v>216.71</v>
      </c>
      <c r="AB13">
        <v>52.16</v>
      </c>
      <c r="AC13">
        <v>144.69</v>
      </c>
      <c r="AD13">
        <v>154.88999999999999</v>
      </c>
      <c r="AE13">
        <v>36338.300000000003</v>
      </c>
    </row>
    <row r="14" spans="1:31" x14ac:dyDescent="0.35">
      <c r="A14" s="1">
        <v>44530</v>
      </c>
      <c r="B14">
        <v>152.30000000000001</v>
      </c>
      <c r="C14">
        <v>198.88</v>
      </c>
      <c r="D14">
        <v>165.3</v>
      </c>
      <c r="E14">
        <v>197.85</v>
      </c>
      <c r="F14">
        <v>193.35</v>
      </c>
      <c r="G14">
        <v>54.84</v>
      </c>
      <c r="H14">
        <v>112.87</v>
      </c>
      <c r="I14">
        <v>380.99</v>
      </c>
      <c r="J14">
        <v>400.61</v>
      </c>
      <c r="K14">
        <v>202.24</v>
      </c>
      <c r="L14">
        <v>117.1</v>
      </c>
      <c r="M14">
        <v>49.2</v>
      </c>
      <c r="N14">
        <v>155.93</v>
      </c>
      <c r="O14">
        <v>52.45</v>
      </c>
      <c r="P14">
        <v>158.83000000000001</v>
      </c>
      <c r="Q14">
        <v>244.6</v>
      </c>
      <c r="R14">
        <v>170.04</v>
      </c>
      <c r="S14">
        <v>74.91</v>
      </c>
      <c r="T14">
        <v>330.59</v>
      </c>
      <c r="U14">
        <v>169.24</v>
      </c>
      <c r="V14">
        <v>144.58000000000001</v>
      </c>
      <c r="W14">
        <v>146.94999999999999</v>
      </c>
      <c r="X14">
        <v>444.22</v>
      </c>
      <c r="Y14">
        <v>284.95999999999998</v>
      </c>
      <c r="Z14">
        <v>50.27</v>
      </c>
      <c r="AA14">
        <v>193.77</v>
      </c>
      <c r="AB14">
        <v>44.8</v>
      </c>
      <c r="AC14">
        <v>140.63</v>
      </c>
      <c r="AD14">
        <v>144.9</v>
      </c>
      <c r="AE14">
        <v>34483.72</v>
      </c>
    </row>
    <row r="15" spans="1:31" x14ac:dyDescent="0.35">
      <c r="A15" s="1">
        <v>44498</v>
      </c>
      <c r="B15">
        <v>173.78</v>
      </c>
      <c r="C15">
        <v>206.97</v>
      </c>
      <c r="D15">
        <v>149.80000000000001</v>
      </c>
      <c r="E15">
        <v>207.03</v>
      </c>
      <c r="F15">
        <v>204.01</v>
      </c>
      <c r="G15">
        <v>55.97</v>
      </c>
      <c r="H15">
        <v>114.49</v>
      </c>
      <c r="I15">
        <v>413.35</v>
      </c>
      <c r="J15">
        <v>371.74</v>
      </c>
      <c r="K15">
        <v>218.62</v>
      </c>
      <c r="L15">
        <v>119.491</v>
      </c>
      <c r="M15">
        <v>49</v>
      </c>
      <c r="N15">
        <v>162.88</v>
      </c>
      <c r="O15">
        <v>56.37</v>
      </c>
      <c r="P15">
        <v>169.89</v>
      </c>
      <c r="Q15">
        <v>245.55</v>
      </c>
      <c r="R15">
        <v>178.68</v>
      </c>
      <c r="S15">
        <v>88.05</v>
      </c>
      <c r="T15">
        <v>331.62</v>
      </c>
      <c r="U15">
        <v>167.29</v>
      </c>
      <c r="V15">
        <v>142.99</v>
      </c>
      <c r="W15">
        <v>160.88</v>
      </c>
      <c r="X15">
        <v>460.47</v>
      </c>
      <c r="Y15">
        <v>299.69</v>
      </c>
      <c r="Z15">
        <v>52.99</v>
      </c>
      <c r="AA15">
        <v>211.77</v>
      </c>
      <c r="AB15">
        <v>47.02</v>
      </c>
      <c r="AC15">
        <v>149.41999999999999</v>
      </c>
      <c r="AD15">
        <v>169.07</v>
      </c>
      <c r="AE15">
        <v>35819.56</v>
      </c>
    </row>
    <row r="16" spans="1:31" x14ac:dyDescent="0.35">
      <c r="A16" s="1">
        <v>44469</v>
      </c>
      <c r="B16">
        <v>167.53</v>
      </c>
      <c r="C16">
        <v>212.65</v>
      </c>
      <c r="D16">
        <v>141.5</v>
      </c>
      <c r="E16">
        <v>219.94</v>
      </c>
      <c r="F16">
        <v>191.97</v>
      </c>
      <c r="G16">
        <v>54.43</v>
      </c>
      <c r="H16">
        <v>101.45</v>
      </c>
      <c r="I16">
        <v>378.03</v>
      </c>
      <c r="J16">
        <v>328.26</v>
      </c>
      <c r="K16">
        <v>212.28</v>
      </c>
      <c r="L16">
        <v>132.70089999999999</v>
      </c>
      <c r="M16">
        <v>53.28</v>
      </c>
      <c r="N16">
        <v>161.5</v>
      </c>
      <c r="O16">
        <v>52.47</v>
      </c>
      <c r="P16">
        <v>163.69</v>
      </c>
      <c r="Q16">
        <v>241.11</v>
      </c>
      <c r="R16">
        <v>175.42</v>
      </c>
      <c r="S16">
        <v>75.11</v>
      </c>
      <c r="T16">
        <v>281.92</v>
      </c>
      <c r="U16">
        <v>145.22999999999999</v>
      </c>
      <c r="V16">
        <v>139.80000000000001</v>
      </c>
      <c r="W16">
        <v>152.01</v>
      </c>
      <c r="X16">
        <v>390.74</v>
      </c>
      <c r="Y16">
        <v>271.22000000000003</v>
      </c>
      <c r="Z16">
        <v>54.01</v>
      </c>
      <c r="AA16">
        <v>222.75</v>
      </c>
      <c r="AB16">
        <v>47.05</v>
      </c>
      <c r="AC16">
        <v>139.38</v>
      </c>
      <c r="AD16">
        <v>169.17</v>
      </c>
      <c r="AE16">
        <v>33843.919999999998</v>
      </c>
    </row>
    <row r="17" spans="1:31" x14ac:dyDescent="0.35">
      <c r="A17" s="1">
        <v>44439</v>
      </c>
      <c r="B17">
        <v>165.96</v>
      </c>
      <c r="C17">
        <v>225.53</v>
      </c>
      <c r="D17">
        <v>151.83000000000001</v>
      </c>
      <c r="E17">
        <v>219.5</v>
      </c>
      <c r="F17">
        <v>210.87</v>
      </c>
      <c r="G17">
        <v>59.02</v>
      </c>
      <c r="H17">
        <v>96.77</v>
      </c>
      <c r="I17">
        <v>413.51</v>
      </c>
      <c r="J17">
        <v>326.18</v>
      </c>
      <c r="K17">
        <v>231.91</v>
      </c>
      <c r="L17">
        <v>134.04769999999999</v>
      </c>
      <c r="M17">
        <v>54.06</v>
      </c>
      <c r="N17">
        <v>173.13</v>
      </c>
      <c r="O17">
        <v>56.31</v>
      </c>
      <c r="P17">
        <v>159.94999999999999</v>
      </c>
      <c r="Q17">
        <v>237.46</v>
      </c>
      <c r="R17">
        <v>194.74</v>
      </c>
      <c r="S17">
        <v>76.290000000000006</v>
      </c>
      <c r="T17">
        <v>301.88</v>
      </c>
      <c r="U17">
        <v>164.74</v>
      </c>
      <c r="V17">
        <v>142.38999999999999</v>
      </c>
      <c r="W17">
        <v>159.71</v>
      </c>
      <c r="X17">
        <v>416.27</v>
      </c>
      <c r="Y17">
        <v>265.27</v>
      </c>
      <c r="Z17">
        <v>55</v>
      </c>
      <c r="AA17">
        <v>229.1</v>
      </c>
      <c r="AB17">
        <v>50.75</v>
      </c>
      <c r="AC17">
        <v>148.1</v>
      </c>
      <c r="AD17">
        <v>181.3</v>
      </c>
      <c r="AE17">
        <v>35360.730000000003</v>
      </c>
    </row>
    <row r="18" spans="1:31" x14ac:dyDescent="0.35">
      <c r="A18" s="1">
        <v>44407</v>
      </c>
      <c r="B18">
        <v>170.53</v>
      </c>
      <c r="C18">
        <v>241.54</v>
      </c>
      <c r="D18">
        <v>145.86000000000001</v>
      </c>
      <c r="E18">
        <v>226.48</v>
      </c>
      <c r="F18">
        <v>206.75</v>
      </c>
      <c r="G18">
        <v>55.37</v>
      </c>
      <c r="H18">
        <v>101.81</v>
      </c>
      <c r="I18">
        <v>374.88</v>
      </c>
      <c r="J18">
        <v>328.19</v>
      </c>
      <c r="K18">
        <v>233.79</v>
      </c>
      <c r="L18">
        <v>134.63990000000001</v>
      </c>
      <c r="M18">
        <v>53.72</v>
      </c>
      <c r="N18">
        <v>172.2</v>
      </c>
      <c r="O18">
        <v>57.03</v>
      </c>
      <c r="P18">
        <v>151.78</v>
      </c>
      <c r="Q18">
        <v>242.71</v>
      </c>
      <c r="R18">
        <v>197.94</v>
      </c>
      <c r="S18">
        <v>76.87</v>
      </c>
      <c r="T18">
        <v>284.91000000000003</v>
      </c>
      <c r="U18">
        <v>167.51</v>
      </c>
      <c r="V18">
        <v>142.22999999999999</v>
      </c>
      <c r="W18">
        <v>148.91999999999999</v>
      </c>
      <c r="X18">
        <v>412.22</v>
      </c>
      <c r="Y18">
        <v>241.93</v>
      </c>
      <c r="Z18">
        <v>55.78</v>
      </c>
      <c r="AA18">
        <v>246.39</v>
      </c>
      <c r="AB18">
        <v>47.15</v>
      </c>
      <c r="AC18">
        <v>142.55000000000001</v>
      </c>
      <c r="AD18">
        <v>176.02</v>
      </c>
      <c r="AE18">
        <v>34935.47</v>
      </c>
    </row>
    <row r="19" spans="1:31" x14ac:dyDescent="0.35">
      <c r="A19" s="1">
        <v>44377</v>
      </c>
      <c r="B19">
        <v>165.23</v>
      </c>
      <c r="C19">
        <v>243.75</v>
      </c>
      <c r="D19">
        <v>136.96</v>
      </c>
      <c r="E19">
        <v>239.56</v>
      </c>
      <c r="F19">
        <v>217.63</v>
      </c>
      <c r="G19">
        <v>53</v>
      </c>
      <c r="H19">
        <v>104.74</v>
      </c>
      <c r="I19">
        <v>379.53</v>
      </c>
      <c r="J19">
        <v>318.89</v>
      </c>
      <c r="K19">
        <v>219.35</v>
      </c>
      <c r="L19">
        <v>140.01750000000001</v>
      </c>
      <c r="M19">
        <v>56.14</v>
      </c>
      <c r="N19">
        <v>164.74</v>
      </c>
      <c r="O19">
        <v>54.11</v>
      </c>
      <c r="P19">
        <v>155.54</v>
      </c>
      <c r="Q19">
        <v>230.99</v>
      </c>
      <c r="R19">
        <v>198.63</v>
      </c>
      <c r="S19">
        <v>77.77</v>
      </c>
      <c r="T19">
        <v>270.89999999999998</v>
      </c>
      <c r="U19">
        <v>154.49</v>
      </c>
      <c r="V19">
        <v>134.93</v>
      </c>
      <c r="W19">
        <v>149.71</v>
      </c>
      <c r="X19">
        <v>400.44</v>
      </c>
      <c r="Y19">
        <v>244.27</v>
      </c>
      <c r="Z19">
        <v>56.03</v>
      </c>
      <c r="AA19">
        <v>233.82</v>
      </c>
      <c r="AB19">
        <v>52.61</v>
      </c>
      <c r="AC19">
        <v>141.02000000000001</v>
      </c>
      <c r="AD19">
        <v>175.77</v>
      </c>
      <c r="AE19">
        <v>34502.51</v>
      </c>
    </row>
    <row r="20" spans="1:31" x14ac:dyDescent="0.35">
      <c r="A20" s="1">
        <v>44344</v>
      </c>
      <c r="B20">
        <v>160.13</v>
      </c>
      <c r="C20">
        <v>237.94</v>
      </c>
      <c r="D20">
        <v>124.61</v>
      </c>
      <c r="E20">
        <v>247.02</v>
      </c>
      <c r="F20">
        <v>241.08</v>
      </c>
      <c r="G20">
        <v>52.9</v>
      </c>
      <c r="H20">
        <v>103.79</v>
      </c>
      <c r="I20">
        <v>372.02</v>
      </c>
      <c r="J20">
        <v>318.91000000000003</v>
      </c>
      <c r="K20">
        <v>230.91</v>
      </c>
      <c r="L20">
        <v>137.2953</v>
      </c>
      <c r="M20">
        <v>57.12</v>
      </c>
      <c r="N20">
        <v>169.25</v>
      </c>
      <c r="O20">
        <v>55.29</v>
      </c>
      <c r="P20">
        <v>164.24</v>
      </c>
      <c r="Q20">
        <v>233.89</v>
      </c>
      <c r="R20">
        <v>203.04</v>
      </c>
      <c r="S20">
        <v>72.363100000000003</v>
      </c>
      <c r="T20">
        <v>249.68</v>
      </c>
      <c r="U20">
        <v>136.46</v>
      </c>
      <c r="V20">
        <v>134.85</v>
      </c>
      <c r="W20">
        <v>159.69999999999999</v>
      </c>
      <c r="X20">
        <v>411.92</v>
      </c>
      <c r="Y20">
        <v>238.1</v>
      </c>
      <c r="Z20">
        <v>56.49</v>
      </c>
      <c r="AA20">
        <v>227.3</v>
      </c>
      <c r="AB20">
        <v>52.66</v>
      </c>
      <c r="AC20">
        <v>142.03</v>
      </c>
      <c r="AD20">
        <v>178.65</v>
      </c>
      <c r="AE20">
        <v>34529.449999999997</v>
      </c>
    </row>
    <row r="21" spans="1:31" x14ac:dyDescent="0.35">
      <c r="A21" s="1">
        <v>44316</v>
      </c>
      <c r="B21">
        <v>153.35</v>
      </c>
      <c r="C21">
        <v>239.64</v>
      </c>
      <c r="D21">
        <v>131.46</v>
      </c>
      <c r="E21">
        <v>234.31</v>
      </c>
      <c r="F21">
        <v>228.11</v>
      </c>
      <c r="G21">
        <v>50.91</v>
      </c>
      <c r="H21">
        <v>103.07</v>
      </c>
      <c r="I21">
        <v>348.45</v>
      </c>
      <c r="J21">
        <v>323.67</v>
      </c>
      <c r="K21">
        <v>223.04</v>
      </c>
      <c r="L21">
        <v>135.5187</v>
      </c>
      <c r="M21">
        <v>57.53</v>
      </c>
      <c r="N21">
        <v>162.72999999999999</v>
      </c>
      <c r="O21">
        <v>53.98</v>
      </c>
      <c r="P21">
        <v>153.81</v>
      </c>
      <c r="Q21">
        <v>236.08</v>
      </c>
      <c r="R21">
        <v>197.14</v>
      </c>
      <c r="S21">
        <v>71.037700000000001</v>
      </c>
      <c r="T21">
        <v>252.18</v>
      </c>
      <c r="U21">
        <v>132.62</v>
      </c>
      <c r="V21">
        <v>133.41999999999999</v>
      </c>
      <c r="W21">
        <v>154.66</v>
      </c>
      <c r="X21">
        <v>398.8</v>
      </c>
      <c r="Y21">
        <v>230.32</v>
      </c>
      <c r="Z21">
        <v>57.79</v>
      </c>
      <c r="AA21">
        <v>233.56</v>
      </c>
      <c r="AB21">
        <v>53.1</v>
      </c>
      <c r="AC21">
        <v>139.91</v>
      </c>
      <c r="AD21">
        <v>186.02</v>
      </c>
      <c r="AE21">
        <v>33874.85</v>
      </c>
    </row>
    <row r="22" spans="1:31" x14ac:dyDescent="0.35">
      <c r="A22" s="1">
        <v>44286</v>
      </c>
      <c r="B22">
        <v>141.44</v>
      </c>
      <c r="C22">
        <v>248.81</v>
      </c>
      <c r="D22">
        <v>122.15</v>
      </c>
      <c r="E22">
        <v>254.72</v>
      </c>
      <c r="F22">
        <v>231.87</v>
      </c>
      <c r="G22">
        <v>51.71</v>
      </c>
      <c r="H22">
        <v>104.79</v>
      </c>
      <c r="I22">
        <v>327</v>
      </c>
      <c r="J22">
        <v>305.25</v>
      </c>
      <c r="K22">
        <v>217.07</v>
      </c>
      <c r="L22">
        <v>127.2852</v>
      </c>
      <c r="M22">
        <v>64</v>
      </c>
      <c r="N22">
        <v>164.35</v>
      </c>
      <c r="O22">
        <v>52.71</v>
      </c>
      <c r="P22">
        <v>152.22999999999999</v>
      </c>
      <c r="Q22">
        <v>224.14</v>
      </c>
      <c r="R22">
        <v>192.68</v>
      </c>
      <c r="S22">
        <v>73.507300000000001</v>
      </c>
      <c r="T22">
        <v>235.77</v>
      </c>
      <c r="U22">
        <v>132.88999999999999</v>
      </c>
      <c r="V22">
        <v>135.43</v>
      </c>
      <c r="W22">
        <v>150.4</v>
      </c>
      <c r="X22">
        <v>372.07</v>
      </c>
      <c r="Y22">
        <v>211.87</v>
      </c>
      <c r="Z22">
        <v>58.15</v>
      </c>
      <c r="AA22">
        <v>211.73</v>
      </c>
      <c r="AB22">
        <v>54.9</v>
      </c>
      <c r="AC22">
        <v>135.83000000000001</v>
      </c>
      <c r="AD22">
        <v>184.52</v>
      </c>
      <c r="AE22">
        <v>32981.550000000003</v>
      </c>
    </row>
    <row r="23" spans="1:31" x14ac:dyDescent="0.35">
      <c r="A23" s="1">
        <v>44253</v>
      </c>
      <c r="B23">
        <v>135.26</v>
      </c>
      <c r="C23">
        <v>224.92</v>
      </c>
      <c r="D23">
        <v>121.26</v>
      </c>
      <c r="E23">
        <v>212.01</v>
      </c>
      <c r="F23">
        <v>215.88</v>
      </c>
      <c r="G23">
        <v>44.87</v>
      </c>
      <c r="H23">
        <v>100</v>
      </c>
      <c r="I23">
        <v>319.48</v>
      </c>
      <c r="J23">
        <v>258.33999999999997</v>
      </c>
      <c r="K23">
        <v>202.35</v>
      </c>
      <c r="L23">
        <v>113.5977</v>
      </c>
      <c r="M23">
        <v>60.78</v>
      </c>
      <c r="N23">
        <v>158.46</v>
      </c>
      <c r="O23">
        <v>48.99</v>
      </c>
      <c r="P23">
        <v>147.16999999999999</v>
      </c>
      <c r="Q23">
        <v>206.14</v>
      </c>
      <c r="R23">
        <v>175.06</v>
      </c>
      <c r="S23">
        <v>69.245099999999994</v>
      </c>
      <c r="T23">
        <v>232.38</v>
      </c>
      <c r="U23">
        <v>134.78</v>
      </c>
      <c r="V23">
        <v>123.53</v>
      </c>
      <c r="W23">
        <v>145.5</v>
      </c>
      <c r="X23">
        <v>332.22</v>
      </c>
      <c r="Y23">
        <v>216.5</v>
      </c>
      <c r="Z23">
        <v>55.3</v>
      </c>
      <c r="AA23">
        <v>212.39</v>
      </c>
      <c r="AB23">
        <v>47.93</v>
      </c>
      <c r="AC23">
        <v>129.91999999999999</v>
      </c>
      <c r="AD23">
        <v>189.04</v>
      </c>
      <c r="AE23">
        <v>30932.37</v>
      </c>
    </row>
    <row r="24" spans="1:31" x14ac:dyDescent="0.35">
      <c r="A24" s="1">
        <v>44225</v>
      </c>
      <c r="B24">
        <v>116.26</v>
      </c>
      <c r="C24">
        <v>241.43</v>
      </c>
      <c r="D24">
        <v>131.96</v>
      </c>
      <c r="E24">
        <v>194.19</v>
      </c>
      <c r="F24">
        <v>182.84</v>
      </c>
      <c r="G24">
        <v>44.58</v>
      </c>
      <c r="H24">
        <v>85.2</v>
      </c>
      <c r="I24">
        <v>271.17</v>
      </c>
      <c r="J24">
        <v>270.82</v>
      </c>
      <c r="K24">
        <v>195.37</v>
      </c>
      <c r="L24">
        <v>113.7696</v>
      </c>
      <c r="M24">
        <v>55.51</v>
      </c>
      <c r="N24">
        <v>163.13</v>
      </c>
      <c r="O24">
        <v>48.15</v>
      </c>
      <c r="P24">
        <v>128.66999999999999</v>
      </c>
      <c r="Q24">
        <v>207.84</v>
      </c>
      <c r="R24">
        <v>175.66</v>
      </c>
      <c r="S24">
        <v>73.488200000000006</v>
      </c>
      <c r="T24">
        <v>231.96</v>
      </c>
      <c r="U24">
        <v>133.59</v>
      </c>
      <c r="V24">
        <v>128.21</v>
      </c>
      <c r="W24">
        <v>136.30000000000001</v>
      </c>
      <c r="X24">
        <v>333.58</v>
      </c>
      <c r="Y24">
        <v>225.56</v>
      </c>
      <c r="Z24">
        <v>54.75</v>
      </c>
      <c r="AA24">
        <v>193.25</v>
      </c>
      <c r="AB24">
        <v>50.25</v>
      </c>
      <c r="AC24">
        <v>140.49</v>
      </c>
      <c r="AD24">
        <v>168.17</v>
      </c>
      <c r="AE24">
        <v>29982.62</v>
      </c>
    </row>
    <row r="25" spans="1:31" x14ac:dyDescent="0.35">
      <c r="A25" s="1">
        <v>44196</v>
      </c>
      <c r="B25">
        <v>120.91</v>
      </c>
      <c r="C25">
        <v>229.92</v>
      </c>
      <c r="D25">
        <v>132.69</v>
      </c>
      <c r="E25">
        <v>214.06</v>
      </c>
      <c r="F25">
        <v>182.02</v>
      </c>
      <c r="G25">
        <v>44.75</v>
      </c>
      <c r="H25">
        <v>84.45</v>
      </c>
      <c r="I25">
        <v>263.70999999999998</v>
      </c>
      <c r="J25">
        <v>265.62</v>
      </c>
      <c r="K25">
        <v>212.7</v>
      </c>
      <c r="L25">
        <v>120.236</v>
      </c>
      <c r="M25">
        <v>49.82</v>
      </c>
      <c r="N25">
        <v>157.38</v>
      </c>
      <c r="O25">
        <v>54.84</v>
      </c>
      <c r="P25">
        <v>127.07</v>
      </c>
      <c r="Q25">
        <v>214.58</v>
      </c>
      <c r="R25">
        <v>174.79</v>
      </c>
      <c r="S25">
        <v>77.998400000000004</v>
      </c>
      <c r="T25">
        <v>222.42</v>
      </c>
      <c r="U25">
        <v>141.47</v>
      </c>
      <c r="V25">
        <v>139.13999999999999</v>
      </c>
      <c r="W25">
        <v>140.37</v>
      </c>
      <c r="X25">
        <v>350.68</v>
      </c>
      <c r="Y25">
        <v>222.53</v>
      </c>
      <c r="Z25">
        <v>58.75</v>
      </c>
      <c r="AA25">
        <v>218.73</v>
      </c>
      <c r="AB25">
        <v>39.880000000000003</v>
      </c>
      <c r="AC25">
        <v>144.15</v>
      </c>
      <c r="AD25">
        <v>181.18</v>
      </c>
      <c r="AE25">
        <v>30606.48</v>
      </c>
    </row>
    <row r="26" spans="1:31" x14ac:dyDescent="0.35">
      <c r="A26" s="1">
        <v>44165</v>
      </c>
      <c r="B26">
        <v>118.59</v>
      </c>
      <c r="C26">
        <v>222.04</v>
      </c>
      <c r="D26">
        <v>119.05</v>
      </c>
      <c r="E26">
        <v>210.71</v>
      </c>
      <c r="F26">
        <v>173.59</v>
      </c>
      <c r="G26">
        <v>43.02</v>
      </c>
      <c r="H26">
        <v>87.18</v>
      </c>
      <c r="I26">
        <v>230.58</v>
      </c>
      <c r="J26">
        <v>277.41000000000003</v>
      </c>
      <c r="K26">
        <v>203.92</v>
      </c>
      <c r="L26">
        <v>117.9819</v>
      </c>
      <c r="M26">
        <v>48.35</v>
      </c>
      <c r="N26">
        <v>144.68</v>
      </c>
      <c r="O26">
        <v>51.6</v>
      </c>
      <c r="P26">
        <v>117.88</v>
      </c>
      <c r="Q26">
        <v>217.44</v>
      </c>
      <c r="R26">
        <v>172.73</v>
      </c>
      <c r="S26">
        <v>76.653999999999996</v>
      </c>
      <c r="T26">
        <v>214.07</v>
      </c>
      <c r="U26">
        <v>134.69999999999999</v>
      </c>
      <c r="V26">
        <v>138.87</v>
      </c>
      <c r="W26">
        <v>129.65</v>
      </c>
      <c r="X26">
        <v>336.34</v>
      </c>
      <c r="Y26">
        <v>245.8</v>
      </c>
      <c r="Z26">
        <v>60.41</v>
      </c>
      <c r="AA26">
        <v>210.35</v>
      </c>
      <c r="AB26">
        <v>38.01</v>
      </c>
      <c r="AC26">
        <v>152.79</v>
      </c>
      <c r="AD26">
        <v>148.01</v>
      </c>
      <c r="AE26">
        <v>29638.639999999999</v>
      </c>
    </row>
    <row r="27" spans="1:31" x14ac:dyDescent="0.35">
      <c r="A27" s="1">
        <v>44134</v>
      </c>
      <c r="B27">
        <v>91.24</v>
      </c>
      <c r="C27">
        <v>216.94</v>
      </c>
      <c r="D27">
        <v>108.86</v>
      </c>
      <c r="E27">
        <v>144.38999999999999</v>
      </c>
      <c r="F27">
        <v>157.05000000000001</v>
      </c>
      <c r="G27">
        <v>35.9</v>
      </c>
      <c r="H27">
        <v>69.5</v>
      </c>
      <c r="I27">
        <v>189.04</v>
      </c>
      <c r="J27">
        <v>266.70999999999998</v>
      </c>
      <c r="K27">
        <v>164.95</v>
      </c>
      <c r="L27">
        <v>106.6536</v>
      </c>
      <c r="M27">
        <v>44.28</v>
      </c>
      <c r="N27">
        <v>137.11000000000001</v>
      </c>
      <c r="O27">
        <v>48.06</v>
      </c>
      <c r="P27">
        <v>98.04</v>
      </c>
      <c r="Q27">
        <v>213</v>
      </c>
      <c r="R27">
        <v>159.96</v>
      </c>
      <c r="S27">
        <v>71.714699999999993</v>
      </c>
      <c r="T27">
        <v>202.47</v>
      </c>
      <c r="U27">
        <v>120.08</v>
      </c>
      <c r="V27">
        <v>137.1</v>
      </c>
      <c r="W27">
        <v>120.71</v>
      </c>
      <c r="X27">
        <v>305.14</v>
      </c>
      <c r="Y27">
        <v>232.27</v>
      </c>
      <c r="Z27">
        <v>56.99</v>
      </c>
      <c r="AA27">
        <v>181.71</v>
      </c>
      <c r="AB27">
        <v>34.04</v>
      </c>
      <c r="AC27">
        <v>138.75</v>
      </c>
      <c r="AD27">
        <v>121.25</v>
      </c>
      <c r="AE27">
        <v>26501.599999999999</v>
      </c>
    </row>
    <row r="28" spans="1:31" x14ac:dyDescent="0.35">
      <c r="A28" s="1">
        <v>44104</v>
      </c>
      <c r="B28">
        <v>100.25</v>
      </c>
      <c r="C28">
        <v>254.16</v>
      </c>
      <c r="D28">
        <v>115.81</v>
      </c>
      <c r="E28">
        <v>165.26</v>
      </c>
      <c r="F28">
        <v>149.15</v>
      </c>
      <c r="G28">
        <v>39.39</v>
      </c>
      <c r="H28">
        <v>72</v>
      </c>
      <c r="I28">
        <v>200.97</v>
      </c>
      <c r="J28">
        <v>277.70999999999998</v>
      </c>
      <c r="K28">
        <v>164.61</v>
      </c>
      <c r="L28">
        <v>116.2148</v>
      </c>
      <c r="M28">
        <v>51.78</v>
      </c>
      <c r="N28">
        <v>148.88</v>
      </c>
      <c r="O28">
        <v>49.37</v>
      </c>
      <c r="P28">
        <v>96.27</v>
      </c>
      <c r="Q28">
        <v>219.49</v>
      </c>
      <c r="R28">
        <v>160.18</v>
      </c>
      <c r="S28">
        <v>79.094999999999999</v>
      </c>
      <c r="T28">
        <v>210.33</v>
      </c>
      <c r="U28">
        <v>125.54</v>
      </c>
      <c r="V28">
        <v>138.99</v>
      </c>
      <c r="W28">
        <v>108.19</v>
      </c>
      <c r="X28">
        <v>311.77</v>
      </c>
      <c r="Y28">
        <v>251.32</v>
      </c>
      <c r="Z28">
        <v>59.49</v>
      </c>
      <c r="AA28">
        <v>199.97</v>
      </c>
      <c r="AB28">
        <v>35.92</v>
      </c>
      <c r="AC28">
        <v>139.91</v>
      </c>
      <c r="AD28">
        <v>124.08</v>
      </c>
      <c r="AE28">
        <v>27781.7</v>
      </c>
    </row>
    <row r="29" spans="1:31" x14ac:dyDescent="0.35">
      <c r="A29" s="1">
        <v>44074</v>
      </c>
      <c r="B29">
        <v>101.59</v>
      </c>
      <c r="C29">
        <v>253.32</v>
      </c>
      <c r="D29">
        <v>129.04</v>
      </c>
      <c r="E29">
        <v>171.82</v>
      </c>
      <c r="F29">
        <v>142.31</v>
      </c>
      <c r="G29">
        <v>42.22</v>
      </c>
      <c r="H29">
        <v>83.93</v>
      </c>
      <c r="I29">
        <v>204.87</v>
      </c>
      <c r="J29">
        <v>285.04000000000002</v>
      </c>
      <c r="K29">
        <v>165.55</v>
      </c>
      <c r="L29">
        <v>117.7813</v>
      </c>
      <c r="M29">
        <v>50.95</v>
      </c>
      <c r="N29">
        <v>153.41</v>
      </c>
      <c r="O29">
        <v>49.53</v>
      </c>
      <c r="P29">
        <v>100.19</v>
      </c>
      <c r="Q29">
        <v>213.52</v>
      </c>
      <c r="R29">
        <v>163.02000000000001</v>
      </c>
      <c r="S29">
        <v>81.307199999999995</v>
      </c>
      <c r="T29">
        <v>225.53</v>
      </c>
      <c r="U29">
        <v>111.89</v>
      </c>
      <c r="V29">
        <v>138.33000000000001</v>
      </c>
      <c r="W29">
        <v>116.04</v>
      </c>
      <c r="X29">
        <v>312.55</v>
      </c>
      <c r="Y29">
        <v>272.64999999999998</v>
      </c>
      <c r="Z29">
        <v>59.27</v>
      </c>
      <c r="AA29">
        <v>211.99</v>
      </c>
      <c r="AB29">
        <v>38.020000000000003</v>
      </c>
      <c r="AC29">
        <v>138.85</v>
      </c>
      <c r="AD29">
        <v>131.87</v>
      </c>
      <c r="AE29">
        <v>28430.05</v>
      </c>
    </row>
    <row r="30" spans="1:31" x14ac:dyDescent="0.35">
      <c r="A30" s="1">
        <v>44043</v>
      </c>
      <c r="B30">
        <v>93.32</v>
      </c>
      <c r="C30">
        <v>244.67</v>
      </c>
      <c r="D30">
        <v>106.26</v>
      </c>
      <c r="E30">
        <v>158</v>
      </c>
      <c r="F30">
        <v>132.88</v>
      </c>
      <c r="G30">
        <v>47.1</v>
      </c>
      <c r="H30">
        <v>83.94</v>
      </c>
      <c r="I30">
        <v>197.96</v>
      </c>
      <c r="J30">
        <v>265.49</v>
      </c>
      <c r="K30">
        <v>149.37</v>
      </c>
      <c r="L30">
        <v>117.42789999999999</v>
      </c>
      <c r="M30">
        <v>47.73</v>
      </c>
      <c r="N30">
        <v>145.76</v>
      </c>
      <c r="O30">
        <v>47.24</v>
      </c>
      <c r="P30">
        <v>96.64</v>
      </c>
      <c r="Q30">
        <v>194.28</v>
      </c>
      <c r="R30">
        <v>150.47</v>
      </c>
      <c r="S30">
        <v>76.510900000000007</v>
      </c>
      <c r="T30">
        <v>205.01</v>
      </c>
      <c r="U30">
        <v>97.61</v>
      </c>
      <c r="V30">
        <v>131.12</v>
      </c>
      <c r="W30">
        <v>114.42</v>
      </c>
      <c r="X30">
        <v>302.77999999999997</v>
      </c>
      <c r="Y30">
        <v>194.85</v>
      </c>
      <c r="Z30">
        <v>57.48</v>
      </c>
      <c r="AA30">
        <v>190.4</v>
      </c>
      <c r="AB30">
        <v>40.71</v>
      </c>
      <c r="AC30">
        <v>129.4</v>
      </c>
      <c r="AD30">
        <v>116.94</v>
      </c>
      <c r="AE30">
        <v>26428.32</v>
      </c>
    </row>
    <row r="31" spans="1:31" x14ac:dyDescent="0.35">
      <c r="A31" s="1">
        <v>44012</v>
      </c>
      <c r="B31">
        <v>95.2</v>
      </c>
      <c r="C31">
        <v>235.86</v>
      </c>
      <c r="D31">
        <v>91.2</v>
      </c>
      <c r="E31">
        <v>183.3</v>
      </c>
      <c r="F31">
        <v>126.5</v>
      </c>
      <c r="G31">
        <v>46.64</v>
      </c>
      <c r="H31">
        <v>89.23</v>
      </c>
      <c r="I31">
        <v>197.62</v>
      </c>
      <c r="J31">
        <v>250.51</v>
      </c>
      <c r="K31">
        <v>144.59</v>
      </c>
      <c r="L31">
        <v>115.3552</v>
      </c>
      <c r="M31">
        <v>59.83</v>
      </c>
      <c r="N31">
        <v>140.63</v>
      </c>
      <c r="O31">
        <v>44.68</v>
      </c>
      <c r="P31">
        <v>94.06</v>
      </c>
      <c r="Q31">
        <v>184.47</v>
      </c>
      <c r="R31">
        <v>155.99</v>
      </c>
      <c r="S31">
        <v>73.736199999999997</v>
      </c>
      <c r="T31">
        <v>203.51</v>
      </c>
      <c r="U31">
        <v>98.05</v>
      </c>
      <c r="V31">
        <v>119.57</v>
      </c>
      <c r="W31">
        <v>114.05</v>
      </c>
      <c r="X31">
        <v>294.95</v>
      </c>
      <c r="Y31">
        <v>187.33</v>
      </c>
      <c r="Z31">
        <v>55.13</v>
      </c>
      <c r="AA31">
        <v>193.17</v>
      </c>
      <c r="AB31">
        <v>42.39</v>
      </c>
      <c r="AC31">
        <v>119.78</v>
      </c>
      <c r="AD31">
        <v>111.51</v>
      </c>
      <c r="AE31">
        <v>25812.880000000001</v>
      </c>
    </row>
    <row r="32" spans="1:31" x14ac:dyDescent="0.35">
      <c r="A32" s="1">
        <v>43980</v>
      </c>
      <c r="B32">
        <v>95.07</v>
      </c>
      <c r="C32">
        <v>229.7</v>
      </c>
      <c r="D32">
        <v>79.484999999999999</v>
      </c>
      <c r="E32">
        <v>145.85</v>
      </c>
      <c r="F32">
        <v>120.13</v>
      </c>
      <c r="G32">
        <v>47.82</v>
      </c>
      <c r="H32">
        <v>91.7</v>
      </c>
      <c r="I32">
        <v>196.49</v>
      </c>
      <c r="J32">
        <v>248.48</v>
      </c>
      <c r="K32">
        <v>145.85</v>
      </c>
      <c r="L32">
        <v>119.3</v>
      </c>
      <c r="M32">
        <v>62.93</v>
      </c>
      <c r="N32">
        <v>148.75</v>
      </c>
      <c r="O32">
        <v>46.68</v>
      </c>
      <c r="P32">
        <v>97.31</v>
      </c>
      <c r="Q32">
        <v>186.32</v>
      </c>
      <c r="R32">
        <v>156.44</v>
      </c>
      <c r="S32">
        <v>76.968599999999995</v>
      </c>
      <c r="T32">
        <v>183.25</v>
      </c>
      <c r="U32">
        <v>98.58</v>
      </c>
      <c r="V32">
        <v>115.92</v>
      </c>
      <c r="W32">
        <v>106.98</v>
      </c>
      <c r="X32">
        <v>304.85000000000002</v>
      </c>
      <c r="Y32">
        <v>174.79</v>
      </c>
      <c r="Z32">
        <v>57.38</v>
      </c>
      <c r="AA32">
        <v>195.24</v>
      </c>
      <c r="AB32">
        <v>42.94</v>
      </c>
      <c r="AC32">
        <v>124.06</v>
      </c>
      <c r="AD32">
        <v>117.3</v>
      </c>
      <c r="AE32">
        <v>25383.11</v>
      </c>
    </row>
    <row r="33" spans="1:31" x14ac:dyDescent="0.35">
      <c r="A33" s="1">
        <v>43951</v>
      </c>
      <c r="B33">
        <v>91.25</v>
      </c>
      <c r="C33">
        <v>239.22</v>
      </c>
      <c r="D33">
        <v>73.45</v>
      </c>
      <c r="E33">
        <v>141.02000000000001</v>
      </c>
      <c r="F33">
        <v>116.38</v>
      </c>
      <c r="G33">
        <v>42.38</v>
      </c>
      <c r="H33">
        <v>92</v>
      </c>
      <c r="I33">
        <v>183.42</v>
      </c>
      <c r="J33">
        <v>219.83</v>
      </c>
      <c r="K33">
        <v>141.9</v>
      </c>
      <c r="L33">
        <v>119.93040000000001</v>
      </c>
      <c r="M33">
        <v>59.98</v>
      </c>
      <c r="N33">
        <v>150.04</v>
      </c>
      <c r="O33">
        <v>45.89</v>
      </c>
      <c r="P33">
        <v>95.76</v>
      </c>
      <c r="Q33">
        <v>187.56</v>
      </c>
      <c r="R33">
        <v>151.91999999999999</v>
      </c>
      <c r="S33">
        <v>75.652799999999999</v>
      </c>
      <c r="T33">
        <v>179.21</v>
      </c>
      <c r="U33">
        <v>87.18</v>
      </c>
      <c r="V33">
        <v>117.87</v>
      </c>
      <c r="W33">
        <v>101.21</v>
      </c>
      <c r="X33">
        <v>292.47000000000003</v>
      </c>
      <c r="Y33">
        <v>161.94999999999999</v>
      </c>
      <c r="Z33">
        <v>57.45</v>
      </c>
      <c r="AA33">
        <v>178.72</v>
      </c>
      <c r="AB33">
        <v>43.29</v>
      </c>
      <c r="AC33">
        <v>121.55</v>
      </c>
      <c r="AD33">
        <v>108.15</v>
      </c>
      <c r="AE33">
        <v>24345.72</v>
      </c>
    </row>
    <row r="34" spans="1:31" x14ac:dyDescent="0.35">
      <c r="A34" s="1">
        <v>43921</v>
      </c>
      <c r="B34">
        <v>85.61</v>
      </c>
      <c r="C34">
        <v>202.73</v>
      </c>
      <c r="D34">
        <v>63.573</v>
      </c>
      <c r="E34">
        <v>149.13999999999999</v>
      </c>
      <c r="F34">
        <v>116.04</v>
      </c>
      <c r="G34">
        <v>39.31</v>
      </c>
      <c r="H34">
        <v>72.459999999999994</v>
      </c>
      <c r="I34">
        <v>154.59</v>
      </c>
      <c r="J34">
        <v>186.71</v>
      </c>
      <c r="K34">
        <v>133.79</v>
      </c>
      <c r="L34">
        <v>105.9563</v>
      </c>
      <c r="M34">
        <v>54.12</v>
      </c>
      <c r="N34">
        <v>131.13</v>
      </c>
      <c r="O34">
        <v>44.25</v>
      </c>
      <c r="P34">
        <v>90.03</v>
      </c>
      <c r="Q34">
        <v>165.35</v>
      </c>
      <c r="R34">
        <v>136.51</v>
      </c>
      <c r="S34">
        <v>73.3643</v>
      </c>
      <c r="T34">
        <v>157.71</v>
      </c>
      <c r="U34">
        <v>82.74</v>
      </c>
      <c r="V34">
        <v>110</v>
      </c>
      <c r="W34">
        <v>99.35</v>
      </c>
      <c r="X34">
        <v>249.38</v>
      </c>
      <c r="Y34">
        <v>143.97999999999999</v>
      </c>
      <c r="Z34">
        <v>53.73</v>
      </c>
      <c r="AA34">
        <v>161.12</v>
      </c>
      <c r="AB34">
        <v>45.75</v>
      </c>
      <c r="AC34">
        <v>113.62</v>
      </c>
      <c r="AD34">
        <v>96.6</v>
      </c>
      <c r="AE34">
        <v>21917.16</v>
      </c>
    </row>
    <row r="35" spans="1:31" x14ac:dyDescent="0.35">
      <c r="A35" s="1">
        <v>43889</v>
      </c>
      <c r="B35">
        <v>109.93</v>
      </c>
      <c r="C35">
        <v>199.73</v>
      </c>
      <c r="D35">
        <v>68.34</v>
      </c>
      <c r="E35">
        <v>275.11</v>
      </c>
      <c r="F35">
        <v>124.24</v>
      </c>
      <c r="G35">
        <v>39.93</v>
      </c>
      <c r="H35">
        <v>93.34</v>
      </c>
      <c r="I35">
        <v>200.77</v>
      </c>
      <c r="J35">
        <v>217.84</v>
      </c>
      <c r="K35">
        <v>162.16999999999999</v>
      </c>
      <c r="L35">
        <v>124.3146</v>
      </c>
      <c r="M35">
        <v>55.52</v>
      </c>
      <c r="N35">
        <v>134.47999999999999</v>
      </c>
      <c r="O35">
        <v>53.49</v>
      </c>
      <c r="P35">
        <v>116.11</v>
      </c>
      <c r="Q35">
        <v>194.17</v>
      </c>
      <c r="R35">
        <v>149.24</v>
      </c>
      <c r="S35">
        <v>73.001999999999995</v>
      </c>
      <c r="T35">
        <v>162.01</v>
      </c>
      <c r="U35">
        <v>89.38</v>
      </c>
      <c r="V35">
        <v>113.23</v>
      </c>
      <c r="W35">
        <v>119.81</v>
      </c>
      <c r="X35">
        <v>254.96</v>
      </c>
      <c r="Y35">
        <v>170.4</v>
      </c>
      <c r="Z35">
        <v>54.16</v>
      </c>
      <c r="AA35">
        <v>181.76</v>
      </c>
      <c r="AB35">
        <v>45.76</v>
      </c>
      <c r="AC35">
        <v>107.68</v>
      </c>
      <c r="AD35">
        <v>117.65</v>
      </c>
      <c r="AE35">
        <v>25409.360000000001</v>
      </c>
    </row>
    <row r="36" spans="1:31" x14ac:dyDescent="0.35">
      <c r="A36" s="1">
        <v>43861</v>
      </c>
      <c r="B36">
        <v>129.87</v>
      </c>
      <c r="C36">
        <v>216.05</v>
      </c>
      <c r="D36">
        <v>77.378</v>
      </c>
      <c r="E36">
        <v>318.27</v>
      </c>
      <c r="F36">
        <v>131.35</v>
      </c>
      <c r="G36">
        <v>45.97</v>
      </c>
      <c r="H36">
        <v>107.14</v>
      </c>
      <c r="I36">
        <v>237.75</v>
      </c>
      <c r="J36">
        <v>228.1</v>
      </c>
      <c r="K36">
        <v>173.22</v>
      </c>
      <c r="L36">
        <v>137.28569999999999</v>
      </c>
      <c r="M36">
        <v>63.93</v>
      </c>
      <c r="N36">
        <v>148.87</v>
      </c>
      <c r="O36">
        <v>58.4</v>
      </c>
      <c r="P36">
        <v>132.36000000000001</v>
      </c>
      <c r="Q36">
        <v>213.97</v>
      </c>
      <c r="R36">
        <v>158.66</v>
      </c>
      <c r="S36">
        <v>81.469300000000004</v>
      </c>
      <c r="T36">
        <v>170.23</v>
      </c>
      <c r="U36">
        <v>96.3</v>
      </c>
      <c r="V36">
        <v>124.62</v>
      </c>
      <c r="W36">
        <v>131.62</v>
      </c>
      <c r="X36">
        <v>272.45</v>
      </c>
      <c r="Y36">
        <v>182.31</v>
      </c>
      <c r="Z36">
        <v>59.44</v>
      </c>
      <c r="AA36">
        <v>198.97</v>
      </c>
      <c r="AB36">
        <v>50.85</v>
      </c>
      <c r="AC36">
        <v>114.49</v>
      </c>
      <c r="AD36">
        <v>138.31</v>
      </c>
      <c r="AE36">
        <v>28256.03</v>
      </c>
    </row>
    <row r="37" spans="1:31" x14ac:dyDescent="0.35">
      <c r="A37" s="1">
        <v>43830</v>
      </c>
      <c r="B37">
        <v>124.49</v>
      </c>
      <c r="C37">
        <v>241.07</v>
      </c>
      <c r="D37">
        <v>73.412999999999997</v>
      </c>
      <c r="E37">
        <v>325.76</v>
      </c>
      <c r="F37">
        <v>147.68</v>
      </c>
      <c r="G37">
        <v>47.96</v>
      </c>
      <c r="H37">
        <v>120.51</v>
      </c>
      <c r="I37">
        <v>229.93</v>
      </c>
      <c r="J37">
        <v>218.38</v>
      </c>
      <c r="K37">
        <v>177</v>
      </c>
      <c r="L37">
        <v>128.03020000000001</v>
      </c>
      <c r="M37">
        <v>59.85</v>
      </c>
      <c r="N37">
        <v>145.87</v>
      </c>
      <c r="O37">
        <v>55.35</v>
      </c>
      <c r="P37">
        <v>139.4</v>
      </c>
      <c r="Q37">
        <v>197.61</v>
      </c>
      <c r="R37">
        <v>176.42</v>
      </c>
      <c r="S37">
        <v>86.723200000000006</v>
      </c>
      <c r="T37">
        <v>157.69999999999999</v>
      </c>
      <c r="U37">
        <v>101.31</v>
      </c>
      <c r="V37">
        <v>124.9</v>
      </c>
      <c r="W37">
        <v>136.94999999999999</v>
      </c>
      <c r="X37">
        <v>293.98</v>
      </c>
      <c r="Y37">
        <v>162.63999999999999</v>
      </c>
      <c r="Z37">
        <v>61.4</v>
      </c>
      <c r="AA37">
        <v>187.9</v>
      </c>
      <c r="AB37">
        <v>58.96</v>
      </c>
      <c r="AC37">
        <v>118.84</v>
      </c>
      <c r="AD37">
        <v>144.63</v>
      </c>
      <c r="AE37">
        <v>28538.44</v>
      </c>
    </row>
    <row r="38" spans="1:31" x14ac:dyDescent="0.35">
      <c r="A38" s="1">
        <v>43798</v>
      </c>
      <c r="B38">
        <v>120.12</v>
      </c>
      <c r="C38">
        <v>234.72</v>
      </c>
      <c r="D38">
        <v>66.813000000000002</v>
      </c>
      <c r="E38">
        <v>366.18</v>
      </c>
      <c r="F38">
        <v>144.72999999999999</v>
      </c>
      <c r="G38">
        <v>45.31</v>
      </c>
      <c r="H38">
        <v>117.13</v>
      </c>
      <c r="I38">
        <v>221.35</v>
      </c>
      <c r="J38">
        <v>220.51</v>
      </c>
      <c r="K38">
        <v>178.55</v>
      </c>
      <c r="L38">
        <v>128.42179999999999</v>
      </c>
      <c r="M38">
        <v>58.05</v>
      </c>
      <c r="N38">
        <v>137.49</v>
      </c>
      <c r="O38">
        <v>53.4</v>
      </c>
      <c r="P38">
        <v>131.76</v>
      </c>
      <c r="Q38">
        <v>194.48</v>
      </c>
      <c r="R38">
        <v>169.77</v>
      </c>
      <c r="S38">
        <v>83.128399999999999</v>
      </c>
      <c r="T38">
        <v>151.38</v>
      </c>
      <c r="U38">
        <v>93.49</v>
      </c>
      <c r="V38">
        <v>122.06</v>
      </c>
      <c r="W38">
        <v>136.72</v>
      </c>
      <c r="X38">
        <v>279.87</v>
      </c>
      <c r="Y38">
        <v>162.88999999999999</v>
      </c>
      <c r="Z38">
        <v>60.24</v>
      </c>
      <c r="AA38">
        <v>184.51</v>
      </c>
      <c r="AB38">
        <v>59.6</v>
      </c>
      <c r="AC38">
        <v>119.09</v>
      </c>
      <c r="AD38">
        <v>151.58000000000001</v>
      </c>
      <c r="AE38">
        <v>28051.41</v>
      </c>
    </row>
    <row r="39" spans="1:31" x14ac:dyDescent="0.35">
      <c r="A39" s="1">
        <v>43769</v>
      </c>
      <c r="B39">
        <v>117.28</v>
      </c>
      <c r="C39">
        <v>213.25</v>
      </c>
      <c r="D39">
        <v>62.19</v>
      </c>
      <c r="E39">
        <v>339.91</v>
      </c>
      <c r="F39">
        <v>137.80000000000001</v>
      </c>
      <c r="G39">
        <v>47.51</v>
      </c>
      <c r="H39">
        <v>116.14</v>
      </c>
      <c r="I39">
        <v>213.38</v>
      </c>
      <c r="J39">
        <v>234.58</v>
      </c>
      <c r="K39">
        <v>172.73</v>
      </c>
      <c r="L39">
        <v>127.7341</v>
      </c>
      <c r="M39">
        <v>56.53</v>
      </c>
      <c r="N39">
        <v>132.04</v>
      </c>
      <c r="O39">
        <v>54.43</v>
      </c>
      <c r="P39">
        <v>124.92</v>
      </c>
      <c r="Q39">
        <v>196.7</v>
      </c>
      <c r="R39">
        <v>164.99</v>
      </c>
      <c r="S39">
        <v>82.632599999999996</v>
      </c>
      <c r="T39">
        <v>143.37</v>
      </c>
      <c r="U39">
        <v>89.55</v>
      </c>
      <c r="V39">
        <v>124.51</v>
      </c>
      <c r="W39">
        <v>131.06</v>
      </c>
      <c r="X39">
        <v>252.7</v>
      </c>
      <c r="Y39">
        <v>156.49</v>
      </c>
      <c r="Z39">
        <v>60.47</v>
      </c>
      <c r="AA39">
        <v>178.86</v>
      </c>
      <c r="AB39">
        <v>54.78</v>
      </c>
      <c r="AC39">
        <v>117.26</v>
      </c>
      <c r="AD39">
        <v>129.91999999999999</v>
      </c>
      <c r="AE39">
        <v>27046.23</v>
      </c>
    </row>
    <row r="40" spans="1:31" x14ac:dyDescent="0.35">
      <c r="A40" s="1">
        <v>43738</v>
      </c>
      <c r="B40">
        <v>118.28</v>
      </c>
      <c r="C40">
        <v>193.51</v>
      </c>
      <c r="D40">
        <v>55.993000000000002</v>
      </c>
      <c r="E40">
        <v>380.47</v>
      </c>
      <c r="F40">
        <v>126.31</v>
      </c>
      <c r="G40">
        <v>49.41</v>
      </c>
      <c r="H40">
        <v>118.6</v>
      </c>
      <c r="I40">
        <v>207.23</v>
      </c>
      <c r="J40">
        <v>232.02</v>
      </c>
      <c r="K40">
        <v>169.2</v>
      </c>
      <c r="L40">
        <v>138.8999</v>
      </c>
      <c r="M40">
        <v>51.53</v>
      </c>
      <c r="N40">
        <v>129.38</v>
      </c>
      <c r="O40">
        <v>54.44</v>
      </c>
      <c r="P40">
        <v>117.69</v>
      </c>
      <c r="Q40">
        <v>214.71</v>
      </c>
      <c r="R40">
        <v>164.4</v>
      </c>
      <c r="S40">
        <v>80.267799999999994</v>
      </c>
      <c r="T40">
        <v>139.03</v>
      </c>
      <c r="U40">
        <v>93.92</v>
      </c>
      <c r="V40">
        <v>124.38</v>
      </c>
      <c r="W40">
        <v>148.69</v>
      </c>
      <c r="X40">
        <v>217.32</v>
      </c>
      <c r="Y40">
        <v>148.44</v>
      </c>
      <c r="Z40">
        <v>60.36</v>
      </c>
      <c r="AA40">
        <v>172.01</v>
      </c>
      <c r="AB40">
        <v>55.31</v>
      </c>
      <c r="AC40">
        <v>118.68</v>
      </c>
      <c r="AD40">
        <v>130.32</v>
      </c>
      <c r="AE40">
        <v>26916.83</v>
      </c>
    </row>
    <row r="41" spans="1:31" x14ac:dyDescent="0.35">
      <c r="A41" s="1">
        <v>43707</v>
      </c>
      <c r="B41">
        <v>120.37</v>
      </c>
      <c r="C41">
        <v>208.62</v>
      </c>
      <c r="D41">
        <v>52.185000000000002</v>
      </c>
      <c r="E41">
        <v>364.09</v>
      </c>
      <c r="F41">
        <v>119</v>
      </c>
      <c r="G41">
        <v>46.81</v>
      </c>
      <c r="H41">
        <v>117.72</v>
      </c>
      <c r="I41">
        <v>203.91</v>
      </c>
      <c r="J41">
        <v>227.91</v>
      </c>
      <c r="K41">
        <v>164.62</v>
      </c>
      <c r="L41">
        <v>129.45339999999999</v>
      </c>
      <c r="M41">
        <v>47.41</v>
      </c>
      <c r="N41">
        <v>128.36000000000001</v>
      </c>
      <c r="O41">
        <v>55.04</v>
      </c>
      <c r="P41">
        <v>109.86</v>
      </c>
      <c r="Q41">
        <v>217.97</v>
      </c>
      <c r="R41">
        <v>161.72</v>
      </c>
      <c r="S41">
        <v>82.451400000000007</v>
      </c>
      <c r="T41">
        <v>137.86000000000001</v>
      </c>
      <c r="U41">
        <v>84.5</v>
      </c>
      <c r="V41">
        <v>120.23</v>
      </c>
      <c r="W41">
        <v>146.96</v>
      </c>
      <c r="X41">
        <v>234</v>
      </c>
      <c r="Y41">
        <v>156.07</v>
      </c>
      <c r="Z41">
        <v>58.16</v>
      </c>
      <c r="AA41">
        <v>180.82</v>
      </c>
      <c r="AB41">
        <v>51.19</v>
      </c>
      <c r="AC41">
        <v>114.26</v>
      </c>
      <c r="AD41">
        <v>137.26</v>
      </c>
      <c r="AE41">
        <v>26403.279999999999</v>
      </c>
    </row>
    <row r="42" spans="1:31" x14ac:dyDescent="0.35">
      <c r="A42" s="1">
        <v>43677</v>
      </c>
      <c r="B42">
        <v>124.37</v>
      </c>
      <c r="C42">
        <v>186.58</v>
      </c>
      <c r="D42">
        <v>53.26</v>
      </c>
      <c r="E42">
        <v>341.18</v>
      </c>
      <c r="F42">
        <v>131.66999999999999</v>
      </c>
      <c r="G42">
        <v>55.4</v>
      </c>
      <c r="H42">
        <v>123.11</v>
      </c>
      <c r="I42">
        <v>220.13</v>
      </c>
      <c r="J42">
        <v>213.69</v>
      </c>
      <c r="K42">
        <v>172.46</v>
      </c>
      <c r="L42">
        <v>141.59350000000001</v>
      </c>
      <c r="M42">
        <v>50.55</v>
      </c>
      <c r="N42">
        <v>130.22</v>
      </c>
      <c r="O42">
        <v>52.63</v>
      </c>
      <c r="P42">
        <v>116</v>
      </c>
      <c r="Q42">
        <v>210.72</v>
      </c>
      <c r="R42">
        <v>174.72</v>
      </c>
      <c r="S42">
        <v>79.133099999999999</v>
      </c>
      <c r="T42">
        <v>136.27000000000001</v>
      </c>
      <c r="U42">
        <v>86.03</v>
      </c>
      <c r="V42">
        <v>118.04</v>
      </c>
      <c r="W42">
        <v>146.62</v>
      </c>
      <c r="X42">
        <v>249.01</v>
      </c>
      <c r="Y42">
        <v>154.5</v>
      </c>
      <c r="Z42">
        <v>55.27</v>
      </c>
      <c r="AA42">
        <v>178</v>
      </c>
      <c r="AB42">
        <v>54.49</v>
      </c>
      <c r="AC42">
        <v>110.38</v>
      </c>
      <c r="AD42">
        <v>143.01</v>
      </c>
      <c r="AE42">
        <v>26864.27</v>
      </c>
    </row>
    <row r="43" spans="1:31" x14ac:dyDescent="0.35">
      <c r="A43" s="1">
        <v>43644</v>
      </c>
      <c r="B43">
        <v>123.44</v>
      </c>
      <c r="C43">
        <v>184.28</v>
      </c>
      <c r="D43">
        <v>49.48</v>
      </c>
      <c r="E43">
        <v>364.01</v>
      </c>
      <c r="F43">
        <v>136.29</v>
      </c>
      <c r="G43">
        <v>54.73</v>
      </c>
      <c r="H43">
        <v>124.44</v>
      </c>
      <c r="I43">
        <v>204.6</v>
      </c>
      <c r="J43">
        <v>207.97</v>
      </c>
      <c r="K43">
        <v>174.59</v>
      </c>
      <c r="L43">
        <v>131.71709999999999</v>
      </c>
      <c r="M43">
        <v>47.87</v>
      </c>
      <c r="N43">
        <v>139.28</v>
      </c>
      <c r="O43">
        <v>50.92</v>
      </c>
      <c r="P43">
        <v>111.8</v>
      </c>
      <c r="Q43">
        <v>207.66</v>
      </c>
      <c r="R43">
        <v>173.34</v>
      </c>
      <c r="S43">
        <v>79.953199999999995</v>
      </c>
      <c r="T43">
        <v>133.96</v>
      </c>
      <c r="U43">
        <v>83.95</v>
      </c>
      <c r="V43">
        <v>109.65</v>
      </c>
      <c r="W43">
        <v>149.52000000000001</v>
      </c>
      <c r="X43">
        <v>244.01</v>
      </c>
      <c r="Y43">
        <v>151.72999999999999</v>
      </c>
      <c r="Z43">
        <v>57.13</v>
      </c>
      <c r="AA43">
        <v>173.55</v>
      </c>
      <c r="AB43">
        <v>54.67</v>
      </c>
      <c r="AC43">
        <v>110.49</v>
      </c>
      <c r="AD43">
        <v>139.63999999999999</v>
      </c>
      <c r="AE43">
        <v>26599.96</v>
      </c>
    </row>
    <row r="44" spans="1:31" x14ac:dyDescent="0.35">
      <c r="A44" s="1">
        <v>43616</v>
      </c>
      <c r="B44">
        <v>114.71</v>
      </c>
      <c r="C44">
        <v>166.7</v>
      </c>
      <c r="D44">
        <v>43.768000000000001</v>
      </c>
      <c r="E44">
        <v>341.61</v>
      </c>
      <c r="F44">
        <v>119.81</v>
      </c>
      <c r="G44">
        <v>52.03</v>
      </c>
      <c r="H44">
        <v>113.85</v>
      </c>
      <c r="I44">
        <v>182.49</v>
      </c>
      <c r="J44">
        <v>189.85</v>
      </c>
      <c r="K44">
        <v>164.31</v>
      </c>
      <c r="L44">
        <v>121.2963</v>
      </c>
      <c r="M44">
        <v>44.04</v>
      </c>
      <c r="N44">
        <v>131.15</v>
      </c>
      <c r="O44">
        <v>49.13</v>
      </c>
      <c r="P44">
        <v>105.96</v>
      </c>
      <c r="Q44">
        <v>198.27</v>
      </c>
      <c r="R44">
        <v>159.75</v>
      </c>
      <c r="S44">
        <v>75.528800000000004</v>
      </c>
      <c r="T44">
        <v>123.68</v>
      </c>
      <c r="U44">
        <v>77.14</v>
      </c>
      <c r="V44">
        <v>102.91</v>
      </c>
      <c r="W44">
        <v>145.57</v>
      </c>
      <c r="X44">
        <v>241.8</v>
      </c>
      <c r="Y44">
        <v>151.41</v>
      </c>
      <c r="Z44">
        <v>54.35</v>
      </c>
      <c r="AA44">
        <v>161.33000000000001</v>
      </c>
      <c r="AB44">
        <v>49.34</v>
      </c>
      <c r="AC44">
        <v>101.44</v>
      </c>
      <c r="AD44">
        <v>132.04</v>
      </c>
      <c r="AE44">
        <v>24815.040000000001</v>
      </c>
    </row>
    <row r="45" spans="1:31" x14ac:dyDescent="0.35">
      <c r="A45" s="1">
        <v>43585</v>
      </c>
      <c r="B45">
        <v>117.23</v>
      </c>
      <c r="C45">
        <v>179.32</v>
      </c>
      <c r="D45">
        <v>50.167999999999999</v>
      </c>
      <c r="E45">
        <v>377.69</v>
      </c>
      <c r="F45">
        <v>139.41999999999999</v>
      </c>
      <c r="G45">
        <v>55.95</v>
      </c>
      <c r="H45">
        <v>120.06</v>
      </c>
      <c r="I45">
        <v>205.92</v>
      </c>
      <c r="J45">
        <v>203.7</v>
      </c>
      <c r="K45">
        <v>173.63</v>
      </c>
      <c r="L45">
        <v>133.98089999999999</v>
      </c>
      <c r="M45">
        <v>51.04</v>
      </c>
      <c r="N45">
        <v>141.19999999999999</v>
      </c>
      <c r="O45">
        <v>49.06</v>
      </c>
      <c r="P45">
        <v>116.05</v>
      </c>
      <c r="Q45">
        <v>197.57</v>
      </c>
      <c r="R45">
        <v>189.51</v>
      </c>
      <c r="S45">
        <v>75.052000000000007</v>
      </c>
      <c r="T45">
        <v>130.6</v>
      </c>
      <c r="U45">
        <v>87.83</v>
      </c>
      <c r="V45">
        <v>106.48</v>
      </c>
      <c r="W45">
        <v>143.75</v>
      </c>
      <c r="X45">
        <v>233.07</v>
      </c>
      <c r="Y45">
        <v>165.35</v>
      </c>
      <c r="Z45">
        <v>57.19</v>
      </c>
      <c r="AA45">
        <v>164.43</v>
      </c>
      <c r="AB45">
        <v>53.57</v>
      </c>
      <c r="AC45">
        <v>102.84</v>
      </c>
      <c r="AD45">
        <v>136.97</v>
      </c>
      <c r="AE45">
        <v>26592.91</v>
      </c>
    </row>
    <row r="46" spans="1:31" x14ac:dyDescent="0.35">
      <c r="A46" s="1">
        <v>43553</v>
      </c>
      <c r="B46">
        <v>109.3</v>
      </c>
      <c r="C46">
        <v>189.98</v>
      </c>
      <c r="D46">
        <v>47.488</v>
      </c>
      <c r="E46">
        <v>381.42</v>
      </c>
      <c r="F46">
        <v>135.49</v>
      </c>
      <c r="G46">
        <v>53.99</v>
      </c>
      <c r="H46">
        <v>123.18</v>
      </c>
      <c r="I46">
        <v>191.99</v>
      </c>
      <c r="J46">
        <v>191.89</v>
      </c>
      <c r="K46">
        <v>158.91999999999999</v>
      </c>
      <c r="L46">
        <v>134.77359999999999</v>
      </c>
      <c r="M46">
        <v>53.7</v>
      </c>
      <c r="N46">
        <v>139.79</v>
      </c>
      <c r="O46">
        <v>46.86</v>
      </c>
      <c r="P46">
        <v>101.23</v>
      </c>
      <c r="Q46">
        <v>189.9</v>
      </c>
      <c r="R46">
        <v>207.78</v>
      </c>
      <c r="S46">
        <v>79.3048</v>
      </c>
      <c r="T46">
        <v>117.94</v>
      </c>
      <c r="U46">
        <v>84.21</v>
      </c>
      <c r="V46">
        <v>104.05</v>
      </c>
      <c r="W46">
        <v>137.16</v>
      </c>
      <c r="X46">
        <v>247.26</v>
      </c>
      <c r="Y46">
        <v>158.37</v>
      </c>
      <c r="Z46">
        <v>59.13</v>
      </c>
      <c r="AA46">
        <v>156.19</v>
      </c>
      <c r="AB46">
        <v>63.27</v>
      </c>
      <c r="AC46">
        <v>97.53</v>
      </c>
      <c r="AD46">
        <v>111.03</v>
      </c>
      <c r="AE46">
        <v>25928.68</v>
      </c>
    </row>
    <row r="47" spans="1:31" x14ac:dyDescent="0.35">
      <c r="A47" s="1">
        <v>43524</v>
      </c>
      <c r="B47">
        <v>107.74</v>
      </c>
      <c r="C47">
        <v>190.08</v>
      </c>
      <c r="D47">
        <v>43.287999999999997</v>
      </c>
      <c r="E47">
        <v>439.96</v>
      </c>
      <c r="F47">
        <v>137.34</v>
      </c>
      <c r="G47">
        <v>51.77</v>
      </c>
      <c r="H47">
        <v>119.58</v>
      </c>
      <c r="I47">
        <v>196.7</v>
      </c>
      <c r="J47">
        <v>185.14</v>
      </c>
      <c r="K47">
        <v>154.07</v>
      </c>
      <c r="L47">
        <v>131.93680000000001</v>
      </c>
      <c r="M47">
        <v>52.96</v>
      </c>
      <c r="N47">
        <v>136.63999999999999</v>
      </c>
      <c r="O47">
        <v>45.34</v>
      </c>
      <c r="P47">
        <v>104.36</v>
      </c>
      <c r="Q47">
        <v>183.84</v>
      </c>
      <c r="R47">
        <v>207.39</v>
      </c>
      <c r="S47">
        <v>77.512100000000004</v>
      </c>
      <c r="T47">
        <v>112.03</v>
      </c>
      <c r="U47">
        <v>85.73</v>
      </c>
      <c r="V47">
        <v>98.55</v>
      </c>
      <c r="W47">
        <v>132.91</v>
      </c>
      <c r="X47">
        <v>242.22</v>
      </c>
      <c r="Y47">
        <v>163.65</v>
      </c>
      <c r="Z47">
        <v>56.92</v>
      </c>
      <c r="AA47">
        <v>148.12</v>
      </c>
      <c r="AB47">
        <v>71.19</v>
      </c>
      <c r="AC47">
        <v>98.99</v>
      </c>
      <c r="AD47">
        <v>112.84</v>
      </c>
      <c r="AE47">
        <v>25916</v>
      </c>
    </row>
    <row r="48" spans="1:31" x14ac:dyDescent="0.35">
      <c r="A48" s="1">
        <v>43496</v>
      </c>
      <c r="B48">
        <v>102.7</v>
      </c>
      <c r="C48">
        <v>187.11</v>
      </c>
      <c r="D48">
        <v>41.61</v>
      </c>
      <c r="E48">
        <v>385.62</v>
      </c>
      <c r="F48">
        <v>133.16</v>
      </c>
      <c r="G48">
        <v>47.29</v>
      </c>
      <c r="H48">
        <v>114.65</v>
      </c>
      <c r="I48">
        <v>198.01</v>
      </c>
      <c r="J48">
        <v>183.53</v>
      </c>
      <c r="K48">
        <v>143.63</v>
      </c>
      <c r="L48">
        <v>128.3931</v>
      </c>
      <c r="M48">
        <v>47.12</v>
      </c>
      <c r="N48">
        <v>133.08000000000001</v>
      </c>
      <c r="O48">
        <v>48.13</v>
      </c>
      <c r="P48">
        <v>103.5</v>
      </c>
      <c r="Q48">
        <v>178.78</v>
      </c>
      <c r="R48">
        <v>200.3</v>
      </c>
      <c r="S48">
        <v>70.9709</v>
      </c>
      <c r="T48">
        <v>104.43</v>
      </c>
      <c r="U48">
        <v>81.88</v>
      </c>
      <c r="V48">
        <v>96.47</v>
      </c>
      <c r="W48">
        <v>125.54</v>
      </c>
      <c r="X48">
        <v>270.2</v>
      </c>
      <c r="Y48">
        <v>151.97</v>
      </c>
      <c r="Z48">
        <v>55.06</v>
      </c>
      <c r="AA48">
        <v>135.01</v>
      </c>
      <c r="AB48">
        <v>72.260000000000005</v>
      </c>
      <c r="AC48">
        <v>95.83</v>
      </c>
      <c r="AD48">
        <v>111.52</v>
      </c>
      <c r="AE48">
        <v>24999.67</v>
      </c>
    </row>
    <row r="49" spans="1:31" x14ac:dyDescent="0.35">
      <c r="A49" s="1">
        <v>43465</v>
      </c>
      <c r="B49">
        <v>95.32</v>
      </c>
      <c r="C49">
        <v>194.67</v>
      </c>
      <c r="D49">
        <v>39.435000000000002</v>
      </c>
      <c r="E49">
        <v>322.5</v>
      </c>
      <c r="F49">
        <v>127.07</v>
      </c>
      <c r="G49">
        <v>43.33</v>
      </c>
      <c r="H49">
        <v>108.79</v>
      </c>
      <c r="I49">
        <v>167.05</v>
      </c>
      <c r="J49">
        <v>171.82</v>
      </c>
      <c r="K49">
        <v>132.12</v>
      </c>
      <c r="L49">
        <v>108.5735</v>
      </c>
      <c r="M49">
        <v>46.93</v>
      </c>
      <c r="N49">
        <v>129.05000000000001</v>
      </c>
      <c r="O49">
        <v>47.35</v>
      </c>
      <c r="P49">
        <v>97.62</v>
      </c>
      <c r="Q49">
        <v>177.57</v>
      </c>
      <c r="R49">
        <v>190.54</v>
      </c>
      <c r="S49">
        <v>72.858900000000006</v>
      </c>
      <c r="T49">
        <v>101.57</v>
      </c>
      <c r="U49">
        <v>74.14</v>
      </c>
      <c r="V49">
        <v>91.92</v>
      </c>
      <c r="W49">
        <v>119.75</v>
      </c>
      <c r="X49">
        <v>249.12</v>
      </c>
      <c r="Y49">
        <v>136.97</v>
      </c>
      <c r="Z49">
        <v>56.22</v>
      </c>
      <c r="AA49">
        <v>131.94</v>
      </c>
      <c r="AB49">
        <v>68.33</v>
      </c>
      <c r="AC49">
        <v>93.15</v>
      </c>
      <c r="AD49">
        <v>109.65</v>
      </c>
      <c r="AE49">
        <v>23327.46</v>
      </c>
    </row>
    <row r="50" spans="1:31" x14ac:dyDescent="0.35">
      <c r="A50" s="1">
        <v>43434</v>
      </c>
      <c r="B50">
        <v>112.27</v>
      </c>
      <c r="C50">
        <v>208.25</v>
      </c>
      <c r="D50">
        <v>44.645000000000003</v>
      </c>
      <c r="E50">
        <v>346.76</v>
      </c>
      <c r="F50">
        <v>135.66999999999999</v>
      </c>
      <c r="G50">
        <v>47.87</v>
      </c>
      <c r="H50">
        <v>118.94</v>
      </c>
      <c r="I50">
        <v>190.69</v>
      </c>
      <c r="J50">
        <v>180.32</v>
      </c>
      <c r="K50">
        <v>146.75</v>
      </c>
      <c r="L50">
        <v>118.6982</v>
      </c>
      <c r="M50">
        <v>49.31</v>
      </c>
      <c r="N50">
        <v>146.9</v>
      </c>
      <c r="O50">
        <v>50.4</v>
      </c>
      <c r="P50">
        <v>111.19</v>
      </c>
      <c r="Q50">
        <v>188.51</v>
      </c>
      <c r="R50">
        <v>207.92</v>
      </c>
      <c r="S50">
        <v>75.652799999999999</v>
      </c>
      <c r="T50">
        <v>110.89</v>
      </c>
      <c r="U50">
        <v>75.12</v>
      </c>
      <c r="V50">
        <v>94.51</v>
      </c>
      <c r="W50">
        <v>130.37</v>
      </c>
      <c r="X50">
        <v>281.36</v>
      </c>
      <c r="Y50">
        <v>142.76</v>
      </c>
      <c r="Z50">
        <v>60.3</v>
      </c>
      <c r="AA50">
        <v>141.71</v>
      </c>
      <c r="AB50">
        <v>84.67</v>
      </c>
      <c r="AC50">
        <v>97.65</v>
      </c>
      <c r="AD50">
        <v>115.49</v>
      </c>
      <c r="AE50">
        <v>25538.46</v>
      </c>
    </row>
    <row r="51" spans="1:31" x14ac:dyDescent="0.35">
      <c r="A51" s="1">
        <v>43404</v>
      </c>
      <c r="B51">
        <v>102.73</v>
      </c>
      <c r="C51">
        <v>192.79</v>
      </c>
      <c r="D51">
        <v>54.715000000000003</v>
      </c>
      <c r="E51">
        <v>354.86</v>
      </c>
      <c r="F51">
        <v>121.32</v>
      </c>
      <c r="G51">
        <v>45.75</v>
      </c>
      <c r="H51">
        <v>111.65</v>
      </c>
      <c r="I51">
        <v>225.37</v>
      </c>
      <c r="J51">
        <v>175.88</v>
      </c>
      <c r="K51">
        <v>144.82</v>
      </c>
      <c r="L51">
        <v>110.2546</v>
      </c>
      <c r="M51">
        <v>46.88</v>
      </c>
      <c r="N51">
        <v>139.99</v>
      </c>
      <c r="O51">
        <v>47.88</v>
      </c>
      <c r="P51">
        <v>109.02</v>
      </c>
      <c r="Q51">
        <v>176.9</v>
      </c>
      <c r="R51">
        <v>190.26</v>
      </c>
      <c r="S51">
        <v>70.188999999999993</v>
      </c>
      <c r="T51">
        <v>106.81</v>
      </c>
      <c r="U51">
        <v>75.040000000000006</v>
      </c>
      <c r="V51">
        <v>88.68</v>
      </c>
      <c r="W51">
        <v>125.13</v>
      </c>
      <c r="X51">
        <v>261.35000000000002</v>
      </c>
      <c r="Y51">
        <v>137.24</v>
      </c>
      <c r="Z51">
        <v>57.09</v>
      </c>
      <c r="AA51">
        <v>137.85</v>
      </c>
      <c r="AB51">
        <v>79.77</v>
      </c>
      <c r="AC51">
        <v>100.28</v>
      </c>
      <c r="AD51">
        <v>114.83</v>
      </c>
      <c r="AE51">
        <v>25115.759999999998</v>
      </c>
    </row>
    <row r="52" spans="1:31" x14ac:dyDescent="0.35">
      <c r="A52" s="1">
        <v>43371</v>
      </c>
      <c r="B52">
        <v>106.49</v>
      </c>
      <c r="C52">
        <v>207.29</v>
      </c>
      <c r="D52">
        <v>56.435000000000002</v>
      </c>
      <c r="E52">
        <v>371.9</v>
      </c>
      <c r="F52">
        <v>152.49</v>
      </c>
      <c r="G52">
        <v>48.65</v>
      </c>
      <c r="H52">
        <v>122.28</v>
      </c>
      <c r="I52">
        <v>224.24</v>
      </c>
      <c r="J52">
        <v>207.15</v>
      </c>
      <c r="K52">
        <v>159.31989999999999</v>
      </c>
      <c r="L52">
        <v>144.43029999999999</v>
      </c>
      <c r="M52">
        <v>47.29</v>
      </c>
      <c r="N52">
        <v>138.16999999999999</v>
      </c>
      <c r="O52">
        <v>46.19</v>
      </c>
      <c r="P52">
        <v>112.84</v>
      </c>
      <c r="Q52">
        <v>167.29</v>
      </c>
      <c r="R52">
        <v>210.71</v>
      </c>
      <c r="S52">
        <v>67.643100000000004</v>
      </c>
      <c r="T52">
        <v>114.37</v>
      </c>
      <c r="U52">
        <v>84.72</v>
      </c>
      <c r="V52">
        <v>83.23</v>
      </c>
      <c r="W52">
        <v>129.71</v>
      </c>
      <c r="X52">
        <v>266.04000000000002</v>
      </c>
      <c r="Y52">
        <v>159.03</v>
      </c>
      <c r="Z52">
        <v>53.39</v>
      </c>
      <c r="AA52">
        <v>150.09</v>
      </c>
      <c r="AB52">
        <v>72.900000000000006</v>
      </c>
      <c r="AC52">
        <v>93.91</v>
      </c>
      <c r="AD52">
        <v>116.94</v>
      </c>
      <c r="AE52">
        <v>26458.31</v>
      </c>
    </row>
    <row r="53" spans="1:31" x14ac:dyDescent="0.35">
      <c r="A53" s="1">
        <v>43343</v>
      </c>
      <c r="B53">
        <v>105.98</v>
      </c>
      <c r="C53">
        <v>199.81</v>
      </c>
      <c r="D53">
        <v>56.908000000000001</v>
      </c>
      <c r="E53">
        <v>342.79</v>
      </c>
      <c r="F53">
        <v>138.85</v>
      </c>
      <c r="G53">
        <v>47.77</v>
      </c>
      <c r="H53">
        <v>118.46</v>
      </c>
      <c r="I53">
        <v>237.81</v>
      </c>
      <c r="J53">
        <v>200.77</v>
      </c>
      <c r="K53">
        <v>152.29220000000001</v>
      </c>
      <c r="L53">
        <v>139.91239999999999</v>
      </c>
      <c r="M53">
        <v>48.43</v>
      </c>
      <c r="N53">
        <v>134.69</v>
      </c>
      <c r="O53">
        <v>44.57</v>
      </c>
      <c r="P53">
        <v>114.58</v>
      </c>
      <c r="Q53">
        <v>162.22999999999999</v>
      </c>
      <c r="R53">
        <v>210.92</v>
      </c>
      <c r="S53">
        <v>65.402299999999997</v>
      </c>
      <c r="T53">
        <v>112.33</v>
      </c>
      <c r="U53">
        <v>82.2</v>
      </c>
      <c r="V53">
        <v>82.95</v>
      </c>
      <c r="W53">
        <v>131.6</v>
      </c>
      <c r="X53">
        <v>268.45999999999998</v>
      </c>
      <c r="Y53">
        <v>152.68</v>
      </c>
      <c r="Z53">
        <v>54.37</v>
      </c>
      <c r="AA53">
        <v>146.88999999999999</v>
      </c>
      <c r="AB53">
        <v>68.56</v>
      </c>
      <c r="AC53">
        <v>95.86</v>
      </c>
      <c r="AD53">
        <v>112.02</v>
      </c>
      <c r="AE53">
        <v>25964.82</v>
      </c>
    </row>
    <row r="54" spans="1:31" x14ac:dyDescent="0.35">
      <c r="A54" s="1">
        <v>43312</v>
      </c>
      <c r="B54">
        <v>99.52</v>
      </c>
      <c r="C54">
        <v>196.55</v>
      </c>
      <c r="D54">
        <v>47.573</v>
      </c>
      <c r="E54">
        <v>356.3</v>
      </c>
      <c r="F54">
        <v>143.80000000000001</v>
      </c>
      <c r="G54">
        <v>42.29</v>
      </c>
      <c r="H54">
        <v>126.27</v>
      </c>
      <c r="I54">
        <v>237.43</v>
      </c>
      <c r="J54">
        <v>197.52</v>
      </c>
      <c r="K54">
        <v>152.8571</v>
      </c>
      <c r="L54">
        <v>138.43190000000001</v>
      </c>
      <c r="M54">
        <v>48.1</v>
      </c>
      <c r="N54">
        <v>132.52000000000001</v>
      </c>
      <c r="O54">
        <v>46.63</v>
      </c>
      <c r="P54">
        <v>114.95</v>
      </c>
      <c r="Q54">
        <v>157.54</v>
      </c>
      <c r="R54">
        <v>212.32</v>
      </c>
      <c r="S54">
        <v>62.808799999999998</v>
      </c>
      <c r="T54">
        <v>106.08</v>
      </c>
      <c r="U54">
        <v>76.91</v>
      </c>
      <c r="V54">
        <v>80.88</v>
      </c>
      <c r="W54">
        <v>130.13999999999999</v>
      </c>
      <c r="X54">
        <v>253.22</v>
      </c>
      <c r="Y54">
        <v>137.15</v>
      </c>
      <c r="Z54">
        <v>51.64</v>
      </c>
      <c r="AA54">
        <v>136.74</v>
      </c>
      <c r="AB54">
        <v>67.62</v>
      </c>
      <c r="AC54">
        <v>89.23</v>
      </c>
      <c r="AD54">
        <v>113.56</v>
      </c>
      <c r="AE54">
        <v>25415.19</v>
      </c>
    </row>
    <row r="55" spans="1:31" x14ac:dyDescent="0.35">
      <c r="A55" s="1">
        <v>43280</v>
      </c>
      <c r="B55">
        <v>98</v>
      </c>
      <c r="C55">
        <v>184.59</v>
      </c>
      <c r="D55">
        <v>46.277999999999999</v>
      </c>
      <c r="E55">
        <v>335.51</v>
      </c>
      <c r="F55">
        <v>135.66999999999999</v>
      </c>
      <c r="G55">
        <v>43.03</v>
      </c>
      <c r="H55">
        <v>126.43</v>
      </c>
      <c r="I55">
        <v>220.57</v>
      </c>
      <c r="J55">
        <v>195.1</v>
      </c>
      <c r="K55">
        <v>137.92089999999999</v>
      </c>
      <c r="L55">
        <v>133.43639999999999</v>
      </c>
      <c r="M55">
        <v>49.71</v>
      </c>
      <c r="N55">
        <v>121.34</v>
      </c>
      <c r="O55">
        <v>43.86</v>
      </c>
      <c r="P55">
        <v>104.2</v>
      </c>
      <c r="Q55">
        <v>156.69</v>
      </c>
      <c r="R55">
        <v>196.72</v>
      </c>
      <c r="S55">
        <v>57.878999999999998</v>
      </c>
      <c r="T55">
        <v>98.61</v>
      </c>
      <c r="U55">
        <v>79.680000000000007</v>
      </c>
      <c r="V55">
        <v>78.06</v>
      </c>
      <c r="W55">
        <v>122.34</v>
      </c>
      <c r="X55">
        <v>245.34</v>
      </c>
      <c r="Y55">
        <v>136.4</v>
      </c>
      <c r="Z55">
        <v>50.31</v>
      </c>
      <c r="AA55">
        <v>132.44999999999999</v>
      </c>
      <c r="AB55">
        <v>60.015000000000001</v>
      </c>
      <c r="AC55">
        <v>85.65</v>
      </c>
      <c r="AD55">
        <v>104.81</v>
      </c>
      <c r="AE55">
        <v>24271.41</v>
      </c>
    </row>
    <row r="56" spans="1:31" x14ac:dyDescent="0.35">
      <c r="A56" s="1">
        <v>43251</v>
      </c>
      <c r="B56">
        <v>98.3</v>
      </c>
      <c r="C56">
        <v>179.62</v>
      </c>
      <c r="D56">
        <v>46.718000000000004</v>
      </c>
      <c r="E56">
        <v>352.16</v>
      </c>
      <c r="F56">
        <v>151.91</v>
      </c>
      <c r="G56">
        <v>42.71</v>
      </c>
      <c r="H56">
        <v>124.3</v>
      </c>
      <c r="I56">
        <v>225.88</v>
      </c>
      <c r="J56">
        <v>186.55</v>
      </c>
      <c r="K56">
        <v>141.61660000000001</v>
      </c>
      <c r="L56">
        <v>134.9742</v>
      </c>
      <c r="M56">
        <v>55.2</v>
      </c>
      <c r="N56">
        <v>119.62</v>
      </c>
      <c r="O56">
        <v>43</v>
      </c>
      <c r="P56">
        <v>107.01</v>
      </c>
      <c r="Q56">
        <v>160.01</v>
      </c>
      <c r="R56">
        <v>197.23</v>
      </c>
      <c r="S56">
        <v>56.763399999999997</v>
      </c>
      <c r="T56">
        <v>98.84</v>
      </c>
      <c r="U56">
        <v>71.8</v>
      </c>
      <c r="V56">
        <v>73.17</v>
      </c>
      <c r="W56">
        <v>128.52000000000001</v>
      </c>
      <c r="X56">
        <v>241.51</v>
      </c>
      <c r="Y56">
        <v>129.33000000000001</v>
      </c>
      <c r="Z56">
        <v>47.67</v>
      </c>
      <c r="AA56">
        <v>130.72</v>
      </c>
      <c r="AB56">
        <v>62.39</v>
      </c>
      <c r="AC56">
        <v>82.54</v>
      </c>
      <c r="AD56">
        <v>99.47</v>
      </c>
      <c r="AE56">
        <v>24415.84</v>
      </c>
    </row>
    <row r="57" spans="1:31" x14ac:dyDescent="0.35">
      <c r="A57" s="1">
        <v>43220</v>
      </c>
      <c r="B57">
        <v>98.75</v>
      </c>
      <c r="C57">
        <v>174.48</v>
      </c>
      <c r="D57">
        <v>41.314999999999998</v>
      </c>
      <c r="E57">
        <v>333.56</v>
      </c>
      <c r="F57">
        <v>144.36000000000001</v>
      </c>
      <c r="G57">
        <v>44.29</v>
      </c>
      <c r="H57">
        <v>125.11</v>
      </c>
      <c r="I57">
        <v>238.33</v>
      </c>
      <c r="J57">
        <v>184.8</v>
      </c>
      <c r="K57">
        <v>138.5241</v>
      </c>
      <c r="L57">
        <v>138.4606</v>
      </c>
      <c r="M57">
        <v>51.62</v>
      </c>
      <c r="N57">
        <v>126.49</v>
      </c>
      <c r="O57">
        <v>43.21</v>
      </c>
      <c r="P57">
        <v>108.78</v>
      </c>
      <c r="Q57">
        <v>167.44</v>
      </c>
      <c r="R57">
        <v>194.39</v>
      </c>
      <c r="S57">
        <v>56.134099999999997</v>
      </c>
      <c r="T57">
        <v>93.52</v>
      </c>
      <c r="U57">
        <v>68.39</v>
      </c>
      <c r="V57">
        <v>72.34</v>
      </c>
      <c r="W57">
        <v>131.6</v>
      </c>
      <c r="X57">
        <v>236.4</v>
      </c>
      <c r="Y57">
        <v>120.99</v>
      </c>
      <c r="Z57">
        <v>49.35</v>
      </c>
      <c r="AA57">
        <v>126.88</v>
      </c>
      <c r="AB57">
        <v>66.45</v>
      </c>
      <c r="AC57">
        <v>88.46</v>
      </c>
      <c r="AD57">
        <v>100.33</v>
      </c>
      <c r="AE57">
        <v>24163.15</v>
      </c>
    </row>
    <row r="58" spans="1:31" x14ac:dyDescent="0.35">
      <c r="A58" s="1">
        <v>43188</v>
      </c>
      <c r="B58">
        <v>93.28</v>
      </c>
      <c r="C58">
        <v>170.48</v>
      </c>
      <c r="D58">
        <v>41.945</v>
      </c>
      <c r="E58">
        <v>327.88</v>
      </c>
      <c r="F58">
        <v>147.38</v>
      </c>
      <c r="G58">
        <v>42.89</v>
      </c>
      <c r="H58">
        <v>114.04</v>
      </c>
      <c r="I58">
        <v>251.86</v>
      </c>
      <c r="J58">
        <v>178.24</v>
      </c>
      <c r="K58">
        <v>138.3613</v>
      </c>
      <c r="L58">
        <v>146.55080000000001</v>
      </c>
      <c r="M58">
        <v>52.08</v>
      </c>
      <c r="N58">
        <v>128.15</v>
      </c>
      <c r="O58">
        <v>43.43</v>
      </c>
      <c r="P58">
        <v>109.97</v>
      </c>
      <c r="Q58">
        <v>156.38</v>
      </c>
      <c r="R58">
        <v>219.52</v>
      </c>
      <c r="S58">
        <v>51.938600000000001</v>
      </c>
      <c r="T58">
        <v>91.27</v>
      </c>
      <c r="U58">
        <v>66.44</v>
      </c>
      <c r="V58">
        <v>79.28</v>
      </c>
      <c r="W58">
        <v>138.86000000000001</v>
      </c>
      <c r="X58">
        <v>214</v>
      </c>
      <c r="Y58">
        <v>116.3</v>
      </c>
      <c r="Z58">
        <v>47.82</v>
      </c>
      <c r="AA58">
        <v>119.62</v>
      </c>
      <c r="AB58">
        <v>65.47</v>
      </c>
      <c r="AC58">
        <v>88.97</v>
      </c>
      <c r="AD58">
        <v>100.44</v>
      </c>
      <c r="AE58">
        <v>24103.11</v>
      </c>
    </row>
    <row r="59" spans="1:31" x14ac:dyDescent="0.35">
      <c r="A59" s="1">
        <v>43159</v>
      </c>
      <c r="B59">
        <v>97.51</v>
      </c>
      <c r="C59">
        <v>183.77</v>
      </c>
      <c r="D59">
        <v>44.53</v>
      </c>
      <c r="E59">
        <v>362.21</v>
      </c>
      <c r="F59">
        <v>154.63</v>
      </c>
      <c r="G59">
        <v>44.78</v>
      </c>
      <c r="H59">
        <v>111.92</v>
      </c>
      <c r="I59">
        <v>262.93</v>
      </c>
      <c r="J59">
        <v>182.27</v>
      </c>
      <c r="K59">
        <v>144.68049999999999</v>
      </c>
      <c r="L59">
        <v>148.8432</v>
      </c>
      <c r="M59">
        <v>49.29</v>
      </c>
      <c r="N59">
        <v>129.88</v>
      </c>
      <c r="O59">
        <v>43.22</v>
      </c>
      <c r="P59">
        <v>115.5</v>
      </c>
      <c r="Q59">
        <v>157.74</v>
      </c>
      <c r="R59">
        <v>235.51</v>
      </c>
      <c r="S59">
        <v>51.700200000000002</v>
      </c>
      <c r="T59">
        <v>93.77</v>
      </c>
      <c r="U59">
        <v>67.03</v>
      </c>
      <c r="V59">
        <v>78.52</v>
      </c>
      <c r="W59">
        <v>139</v>
      </c>
      <c r="X59">
        <v>226.16</v>
      </c>
      <c r="Y59">
        <v>116.25</v>
      </c>
      <c r="Z59">
        <v>47.74</v>
      </c>
      <c r="AA59">
        <v>122.94</v>
      </c>
      <c r="AB59">
        <v>68.89</v>
      </c>
      <c r="AC59">
        <v>90.01</v>
      </c>
      <c r="AD59">
        <v>103.16</v>
      </c>
      <c r="AE59">
        <v>25029.200000000001</v>
      </c>
    </row>
    <row r="60" spans="1:31" x14ac:dyDescent="0.35">
      <c r="A60" s="1">
        <v>43131</v>
      </c>
      <c r="B60">
        <v>99.4</v>
      </c>
      <c r="C60">
        <v>186.05</v>
      </c>
      <c r="D60">
        <v>41.857999999999997</v>
      </c>
      <c r="E60">
        <v>354.37</v>
      </c>
      <c r="F60">
        <v>162.78</v>
      </c>
      <c r="G60">
        <v>41.54</v>
      </c>
      <c r="H60">
        <v>125.35</v>
      </c>
      <c r="I60">
        <v>267.89</v>
      </c>
      <c r="J60">
        <v>200.9</v>
      </c>
      <c r="K60">
        <v>152.87629999999999</v>
      </c>
      <c r="L60">
        <v>156.3603</v>
      </c>
      <c r="M60">
        <v>48.14</v>
      </c>
      <c r="N60">
        <v>138.19</v>
      </c>
      <c r="O60">
        <v>47.59</v>
      </c>
      <c r="P60">
        <v>115.67</v>
      </c>
      <c r="Q60">
        <v>171.14</v>
      </c>
      <c r="R60">
        <v>250.5</v>
      </c>
      <c r="S60">
        <v>56.496400000000001</v>
      </c>
      <c r="T60">
        <v>95.01</v>
      </c>
      <c r="U60">
        <v>68.22</v>
      </c>
      <c r="V60">
        <v>86.34</v>
      </c>
      <c r="W60">
        <v>149.91999999999999</v>
      </c>
      <c r="X60">
        <v>236.78</v>
      </c>
      <c r="Y60">
        <v>113.91</v>
      </c>
      <c r="Z60">
        <v>54.07</v>
      </c>
      <c r="AA60">
        <v>124.23</v>
      </c>
      <c r="AB60">
        <v>75.260000000000005</v>
      </c>
      <c r="AC60">
        <v>106.6</v>
      </c>
      <c r="AD60">
        <v>108.67</v>
      </c>
      <c r="AE60">
        <v>26149.39</v>
      </c>
    </row>
    <row r="61" spans="1:31" x14ac:dyDescent="0.35">
      <c r="A61" s="1">
        <v>43098</v>
      </c>
      <c r="B61">
        <v>99.31</v>
      </c>
      <c r="C61">
        <v>173.9</v>
      </c>
      <c r="D61">
        <v>42.308</v>
      </c>
      <c r="E61">
        <v>294.91000000000003</v>
      </c>
      <c r="F61">
        <v>157.58000000000001</v>
      </c>
      <c r="G61">
        <v>38.299999999999997</v>
      </c>
      <c r="H61">
        <v>125.19</v>
      </c>
      <c r="I61">
        <v>254.76</v>
      </c>
      <c r="J61">
        <v>189.53</v>
      </c>
      <c r="K61">
        <v>146.8347</v>
      </c>
      <c r="L61">
        <v>146.54130000000001</v>
      </c>
      <c r="M61">
        <v>46.16</v>
      </c>
      <c r="N61">
        <v>139.72</v>
      </c>
      <c r="O61">
        <v>45.88</v>
      </c>
      <c r="P61">
        <v>106.94</v>
      </c>
      <c r="Q61">
        <v>172.12</v>
      </c>
      <c r="R61">
        <v>235.37</v>
      </c>
      <c r="S61">
        <v>53.654899999999998</v>
      </c>
      <c r="T61">
        <v>85.54</v>
      </c>
      <c r="U61">
        <v>62.55</v>
      </c>
      <c r="V61">
        <v>91.88</v>
      </c>
      <c r="W61">
        <v>135.63999999999999</v>
      </c>
      <c r="X61">
        <v>220.46</v>
      </c>
      <c r="Y61">
        <v>102.23</v>
      </c>
      <c r="Z61">
        <v>52.93</v>
      </c>
      <c r="AA61">
        <v>114.02</v>
      </c>
      <c r="AB61">
        <v>72.62</v>
      </c>
      <c r="AC61">
        <v>98.75</v>
      </c>
      <c r="AD61">
        <v>107.51</v>
      </c>
      <c r="AE61">
        <v>24719.22</v>
      </c>
    </row>
    <row r="62" spans="1:31" x14ac:dyDescent="0.35">
      <c r="A62" s="1">
        <v>43069</v>
      </c>
      <c r="B62">
        <v>97.71</v>
      </c>
      <c r="C62">
        <v>175.66</v>
      </c>
      <c r="D62">
        <v>42.963000000000001</v>
      </c>
      <c r="E62">
        <v>276.8</v>
      </c>
      <c r="F62">
        <v>141.15</v>
      </c>
      <c r="G62">
        <v>37.299999999999997</v>
      </c>
      <c r="H62">
        <v>118.99</v>
      </c>
      <c r="I62">
        <v>247.64</v>
      </c>
      <c r="J62">
        <v>179.82</v>
      </c>
      <c r="K62">
        <v>149.32409999999999</v>
      </c>
      <c r="L62">
        <v>147.06659999999999</v>
      </c>
      <c r="M62">
        <v>44.84</v>
      </c>
      <c r="N62">
        <v>139.33000000000001</v>
      </c>
      <c r="O62">
        <v>45.77</v>
      </c>
      <c r="P62">
        <v>104.52</v>
      </c>
      <c r="Q62">
        <v>171.97</v>
      </c>
      <c r="R62">
        <v>243.14</v>
      </c>
      <c r="S62">
        <v>52.7014</v>
      </c>
      <c r="T62">
        <v>84.17</v>
      </c>
      <c r="U62">
        <v>60.42</v>
      </c>
      <c r="V62">
        <v>89.99</v>
      </c>
      <c r="W62">
        <v>135.57</v>
      </c>
      <c r="X62">
        <v>228.17</v>
      </c>
      <c r="Y62">
        <v>104.32</v>
      </c>
      <c r="Z62">
        <v>50.89</v>
      </c>
      <c r="AA62">
        <v>112.59</v>
      </c>
      <c r="AB62">
        <v>72.760000000000005</v>
      </c>
      <c r="AC62">
        <v>97.23</v>
      </c>
      <c r="AD62">
        <v>104.82</v>
      </c>
      <c r="AE62">
        <v>24272.35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4.5" x14ac:dyDescent="0.35"/>
  <cols>
    <col min="2" max="2" width="15" customWidth="1"/>
  </cols>
  <sheetData>
    <row r="1" spans="1:6" x14ac:dyDescent="0.35">
      <c r="D1">
        <v>29</v>
      </c>
      <c r="F1">
        <f>'BBG Analyst Rating'!C13</f>
        <v>0.44493464052287596</v>
      </c>
    </row>
    <row r="2" spans="1:6" x14ac:dyDescent="0.35">
      <c r="A2" t="s">
        <v>41</v>
      </c>
      <c r="B2" t="s">
        <v>152</v>
      </c>
    </row>
    <row r="3" spans="1:6" x14ac:dyDescent="0.35">
      <c r="A3" t="s">
        <v>10</v>
      </c>
      <c r="B3" s="47">
        <v>7.9403278688524648E-2</v>
      </c>
    </row>
    <row r="4" spans="1:6" x14ac:dyDescent="0.35">
      <c r="A4" t="s">
        <v>11</v>
      </c>
      <c r="B4" s="47">
        <v>-8.4113613421977859E-2</v>
      </c>
    </row>
    <row r="5" spans="1:6" x14ac:dyDescent="0.35">
      <c r="A5" t="s">
        <v>12</v>
      </c>
      <c r="B5" s="47">
        <v>0.16133914997686577</v>
      </c>
    </row>
    <row r="6" spans="1:6" x14ac:dyDescent="0.35">
      <c r="A6" t="s">
        <v>13</v>
      </c>
      <c r="B6" s="47">
        <v>9.7872218068894165E-2</v>
      </c>
    </row>
    <row r="7" spans="1:6" x14ac:dyDescent="0.35">
      <c r="A7" t="s">
        <v>14</v>
      </c>
      <c r="B7" s="47">
        <v>6.8011925852308856E-3</v>
      </c>
    </row>
    <row r="8" spans="1:6" x14ac:dyDescent="0.35">
      <c r="A8" t="s">
        <v>15</v>
      </c>
      <c r="B8" s="47">
        <v>0.12762084118016329</v>
      </c>
      <c r="C8">
        <v>5</v>
      </c>
    </row>
    <row r="9" spans="1:6" x14ac:dyDescent="0.35">
      <c r="A9" t="s">
        <v>16</v>
      </c>
      <c r="B9" s="47">
        <v>3.6204164161976062E-2</v>
      </c>
    </row>
    <row r="10" spans="1:6" x14ac:dyDescent="0.35">
      <c r="A10" t="s">
        <v>17</v>
      </c>
      <c r="B10" s="47">
        <v>2.5514240506329146E-2</v>
      </c>
    </row>
    <row r="11" spans="1:6" x14ac:dyDescent="0.35">
      <c r="A11" t="s">
        <v>18</v>
      </c>
      <c r="B11" s="47">
        <v>9.6813334184813818E-2</v>
      </c>
    </row>
    <row r="12" spans="1:6" x14ac:dyDescent="0.35">
      <c r="A12" t="s">
        <v>19</v>
      </c>
      <c r="B12" s="47">
        <v>-2.0976087260522473E-3</v>
      </c>
    </row>
    <row r="13" spans="1:6" x14ac:dyDescent="0.35">
      <c r="A13" t="s">
        <v>20</v>
      </c>
      <c r="B13" s="47">
        <v>-6.5266865348144118E-2</v>
      </c>
    </row>
    <row r="14" spans="1:6" x14ac:dyDescent="0.35">
      <c r="A14" t="s">
        <v>21</v>
      </c>
      <c r="B14" s="47">
        <v>6.5651155005021708E-2</v>
      </c>
    </row>
    <row r="15" spans="1:6" x14ac:dyDescent="0.35">
      <c r="A15" t="s">
        <v>22</v>
      </c>
      <c r="B15" s="47">
        <v>3.0079455164585763E-2</v>
      </c>
    </row>
    <row r="16" spans="1:6" x14ac:dyDescent="0.35">
      <c r="A16" t="s">
        <v>23</v>
      </c>
      <c r="B16" s="47">
        <v>7.9489695780176631E-2</v>
      </c>
    </row>
    <row r="17" spans="1:2" x14ac:dyDescent="0.35">
      <c r="A17" t="s">
        <v>24</v>
      </c>
      <c r="B17" s="47">
        <v>3.6864913329348457E-2</v>
      </c>
    </row>
    <row r="18" spans="1:2" x14ac:dyDescent="0.35">
      <c r="A18" t="s">
        <v>25</v>
      </c>
      <c r="B18" s="47">
        <v>5.0074989940373932E-2</v>
      </c>
    </row>
    <row r="19" spans="1:2" x14ac:dyDescent="0.35">
      <c r="A19" t="s">
        <v>26</v>
      </c>
      <c r="B19" s="47">
        <v>-5.9955822025876074E-3</v>
      </c>
    </row>
    <row r="20" spans="1:2" x14ac:dyDescent="0.35">
      <c r="A20" t="s">
        <v>27</v>
      </c>
      <c r="B20" s="47">
        <v>4.0535354504461232E-2</v>
      </c>
    </row>
    <row r="21" spans="1:2" x14ac:dyDescent="0.35">
      <c r="A21" t="s">
        <v>28</v>
      </c>
      <c r="B21" s="47">
        <v>0.22706243263411002</v>
      </c>
    </row>
    <row r="22" spans="1:2" x14ac:dyDescent="0.35">
      <c r="A22" t="s">
        <v>29</v>
      </c>
      <c r="B22" s="47">
        <v>3.2868525896414376E-2</v>
      </c>
    </row>
    <row r="23" spans="1:2" x14ac:dyDescent="0.35">
      <c r="A23" t="s">
        <v>30</v>
      </c>
      <c r="B23" s="47">
        <v>2.6499263519674687E-2</v>
      </c>
    </row>
    <row r="24" spans="1:2" x14ac:dyDescent="0.35">
      <c r="A24" t="s">
        <v>31</v>
      </c>
      <c r="B24" s="47">
        <v>4.7897702644125817E-3</v>
      </c>
    </row>
    <row r="25" spans="1:2" x14ac:dyDescent="0.35">
      <c r="A25" t="s">
        <v>32</v>
      </c>
      <c r="B25" s="47">
        <v>9.9754716981132086E-2</v>
      </c>
    </row>
    <row r="26" spans="1:2" x14ac:dyDescent="0.35">
      <c r="A26" t="s">
        <v>33</v>
      </c>
      <c r="B26" s="47">
        <v>0.46390840313428822</v>
      </c>
    </row>
    <row r="27" spans="1:2" x14ac:dyDescent="0.35">
      <c r="A27" t="s">
        <v>34</v>
      </c>
      <c r="B27" s="47">
        <v>0.17182879377431914</v>
      </c>
    </row>
    <row r="28" spans="1:2" x14ac:dyDescent="0.35">
      <c r="A28" t="s">
        <v>35</v>
      </c>
      <c r="B28" s="47">
        <v>0.1718738140417457</v>
      </c>
    </row>
    <row r="29" spans="1:2" x14ac:dyDescent="0.35">
      <c r="A29" t="s">
        <v>36</v>
      </c>
      <c r="B29" s="47">
        <v>3.532075471698122E-2</v>
      </c>
    </row>
    <row r="30" spans="1:2" x14ac:dyDescent="0.35">
      <c r="A30" t="s">
        <v>37</v>
      </c>
      <c r="B30" s="47">
        <v>5.9748385808427076E-2</v>
      </c>
    </row>
    <row r="31" spans="1:2" x14ac:dyDescent="0.35">
      <c r="A31" t="s">
        <v>38</v>
      </c>
      <c r="B31" s="47">
        <v>0.44493464052287596</v>
      </c>
    </row>
    <row r="32" spans="1:2" x14ac:dyDescent="0.35">
      <c r="A32" t="s">
        <v>40</v>
      </c>
      <c r="B32" s="47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46" workbookViewId="0">
      <selection activeCell="B8" sqref="B8:B67"/>
    </sheetView>
  </sheetViews>
  <sheetFormatPr defaultRowHeight="14.5" x14ac:dyDescent="0.35"/>
  <cols>
    <col min="1" max="1" width="10.453125" bestFit="1" customWidth="1"/>
    <col min="2" max="2" width="16" bestFit="1" customWidth="1"/>
    <col min="3" max="3" width="9.1796875" bestFit="1" customWidth="1"/>
  </cols>
  <sheetData>
    <row r="1" spans="1:4" x14ac:dyDescent="0.35">
      <c r="A1" t="s">
        <v>0</v>
      </c>
      <c r="B1" t="s">
        <v>39</v>
      </c>
      <c r="D1">
        <v>30</v>
      </c>
    </row>
    <row r="2" spans="1:4" x14ac:dyDescent="0.35">
      <c r="A2" t="s">
        <v>1</v>
      </c>
      <c r="B2" s="3">
        <v>43069</v>
      </c>
    </row>
    <row r="3" spans="1:4" x14ac:dyDescent="0.35">
      <c r="A3" t="s">
        <v>2</v>
      </c>
      <c r="B3" s="3">
        <v>44865</v>
      </c>
    </row>
    <row r="4" spans="1:4" x14ac:dyDescent="0.35">
      <c r="A4" t="s">
        <v>3</v>
      </c>
      <c r="B4" t="s">
        <v>4</v>
      </c>
    </row>
    <row r="5" spans="1:4" x14ac:dyDescent="0.35">
      <c r="A5" t="s">
        <v>5</v>
      </c>
      <c r="B5" t="s">
        <v>6</v>
      </c>
    </row>
    <row r="7" spans="1:4" x14ac:dyDescent="0.35">
      <c r="A7" t="s">
        <v>7</v>
      </c>
      <c r="B7" t="s">
        <v>8</v>
      </c>
      <c r="C7" t="s">
        <v>9</v>
      </c>
    </row>
    <row r="8" spans="1:4" x14ac:dyDescent="0.35">
      <c r="A8" s="2">
        <f>_xll.BDH(B1,B7:C7,B2,B3,"Dir=V","Dts=S","Sort=D","Quote=C","QtTyp=P","Days=T",CONCATENATE("Per=c",B4),"DtFmt=D","UseDPDF=Y",CONCATENATE("FX=",B5),"cols=3;rows=60")</f>
        <v>44865</v>
      </c>
      <c r="B8">
        <v>32732.95</v>
      </c>
      <c r="C8">
        <v>2185067615</v>
      </c>
    </row>
    <row r="9" spans="1:4" x14ac:dyDescent="0.35">
      <c r="A9" s="2">
        <v>44834</v>
      </c>
      <c r="B9">
        <v>28725.51</v>
      </c>
      <c r="C9">
        <v>2367620088</v>
      </c>
    </row>
    <row r="10" spans="1:4" x14ac:dyDescent="0.35">
      <c r="A10" s="2">
        <v>44804</v>
      </c>
      <c r="B10">
        <v>31510.43</v>
      </c>
      <c r="C10">
        <v>1965305346</v>
      </c>
    </row>
    <row r="11" spans="1:4" x14ac:dyDescent="0.35">
      <c r="A11" s="2">
        <v>44771</v>
      </c>
      <c r="B11">
        <v>32845.129999999997</v>
      </c>
      <c r="C11">
        <v>1818976033</v>
      </c>
    </row>
    <row r="12" spans="1:4" x14ac:dyDescent="0.35">
      <c r="A12" s="2">
        <v>44742</v>
      </c>
      <c r="B12">
        <v>30775.43</v>
      </c>
      <c r="C12">
        <v>2351203654</v>
      </c>
    </row>
    <row r="13" spans="1:4" x14ac:dyDescent="0.35">
      <c r="A13" s="2">
        <v>44712</v>
      </c>
      <c r="B13">
        <v>32990.120000000003</v>
      </c>
      <c r="C13">
        <v>2484703996</v>
      </c>
    </row>
    <row r="14" spans="1:4" x14ac:dyDescent="0.35">
      <c r="A14" s="2">
        <v>44680</v>
      </c>
      <c r="B14">
        <v>32977.21</v>
      </c>
      <c r="C14">
        <v>1958055235</v>
      </c>
    </row>
    <row r="15" spans="1:4" x14ac:dyDescent="0.35">
      <c r="A15" s="2">
        <v>44651</v>
      </c>
      <c r="B15">
        <v>34678.35</v>
      </c>
      <c r="C15">
        <v>2723931061</v>
      </c>
    </row>
    <row r="16" spans="1:4" x14ac:dyDescent="0.35">
      <c r="A16" s="2">
        <v>44620</v>
      </c>
      <c r="B16">
        <v>33892.6</v>
      </c>
      <c r="C16">
        <v>2081986457</v>
      </c>
    </row>
    <row r="17" spans="1:3" x14ac:dyDescent="0.35">
      <c r="A17" s="2">
        <v>44592</v>
      </c>
      <c r="B17">
        <v>35131.86</v>
      </c>
      <c r="C17">
        <v>2459837694</v>
      </c>
    </row>
    <row r="18" spans="1:3" x14ac:dyDescent="0.35">
      <c r="A18" s="2">
        <v>44561</v>
      </c>
      <c r="B18">
        <v>36338.300000000003</v>
      </c>
      <c r="C18">
        <v>2405079724</v>
      </c>
    </row>
    <row r="19" spans="1:3" x14ac:dyDescent="0.35">
      <c r="A19" s="2">
        <v>44530</v>
      </c>
      <c r="B19">
        <v>34483.72</v>
      </c>
      <c r="C19">
        <v>1954601119</v>
      </c>
    </row>
    <row r="20" spans="1:3" x14ac:dyDescent="0.35">
      <c r="A20" s="2">
        <v>44498</v>
      </c>
      <c r="B20">
        <v>35819.56</v>
      </c>
      <c r="C20">
        <v>1786662864</v>
      </c>
    </row>
    <row r="21" spans="1:3" x14ac:dyDescent="0.35">
      <c r="A21" s="2">
        <v>44469</v>
      </c>
      <c r="B21">
        <v>33843.919999999998</v>
      </c>
      <c r="C21">
        <v>1891872092</v>
      </c>
    </row>
    <row r="22" spans="1:3" x14ac:dyDescent="0.35">
      <c r="A22" s="2">
        <v>44439</v>
      </c>
      <c r="B22">
        <v>35360.730000000003</v>
      </c>
      <c r="C22">
        <v>1446695321</v>
      </c>
    </row>
    <row r="23" spans="1:3" x14ac:dyDescent="0.35">
      <c r="A23" s="2">
        <v>44407</v>
      </c>
      <c r="B23">
        <v>34935.47</v>
      </c>
      <c r="C23">
        <v>1739698469</v>
      </c>
    </row>
    <row r="24" spans="1:3" x14ac:dyDescent="0.35">
      <c r="A24" s="2">
        <v>44377</v>
      </c>
      <c r="B24">
        <v>34502.51</v>
      </c>
      <c r="C24">
        <v>1978412611</v>
      </c>
    </row>
    <row r="25" spans="1:3" x14ac:dyDescent="0.35">
      <c r="A25" s="2">
        <v>44347</v>
      </c>
      <c r="B25">
        <v>34529.449999999997</v>
      </c>
      <c r="C25">
        <v>1860844617</v>
      </c>
    </row>
    <row r="26" spans="1:3" x14ac:dyDescent="0.35">
      <c r="A26" s="2">
        <v>44316</v>
      </c>
      <c r="B26">
        <v>33874.85</v>
      </c>
      <c r="C26">
        <v>1795772468</v>
      </c>
    </row>
    <row r="27" spans="1:3" x14ac:dyDescent="0.35">
      <c r="A27" s="2">
        <v>44286</v>
      </c>
      <c r="B27">
        <v>32981.550000000003</v>
      </c>
      <c r="C27">
        <v>2787364027</v>
      </c>
    </row>
    <row r="28" spans="1:3" x14ac:dyDescent="0.35">
      <c r="A28" s="2">
        <v>44253</v>
      </c>
      <c r="B28">
        <v>30932.37</v>
      </c>
      <c r="C28">
        <v>1765287059</v>
      </c>
    </row>
    <row r="29" spans="1:3" x14ac:dyDescent="0.35">
      <c r="A29" s="2">
        <v>44225</v>
      </c>
      <c r="B29">
        <v>29982.62</v>
      </c>
      <c r="C29">
        <v>2192903382</v>
      </c>
    </row>
    <row r="30" spans="1:3" x14ac:dyDescent="0.35">
      <c r="A30" s="2">
        <v>44196</v>
      </c>
      <c r="B30">
        <v>30606.48</v>
      </c>
      <c r="C30">
        <v>2355206358</v>
      </c>
    </row>
    <row r="31" spans="1:3" x14ac:dyDescent="0.35">
      <c r="A31" s="2">
        <v>44165</v>
      </c>
      <c r="B31">
        <v>29638.639999999999</v>
      </c>
      <c r="C31">
        <v>2116867044</v>
      </c>
    </row>
    <row r="32" spans="1:3" x14ac:dyDescent="0.35">
      <c r="A32" s="2">
        <v>44134</v>
      </c>
      <c r="B32">
        <v>26501.599999999999</v>
      </c>
      <c r="C32">
        <v>2099521062</v>
      </c>
    </row>
    <row r="33" spans="1:3" x14ac:dyDescent="0.35">
      <c r="A33" s="2">
        <v>44104</v>
      </c>
      <c r="B33">
        <v>27781.7</v>
      </c>
      <c r="C33">
        <v>2719738635</v>
      </c>
    </row>
    <row r="34" spans="1:3" x14ac:dyDescent="0.35">
      <c r="A34" s="2">
        <v>44074</v>
      </c>
      <c r="B34">
        <v>28430.05</v>
      </c>
      <c r="C34">
        <v>1867884182</v>
      </c>
    </row>
    <row r="35" spans="1:3" x14ac:dyDescent="0.35">
      <c r="A35" s="2">
        <v>44043</v>
      </c>
      <c r="B35">
        <v>26428.32</v>
      </c>
      <c r="C35">
        <v>2047343313</v>
      </c>
    </row>
    <row r="36" spans="1:3" x14ac:dyDescent="0.35">
      <c r="A36" s="2">
        <v>44012</v>
      </c>
      <c r="B36">
        <v>25812.880000000001</v>
      </c>
      <c r="C36">
        <v>2624108219</v>
      </c>
    </row>
    <row r="37" spans="1:3" x14ac:dyDescent="0.35">
      <c r="A37" s="2">
        <v>43980</v>
      </c>
      <c r="B37">
        <v>25383.11</v>
      </c>
      <c r="C37">
        <v>2035542913</v>
      </c>
    </row>
    <row r="38" spans="1:3" x14ac:dyDescent="0.35">
      <c r="A38" s="2">
        <v>43951</v>
      </c>
      <c r="B38">
        <v>24345.72</v>
      </c>
      <c r="C38">
        <v>2523646920</v>
      </c>
    </row>
    <row r="39" spans="1:3" x14ac:dyDescent="0.35">
      <c r="A39" s="2">
        <v>43921</v>
      </c>
      <c r="B39">
        <v>21917.16</v>
      </c>
      <c r="C39">
        <v>4548835229</v>
      </c>
    </row>
    <row r="40" spans="1:3" x14ac:dyDescent="0.35">
      <c r="A40" s="2">
        <v>43889</v>
      </c>
      <c r="B40">
        <v>25409.360000000001</v>
      </c>
      <c r="C40">
        <v>2049965061</v>
      </c>
    </row>
    <row r="41" spans="1:3" x14ac:dyDescent="0.35">
      <c r="A41" s="2">
        <v>43861</v>
      </c>
      <c r="B41">
        <v>28256.03</v>
      </c>
      <c r="C41">
        <v>1782784219</v>
      </c>
    </row>
    <row r="42" spans="1:3" x14ac:dyDescent="0.35">
      <c r="A42" s="2">
        <v>43830</v>
      </c>
      <c r="B42">
        <v>28538.44</v>
      </c>
      <c r="C42">
        <v>1669747991</v>
      </c>
    </row>
    <row r="43" spans="1:3" x14ac:dyDescent="0.35">
      <c r="A43" s="2">
        <v>43798</v>
      </c>
      <c r="B43">
        <v>28051.41</v>
      </c>
      <c r="C43">
        <v>1457404520</v>
      </c>
    </row>
    <row r="44" spans="1:3" x14ac:dyDescent="0.35">
      <c r="A44" s="2">
        <v>43769</v>
      </c>
      <c r="B44">
        <v>27046.23</v>
      </c>
      <c r="C44">
        <v>1660483398</v>
      </c>
    </row>
    <row r="45" spans="1:3" x14ac:dyDescent="0.35">
      <c r="A45" s="2">
        <v>43738</v>
      </c>
      <c r="B45">
        <v>26916.83</v>
      </c>
      <c r="C45">
        <v>1675867144</v>
      </c>
    </row>
    <row r="46" spans="1:3" x14ac:dyDescent="0.35">
      <c r="A46" s="2">
        <v>43707</v>
      </c>
      <c r="B46">
        <v>26403.279999999999</v>
      </c>
      <c r="C46">
        <v>1844789191</v>
      </c>
    </row>
    <row r="47" spans="1:3" x14ac:dyDescent="0.35">
      <c r="A47" s="2">
        <v>43677</v>
      </c>
      <c r="B47">
        <v>26864.27</v>
      </c>
      <c r="C47">
        <v>1444553644</v>
      </c>
    </row>
    <row r="48" spans="1:3" x14ac:dyDescent="0.35">
      <c r="A48" s="2">
        <v>43644</v>
      </c>
      <c r="B48">
        <v>26599.96</v>
      </c>
      <c r="C48">
        <v>1805281186</v>
      </c>
    </row>
    <row r="49" spans="1:3" x14ac:dyDescent="0.35">
      <c r="A49" s="2">
        <v>43616</v>
      </c>
      <c r="B49">
        <v>24815.040000000001</v>
      </c>
      <c r="C49">
        <v>1896024159</v>
      </c>
    </row>
    <row r="50" spans="1:3" x14ac:dyDescent="0.35">
      <c r="A50" s="2">
        <v>43585</v>
      </c>
      <c r="B50">
        <v>26592.91</v>
      </c>
      <c r="C50">
        <v>1586754128</v>
      </c>
    </row>
    <row r="51" spans="1:3" x14ac:dyDescent="0.35">
      <c r="A51" s="2">
        <v>43553</v>
      </c>
      <c r="B51">
        <v>25928.68</v>
      </c>
      <c r="C51">
        <v>2108404615</v>
      </c>
    </row>
    <row r="52" spans="1:3" x14ac:dyDescent="0.35">
      <c r="A52" s="2">
        <v>43524</v>
      </c>
      <c r="B52">
        <v>25916</v>
      </c>
      <c r="C52">
        <v>1598736628</v>
      </c>
    </row>
    <row r="53" spans="1:3" x14ac:dyDescent="0.35">
      <c r="A53" s="2">
        <v>43496</v>
      </c>
      <c r="B53">
        <v>24999.67</v>
      </c>
      <c r="C53">
        <v>2160426552</v>
      </c>
    </row>
    <row r="54" spans="1:3" x14ac:dyDescent="0.35">
      <c r="A54" s="2">
        <v>43465</v>
      </c>
      <c r="B54">
        <v>23327.46</v>
      </c>
      <c r="C54">
        <v>2667842452</v>
      </c>
    </row>
    <row r="55" spans="1:3" x14ac:dyDescent="0.35">
      <c r="A55" s="2">
        <v>43434</v>
      </c>
      <c r="B55">
        <v>25538.46</v>
      </c>
      <c r="C55">
        <v>2177874826</v>
      </c>
    </row>
    <row r="56" spans="1:3" x14ac:dyDescent="0.35">
      <c r="A56" s="2">
        <v>43404</v>
      </c>
      <c r="B56">
        <v>25115.759999999998</v>
      </c>
      <c r="C56">
        <v>2411410708</v>
      </c>
    </row>
    <row r="57" spans="1:3" x14ac:dyDescent="0.35">
      <c r="A57" s="2">
        <v>43371</v>
      </c>
      <c r="B57">
        <v>26458.31</v>
      </c>
      <c r="C57">
        <v>1779576681</v>
      </c>
    </row>
    <row r="58" spans="1:3" x14ac:dyDescent="0.35">
      <c r="A58" s="2">
        <v>43343</v>
      </c>
      <c r="B58">
        <v>25964.82</v>
      </c>
      <c r="C58">
        <v>1561862715</v>
      </c>
    </row>
    <row r="59" spans="1:3" x14ac:dyDescent="0.35">
      <c r="A59" s="2">
        <v>43312</v>
      </c>
      <c r="B59">
        <v>25415.19</v>
      </c>
      <c r="C59">
        <v>1553812464</v>
      </c>
    </row>
    <row r="60" spans="1:3" x14ac:dyDescent="0.35">
      <c r="A60" s="2">
        <v>43280</v>
      </c>
      <c r="B60">
        <v>24271.41</v>
      </c>
      <c r="C60">
        <v>2338344347</v>
      </c>
    </row>
    <row r="61" spans="1:3" x14ac:dyDescent="0.35">
      <c r="A61" s="2">
        <v>43251</v>
      </c>
      <c r="B61">
        <v>24415.84</v>
      </c>
      <c r="C61">
        <v>2072473618</v>
      </c>
    </row>
    <row r="62" spans="1:3" x14ac:dyDescent="0.35">
      <c r="A62" s="2">
        <v>43220</v>
      </c>
      <c r="B62">
        <v>24163.15</v>
      </c>
      <c r="C62">
        <v>2270421695</v>
      </c>
    </row>
    <row r="63" spans="1:3" x14ac:dyDescent="0.35">
      <c r="A63" s="2">
        <v>43189</v>
      </c>
      <c r="B63">
        <v>24103.11</v>
      </c>
      <c r="C63">
        <v>2671317468</v>
      </c>
    </row>
    <row r="64" spans="1:3" x14ac:dyDescent="0.35">
      <c r="A64" s="2">
        <v>43159</v>
      </c>
      <c r="B64">
        <v>25029.200000000001</v>
      </c>
      <c r="C64">
        <v>2614957968</v>
      </c>
    </row>
    <row r="65" spans="1:3" x14ac:dyDescent="0.35">
      <c r="A65" s="2">
        <v>43131</v>
      </c>
      <c r="B65">
        <v>26149.39</v>
      </c>
      <c r="C65">
        <v>2416442004</v>
      </c>
    </row>
    <row r="66" spans="1:3" x14ac:dyDescent="0.35">
      <c r="A66" s="2">
        <v>43098</v>
      </c>
      <c r="B66">
        <v>24719.22</v>
      </c>
      <c r="C66">
        <v>2052751832</v>
      </c>
    </row>
    <row r="67" spans="1:3" x14ac:dyDescent="0.35">
      <c r="A67" s="2">
        <v>43069</v>
      </c>
      <c r="B67">
        <v>24272.35</v>
      </c>
      <c r="C67">
        <v>1920119375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00"/>
  <sheetViews>
    <sheetView topLeftCell="B1" workbookViewId="0">
      <selection activeCell="C1" sqref="C1"/>
    </sheetView>
  </sheetViews>
  <sheetFormatPr defaultColWidth="8.90625" defaultRowHeight="14.5" x14ac:dyDescent="0.35"/>
  <cols>
    <col min="2" max="2" width="31.1796875" bestFit="1" customWidth="1"/>
    <col min="3" max="3" width="24.54296875" customWidth="1"/>
    <col min="4" max="4" width="24.1796875" customWidth="1"/>
    <col min="5" max="5" width="17.453125" customWidth="1"/>
    <col min="6" max="6" width="16.1796875" customWidth="1"/>
    <col min="7" max="7" width="22.453125" customWidth="1"/>
  </cols>
  <sheetData>
    <row r="5" spans="2:7" x14ac:dyDescent="0.35">
      <c r="B5" s="4" t="s">
        <v>41</v>
      </c>
      <c r="C5" s="5" t="str">
        <f>INDEX('Stock History'!B2:AE2,1,Forecast!D1)&amp;" US Equity"</f>
        <v>DIS US Equity</v>
      </c>
      <c r="D5" s="4" t="s">
        <v>7</v>
      </c>
      <c r="E5" s="6">
        <v>44885</v>
      </c>
    </row>
    <row r="6" spans="2:7" x14ac:dyDescent="0.35">
      <c r="B6" s="7"/>
      <c r="C6" s="8"/>
      <c r="D6" s="7"/>
      <c r="E6" s="9"/>
    </row>
    <row r="7" spans="2:7" x14ac:dyDescent="0.35">
      <c r="B7" s="10"/>
      <c r="C7" s="11"/>
      <c r="D7" s="11"/>
      <c r="E7" s="12"/>
    </row>
    <row r="8" spans="2:7" x14ac:dyDescent="0.35">
      <c r="B8" s="13" t="s">
        <v>42</v>
      </c>
      <c r="C8" s="14">
        <f>IFERROR(_xll.BDH(TICKER,"TOT_BUY_REC",TEXT(YEAR(ASOFDATE)*10000+MONTH(ASOFDATE)*100+DAY(ASOFDATE),"00000000"),TEXT(YEAR(ASOFDATE)*10000+MONTH(ASOFDATE)*100+DAY(ASOFDATE),"00000000"))/_xll.BDH(TICKER,"TOT_ANALYST_REC",TEXT(YEAR(ASOFDATE)*10000+MONTH(ASOFDATE)*100+DAY(ASOFDATE),"00000000"),TEXT(YEAR(ASOFDATE)*10000+MONTH(ASOFDATE)*100+DAY(ASOFDATE),"00000000")),_xll.BDH(TICKER,"TOT_BUY_REC",TEXT(YEAR(ASOFDATE-1)*10000+MONTH(ASOFDATE-1)*100+DAY(ASOFDATE-1),"00000000"),TEXT(YEAR(ASOFDATE-1)*10000+MONTH(ASOFDATE-1)*100+DAY(ASOFDATE-1),"00000000"),"Days=A","Fill=P")/_xll.BDH(TICKER,"TOT_ANALYST_REC",TEXT(YEAR(ASOFDATE-1)*10000+MONTH(ASOFDATE-1)*100+DAY(ASOFDATE-1),"00000000"),TEXT(YEAR(ASOFDATE-1)*10000+MONTH(ASOFDATE-1)*100+DAY(ASOFDATE-1),"00000000"),"Days=A","Fill=P"))</f>
        <v>0.84848484848484851</v>
      </c>
      <c r="D8" s="15" t="s">
        <v>43</v>
      </c>
      <c r="E8" s="16">
        <f>IFERROR(_xll.BDH(TICKER,"BEST_ANALYST_RATING",TEXT(YEAR(ASOFDATE)*10000+MONTH(ASOFDATE)*100+DAY(ASOFDATE),"00000000"),TEXT(YEAR(ASOFDATE)*10000+MONTH(ASOFDATE)*100+DAY(ASOFDATE),"00000000"),"Days=A","Fill=P"),_xll.BDH(TICKER,"BEST_ANALYST_RATING",TEXT(YEAR(ASOFDATE-1)*10000+MONTH(ASOFDATE-1)*100+DAY(ASOFDATE-1),"00000000"),TEXT(YEAR(ASOFDATE-1)*10000+MONTH(ASOFDATE-1)*100+DAY(ASOFDATE-1),"00000000"),"Days=A","Fill=P"))</f>
        <v>4.6970000000000001</v>
      </c>
      <c r="F8" s="17"/>
    </row>
    <row r="9" spans="2:7" x14ac:dyDescent="0.35">
      <c r="B9" s="18" t="s">
        <v>44</v>
      </c>
      <c r="C9" s="19">
        <f>IFERROR(_xll.BDH(TICKER,"TOT_HOLD_REC",TEXT(YEAR(ASOFDATE)*10000+MONTH(ASOFDATE)*100+DAY(ASOFDATE),"00000000"),TEXT(YEAR(ASOFDATE)*10000+MONTH(ASOFDATE)*100+DAY(ASOFDATE),"00000000"))/_xll.BDH(TICKER,"TOT_ANALYST_REC",TEXT(YEAR(ASOFDATE)*10000+MONTH(ASOFDATE)*100+DAY(ASOFDATE),"00000000"),TEXT(YEAR(ASOFDATE)*10000+MONTH(ASOFDATE)*100+DAY(ASOFDATE),"00000000")),_xll.BDH(TICKER,"TOT_HOLD_REC",TEXT(YEAR(ASOFDATE-1)*10000+MONTH(ASOFDATE-1)*100+DAY(ASOFDATE-1),"00000000"),TEXT(YEAR(ASOFDATE-1)*10000+MONTH(ASOFDATE-1)*100+DAY(ASOFDATE-1),"00000000"),"Days=A","Fill=P")/_xll.BDH(TICKER,"TOT_ANALYST_REC",TEXT(YEAR(ASOFDATE-1)*10000+MONTH(ASOFDATE-1)*100+DAY(ASOFDATE-1),"00000000"),TEXT(YEAR(ASOFDATE-1)*10000+MONTH(ASOFDATE-1)*100+DAY(ASOFDATE-1),"00000000"),"Days=A","Fill=P"))</f>
        <v>0.15151515151515152</v>
      </c>
      <c r="D9" s="20" t="s">
        <v>45</v>
      </c>
      <c r="E9" s="21">
        <f>IFERROR(_xll.BDH(TICKER,"TOT_BUY_REC",TEXT(YEAR(ASOFDATE)*10000+MONTH(ASOFDATE)*100+DAY(ASOFDATE),"00000000"),TEXT(YEAR(ASOFDATE)*10000+MONTH(ASOFDATE)*100+DAY(ASOFDATE),"00000000"),"Days=A","Fill=P"),_xll.BDH(TICKER,"TOT_BUY_REC",TEXT(YEAR(ASOFDATE-1)*10000+MONTH(ASOFDATE-1)*100+DAY(ASOFDATE-1),"00000000"),TEXT(YEAR(ASOFDATE-1)*10000+MONTH(ASOFDATE-1)*100+DAY(ASOFDATE-1),"00000000"),"Days=A","Fill=P"))</f>
        <v>28</v>
      </c>
    </row>
    <row r="10" spans="2:7" x14ac:dyDescent="0.35">
      <c r="B10" s="22" t="s">
        <v>46</v>
      </c>
      <c r="C10" s="23">
        <f>IFERROR(_xll.BDH(TICKER,"TOT_SELL_REC",TEXT(YEAR(ASOFDATE)*10000+MONTH(ASOFDATE)*100+DAY(ASOFDATE),"00000000"),TEXT(YEAR(ASOFDATE)*10000+MONTH(ASOFDATE)*100+DAY(ASOFDATE),"00000000"))/_xll.BDH(TICKER,"TOT_ANALYST_REC",TEXT(YEAR(ASOFDATE)*10000+MONTH(ASOFDATE)*100+DAY(ASOFDATE),"00000000"),TEXT(YEAR(ASOFDATE)*10000+MONTH(ASOFDATE)*100+DAY(ASOFDATE),"00000000")),_xll.BDH(TICKER,"TOT_SELL_REC",TEXT(YEAR(ASOFDATE-1)*10000+MONTH(ASOFDATE-1)*100+DAY(ASOFDATE-1),"00000000"),TEXT(YEAR(ASOFDATE-1)*10000+MONTH(ASOFDATE-1)*100+DAY(ASOFDATE-1),"00000000"),"Days=A","Fill=P")/_xll.BDH(TICKER,"TOT_ANALYST_REC",TEXT(YEAR(ASOFDATE-1)*10000+MONTH(ASOFDATE-1)*100+DAY(ASOFDATE-1),"00000000"),TEXT(YEAR(ASOFDATE-1)*10000+MONTH(ASOFDATE-1)*100+DAY(ASOFDATE-1),"00000000"),"Days=A","Fill=P"))</f>
        <v>0</v>
      </c>
      <c r="D10" s="24" t="s">
        <v>47</v>
      </c>
      <c r="E10" s="25">
        <f>IFERROR(_xll.BDH(TICKER,"TOT_HOLD_REC",TEXT(YEAR(ASOFDATE)*10000+MONTH(ASOFDATE)*100+DAY(ASOFDATE),"00000000"),TEXT(YEAR(ASOFDATE)*10000+MONTH(ASOFDATE)*100+DAY(ASOFDATE),"00000000"),"Days=A","Fill=P"),_xll.BDH(TICKER,"TOT_HOLD_REC",TEXT(YEAR(ASOFDATE-1)*10000+MONTH(ASOFDATE-1)*100+DAY(ASOFDATE-1),"00000000"),TEXT(YEAR(ASOFDATE-1)*10000+MONTH(ASOFDATE-1)*100+DAY(ASOFDATE-1),"00000000"),"Days=A","Fill=P"))</f>
        <v>5</v>
      </c>
    </row>
    <row r="11" spans="2:7" x14ac:dyDescent="0.35">
      <c r="B11" s="18" t="s">
        <v>48</v>
      </c>
      <c r="C11" s="26">
        <f>_xll.BDH(TICKER,"PX_LAST",TEXT(YEAR(ASOFDATE)*10000+MONTH(ASOFDATE)*100+DAY(ASOFDATE),"00000000"),TEXT(YEAR(ASOFDATE)*10000+MONTH(ASOFDATE)*100+DAY(ASOFDATE),"00000000"),"Days=A","Fill=P")</f>
        <v>91.8</v>
      </c>
      <c r="D11" s="20" t="s">
        <v>49</v>
      </c>
      <c r="E11" s="21">
        <f>IFERROR(_xll.BDH(TICKER,"TOT_SELL_REC",TEXT(YEAR(ASOFDATE)*10000+MONTH(ASOFDATE)*100+DAY(ASOFDATE),"00000000"),TEXT(YEAR(ASOFDATE)*10000+MONTH(ASOFDATE)*100+DAY(ASOFDATE),"00000000"),"Days=A","Fill=P"),_xll.BDH(TICKER,"TOT_SELL_REC",TEXT(YEAR(ASOFDATE-1)*10000+MONTH(ASOFDATE-1)*100+DAY(ASOFDATE-1),"00000000"),TEXT(YEAR(ASOFDATE-1)*10000+MONTH(ASOFDATE-1)*100+DAY(ASOFDATE-1),"00000000"),"Days=A","Fill=P"))</f>
        <v>0</v>
      </c>
    </row>
    <row r="12" spans="2:7" x14ac:dyDescent="0.35">
      <c r="B12" s="22" t="s">
        <v>50</v>
      </c>
      <c r="C12" s="27" t="str">
        <f>_xll.BDP(TICKER,"CRNCY")</f>
        <v>USD</v>
      </c>
      <c r="D12" s="24" t="s">
        <v>51</v>
      </c>
      <c r="E12" s="16">
        <f>IFERROR(_xll.BDH(TICKER,"BEST_TARGET_PRICE",TEXT(YEAR(ASOFDATE)*10000+MONTH(ASOFDATE)*100+DAY(ASOFDATE),"00000000"),TEXT(YEAR(ASOFDATE)*10000+MONTH(ASOFDATE)*100+DAY(ASOFDATE),"00000000"),"Days=A","Fill=P"),_xll.BDH(TICKER,"BEST_TARGET_PRICE",TEXT(YEAR(ASOFDATE-1)*10000+MONTH(ASOFDATE-1)*100+DAY(ASOFDATE-1),"00000000"),TEXT(YEAR(ASOFDATE-1)*10000+MONTH(ASOFDATE-1)*100+DAY(ASOFDATE-1),"00000000"),"Days=A","Fill=P"))</f>
        <v>132.64500000000001</v>
      </c>
    </row>
    <row r="13" spans="2:7" x14ac:dyDescent="0.35">
      <c r="B13" s="18" t="s">
        <v>52</v>
      </c>
      <c r="C13" s="19">
        <f>(E12-C11)/C11</f>
        <v>0.44493464052287596</v>
      </c>
      <c r="D13" s="20"/>
      <c r="E13" s="28"/>
    </row>
    <row r="14" spans="2:7" x14ac:dyDescent="0.35">
      <c r="B14" s="22" t="s">
        <v>53</v>
      </c>
      <c r="C14" s="29">
        <f>_xll.BDP(TICKER,"INTERVAL_PERCENT_CHANGE", "END_DATE_OVERRIDE",TEXT(YEAR(ASOFDATE)*10000+MONTH(ASOFDATE)*100+DAY(ASOFDATE),"00000000"),"MARKET_DATA_OVERRIDE=RT116","CALC_INTERVAL=12M")/100</f>
        <v>-0.40389610389610392</v>
      </c>
      <c r="D14" s="24"/>
      <c r="E14" s="27"/>
      <c r="G14" s="30"/>
    </row>
    <row r="15" spans="2:7" x14ac:dyDescent="0.35">
      <c r="B15" s="18"/>
      <c r="C15" s="31"/>
      <c r="D15" s="20"/>
      <c r="E15" s="28"/>
    </row>
    <row r="16" spans="2:7" x14ac:dyDescent="0.35">
      <c r="B16" s="32"/>
      <c r="C16" s="33"/>
      <c r="D16" s="34"/>
      <c r="E16" s="35"/>
    </row>
    <row r="17" spans="2:6" x14ac:dyDescent="0.35">
      <c r="B17" s="7"/>
      <c r="C17" s="7"/>
      <c r="D17" s="7"/>
      <c r="E17" s="7"/>
    </row>
    <row r="18" spans="2:6" x14ac:dyDescent="0.35">
      <c r="B18" s="36" t="str">
        <f>_xll.BDS(TICKER,"BEST_ANALYST_RECS_BULK","END_DATE_OVERRIDE",TEXT(YEAR(ASOFDATE)*10000+MONTH(ASOFDATE)*100+DAY(ASOFDATE),"00000000"),"Headers=Y","StartCol=1","EndCol=3","cols=3;rows=44")</f>
        <v>Firm Name</v>
      </c>
      <c r="C18" s="36" t="s">
        <v>54</v>
      </c>
      <c r="D18" s="36" t="s">
        <v>55</v>
      </c>
      <c r="E18" s="36" t="str">
        <f>_xll.BDS(TICKER,"BEST_ANALYST_RECS_BULK","END_DATE_OVERRIDE",TEXT(YEAR(ASOFDATE)*10000+MONTH(ASOFDATE)*100+DAY(ASOFDATE),"00000000"),"Headers=Y","StartCol=6","EndCol=6","Fill=B","cols=1;rows=44")</f>
        <v>Target Price</v>
      </c>
      <c r="F18" s="37" t="str">
        <f>_xll.BDS(TICKER,"BEST_ANALYST_RECS_BULK","END_DATE_OVERRIDE",TEXT(YEAR(ASOFDATE)*10000+MONTH(ASOFDATE)*100+DAY(ASOFDATE),"00000000"),"Headers=Y","StartCol=8","EndCol=8","cols=1;rows=44")</f>
        <v>Date</v>
      </c>
    </row>
    <row r="19" spans="2:6" x14ac:dyDescent="0.35">
      <c r="B19" s="38" t="s">
        <v>60</v>
      </c>
      <c r="C19" s="38" t="s">
        <v>129</v>
      </c>
      <c r="D19" s="39" t="s">
        <v>62</v>
      </c>
      <c r="E19" s="40">
        <v>138</v>
      </c>
      <c r="F19" s="41">
        <v>44880</v>
      </c>
    </row>
    <row r="20" spans="2:6" x14ac:dyDescent="0.35">
      <c r="B20" s="38" t="s">
        <v>59</v>
      </c>
      <c r="C20" s="38" t="s">
        <v>123</v>
      </c>
      <c r="D20" s="39" t="s">
        <v>56</v>
      </c>
      <c r="E20" s="40">
        <v>117</v>
      </c>
      <c r="F20" s="41">
        <v>44880</v>
      </c>
    </row>
    <row r="21" spans="2:6" x14ac:dyDescent="0.35">
      <c r="B21" s="38" t="s">
        <v>97</v>
      </c>
      <c r="C21" s="38" t="s">
        <v>98</v>
      </c>
      <c r="D21" s="39" t="s">
        <v>78</v>
      </c>
      <c r="E21" s="40">
        <v>119</v>
      </c>
      <c r="F21" s="41">
        <v>44878</v>
      </c>
    </row>
    <row r="22" spans="2:6" x14ac:dyDescent="0.35">
      <c r="B22" s="38" t="s">
        <v>70</v>
      </c>
      <c r="C22" s="38" t="s">
        <v>120</v>
      </c>
      <c r="D22" s="39" t="s">
        <v>62</v>
      </c>
      <c r="E22" s="40">
        <v>130</v>
      </c>
      <c r="F22" s="41">
        <v>44876</v>
      </c>
    </row>
    <row r="23" spans="2:6" x14ac:dyDescent="0.35">
      <c r="B23" s="38" t="s">
        <v>76</v>
      </c>
      <c r="C23" s="38" t="s">
        <v>132</v>
      </c>
      <c r="D23" s="39" t="s">
        <v>62</v>
      </c>
      <c r="E23" s="40">
        <v>145</v>
      </c>
      <c r="F23" s="41">
        <v>44876</v>
      </c>
    </row>
    <row r="24" spans="2:6" x14ac:dyDescent="0.35">
      <c r="B24" s="38" t="s">
        <v>117</v>
      </c>
      <c r="C24" s="38" t="s">
        <v>133</v>
      </c>
      <c r="D24" s="39" t="s">
        <v>56</v>
      </c>
      <c r="E24" s="40">
        <v>120</v>
      </c>
      <c r="F24" s="41">
        <v>44876</v>
      </c>
    </row>
    <row r="25" spans="2:6" x14ac:dyDescent="0.35">
      <c r="B25" s="38" t="s">
        <v>93</v>
      </c>
      <c r="C25" s="38" t="s">
        <v>65</v>
      </c>
      <c r="D25" s="39" t="s">
        <v>71</v>
      </c>
      <c r="E25" s="40">
        <v>89.35</v>
      </c>
      <c r="F25" s="41">
        <v>44876</v>
      </c>
    </row>
    <row r="26" spans="2:6" x14ac:dyDescent="0.35">
      <c r="B26" s="38" t="s">
        <v>88</v>
      </c>
      <c r="C26" s="38" t="s">
        <v>89</v>
      </c>
      <c r="D26" s="39" t="s">
        <v>71</v>
      </c>
      <c r="E26" s="40"/>
      <c r="F26" s="41">
        <v>44875</v>
      </c>
    </row>
    <row r="27" spans="2:6" x14ac:dyDescent="0.35">
      <c r="B27" s="38" t="s">
        <v>69</v>
      </c>
      <c r="C27" s="38" t="s">
        <v>134</v>
      </c>
      <c r="D27" s="39" t="s">
        <v>113</v>
      </c>
      <c r="E27" s="40">
        <v>125</v>
      </c>
      <c r="F27" s="41">
        <v>44874</v>
      </c>
    </row>
    <row r="28" spans="2:6" x14ac:dyDescent="0.35">
      <c r="B28" s="38" t="s">
        <v>75</v>
      </c>
      <c r="C28" s="38" t="s">
        <v>126</v>
      </c>
      <c r="D28" s="39" t="s">
        <v>62</v>
      </c>
      <c r="E28" s="40">
        <v>118</v>
      </c>
      <c r="F28" s="41">
        <v>44874</v>
      </c>
    </row>
    <row r="29" spans="2:6" x14ac:dyDescent="0.35">
      <c r="B29" s="38" t="s">
        <v>57</v>
      </c>
      <c r="C29" s="38" t="s">
        <v>122</v>
      </c>
      <c r="D29" s="39" t="s">
        <v>56</v>
      </c>
      <c r="E29" s="40">
        <v>130</v>
      </c>
      <c r="F29" s="41">
        <v>44874</v>
      </c>
    </row>
    <row r="30" spans="2:6" x14ac:dyDescent="0.35">
      <c r="B30" s="38" t="s">
        <v>58</v>
      </c>
      <c r="C30" s="38" t="s">
        <v>127</v>
      </c>
      <c r="D30" s="39" t="s">
        <v>56</v>
      </c>
      <c r="E30" s="40">
        <v>126</v>
      </c>
      <c r="F30" s="41">
        <v>44874</v>
      </c>
    </row>
    <row r="31" spans="2:6" x14ac:dyDescent="0.35">
      <c r="B31" s="38" t="s">
        <v>91</v>
      </c>
      <c r="C31" s="38" t="s">
        <v>135</v>
      </c>
      <c r="D31" s="39" t="s">
        <v>62</v>
      </c>
      <c r="E31" s="40">
        <v>125</v>
      </c>
      <c r="F31" s="41">
        <v>44874</v>
      </c>
    </row>
    <row r="32" spans="2:6" x14ac:dyDescent="0.35">
      <c r="B32" s="38" t="s">
        <v>80</v>
      </c>
      <c r="C32" s="38" t="s">
        <v>128</v>
      </c>
      <c r="D32" s="39" t="s">
        <v>78</v>
      </c>
      <c r="E32" s="40">
        <v>135</v>
      </c>
      <c r="F32" s="41">
        <v>44874</v>
      </c>
    </row>
    <row r="33" spans="2:6" x14ac:dyDescent="0.35">
      <c r="B33" s="38" t="s">
        <v>101</v>
      </c>
      <c r="C33" s="38" t="s">
        <v>102</v>
      </c>
      <c r="D33" s="39" t="s">
        <v>71</v>
      </c>
      <c r="E33" s="40"/>
      <c r="F33" s="41">
        <v>44874</v>
      </c>
    </row>
    <row r="34" spans="2:6" x14ac:dyDescent="0.35">
      <c r="B34" s="38" t="s">
        <v>100</v>
      </c>
      <c r="C34" s="38" t="s">
        <v>136</v>
      </c>
      <c r="D34" s="39" t="s">
        <v>62</v>
      </c>
      <c r="E34" s="40">
        <v>120</v>
      </c>
      <c r="F34" s="41">
        <v>44874</v>
      </c>
    </row>
    <row r="35" spans="2:6" x14ac:dyDescent="0.35">
      <c r="B35" s="38" t="s">
        <v>63</v>
      </c>
      <c r="C35" s="38" t="s">
        <v>130</v>
      </c>
      <c r="D35" s="39" t="s">
        <v>56</v>
      </c>
      <c r="E35" s="40">
        <v>115</v>
      </c>
      <c r="F35" s="41">
        <v>44874</v>
      </c>
    </row>
    <row r="36" spans="2:6" x14ac:dyDescent="0.35">
      <c r="B36" s="38" t="s">
        <v>77</v>
      </c>
      <c r="C36" s="38" t="s">
        <v>137</v>
      </c>
      <c r="D36" s="39" t="s">
        <v>78</v>
      </c>
      <c r="E36" s="40">
        <v>125</v>
      </c>
      <c r="F36" s="41">
        <v>44874</v>
      </c>
    </row>
    <row r="37" spans="2:6" x14ac:dyDescent="0.35">
      <c r="B37" s="38" t="s">
        <v>90</v>
      </c>
      <c r="C37" s="38" t="s">
        <v>138</v>
      </c>
      <c r="D37" s="39" t="s">
        <v>74</v>
      </c>
      <c r="E37" s="40">
        <v>94</v>
      </c>
      <c r="F37" s="41">
        <v>44874</v>
      </c>
    </row>
    <row r="38" spans="2:6" x14ac:dyDescent="0.35">
      <c r="B38" s="38" t="s">
        <v>61</v>
      </c>
      <c r="C38" s="38" t="s">
        <v>139</v>
      </c>
      <c r="D38" s="39" t="s">
        <v>62</v>
      </c>
      <c r="E38" s="40">
        <v>170</v>
      </c>
      <c r="F38" s="41">
        <v>44874</v>
      </c>
    </row>
    <row r="39" spans="2:6" x14ac:dyDescent="0.35">
      <c r="B39" s="38" t="s">
        <v>79</v>
      </c>
      <c r="C39" s="38" t="s">
        <v>140</v>
      </c>
      <c r="D39" s="39" t="s">
        <v>62</v>
      </c>
      <c r="E39" s="40">
        <v>120</v>
      </c>
      <c r="F39" s="41">
        <v>44874</v>
      </c>
    </row>
    <row r="40" spans="2:6" x14ac:dyDescent="0.35">
      <c r="B40" s="38" t="s">
        <v>68</v>
      </c>
      <c r="C40" s="38" t="s">
        <v>141</v>
      </c>
      <c r="D40" s="39" t="s">
        <v>66</v>
      </c>
      <c r="E40" s="40">
        <v>107</v>
      </c>
      <c r="F40" s="41">
        <v>44874</v>
      </c>
    </row>
    <row r="41" spans="2:6" x14ac:dyDescent="0.35">
      <c r="B41" s="38" t="s">
        <v>72</v>
      </c>
      <c r="C41" s="38" t="s">
        <v>125</v>
      </c>
      <c r="D41" s="39" t="s">
        <v>73</v>
      </c>
      <c r="E41" s="40">
        <v>98</v>
      </c>
      <c r="F41" s="41">
        <v>44874</v>
      </c>
    </row>
    <row r="42" spans="2:6" x14ac:dyDescent="0.35">
      <c r="B42" s="38" t="s">
        <v>106</v>
      </c>
      <c r="C42" s="38" t="s">
        <v>107</v>
      </c>
      <c r="D42" s="39" t="s">
        <v>62</v>
      </c>
      <c r="E42" s="40">
        <v>120</v>
      </c>
      <c r="F42" s="41">
        <v>44874</v>
      </c>
    </row>
    <row r="43" spans="2:6" x14ac:dyDescent="0.35">
      <c r="B43" s="38" t="s">
        <v>82</v>
      </c>
      <c r="C43" s="38" t="s">
        <v>116</v>
      </c>
      <c r="D43" s="39" t="s">
        <v>62</v>
      </c>
      <c r="E43" s="40">
        <v>175</v>
      </c>
      <c r="F43" s="41">
        <v>44874</v>
      </c>
    </row>
    <row r="44" spans="2:6" x14ac:dyDescent="0.35">
      <c r="B44" s="38" t="s">
        <v>92</v>
      </c>
      <c r="C44" s="38" t="s">
        <v>142</v>
      </c>
      <c r="D44" s="39" t="s">
        <v>62</v>
      </c>
      <c r="E44" s="40">
        <v>115</v>
      </c>
      <c r="F44" s="41">
        <v>44873</v>
      </c>
    </row>
    <row r="45" spans="2:6" x14ac:dyDescent="0.35">
      <c r="B45" s="38" t="s">
        <v>94</v>
      </c>
      <c r="C45" s="38" t="s">
        <v>143</v>
      </c>
      <c r="D45" s="39" t="s">
        <v>95</v>
      </c>
      <c r="E45" s="40"/>
      <c r="F45" s="41">
        <v>44865</v>
      </c>
    </row>
    <row r="46" spans="2:6" x14ac:dyDescent="0.35">
      <c r="B46" s="38" t="s">
        <v>64</v>
      </c>
      <c r="C46" s="38" t="s">
        <v>65</v>
      </c>
      <c r="D46" s="39" t="s">
        <v>66</v>
      </c>
      <c r="E46" s="40">
        <v>110</v>
      </c>
      <c r="F46" s="41">
        <v>44862</v>
      </c>
    </row>
    <row r="47" spans="2:6" x14ac:dyDescent="0.35">
      <c r="B47" s="38" t="s">
        <v>99</v>
      </c>
      <c r="C47" s="38" t="s">
        <v>124</v>
      </c>
      <c r="D47" s="39" t="s">
        <v>62</v>
      </c>
      <c r="E47" s="40">
        <v>130</v>
      </c>
      <c r="F47" s="41">
        <v>44860</v>
      </c>
    </row>
    <row r="48" spans="2:6" x14ac:dyDescent="0.35">
      <c r="B48" s="38" t="s">
        <v>67</v>
      </c>
      <c r="C48" s="38" t="s">
        <v>144</v>
      </c>
      <c r="D48" s="39" t="s">
        <v>74</v>
      </c>
      <c r="E48" s="40">
        <v>130</v>
      </c>
      <c r="F48" s="41">
        <v>44859</v>
      </c>
    </row>
    <row r="49" spans="2:6" x14ac:dyDescent="0.35">
      <c r="B49" s="38" t="s">
        <v>85</v>
      </c>
      <c r="C49" s="38" t="s">
        <v>145</v>
      </c>
      <c r="D49" s="39" t="s">
        <v>86</v>
      </c>
      <c r="E49" s="40"/>
      <c r="F49" s="41">
        <v>44858</v>
      </c>
    </row>
    <row r="50" spans="2:6" x14ac:dyDescent="0.35">
      <c r="B50" s="38" t="s">
        <v>96</v>
      </c>
      <c r="C50" s="38" t="s">
        <v>118</v>
      </c>
      <c r="D50" s="39" t="s">
        <v>56</v>
      </c>
      <c r="E50" s="40">
        <v>130</v>
      </c>
      <c r="F50" s="41">
        <v>44852</v>
      </c>
    </row>
    <row r="51" spans="2:6" x14ac:dyDescent="0.35">
      <c r="B51" s="38" t="s">
        <v>104</v>
      </c>
      <c r="C51" s="38" t="s">
        <v>105</v>
      </c>
      <c r="D51" s="39" t="s">
        <v>62</v>
      </c>
      <c r="E51" s="40">
        <v>229</v>
      </c>
      <c r="F51" s="41">
        <v>44804</v>
      </c>
    </row>
    <row r="52" spans="2:6" x14ac:dyDescent="0.35">
      <c r="B52" s="38" t="s">
        <v>84</v>
      </c>
      <c r="C52" s="38" t="s">
        <v>119</v>
      </c>
      <c r="D52" s="39" t="s">
        <v>62</v>
      </c>
      <c r="E52" s="40">
        <v>140</v>
      </c>
      <c r="F52" s="41">
        <v>44798</v>
      </c>
    </row>
    <row r="53" spans="2:6" x14ac:dyDescent="0.35">
      <c r="B53" s="38" t="s">
        <v>110</v>
      </c>
      <c r="C53" s="38" t="s">
        <v>111</v>
      </c>
      <c r="D53" s="39" t="s">
        <v>103</v>
      </c>
      <c r="E53" s="40"/>
      <c r="F53" s="41">
        <v>44566</v>
      </c>
    </row>
    <row r="54" spans="2:6" x14ac:dyDescent="0.35">
      <c r="B54" s="38" t="s">
        <v>87</v>
      </c>
      <c r="C54" s="38" t="s">
        <v>121</v>
      </c>
      <c r="D54" s="39" t="s">
        <v>62</v>
      </c>
      <c r="E54" s="40">
        <v>211.76</v>
      </c>
      <c r="F54" s="41">
        <v>44491</v>
      </c>
    </row>
    <row r="55" spans="2:6" x14ac:dyDescent="0.35">
      <c r="B55" s="38" t="s">
        <v>131</v>
      </c>
      <c r="C55" s="38" t="s">
        <v>65</v>
      </c>
      <c r="D55" s="39" t="s">
        <v>62</v>
      </c>
      <c r="E55" s="40">
        <v>200</v>
      </c>
      <c r="F55" s="41">
        <v>44249</v>
      </c>
    </row>
    <row r="56" spans="2:6" x14ac:dyDescent="0.35">
      <c r="B56" s="38" t="s">
        <v>108</v>
      </c>
      <c r="C56" s="38" t="s">
        <v>146</v>
      </c>
      <c r="D56" s="39" t="s">
        <v>66</v>
      </c>
      <c r="E56" s="40"/>
      <c r="F56" s="41">
        <v>44204</v>
      </c>
    </row>
    <row r="57" spans="2:6" x14ac:dyDescent="0.35">
      <c r="B57" s="38" t="s">
        <v>147</v>
      </c>
      <c r="C57" s="38" t="s">
        <v>148</v>
      </c>
      <c r="D57" s="39" t="s">
        <v>66</v>
      </c>
      <c r="E57" s="40">
        <v>120</v>
      </c>
      <c r="F57" s="41">
        <v>44092</v>
      </c>
    </row>
    <row r="58" spans="2:6" x14ac:dyDescent="0.35">
      <c r="B58" s="38" t="s">
        <v>115</v>
      </c>
      <c r="C58" s="38" t="s">
        <v>149</v>
      </c>
      <c r="D58" s="39" t="s">
        <v>81</v>
      </c>
      <c r="E58" s="40"/>
      <c r="F58" s="41">
        <v>44012</v>
      </c>
    </row>
    <row r="59" spans="2:6" x14ac:dyDescent="0.35">
      <c r="B59" s="38" t="s">
        <v>83</v>
      </c>
      <c r="C59" s="38" t="s">
        <v>112</v>
      </c>
      <c r="D59" s="39" t="s">
        <v>62</v>
      </c>
      <c r="E59" s="40"/>
      <c r="F59" s="41">
        <v>43642</v>
      </c>
    </row>
    <row r="60" spans="2:6" x14ac:dyDescent="0.35">
      <c r="B60" s="38" t="s">
        <v>150</v>
      </c>
      <c r="C60" s="38" t="s">
        <v>65</v>
      </c>
      <c r="D60" s="39" t="s">
        <v>151</v>
      </c>
      <c r="E60" s="40">
        <v>111</v>
      </c>
      <c r="F60" s="41">
        <v>43550</v>
      </c>
    </row>
    <row r="61" spans="2:6" x14ac:dyDescent="0.35">
      <c r="B61" s="38" t="s">
        <v>109</v>
      </c>
      <c r="C61" s="38" t="s">
        <v>114</v>
      </c>
      <c r="D61" s="39" t="s">
        <v>62</v>
      </c>
      <c r="E61" s="40"/>
      <c r="F61" s="41">
        <v>42542</v>
      </c>
    </row>
    <row r="62" spans="2:6" x14ac:dyDescent="0.35">
      <c r="B62" s="38"/>
      <c r="C62" s="38"/>
      <c r="D62" s="39"/>
      <c r="E62" s="40"/>
      <c r="F62" s="41"/>
    </row>
    <row r="63" spans="2:6" x14ac:dyDescent="0.35">
      <c r="B63" s="38"/>
      <c r="C63" s="38"/>
      <c r="D63" s="39"/>
      <c r="E63" s="40"/>
      <c r="F63" s="41"/>
    </row>
    <row r="64" spans="2:6" x14ac:dyDescent="0.35">
      <c r="B64" s="38"/>
      <c r="C64" s="38"/>
      <c r="D64" s="39"/>
      <c r="E64" s="40"/>
      <c r="F64" s="41"/>
    </row>
    <row r="65" spans="2:6" x14ac:dyDescent="0.35">
      <c r="B65" s="38"/>
      <c r="C65" s="38"/>
      <c r="D65" s="39"/>
      <c r="E65" s="40"/>
      <c r="F65" s="41"/>
    </row>
    <row r="66" spans="2:6" x14ac:dyDescent="0.35">
      <c r="B66" s="38"/>
      <c r="C66" s="38"/>
      <c r="D66" s="39"/>
      <c r="E66" s="40"/>
      <c r="F66" s="41"/>
    </row>
    <row r="67" spans="2:6" x14ac:dyDescent="0.35">
      <c r="B67" s="38"/>
      <c r="C67" s="38"/>
      <c r="D67" s="39"/>
      <c r="E67" s="40"/>
      <c r="F67" s="41"/>
    </row>
    <row r="68" spans="2:6" x14ac:dyDescent="0.35">
      <c r="B68" s="38"/>
      <c r="C68" s="38"/>
      <c r="D68" s="39"/>
      <c r="E68" s="40"/>
      <c r="F68" s="41"/>
    </row>
    <row r="69" spans="2:6" x14ac:dyDescent="0.35">
      <c r="B69" s="38"/>
      <c r="C69" s="38"/>
      <c r="D69" s="39"/>
      <c r="E69" s="40"/>
      <c r="F69" s="41"/>
    </row>
    <row r="70" spans="2:6" x14ac:dyDescent="0.35">
      <c r="B70" s="38"/>
      <c r="C70" s="38"/>
      <c r="D70" s="39"/>
      <c r="E70" s="40"/>
      <c r="F70" s="41"/>
    </row>
    <row r="71" spans="2:6" x14ac:dyDescent="0.35">
      <c r="B71" s="38"/>
      <c r="C71" s="38"/>
      <c r="D71" s="39"/>
      <c r="E71" s="40"/>
      <c r="F71" s="41"/>
    </row>
    <row r="72" spans="2:6" x14ac:dyDescent="0.35">
      <c r="B72" s="38"/>
      <c r="C72" s="38"/>
      <c r="D72" s="39"/>
      <c r="E72" s="40"/>
      <c r="F72" s="41"/>
    </row>
    <row r="73" spans="2:6" x14ac:dyDescent="0.35">
      <c r="B73" s="38"/>
      <c r="C73" s="38"/>
      <c r="D73" s="39"/>
      <c r="E73" s="40"/>
      <c r="F73" s="41"/>
    </row>
    <row r="74" spans="2:6" x14ac:dyDescent="0.35">
      <c r="B74" s="38"/>
      <c r="C74" s="38"/>
      <c r="D74" s="39"/>
      <c r="E74" s="40"/>
      <c r="F74" s="41"/>
    </row>
    <row r="75" spans="2:6" x14ac:dyDescent="0.35">
      <c r="B75" s="38"/>
      <c r="C75" s="38"/>
      <c r="D75" s="39"/>
      <c r="E75" s="40"/>
      <c r="F75" s="41"/>
    </row>
    <row r="76" spans="2:6" x14ac:dyDescent="0.35">
      <c r="B76" s="38"/>
      <c r="C76" s="38"/>
      <c r="D76" s="39"/>
      <c r="E76" s="40"/>
      <c r="F76" s="41"/>
    </row>
    <row r="77" spans="2:6" x14ac:dyDescent="0.35">
      <c r="B77" s="38"/>
      <c r="C77" s="38"/>
      <c r="D77" s="39"/>
      <c r="E77" s="40"/>
      <c r="F77" s="41"/>
    </row>
    <row r="78" spans="2:6" x14ac:dyDescent="0.35">
      <c r="B78" s="38"/>
      <c r="C78" s="38"/>
      <c r="D78" s="39"/>
      <c r="E78" s="40"/>
      <c r="F78" s="41"/>
    </row>
    <row r="79" spans="2:6" x14ac:dyDescent="0.35">
      <c r="B79" s="38"/>
      <c r="C79" s="38"/>
      <c r="D79" s="39"/>
      <c r="E79" s="40"/>
      <c r="F79" s="41"/>
    </row>
    <row r="80" spans="2:6" x14ac:dyDescent="0.35">
      <c r="B80" s="38"/>
      <c r="C80" s="38"/>
      <c r="D80" s="39"/>
      <c r="E80" s="40"/>
      <c r="F80" s="41"/>
    </row>
    <row r="81" spans="2:6" x14ac:dyDescent="0.35">
      <c r="B81" s="38"/>
      <c r="C81" s="38"/>
      <c r="D81" s="39"/>
      <c r="E81" s="40"/>
      <c r="F81" s="41"/>
    </row>
    <row r="82" spans="2:6" x14ac:dyDescent="0.35">
      <c r="B82" s="38"/>
      <c r="C82" s="38"/>
      <c r="D82" s="39"/>
      <c r="E82" s="40"/>
      <c r="F82" s="41"/>
    </row>
    <row r="83" spans="2:6" x14ac:dyDescent="0.35">
      <c r="B83" s="38"/>
      <c r="C83" s="38"/>
      <c r="D83" s="39"/>
      <c r="E83" s="40"/>
      <c r="F83" s="41"/>
    </row>
    <row r="84" spans="2:6" x14ac:dyDescent="0.35">
      <c r="B84" s="38"/>
      <c r="C84" s="38"/>
      <c r="D84" s="39"/>
      <c r="E84" s="40"/>
      <c r="F84" s="41"/>
    </row>
    <row r="85" spans="2:6" x14ac:dyDescent="0.35">
      <c r="B85" s="38"/>
      <c r="C85" s="38"/>
      <c r="D85" s="39"/>
      <c r="E85" s="40"/>
      <c r="F85" s="41"/>
    </row>
    <row r="86" spans="2:6" x14ac:dyDescent="0.35">
      <c r="B86" s="38"/>
      <c r="C86" s="38"/>
      <c r="D86" s="39"/>
      <c r="E86" s="40"/>
      <c r="F86" s="41"/>
    </row>
    <row r="87" spans="2:6" x14ac:dyDescent="0.35">
      <c r="B87" s="38"/>
      <c r="C87" s="38"/>
      <c r="D87" s="39"/>
      <c r="E87" s="40"/>
      <c r="F87" s="42"/>
    </row>
    <row r="88" spans="2:6" x14ac:dyDescent="0.35">
      <c r="B88" s="38"/>
      <c r="C88" s="38"/>
      <c r="D88" s="39"/>
      <c r="E88" s="40"/>
      <c r="F88" s="42"/>
    </row>
    <row r="89" spans="2:6" x14ac:dyDescent="0.35">
      <c r="B89" s="38"/>
      <c r="C89" s="38"/>
      <c r="D89" s="39"/>
      <c r="E89" s="40"/>
      <c r="F89" s="42"/>
    </row>
    <row r="90" spans="2:6" x14ac:dyDescent="0.35">
      <c r="B90" s="38"/>
      <c r="C90" s="38"/>
      <c r="D90" s="39"/>
      <c r="E90" s="40"/>
      <c r="F90" s="42"/>
    </row>
    <row r="91" spans="2:6" x14ac:dyDescent="0.35">
      <c r="B91" s="38"/>
      <c r="C91" s="38"/>
      <c r="D91" s="39"/>
      <c r="E91" s="40"/>
      <c r="F91" s="42"/>
    </row>
    <row r="92" spans="2:6" x14ac:dyDescent="0.35">
      <c r="B92" s="38"/>
      <c r="C92" s="38"/>
      <c r="D92" s="39"/>
      <c r="E92" s="40"/>
      <c r="F92" s="42"/>
    </row>
    <row r="93" spans="2:6" x14ac:dyDescent="0.35">
      <c r="B93" s="38"/>
      <c r="C93" s="38"/>
      <c r="D93" s="39"/>
      <c r="E93" s="40"/>
      <c r="F93" s="42"/>
    </row>
    <row r="94" spans="2:6" x14ac:dyDescent="0.35">
      <c r="B94" s="38"/>
      <c r="C94" s="38"/>
      <c r="D94" s="39"/>
      <c r="E94" s="40"/>
      <c r="F94" s="42"/>
    </row>
    <row r="95" spans="2:6" x14ac:dyDescent="0.35">
      <c r="B95" s="38"/>
      <c r="C95" s="38"/>
      <c r="D95" s="39"/>
      <c r="E95" s="40"/>
      <c r="F95" s="42"/>
    </row>
    <row r="96" spans="2:6" x14ac:dyDescent="0.35">
      <c r="B96" s="38"/>
      <c r="C96" s="38"/>
      <c r="D96" s="39"/>
      <c r="E96" s="40"/>
      <c r="F96" s="42"/>
    </row>
    <row r="97" spans="2:6" x14ac:dyDescent="0.35">
      <c r="B97" s="38"/>
      <c r="C97" s="38"/>
      <c r="D97" s="39"/>
      <c r="E97" s="40"/>
      <c r="F97" s="42"/>
    </row>
    <row r="98" spans="2:6" x14ac:dyDescent="0.35">
      <c r="B98" s="38"/>
      <c r="C98" s="38"/>
      <c r="D98" s="39"/>
      <c r="E98" s="40"/>
      <c r="F98" s="42"/>
    </row>
    <row r="99" spans="2:6" x14ac:dyDescent="0.35">
      <c r="B99" s="38"/>
      <c r="C99" s="38"/>
      <c r="D99" s="39"/>
      <c r="E99" s="40"/>
      <c r="F99" s="42"/>
    </row>
    <row r="100" spans="2:6" x14ac:dyDescent="0.35">
      <c r="B100" s="43"/>
      <c r="C100" s="43"/>
      <c r="D100" s="44"/>
      <c r="E100" s="45"/>
      <c r="F100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A1C2A8B83F8D42BDAA8762AEECEA78" ma:contentTypeVersion="9" ma:contentTypeDescription="Create a new document." ma:contentTypeScope="" ma:versionID="1263a4734740afe32bf324d0dd5e6d6a">
  <xsd:schema xmlns:xsd="http://www.w3.org/2001/XMLSchema" xmlns:xs="http://www.w3.org/2001/XMLSchema" xmlns:p="http://schemas.microsoft.com/office/2006/metadata/properties" xmlns:ns3="42914118-3158-4ef0-a2a6-cf8527044e26" xmlns:ns4="5b480914-31cd-4964-83b4-b48c9a5f1be7" targetNamespace="http://schemas.microsoft.com/office/2006/metadata/properties" ma:root="true" ma:fieldsID="065ca9bc8f327a3cfdfc655329019847" ns3:_="" ns4:_="">
    <xsd:import namespace="42914118-3158-4ef0-a2a6-cf8527044e26"/>
    <xsd:import namespace="5b480914-31cd-4964-83b4-b48c9a5f1be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14118-3158-4ef0-a2a6-cf8527044e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80914-31cd-4964-83b4-b48c9a5f1b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E9939F-EC70-4906-AAB9-F6B14EC75B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914118-3158-4ef0-a2a6-cf8527044e26"/>
    <ds:schemaRef ds:uri="5b480914-31cd-4964-83b4-b48c9a5f1b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417A31-BD10-4065-9A1C-C12C83327F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580D3B-A168-48B2-A119-CE4D3D378864}">
  <ds:schemaRefs>
    <ds:schemaRef ds:uri="http://purl.org/dc/dcmitype/"/>
    <ds:schemaRef ds:uri="http://purl.org/dc/terms/"/>
    <ds:schemaRef ds:uri="http://purl.org/dc/elements/1.1/"/>
    <ds:schemaRef ds:uri="42914118-3158-4ef0-a2a6-cf8527044e26"/>
    <ds:schemaRef ds:uri="http://schemas.microsoft.com/office/2006/documentManagement/types"/>
    <ds:schemaRef ds:uri="5b480914-31cd-4964-83b4-b48c9a5f1be7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Stock History</vt:lpstr>
      <vt:lpstr>Forecast</vt:lpstr>
      <vt:lpstr>BBG Stock Download</vt:lpstr>
      <vt:lpstr>BBG Analyst Rating</vt:lpstr>
      <vt:lpstr>ASOFDATE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Delete</cp:lastModifiedBy>
  <dcterms:created xsi:type="dcterms:W3CDTF">2013-04-03T15:49:21Z</dcterms:created>
  <dcterms:modified xsi:type="dcterms:W3CDTF">2022-11-20T17:17:17Z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0x01010028A1C2A8B83F8D42BDAA8762AEECEA78</vt:lpwstr>
  </property>
</Properties>
</file>