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ddeerubenson/Documents/git/preyData/data-raw/merced-steve-zeug/"/>
    </mc:Choice>
  </mc:AlternateContent>
  <xr:revisionPtr revIDLastSave="0" documentId="13_ncr:1_{BC091FC3-79CE-D244-99EC-AA006AD3BFB7}" xr6:coauthVersionLast="47" xr6:coauthVersionMax="47" xr10:uidLastSave="{00000000-0000-0000-0000-000000000000}"/>
  <bookViews>
    <workbookView xWindow="0" yWindow="660" windowWidth="28800" windowHeight="1580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/>
  <c r="H6" i="1"/>
  <c r="F6" i="1"/>
  <c r="L6" i="1"/>
  <c r="J10" i="1"/>
  <c r="G13" i="1"/>
  <c r="H13" i="1" s="1"/>
  <c r="I13" i="1" s="1"/>
  <c r="G12" i="1"/>
  <c r="H12" i="1" s="1"/>
  <c r="I12" i="1" s="1"/>
  <c r="F10" i="1"/>
  <c r="F11" i="1"/>
  <c r="G11" i="1"/>
  <c r="H11" i="1" s="1"/>
  <c r="I11" i="1" s="1"/>
  <c r="G10" i="1"/>
  <c r="H10" i="1" s="1"/>
  <c r="F9" i="1"/>
  <c r="H9" i="1"/>
  <c r="I9" i="1" s="1"/>
  <c r="G8" i="1"/>
  <c r="F8" i="1" s="1"/>
  <c r="G9" i="1"/>
  <c r="G7" i="1"/>
  <c r="H7" i="1" s="1"/>
  <c r="G6" i="1"/>
  <c r="B3" i="1"/>
  <c r="I10" i="1" l="1"/>
  <c r="L10" i="1"/>
  <c r="I7" i="1"/>
  <c r="F7" i="1"/>
  <c r="J12" i="1"/>
  <c r="L12" i="1" s="1"/>
  <c r="J8" i="1"/>
  <c r="H8" i="1"/>
  <c r="F13" i="1"/>
  <c r="F12" i="1"/>
  <c r="I8" i="1" l="1"/>
  <c r="L8" i="1"/>
</calcChain>
</file>

<file path=xl/sharedStrings.xml><?xml version="1.0" encoding="utf-8"?>
<sst xmlns="http://schemas.openxmlformats.org/spreadsheetml/2006/main" count="12" uniqueCount="10">
  <si>
    <t>Start</t>
  </si>
  <si>
    <t>End</t>
  </si>
  <si>
    <t>Site</t>
  </si>
  <si>
    <t>Time</t>
  </si>
  <si>
    <t>D</t>
  </si>
  <si>
    <t>V</t>
  </si>
  <si>
    <t>UN1</t>
  </si>
  <si>
    <t>S</t>
  </si>
  <si>
    <t>UN4</t>
  </si>
  <si>
    <r>
      <t>Corrected voume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*s</t>
    </r>
    <r>
      <rPr>
        <vertAlign val="superscript"/>
        <sz val="11"/>
        <color theme="1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</si>
</sst>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2" borderId="0" xfId="0" applyNumberFormat="1" applyFill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3"/>
  <sheetViews>
    <sheetView tabSelected="1" zoomScale="159" zoomScaleNormal="159" workbookViewId="0">
      <selection activeCell="D20" sqref="D20"/>
    </sheetView>
  </sheetViews>
  <sheetFormatPr baseColWidth="10" defaultColWidth="8.83203125" defaultRowHeight="15" x14ac:dyDescent="0.2"/>
  <cols>
    <col min="1" max="1" width="11.83203125" bestFit="1" customWidth="1"/>
    <col min="10" max="10" width="23.5" bestFit="1" customWidth="1"/>
  </cols>
  <sheetData>
    <row r="3" spans="1:12" x14ac:dyDescent="0.2">
      <c r="B3">
        <f>0.45*0.25</f>
        <v>0.1125</v>
      </c>
    </row>
    <row r="5" spans="1:12" ht="17" x14ac:dyDescent="0.2">
      <c r="A5" t="s">
        <v>2</v>
      </c>
      <c r="B5" t="s">
        <v>3</v>
      </c>
      <c r="D5" t="s">
        <v>0</v>
      </c>
      <c r="E5" t="s">
        <v>1</v>
      </c>
      <c r="F5" t="s">
        <v>7</v>
      </c>
      <c r="G5" t="s">
        <v>4</v>
      </c>
      <c r="H5" t="s">
        <v>5</v>
      </c>
      <c r="J5" t="s">
        <v>9</v>
      </c>
    </row>
    <row r="6" spans="1:12" x14ac:dyDescent="0.2">
      <c r="A6" t="s">
        <v>6</v>
      </c>
      <c r="B6">
        <v>320</v>
      </c>
      <c r="D6">
        <v>284152</v>
      </c>
      <c r="E6">
        <v>612513</v>
      </c>
      <c r="F6">
        <f>(G6*100)/19200</f>
        <v>45.958614463822791</v>
      </c>
      <c r="G6">
        <f>((E6-D6)*26873)/999999</f>
        <v>8824.0539770539763</v>
      </c>
      <c r="H6" s="3">
        <f>(0.1125/4)*G6</f>
        <v>248.17651810464309</v>
      </c>
      <c r="I6">
        <f>H6/B6</f>
        <v>0.77555161907700965</v>
      </c>
      <c r="J6" s="1">
        <f>(H7*B6)/5</f>
        <v>582.63409563409573</v>
      </c>
      <c r="L6">
        <f>H6/J6</f>
        <v>0.4259560502283104</v>
      </c>
    </row>
    <row r="7" spans="1:12" x14ac:dyDescent="0.2">
      <c r="A7" t="s">
        <v>6</v>
      </c>
      <c r="B7">
        <v>5</v>
      </c>
      <c r="D7">
        <v>612513</v>
      </c>
      <c r="E7">
        <v>624558</v>
      </c>
      <c r="F7">
        <f>(G7*100)/300</f>
        <v>107.8952028952029</v>
      </c>
      <c r="G7">
        <f>((E7-D7)*26873)/999999</f>
        <v>323.68560868560871</v>
      </c>
      <c r="H7">
        <f>(0.1125/4)*G7</f>
        <v>9.1036577442827458</v>
      </c>
      <c r="I7">
        <f>H7/B7</f>
        <v>1.8207315488565492</v>
      </c>
      <c r="J7" s="2"/>
    </row>
    <row r="8" spans="1:12" x14ac:dyDescent="0.2">
      <c r="A8" t="s">
        <v>8</v>
      </c>
      <c r="B8">
        <v>329</v>
      </c>
      <c r="D8">
        <v>132510</v>
      </c>
      <c r="E8">
        <v>262666</v>
      </c>
      <c r="F8">
        <f>(G8*100)/19740</f>
        <v>17.71877247054552</v>
      </c>
      <c r="G8">
        <f t="shared" ref="G8:G13" si="0">((E8-D8)*26873)/999999</f>
        <v>3497.6856856856857</v>
      </c>
      <c r="H8" s="3">
        <f t="shared" ref="H8:H13" si="1">(0.1125/4)*G8</f>
        <v>98.372409909909919</v>
      </c>
      <c r="I8">
        <f t="shared" ref="I8:I13" si="2">H8/B8</f>
        <v>0.29900428544045571</v>
      </c>
      <c r="J8" s="1">
        <f t="shared" ref="J8:J12" si="3">(H9*B8)/5</f>
        <v>409.79081774081777</v>
      </c>
      <c r="L8">
        <f t="shared" ref="L8:L12" si="4">H8/J8</f>
        <v>0.24005518340366513</v>
      </c>
    </row>
    <row r="9" spans="1:12" x14ac:dyDescent="0.2">
      <c r="A9" t="s">
        <v>8</v>
      </c>
      <c r="B9">
        <v>5</v>
      </c>
      <c r="D9">
        <v>262666</v>
      </c>
      <c r="E9">
        <v>270906</v>
      </c>
      <c r="F9">
        <f t="shared" ref="F9:F13" si="5">(G9*100)/300</f>
        <v>73.811247144580477</v>
      </c>
      <c r="G9">
        <f t="shared" si="0"/>
        <v>221.43374143374143</v>
      </c>
      <c r="H9">
        <f t="shared" si="1"/>
        <v>6.2278239778239781</v>
      </c>
      <c r="I9">
        <f t="shared" si="2"/>
        <v>1.2455647955647957</v>
      </c>
      <c r="J9" s="2"/>
    </row>
    <row r="10" spans="1:12" x14ac:dyDescent="0.2">
      <c r="A10">
        <v>6</v>
      </c>
      <c r="B10">
        <v>326</v>
      </c>
      <c r="D10">
        <v>430664</v>
      </c>
      <c r="E10">
        <v>782712</v>
      </c>
      <c r="F10">
        <f>(G10*100)/19560</f>
        <v>48.367051966233973</v>
      </c>
      <c r="G10">
        <f t="shared" si="0"/>
        <v>9460.595364595365</v>
      </c>
      <c r="H10" s="3">
        <f t="shared" si="1"/>
        <v>266.07924462924467</v>
      </c>
      <c r="I10">
        <f t="shared" si="2"/>
        <v>0.81619400193019842</v>
      </c>
      <c r="J10" s="1">
        <f t="shared" si="3"/>
        <v>632.34059598059605</v>
      </c>
      <c r="L10">
        <f t="shared" si="4"/>
        <v>0.42078469470495544</v>
      </c>
    </row>
    <row r="11" spans="1:12" x14ac:dyDescent="0.2">
      <c r="A11">
        <v>6</v>
      </c>
      <c r="B11">
        <v>5</v>
      </c>
      <c r="D11">
        <v>782712</v>
      </c>
      <c r="E11">
        <v>795544</v>
      </c>
      <c r="F11">
        <f t="shared" si="5"/>
        <v>114.94489361156027</v>
      </c>
      <c r="G11">
        <f t="shared" si="0"/>
        <v>344.83468083468085</v>
      </c>
      <c r="H11">
        <f t="shared" si="1"/>
        <v>9.6984753984753986</v>
      </c>
      <c r="I11">
        <f t="shared" si="2"/>
        <v>1.9396950796950798</v>
      </c>
      <c r="J11" s="2"/>
    </row>
    <row r="12" spans="1:12" x14ac:dyDescent="0.2">
      <c r="A12">
        <v>21</v>
      </c>
      <c r="B12">
        <v>310</v>
      </c>
      <c r="D12">
        <v>857419</v>
      </c>
      <c r="E12">
        <v>1068295</v>
      </c>
      <c r="F12">
        <f>(G12*100)/18600</f>
        <v>30.467077499335563</v>
      </c>
      <c r="G12">
        <f t="shared" si="0"/>
        <v>5666.8764148764149</v>
      </c>
      <c r="H12" s="3">
        <f t="shared" si="1"/>
        <v>159.38089916839917</v>
      </c>
      <c r="I12">
        <f t="shared" si="2"/>
        <v>0.51413193280128766</v>
      </c>
      <c r="J12" s="1">
        <f t="shared" si="3"/>
        <v>365.50675675675677</v>
      </c>
      <c r="L12">
        <f t="shared" si="4"/>
        <v>0.4360545905707196</v>
      </c>
    </row>
    <row r="13" spans="1:12" x14ac:dyDescent="0.2">
      <c r="A13">
        <v>21</v>
      </c>
      <c r="B13">
        <v>5</v>
      </c>
      <c r="D13">
        <v>68295</v>
      </c>
      <c r="E13">
        <v>76095</v>
      </c>
      <c r="F13">
        <f t="shared" si="5"/>
        <v>69.869869869869873</v>
      </c>
      <c r="G13">
        <f t="shared" si="0"/>
        <v>209.60960960960961</v>
      </c>
      <c r="H13">
        <f t="shared" si="1"/>
        <v>5.8952702702702702</v>
      </c>
      <c r="I13">
        <f t="shared" si="2"/>
        <v>1.1790540540540539</v>
      </c>
      <c r="J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Santa Barbara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Zeug</dc:creator>
  <cp:lastModifiedBy>Microsoft Office User</cp:lastModifiedBy>
  <dcterms:created xsi:type="dcterms:W3CDTF">2009-04-06T18:12:44Z</dcterms:created>
  <dcterms:modified xsi:type="dcterms:W3CDTF">2022-05-17T19:49:22Z</dcterms:modified>
</cp:coreProperties>
</file>