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2.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14.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1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charts/chart1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ml.chartshapes+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maddeerubenson/Documents/git/preyData/data-raw/san-joaquin-steve-zeug/"/>
    </mc:Choice>
  </mc:AlternateContent>
  <xr:revisionPtr revIDLastSave="0" documentId="13_ncr:1_{6E248F85-D663-414E-9D98-9D01CFE1FD1B}" xr6:coauthVersionLast="47" xr6:coauthVersionMax="47" xr10:uidLastSave="{00000000-0000-0000-0000-000000000000}"/>
  <bookViews>
    <workbookView xWindow="30540" yWindow="2540" windowWidth="28800" windowHeight="15820" activeTab="3" xr2:uid="{00000000-000D-0000-FFFF-FFFF00000000}"/>
  </bookViews>
  <sheets>
    <sheet name="RA52016" sheetId="1" r:id="rId1"/>
    <sheet name="growth_prey" sheetId="7" r:id="rId2"/>
    <sheet name="Sheet2" sheetId="17" r:id="rId3"/>
    <sheet name="CountLiter2016" sheetId="2" r:id="rId4"/>
    <sheet name="lookup" sheetId="4" r:id="rId5"/>
    <sheet name="tables_presence" sheetId="5" r:id="rId6"/>
    <sheet name="notes" sheetId="9" r:id="rId7"/>
  </sheets>
  <definedNames>
    <definedName name="_xlnm._FilterDatabase" localSheetId="0" hidden="1">'RA52016'!$A$1:$K$56</definedName>
  </definedNames>
  <calcPr calcId="191029"/>
  <pivotCaches>
    <pivotCache cacheId="3" r:id="rId8"/>
    <pivotCache cacheId="4" r:id="rId9"/>
  </pivotCaches>
  <fileRecoveryPr autoRecover="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 i="2" l="1"/>
  <c r="AF35" i="2" l="1"/>
  <c r="AD35" i="2"/>
  <c r="AH52" i="2"/>
  <c r="AH53" i="2"/>
  <c r="AH54" i="2"/>
  <c r="AH55" i="2"/>
  <c r="AH56" i="2"/>
  <c r="AH51" i="2"/>
  <c r="AG64" i="2" l="1"/>
  <c r="AG61" i="2"/>
  <c r="AF36" i="2" l="1"/>
  <c r="AF37" i="2"/>
  <c r="AF38" i="2"/>
  <c r="AF39" i="2"/>
  <c r="AF40" i="2"/>
  <c r="AF41" i="2"/>
  <c r="AF43" i="2"/>
  <c r="AF44" i="2"/>
  <c r="AF45" i="2"/>
  <c r="AE38" i="2"/>
  <c r="AE39" i="2"/>
  <c r="AE40" i="2"/>
  <c r="AE41" i="2"/>
  <c r="AE43" i="2"/>
  <c r="AE44" i="2"/>
  <c r="AE45" i="2"/>
  <c r="AE35" i="2"/>
  <c r="AD36" i="2"/>
  <c r="AD38" i="2"/>
  <c r="AD39" i="2"/>
  <c r="AD40" i="2"/>
  <c r="AD41" i="2"/>
  <c r="AD43" i="2"/>
  <c r="AD44" i="2"/>
  <c r="AD45" i="2"/>
  <c r="AB39" i="2" l="1"/>
  <c r="AB40" i="2"/>
  <c r="I2" i="4"/>
  <c r="I3" i="4"/>
  <c r="F3" i="2"/>
  <c r="G3" i="2" s="1"/>
  <c r="H3" i="2" s="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2" i="2"/>
  <c r="I4" i="4"/>
  <c r="I5" i="4"/>
  <c r="I6" i="4"/>
  <c r="I7" i="4"/>
  <c r="I8" i="4"/>
  <c r="I9" i="4"/>
  <c r="I10" i="4"/>
  <c r="I11" i="4"/>
  <c r="I13" i="4"/>
  <c r="I14" i="4"/>
  <c r="I15" i="4"/>
  <c r="I16" i="4"/>
  <c r="I17" i="4"/>
  <c r="I18" i="4"/>
  <c r="I12" i="4"/>
  <c r="I19" i="4"/>
  <c r="I21" i="4"/>
  <c r="I22" i="4"/>
  <c r="I23" i="4"/>
  <c r="I24" i="4"/>
  <c r="I25" i="4"/>
  <c r="I26" i="4"/>
  <c r="I27" i="4"/>
  <c r="I28" i="4"/>
  <c r="I20" i="4"/>
  <c r="I29" i="4"/>
  <c r="I30" i="4"/>
  <c r="I31" i="4"/>
  <c r="I32" i="4"/>
  <c r="I33" i="4"/>
  <c r="I34" i="4"/>
  <c r="I35" i="4"/>
  <c r="I36" i="4"/>
  <c r="I37" i="4"/>
  <c r="G5" i="2" l="1"/>
  <c r="H5" i="2" s="1"/>
  <c r="AK37" i="2"/>
  <c r="AL41" i="2"/>
  <c r="AK43" i="2"/>
  <c r="AJ38" i="2"/>
  <c r="AL43" i="2"/>
  <c r="AJ43" i="2"/>
  <c r="AI43" i="2"/>
  <c r="AL35" i="2"/>
  <c r="AL38" i="2"/>
  <c r="AK39" i="2"/>
  <c r="AK36" i="2"/>
  <c r="AL39" i="2"/>
  <c r="AJ40" i="2"/>
  <c r="AK44" i="2"/>
  <c r="AL37" i="2"/>
  <c r="AJ41" i="2"/>
  <c r="AK41" i="2"/>
  <c r="AL45" i="2"/>
  <c r="AJ44" i="2"/>
  <c r="AL44" i="2"/>
  <c r="AI37" i="2"/>
  <c r="AK45" i="2"/>
  <c r="AI36" i="2"/>
  <c r="AK35" i="2"/>
  <c r="AI38" i="2"/>
  <c r="AI40" i="2"/>
  <c r="AL36" i="2"/>
  <c r="AJ39" i="2"/>
  <c r="AJ37" i="2"/>
  <c r="AI45" i="2"/>
  <c r="AI41" i="2"/>
  <c r="AI39" i="2"/>
  <c r="AK40" i="2"/>
  <c r="AK38" i="2"/>
  <c r="AJ36" i="2"/>
  <c r="AI35" i="2"/>
  <c r="AJ35" i="2"/>
  <c r="G37" i="2"/>
  <c r="H37" i="2" s="1"/>
  <c r="G52" i="2"/>
  <c r="H52" i="2" s="1"/>
  <c r="G44" i="2"/>
  <c r="H44" i="2" s="1"/>
  <c r="G36" i="2"/>
  <c r="H36" i="2" s="1"/>
  <c r="G28" i="2"/>
  <c r="H28" i="2" s="1"/>
  <c r="G20" i="2"/>
  <c r="H20" i="2" s="1"/>
  <c r="G12" i="2"/>
  <c r="H12" i="2" s="1"/>
  <c r="G4" i="2"/>
  <c r="H4" i="2" s="1"/>
  <c r="G13" i="2"/>
  <c r="H13" i="2" s="1"/>
  <c r="G51" i="2"/>
  <c r="H51" i="2" s="1"/>
  <c r="G43" i="2"/>
  <c r="H43" i="2" s="1"/>
  <c r="G35" i="2"/>
  <c r="H35" i="2" s="1"/>
  <c r="G27" i="2"/>
  <c r="H27" i="2" s="1"/>
  <c r="G19" i="2"/>
  <c r="H19" i="2" s="1"/>
  <c r="G11" i="2"/>
  <c r="H11" i="2" s="1"/>
  <c r="G50" i="2"/>
  <c r="H50" i="2" s="1"/>
  <c r="G42" i="2"/>
  <c r="H42" i="2" s="1"/>
  <c r="G34" i="2"/>
  <c r="H34" i="2" s="1"/>
  <c r="G26" i="2"/>
  <c r="H26" i="2" s="1"/>
  <c r="G18" i="2"/>
  <c r="H18" i="2" s="1"/>
  <c r="G10" i="2"/>
  <c r="H10" i="2" s="1"/>
  <c r="AI44" i="2"/>
  <c r="G53" i="2"/>
  <c r="H53" i="2" s="1"/>
  <c r="G21" i="2"/>
  <c r="H21" i="2" s="1"/>
  <c r="G2" i="2"/>
  <c r="G49" i="2"/>
  <c r="H49" i="2" s="1"/>
  <c r="G41" i="2"/>
  <c r="H41" i="2" s="1"/>
  <c r="G33" i="2"/>
  <c r="H33" i="2" s="1"/>
  <c r="G25" i="2"/>
  <c r="H25" i="2" s="1"/>
  <c r="G17" i="2"/>
  <c r="H17" i="2" s="1"/>
  <c r="G9" i="2"/>
  <c r="H9" i="2" s="1"/>
  <c r="G56" i="2"/>
  <c r="H56" i="2" s="1"/>
  <c r="G48" i="2"/>
  <c r="H48" i="2" s="1"/>
  <c r="G40" i="2"/>
  <c r="H40" i="2" s="1"/>
  <c r="G32" i="2"/>
  <c r="H32" i="2" s="1"/>
  <c r="G24" i="2"/>
  <c r="H24" i="2" s="1"/>
  <c r="G16" i="2"/>
  <c r="H16" i="2" s="1"/>
  <c r="G8" i="2"/>
  <c r="H8" i="2" s="1"/>
  <c r="G29" i="2"/>
  <c r="H29" i="2" s="1"/>
  <c r="G55" i="2"/>
  <c r="H55" i="2" s="1"/>
  <c r="G39" i="2"/>
  <c r="H39" i="2" s="1"/>
  <c r="G31" i="2"/>
  <c r="H31" i="2" s="1"/>
  <c r="G23" i="2"/>
  <c r="H23" i="2" s="1"/>
  <c r="G15" i="2"/>
  <c r="H15" i="2" s="1"/>
  <c r="G7" i="2"/>
  <c r="H7" i="2" s="1"/>
  <c r="AJ45" i="2"/>
  <c r="AL40" i="2"/>
  <c r="G45" i="2"/>
  <c r="H45" i="2" s="1"/>
  <c r="G47" i="2"/>
  <c r="H47" i="2" s="1"/>
  <c r="G54" i="2"/>
  <c r="H54" i="2" s="1"/>
  <c r="G46" i="2"/>
  <c r="H46" i="2" s="1"/>
  <c r="G38" i="2"/>
  <c r="H38" i="2" s="1"/>
  <c r="G30" i="2"/>
  <c r="H30" i="2" s="1"/>
  <c r="G22" i="2"/>
  <c r="H22" i="2" s="1"/>
  <c r="G14" i="2"/>
  <c r="H14" i="2" s="1"/>
  <c r="G6" i="2"/>
  <c r="H6" i="2" s="1"/>
</calcChain>
</file>

<file path=xl/sharedStrings.xml><?xml version="1.0" encoding="utf-8"?>
<sst xmlns="http://schemas.openxmlformats.org/spreadsheetml/2006/main" count="1113" uniqueCount="169">
  <si>
    <t>Year</t>
  </si>
  <si>
    <t>SampleID</t>
  </si>
  <si>
    <t>Week</t>
  </si>
  <si>
    <t>Site</t>
  </si>
  <si>
    <t>Reach</t>
  </si>
  <si>
    <t>TaxGrp_1</t>
  </si>
  <si>
    <t>Count</t>
  </si>
  <si>
    <t>CountbyReachPerWeek</t>
  </si>
  <si>
    <t>TotalTaxbyReach</t>
  </si>
  <si>
    <t>RelativeAbundance</t>
  </si>
  <si>
    <t>2A</t>
  </si>
  <si>
    <t>Arachnid</t>
  </si>
  <si>
    <t>Insecta-Diptera</t>
  </si>
  <si>
    <t>4B-CS</t>
  </si>
  <si>
    <t>Microcrustacea</t>
  </si>
  <si>
    <t>4B-ESB</t>
  </si>
  <si>
    <t>1A</t>
  </si>
  <si>
    <t>NA</t>
  </si>
  <si>
    <t>Insecta-Ephemeroptera</t>
  </si>
  <si>
    <t>Tardigrada</t>
  </si>
  <si>
    <t>Row Labels</t>
  </si>
  <si>
    <t>(blank)</t>
  </si>
  <si>
    <t>Grand Total</t>
  </si>
  <si>
    <t>1A Total</t>
  </si>
  <si>
    <t>2A Total</t>
  </si>
  <si>
    <t>4B-CS Total</t>
  </si>
  <si>
    <t>4B-ESB Total</t>
  </si>
  <si>
    <t>(blank) Total</t>
  </si>
  <si>
    <t>Column Labels</t>
  </si>
  <si>
    <t>Average of RelativeAbundance</t>
  </si>
  <si>
    <t>Sample ID</t>
  </si>
  <si>
    <t>Volume</t>
  </si>
  <si>
    <t>Sum of Volume</t>
  </si>
  <si>
    <t>ConcReachWk</t>
  </si>
  <si>
    <t>ConcReachWeek</t>
  </si>
  <si>
    <t>CountperVolume</t>
  </si>
  <si>
    <t>Average of CountperVolume</t>
  </si>
  <si>
    <t>Organism</t>
  </si>
  <si>
    <t>Aquatic Coleoptera</t>
  </si>
  <si>
    <t>Coleoptera</t>
  </si>
  <si>
    <t>Dytiscidae</t>
  </si>
  <si>
    <t>Elmidae</t>
  </si>
  <si>
    <t>Homoptera</t>
  </si>
  <si>
    <t>Arachnids</t>
  </si>
  <si>
    <t>Sphaeriidae</t>
  </si>
  <si>
    <t>Diptera</t>
  </si>
  <si>
    <t>Chironomidae</t>
  </si>
  <si>
    <t>Empididae</t>
  </si>
  <si>
    <t>Ephemeroptera</t>
  </si>
  <si>
    <t>Serratella sp. A</t>
  </si>
  <si>
    <t>Ceratopogonidae</t>
  </si>
  <si>
    <t>Culicidae</t>
  </si>
  <si>
    <t>Baetidae</t>
  </si>
  <si>
    <t>Ostracoda</t>
  </si>
  <si>
    <t>Simuliidae</t>
  </si>
  <si>
    <t>Tetragnathidae</t>
  </si>
  <si>
    <t>Tricorythidae</t>
  </si>
  <si>
    <t>Hemiptera</t>
  </si>
  <si>
    <t>Aphidae</t>
  </si>
  <si>
    <t>Corixidae</t>
  </si>
  <si>
    <t>Glossosomatidae</t>
  </si>
  <si>
    <t>Collembolla</t>
  </si>
  <si>
    <t>Nematoda</t>
  </si>
  <si>
    <t>Trichoptera</t>
  </si>
  <si>
    <t>Gammaridae</t>
  </si>
  <si>
    <t>Hydropsychidae</t>
  </si>
  <si>
    <t>Hymenoptera</t>
  </si>
  <si>
    <t>Hydrophilidae</t>
  </si>
  <si>
    <t>Cicadellidae</t>
  </si>
  <si>
    <t>Dermaptera</t>
  </si>
  <si>
    <t>Ephydridae</t>
  </si>
  <si>
    <t>Hydroptilidae</t>
  </si>
  <si>
    <t>Leptoceridae</t>
  </si>
  <si>
    <t>Cyclopidae</t>
  </si>
  <si>
    <t>Daphniidae</t>
  </si>
  <si>
    <t>Formicidae</t>
  </si>
  <si>
    <t>Oligochaeta</t>
  </si>
  <si>
    <t>Mollusca</t>
  </si>
  <si>
    <t>Bivalvia</t>
  </si>
  <si>
    <t>Siphlonuridae</t>
  </si>
  <si>
    <t>Worm</t>
  </si>
  <si>
    <t>Muscidae</t>
  </si>
  <si>
    <t>Odonata</t>
  </si>
  <si>
    <t/>
  </si>
  <si>
    <t>X</t>
  </si>
  <si>
    <t>Acari</t>
  </si>
  <si>
    <t>Ancylidae</t>
  </si>
  <si>
    <t>Chydoridae</t>
  </si>
  <si>
    <t>Copepoda</t>
  </si>
  <si>
    <t>Corbicula</t>
  </si>
  <si>
    <t>Ephemerellidae</t>
  </si>
  <si>
    <t>Gomphidae</t>
  </si>
  <si>
    <t>Hydracarina</t>
  </si>
  <si>
    <t>Oribatida</t>
  </si>
  <si>
    <t>Physidae</t>
  </si>
  <si>
    <t>Planorbidae</t>
  </si>
  <si>
    <t>Insecta-Hemiptera</t>
  </si>
  <si>
    <t xml:space="preserve">Insecta-Ephemeroptera </t>
  </si>
  <si>
    <t xml:space="preserve">Insecta-Diptera </t>
  </si>
  <si>
    <t>Insecta- Other</t>
  </si>
  <si>
    <t>Insecta-Odonata</t>
  </si>
  <si>
    <t>Insecta-Hexapoda</t>
  </si>
  <si>
    <t>Environment</t>
  </si>
  <si>
    <t>Stomach</t>
  </si>
  <si>
    <t>Coleoptera-Terrestrial</t>
  </si>
  <si>
    <t>Diptera-terrestrial</t>
  </si>
  <si>
    <t>Group</t>
  </si>
  <si>
    <t>Organisms</t>
  </si>
  <si>
    <t>Environmental</t>
  </si>
  <si>
    <t>4b-CS</t>
  </si>
  <si>
    <t>4b-ESB</t>
  </si>
  <si>
    <t>red</t>
  </si>
  <si>
    <t>yellow</t>
  </si>
  <si>
    <t>green</t>
  </si>
  <si>
    <t>week</t>
  </si>
  <si>
    <t>1A late</t>
  </si>
  <si>
    <t>2A late</t>
  </si>
  <si>
    <t>4b-CS early</t>
  </si>
  <si>
    <t>4b-CS late</t>
  </si>
  <si>
    <t>4b-ESB early</t>
  </si>
  <si>
    <t>4b-ESB late</t>
  </si>
  <si>
    <t>Prey abundance</t>
  </si>
  <si>
    <t>growth</t>
  </si>
  <si>
    <t>CS</t>
  </si>
  <si>
    <t>ESB</t>
  </si>
  <si>
    <t>GP_MC</t>
  </si>
  <si>
    <t>GP_SC</t>
  </si>
  <si>
    <t>SI_FP</t>
  </si>
  <si>
    <t>SI_MC</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</si>
  <si>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</si>
  <si>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</si>
  <si>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</si>
  <si>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</si>
  <si>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</si>
  <si>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</si>
  <si>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</si>
  <si>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</si>
  <si>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</si>
  <si>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</si>
  <si>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</si>
  <si>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</si>
  <si>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</si>
  <si>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</si>
  <si>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</si>
  <si>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</si>
  <si>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</si>
  <si>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</si>
  <si>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</si>
  <si>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</si>
  <si>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</si>
  <si>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</si>
  <si>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</si>
  <si>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</si>
  <si>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*week 8-10 were shifted up one week in end results (charts) but not in raw data and calculations. No sampling was performed on week 8, so results should not be effected, we just want to represent the timeline properly</t>
  </si>
  <si>
    <t>temp</t>
  </si>
  <si>
    <t>DO</t>
  </si>
  <si>
    <t>RESIDUAL OUTPUT</t>
  </si>
  <si>
    <t>Observation</t>
  </si>
  <si>
    <t>Predicted growth</t>
  </si>
  <si>
    <t>Residuals</t>
  </si>
  <si>
    <t>PROBABILITY OUTPUT</t>
  </si>
  <si>
    <t>Percentile</t>
  </si>
  <si>
    <t>interaction</t>
  </si>
  <si>
    <t>Reach code</t>
  </si>
  <si>
    <t>1A = SI</t>
  </si>
  <si>
    <t>2A = GP</t>
  </si>
  <si>
    <t>4B-CS= CS</t>
  </si>
  <si>
    <t>4B-ESB = ESB</t>
  </si>
  <si>
    <t>Week number: These correspond to the experiment start dates in the otolith summary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</si>
</sst>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name val="Calibri"/>
      <family val="2"/>
      <scheme val="minor"/>
    </font>
    <font>
      <sz val="11"/>
      <color theme="1"/>
      <name val="Calibri"/>
      <family val="2"/>
      <scheme val="minor"/>
    </font>
    <font>
      <i/>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xf numFmtId="0" fontId="19" fillId="35" borderId="0" xfId="0" applyFont="1" applyFill="1"/>
    <xf numFmtId="0" fontId="18" fillId="34" borderId="0" xfId="0" applyFont="1" applyFill="1"/>
    <xf numFmtId="0" fontId="18" fillId="36" borderId="0" xfId="0" applyFont="1" applyFill="1"/>
    <xf numFmtId="0" fontId="0" fillId="0" borderId="0" xfId="0" applyFont="1"/>
    <xf numFmtId="0" fontId="0" fillId="33" borderId="0" xfId="0" applyFill="1"/>
    <xf numFmtId="0" fontId="0" fillId="35" borderId="0" xfId="0" applyFill="1"/>
    <xf numFmtId="0" fontId="0" fillId="36" borderId="0" xfId="0" applyFill="1"/>
    <xf numFmtId="0" fontId="0" fillId="34" borderId="0" xfId="0" applyFill="1"/>
    <xf numFmtId="0" fontId="20" fillId="0" borderId="0" xfId="0" applyFont="1"/>
    <xf numFmtId="0" fontId="20" fillId="0" borderId="0" xfId="0" applyFont="1" applyFill="1"/>
    <xf numFmtId="0" fontId="20" fillId="0" borderId="0" xfId="0" applyFont="1" applyAlignment="1"/>
    <xf numFmtId="0" fontId="20" fillId="0" borderId="17" xfId="0" applyFont="1" applyBorder="1" applyAlignment="1">
      <alignment horizontal="center" vertical="center"/>
    </xf>
    <xf numFmtId="0" fontId="20" fillId="0" borderId="18" xfId="0" applyFont="1" applyFill="1" applyBorder="1"/>
    <xf numFmtId="0" fontId="20" fillId="0" borderId="10" xfId="0" applyFont="1" applyBorder="1" applyAlignment="1">
      <alignment horizontal="center" vertical="center"/>
    </xf>
    <xf numFmtId="0" fontId="20" fillId="0" borderId="18" xfId="0" applyFont="1" applyBorder="1" applyAlignment="1">
      <alignment horizontal="center" vertical="center"/>
    </xf>
    <xf numFmtId="0" fontId="20" fillId="0" borderId="11" xfId="0" applyFont="1" applyBorder="1" applyAlignment="1">
      <alignment horizontal="center" vertical="center"/>
    </xf>
    <xf numFmtId="0" fontId="20" fillId="0" borderId="0" xfId="0" applyFont="1" applyAlignment="1">
      <alignment horizontal="center"/>
    </xf>
    <xf numFmtId="0" fontId="20" fillId="0" borderId="13" xfId="0" applyFont="1" applyFill="1" applyBorder="1"/>
    <xf numFmtId="0" fontId="20" fillId="0" borderId="12" xfId="0" applyFont="1" applyBorder="1" applyAlignment="1">
      <alignment horizontal="center" vertical="center"/>
    </xf>
    <xf numFmtId="0" fontId="20" fillId="0" borderId="13" xfId="0" applyFont="1" applyBorder="1" applyAlignment="1">
      <alignment horizontal="center" vertical="center"/>
    </xf>
    <xf numFmtId="0" fontId="20" fillId="0" borderId="0" xfId="0" applyFont="1" applyBorder="1" applyAlignment="1">
      <alignment horizontal="center" vertical="center"/>
    </xf>
    <xf numFmtId="0" fontId="20" fillId="0" borderId="12" xfId="0" applyFont="1" applyBorder="1"/>
    <xf numFmtId="0" fontId="20" fillId="0" borderId="16" xfId="0" applyFont="1" applyFill="1" applyBorder="1"/>
    <xf numFmtId="0" fontId="20" fillId="0" borderId="14" xfId="0" applyFont="1" applyBorder="1" applyAlignment="1">
      <alignment horizontal="center" vertical="center"/>
    </xf>
    <xf numFmtId="0" fontId="20" fillId="0" borderId="16" xfId="0" applyFont="1" applyBorder="1" applyAlignment="1">
      <alignment horizontal="center" vertical="center"/>
    </xf>
    <xf numFmtId="0" fontId="20" fillId="0" borderId="15" xfId="0" applyFont="1" applyBorder="1" applyAlignment="1">
      <alignment horizontal="center" vertical="center"/>
    </xf>
    <xf numFmtId="0" fontId="20" fillId="0" borderId="12" xfId="0" applyFont="1" applyBorder="1" applyAlignment="1">
      <alignment vertical="top"/>
    </xf>
    <xf numFmtId="0" fontId="20" fillId="0" borderId="14" xfId="0" applyFont="1" applyBorder="1" applyAlignment="1">
      <alignment vertical="top"/>
    </xf>
    <xf numFmtId="0" fontId="20" fillId="0" borderId="10" xfId="0" applyFont="1" applyBorder="1" applyAlignment="1">
      <alignment vertical="top"/>
    </xf>
    <xf numFmtId="0" fontId="0" fillId="0" borderId="15" xfId="0" applyBorder="1"/>
    <xf numFmtId="0" fontId="0" fillId="0" borderId="19" xfId="0" applyBorder="1"/>
    <xf numFmtId="0" fontId="0" fillId="0" borderId="0" xfId="0" applyFill="1" applyBorder="1" applyAlignment="1"/>
    <xf numFmtId="0" fontId="0" fillId="0" borderId="19" xfId="0" applyFill="1" applyBorder="1" applyAlignment="1"/>
    <xf numFmtId="0" fontId="21" fillId="0" borderId="20" xfId="0" applyFont="1" applyFill="1" applyBorder="1" applyAlignment="1">
      <alignment horizontal="center"/>
    </xf>
    <xf numFmtId="0" fontId="21" fillId="0" borderId="20" xfId="0" applyFont="1" applyFill="1" applyBorder="1" applyAlignment="1">
      <alignment horizontal="centerContinuous"/>
    </xf>
    <xf numFmtId="0" fontId="20" fillId="0" borderId="12" xfId="0" applyFont="1" applyBorder="1" applyAlignment="1">
      <alignment horizontal="left" vertical="top"/>
    </xf>
    <xf numFmtId="0" fontId="20" fillId="0" borderId="14" xfId="0" applyFont="1" applyBorder="1" applyAlignment="1">
      <alignment horizontal="left" vertical="top"/>
    </xf>
    <xf numFmtId="0" fontId="20" fillId="0" borderId="10" xfId="0" applyFont="1" applyBorder="1" applyAlignment="1">
      <alignment horizontal="center" vertical="center"/>
    </xf>
    <xf numFmtId="0" fontId="20" fillId="0" borderId="12" xfId="0" applyFont="1" applyBorder="1" applyAlignment="1">
      <alignment horizontal="center" vertical="center"/>
    </xf>
    <xf numFmtId="0" fontId="20" fillId="0" borderId="14" xfId="0" applyFont="1" applyBorder="1" applyAlignment="1">
      <alignment horizontal="center" vertical="center"/>
    </xf>
    <xf numFmtId="0" fontId="20" fillId="0" borderId="10" xfId="0" applyFont="1" applyBorder="1" applyAlignment="1">
      <alignment horizontal="left" vertical="top"/>
    </xf>
    <xf numFmtId="0" fontId="20" fillId="0" borderId="17" xfId="0" applyFont="1" applyBorder="1" applyAlignment="1">
      <alignment horizontal="center"/>
    </xf>
    <xf numFmtId="0" fontId="20" fillId="0" borderId="18" xfId="0" applyFont="1" applyFill="1" applyBorder="1" applyAlignment="1">
      <alignment horizontal="center" vertical="center"/>
    </xf>
    <xf numFmtId="0" fontId="20" fillId="0" borderId="13" xfId="0" applyFont="1" applyFill="1" applyBorder="1" applyAlignment="1">
      <alignment horizontal="center" vertical="center"/>
    </xf>
    <xf numFmtId="0" fontId="20" fillId="0" borderId="16"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tyles" Target="styles.xml"/><Relationship Id="rId5" Type="http://schemas.openxmlformats.org/officeDocument/2006/relationships/worksheet" Target="worksheets/sheet4.xml"/><Relationship Id="rId10" Type="http://schemas.openxmlformats.org/officeDocument/2006/relationships/theme" Target="theme/theme1.xml"/><Relationship Id="rId4" Type="http://schemas.openxmlformats.org/officeDocument/2006/relationships/worksheet" Target="worksheets/sheet3.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1A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'RA52016'!$AG$2</c:f>
              <c:strCache>
                <c:ptCount val="1"/>
                <c:pt idx="0">
                  <c:v>Insecta-Diptera</c:v>
                </c:pt>
              </c:strCache>
            </c:strRef>
          </c:tx>
          <c:spPr>
            <a:ln w="28575" cap="rnd">
              <a:solidFill>
                <a:schemeClr val="tx1">
                  <a:lumMod val="50000"/>
                  <a:lumOff val="50000"/>
                </a:schemeClr>
              </a:solidFill>
              <a:round/>
            </a:ln>
            <a:effectLst/>
          </c:spPr>
          <c:marker>
            <c:symbol val="none"/>
          </c:marker>
          <c:val>
            <c:numRef>
              <c:f>'RA52016'!$AG$3:$AG$13</c:f>
              <c:numCache>
                <c:formatCode>General</c:formatCode>
                <c:ptCount val="11"/>
                <c:pt idx="0">
                  <c:v>0.18994413407821201</c:v>
                </c:pt>
                <c:pt idx="1">
                  <c:v>0</c:v>
                </c:pt>
                <c:pt idx="3">
                  <c:v>5.0920910075839702E-2</c:v>
                </c:pt>
                <c:pt idx="4">
                  <c:v>5.09370494954349E-2</c:v>
                </c:pt>
                <c:pt idx="5">
                  <c:v>0</c:v>
                </c:pt>
                <c:pt idx="6">
                  <c:v>0</c:v>
                </c:pt>
                <c:pt idx="8">
                  <c:v>0</c:v>
                </c:pt>
                <c:pt idx="9">
                  <c:v>0.45454545454545497</c:v>
                </c:pt>
                <c:pt idx="10">
                  <c:v>0.495376486129458</c:v>
                </c:pt>
              </c:numCache>
            </c:numRef>
          </c:val>
          <c:smooth val="0"/>
          <c:extLst>
            <c:ext xmlns:c16="http://schemas.microsoft.com/office/drawing/2014/chart" uri="{C3380CC4-5D6E-409C-BE32-E72D297353CC}">
              <c16:uniqueId val="{00000000-6AB7-41F2-A217-9C8027927B8E}"/>
            </c:ext>
          </c:extLst>
        </c:ser>
        <c:ser>
          <c:idx val="1"/>
          <c:order val="1"/>
          <c:tx>
            <c:strRef>
              <c:f>'RA52016'!$AH$2</c:f>
              <c:strCache>
                <c:ptCount val="1"/>
                <c:pt idx="0">
                  <c:v>Microcrustacea</c:v>
                </c:pt>
              </c:strCache>
            </c:strRef>
          </c:tx>
          <c:spPr>
            <a:ln w="28575" cap="rnd">
              <a:solidFill>
                <a:schemeClr val="accent2">
                  <a:lumMod val="40000"/>
                  <a:lumOff val="60000"/>
                </a:schemeClr>
              </a:solidFill>
              <a:round/>
            </a:ln>
            <a:effectLst/>
          </c:spPr>
          <c:marker>
            <c:symbol val="none"/>
          </c:marker>
          <c:val>
            <c:numRef>
              <c:f>'RA52016'!$AH$3:$AH$13</c:f>
              <c:numCache>
                <c:formatCode>General</c:formatCode>
                <c:ptCount val="11"/>
                <c:pt idx="0">
                  <c:v>0.78072625698324005</c:v>
                </c:pt>
                <c:pt idx="1">
                  <c:v>1</c:v>
                </c:pt>
                <c:pt idx="3">
                  <c:v>0.92741061755146303</c:v>
                </c:pt>
                <c:pt idx="4">
                  <c:v>0.93176357520422903</c:v>
                </c:pt>
                <c:pt idx="5">
                  <c:v>0.964005967922417</c:v>
                </c:pt>
                <c:pt idx="6">
                  <c:v>0.99668019181113998</c:v>
                </c:pt>
                <c:pt idx="8">
                  <c:v>0.96771013063840305</c:v>
                </c:pt>
                <c:pt idx="9">
                  <c:v>0.54545454545454497</c:v>
                </c:pt>
                <c:pt idx="10">
                  <c:v>0.48877146631439899</c:v>
                </c:pt>
              </c:numCache>
            </c:numRef>
          </c:val>
          <c:smooth val="0"/>
          <c:extLst>
            <c:ext xmlns:c16="http://schemas.microsoft.com/office/drawing/2014/chart" uri="{C3380CC4-5D6E-409C-BE32-E72D297353CC}">
              <c16:uniqueId val="{00000001-6AB7-41F2-A217-9C8027927B8E}"/>
            </c:ext>
          </c:extLst>
        </c:ser>
        <c:dLbls>
          <c:showLegendKey val="0"/>
          <c:showVal val="0"/>
          <c:showCatName val="0"/>
          <c:showSerName val="0"/>
          <c:showPercent val="0"/>
          <c:showBubbleSize val="0"/>
        </c:dLbls>
        <c:smooth val="0"/>
        <c:axId val="189964288"/>
        <c:axId val="189966208"/>
      </c:lineChart>
      <c:catAx>
        <c:axId val="18996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66208"/>
        <c:crosses val="autoZero"/>
        <c:auto val="1"/>
        <c:lblAlgn val="ctr"/>
        <c:lblOffset val="100"/>
        <c:noMultiLvlLbl val="0"/>
      </c:catAx>
      <c:valAx>
        <c:axId val="189966208"/>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Relative 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6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Sheet2!$E$26:$E$31</c:f>
              <c:numCache>
                <c:formatCode>General</c:formatCode>
                <c:ptCount val="6"/>
                <c:pt idx="0">
                  <c:v>8.3333333333333339</c:v>
                </c:pt>
                <c:pt idx="1">
                  <c:v>25</c:v>
                </c:pt>
                <c:pt idx="2">
                  <c:v>41.666666666666671</c:v>
                </c:pt>
                <c:pt idx="3">
                  <c:v>58.333333333333336</c:v>
                </c:pt>
                <c:pt idx="4">
                  <c:v>75</c:v>
                </c:pt>
                <c:pt idx="5">
                  <c:v>91.666666666666671</c:v>
                </c:pt>
              </c:numCache>
            </c:numRef>
          </c:xVal>
          <c:yVal>
            <c:numRef>
              <c:f>Sheet2!$F$26:$F$31</c:f>
              <c:numCache>
                <c:formatCode>General</c:formatCode>
                <c:ptCount val="6"/>
                <c:pt idx="0">
                  <c:v>0.48095940107142854</c:v>
                </c:pt>
                <c:pt idx="1">
                  <c:v>0.57248452000000005</c:v>
                </c:pt>
                <c:pt idx="2">
                  <c:v>0.59948280899999995</c:v>
                </c:pt>
                <c:pt idx="3">
                  <c:v>0.66638595386666677</c:v>
                </c:pt>
                <c:pt idx="4">
                  <c:v>0.67642020490476185</c:v>
                </c:pt>
                <c:pt idx="5">
                  <c:v>0.83318221633333356</c:v>
                </c:pt>
              </c:numCache>
            </c:numRef>
          </c:yVal>
          <c:smooth val="0"/>
          <c:extLst>
            <c:ext xmlns:c16="http://schemas.microsoft.com/office/drawing/2014/chart" uri="{C3380CC4-5D6E-409C-BE32-E72D297353CC}">
              <c16:uniqueId val="{00000000-08B4-43BA-BA91-1D378F641CD7}"/>
            </c:ext>
          </c:extLst>
        </c:ser>
        <c:dLbls>
          <c:showLegendKey val="0"/>
          <c:showVal val="0"/>
          <c:showCatName val="0"/>
          <c:showSerName val="0"/>
          <c:showPercent val="0"/>
          <c:showBubbleSize val="0"/>
        </c:dLbls>
        <c:axId val="194567552"/>
        <c:axId val="194557440"/>
      </c:scatterChart>
      <c:valAx>
        <c:axId val="19456755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94557440"/>
        <c:crosses val="autoZero"/>
        <c:crossBetween val="midCat"/>
      </c:valAx>
      <c:valAx>
        <c:axId val="194557440"/>
        <c:scaling>
          <c:orientation val="minMax"/>
        </c:scaling>
        <c:delete val="0"/>
        <c:axPos val="l"/>
        <c:title>
          <c:tx>
            <c:rich>
              <a:bodyPr/>
              <a:lstStyle/>
              <a:p>
                <a:pPr>
                  <a:defRPr/>
                </a:pPr>
                <a:r>
                  <a:rPr lang="en-US"/>
                  <a:t>growth</a:t>
                </a:r>
              </a:p>
            </c:rich>
          </c:tx>
          <c:overlay val="0"/>
        </c:title>
        <c:numFmt formatCode="General" sourceLinked="1"/>
        <c:majorTickMark val="out"/>
        <c:minorTickMark val="none"/>
        <c:tickLblPos val="nextTo"/>
        <c:crossAx val="194567552"/>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1A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CountLiter2016!$AD$2</c:f>
              <c:strCache>
                <c:ptCount val="1"/>
                <c:pt idx="0">
                  <c:v>Insecta-Diptera</c:v>
                </c:pt>
              </c:strCache>
            </c:strRef>
          </c:tx>
          <c:spPr>
            <a:ln w="28575" cap="rnd">
              <a:solidFill>
                <a:schemeClr val="tx1">
                  <a:lumMod val="50000"/>
                  <a:lumOff val="50000"/>
                </a:schemeClr>
              </a:solidFill>
              <a:round/>
            </a:ln>
            <a:effectLst/>
          </c:spPr>
          <c:marker>
            <c:symbol val="none"/>
          </c:marker>
          <c:val>
            <c:numRef>
              <c:f>CountLiter2016!$AD$3:$AD$13</c:f>
              <c:numCache>
                <c:formatCode>General</c:formatCode>
                <c:ptCount val="11"/>
                <c:pt idx="0">
                  <c:v>1.7</c:v>
                </c:pt>
                <c:pt idx="1">
                  <c:v>0</c:v>
                </c:pt>
                <c:pt idx="3">
                  <c:v>1.9118644067796611</c:v>
                </c:pt>
                <c:pt idx="4">
                  <c:v>3.4754098360655736</c:v>
                </c:pt>
                <c:pt idx="5">
                  <c:v>0</c:v>
                </c:pt>
                <c:pt idx="6">
                  <c:v>0</c:v>
                </c:pt>
                <c:pt idx="8">
                  <c:v>0</c:v>
                </c:pt>
                <c:pt idx="9">
                  <c:v>0.23952095808383234</c:v>
                </c:pt>
                <c:pt idx="10">
                  <c:v>12</c:v>
                </c:pt>
              </c:numCache>
            </c:numRef>
          </c:val>
          <c:smooth val="0"/>
          <c:extLst>
            <c:ext xmlns:c16="http://schemas.microsoft.com/office/drawing/2014/chart" uri="{C3380CC4-5D6E-409C-BE32-E72D297353CC}">
              <c16:uniqueId val="{00000000-EDD1-4EC9-970E-B289669798B5}"/>
            </c:ext>
          </c:extLst>
        </c:ser>
        <c:ser>
          <c:idx val="1"/>
          <c:order val="1"/>
          <c:tx>
            <c:strRef>
              <c:f>CountLiter2016!$AE$2</c:f>
              <c:strCache>
                <c:ptCount val="1"/>
                <c:pt idx="0">
                  <c:v>Microcrustacea</c:v>
                </c:pt>
              </c:strCache>
            </c:strRef>
          </c:tx>
          <c:spPr>
            <a:ln w="28575" cap="rnd">
              <a:solidFill>
                <a:schemeClr val="accent2">
                  <a:lumMod val="40000"/>
                  <a:lumOff val="60000"/>
                </a:schemeClr>
              </a:solidFill>
              <a:round/>
            </a:ln>
            <a:effectLst/>
          </c:spPr>
          <c:marker>
            <c:symbol val="none"/>
          </c:marker>
          <c:val>
            <c:numRef>
              <c:f>CountLiter2016!$AE$3:$AE$13</c:f>
              <c:numCache>
                <c:formatCode>General</c:formatCode>
                <c:ptCount val="11"/>
                <c:pt idx="0">
                  <c:v>6.9874999999999998</c:v>
                </c:pt>
                <c:pt idx="1">
                  <c:v>3.5</c:v>
                </c:pt>
                <c:pt idx="3">
                  <c:v>34.820338983050846</c:v>
                </c:pt>
                <c:pt idx="4">
                  <c:v>63.57377049180328</c:v>
                </c:pt>
                <c:pt idx="5">
                  <c:v>73.319148936170208</c:v>
                </c:pt>
                <c:pt idx="6">
                  <c:v>68.840764331210195</c:v>
                </c:pt>
                <c:pt idx="8">
                  <c:v>87.731843575418992</c:v>
                </c:pt>
                <c:pt idx="9">
                  <c:v>0.28742514970059879</c:v>
                </c:pt>
                <c:pt idx="10">
                  <c:v>11.84</c:v>
                </c:pt>
              </c:numCache>
            </c:numRef>
          </c:val>
          <c:smooth val="0"/>
          <c:extLst>
            <c:ext xmlns:c16="http://schemas.microsoft.com/office/drawing/2014/chart" uri="{C3380CC4-5D6E-409C-BE32-E72D297353CC}">
              <c16:uniqueId val="{00000001-EDD1-4EC9-970E-B289669798B5}"/>
            </c:ext>
          </c:extLst>
        </c:ser>
        <c:dLbls>
          <c:showLegendKey val="0"/>
          <c:showVal val="0"/>
          <c:showCatName val="0"/>
          <c:showSerName val="0"/>
          <c:showPercent val="0"/>
          <c:showBubbleSize val="0"/>
        </c:dLbls>
        <c:smooth val="0"/>
        <c:axId val="217058688"/>
        <c:axId val="217085440"/>
      </c:lineChart>
      <c:catAx>
        <c:axId val="21705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85440"/>
        <c:crosses val="autoZero"/>
        <c:auto val="1"/>
        <c:lblAlgn val="ctr"/>
        <c:lblOffset val="100"/>
        <c:noMultiLvlLbl val="0"/>
      </c:catAx>
      <c:valAx>
        <c:axId val="217085440"/>
        <c:scaling>
          <c:orientation val="minMax"/>
          <c:max val="4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Count/liter</a:t>
                </a:r>
                <a:endParaRPr lang="en-US" baseline="30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5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4B-CS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CountLiter2016!$AL$2</c:f>
              <c:strCache>
                <c:ptCount val="1"/>
                <c:pt idx="0">
                  <c:v>Microcrustacea</c:v>
                </c:pt>
              </c:strCache>
            </c:strRef>
          </c:tx>
          <c:spPr>
            <a:ln w="28575" cap="rnd">
              <a:solidFill>
                <a:schemeClr val="accent2">
                  <a:lumMod val="40000"/>
                  <a:lumOff val="60000"/>
                </a:schemeClr>
              </a:solidFill>
              <a:round/>
            </a:ln>
            <a:effectLst/>
          </c:spPr>
          <c:marker>
            <c:symbol val="none"/>
          </c:marker>
          <c:val>
            <c:numRef>
              <c:f>CountLiter2016!$AL$3:$AL$13</c:f>
              <c:numCache>
                <c:formatCode>General</c:formatCode>
                <c:ptCount val="11"/>
                <c:pt idx="0">
                  <c:v>79.7</c:v>
                </c:pt>
                <c:pt idx="1">
                  <c:v>223.43333333333334</c:v>
                </c:pt>
                <c:pt idx="2">
                  <c:v>164.40506329113924</c:v>
                </c:pt>
                <c:pt idx="3">
                  <c:v>136.07499999999999</c:v>
                </c:pt>
                <c:pt idx="4">
                  <c:v>162.49645390070921</c:v>
                </c:pt>
                <c:pt idx="5">
                  <c:v>34.082191780821915</c:v>
                </c:pt>
                <c:pt idx="6">
                  <c:v>141.10256410256412</c:v>
                </c:pt>
                <c:pt idx="8">
                  <c:v>277.96428571428572</c:v>
                </c:pt>
                <c:pt idx="9">
                  <c:v>240.52631578947367</c:v>
                </c:pt>
                <c:pt idx="10">
                  <c:v>145.64102564102564</c:v>
                </c:pt>
              </c:numCache>
            </c:numRef>
          </c:val>
          <c:smooth val="0"/>
          <c:extLst>
            <c:ext xmlns:c16="http://schemas.microsoft.com/office/drawing/2014/chart" uri="{C3380CC4-5D6E-409C-BE32-E72D297353CC}">
              <c16:uniqueId val="{00000001-70E4-40DA-A0F6-9D9E68558E07}"/>
            </c:ext>
          </c:extLst>
        </c:ser>
        <c:ser>
          <c:idx val="2"/>
          <c:order val="1"/>
          <c:tx>
            <c:strRef>
              <c:f>CountLiter2016!$AK$2</c:f>
              <c:strCache>
                <c:ptCount val="1"/>
                <c:pt idx="0">
                  <c:v>Arachnid</c:v>
                </c:pt>
              </c:strCache>
            </c:strRef>
          </c:tx>
          <c:spPr>
            <a:ln w="28575" cap="rnd">
              <a:solidFill>
                <a:srgbClr val="C00000"/>
              </a:solidFill>
              <a:round/>
            </a:ln>
            <a:effectLst/>
          </c:spPr>
          <c:marker>
            <c:symbol val="none"/>
          </c:marker>
          <c:val>
            <c:numRef>
              <c:f>CountLiter2016!$AK$3:$AK$13</c:f>
              <c:numCache>
                <c:formatCode>General</c:formatCode>
                <c:ptCount val="11"/>
                <c:pt idx="0">
                  <c:v>0</c:v>
                </c:pt>
                <c:pt idx="1">
                  <c:v>0</c:v>
                </c:pt>
                <c:pt idx="2">
                  <c:v>0</c:v>
                </c:pt>
                <c:pt idx="3">
                  <c:v>0</c:v>
                </c:pt>
                <c:pt idx="4">
                  <c:v>0</c:v>
                </c:pt>
                <c:pt idx="5">
                  <c:v>0</c:v>
                </c:pt>
                <c:pt idx="6">
                  <c:v>0</c:v>
                </c:pt>
                <c:pt idx="8">
                  <c:v>0</c:v>
                </c:pt>
                <c:pt idx="9">
                  <c:v>0</c:v>
                </c:pt>
                <c:pt idx="10">
                  <c:v>15.897435897435898</c:v>
                </c:pt>
              </c:numCache>
            </c:numRef>
          </c:val>
          <c:smooth val="0"/>
          <c:extLst>
            <c:ext xmlns:c16="http://schemas.microsoft.com/office/drawing/2014/chart" uri="{C3380CC4-5D6E-409C-BE32-E72D297353CC}">
              <c16:uniqueId val="{00000002-70E4-40DA-A0F6-9D9E68558E07}"/>
            </c:ext>
          </c:extLst>
        </c:ser>
        <c:dLbls>
          <c:showLegendKey val="0"/>
          <c:showVal val="0"/>
          <c:showCatName val="0"/>
          <c:showSerName val="0"/>
          <c:showPercent val="0"/>
          <c:showBubbleSize val="0"/>
        </c:dLbls>
        <c:smooth val="0"/>
        <c:axId val="217133824"/>
        <c:axId val="217135744"/>
      </c:lineChart>
      <c:catAx>
        <c:axId val="21713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35744"/>
        <c:crosses val="autoZero"/>
        <c:auto val="1"/>
        <c:lblAlgn val="ctr"/>
        <c:lblOffset val="100"/>
        <c:noMultiLvlLbl val="0"/>
      </c:catAx>
      <c:valAx>
        <c:axId val="217135744"/>
        <c:scaling>
          <c:orientation val="minMax"/>
          <c:max val="4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Count/liter</a:t>
                </a:r>
                <a:endParaRPr lang="en-US" baseline="30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33824"/>
        <c:crosses val="autoZero"/>
        <c:crossBetween val="between"/>
      </c:valAx>
      <c:spPr>
        <a:noFill/>
        <a:ln>
          <a:noFill/>
        </a:ln>
        <a:effectLst/>
      </c:spPr>
    </c:plotArea>
    <c:legend>
      <c:legendPos val="b"/>
      <c:layout>
        <c:manualLayout>
          <c:xMode val="edge"/>
          <c:yMode val="edge"/>
          <c:x val="9.8604549431320892E-3"/>
          <c:y val="0.74479002624671919"/>
          <c:w val="0.98583464566929135"/>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4B-ESB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CountLiter2016!$AM$2</c:f>
              <c:strCache>
                <c:ptCount val="1"/>
                <c:pt idx="0">
                  <c:v>Microcrustacea</c:v>
                </c:pt>
              </c:strCache>
            </c:strRef>
          </c:tx>
          <c:spPr>
            <a:ln w="28575" cap="rnd">
              <a:solidFill>
                <a:schemeClr val="accent2">
                  <a:lumMod val="40000"/>
                  <a:lumOff val="60000"/>
                </a:schemeClr>
              </a:solidFill>
              <a:round/>
            </a:ln>
            <a:effectLst/>
          </c:spPr>
          <c:marker>
            <c:symbol val="none"/>
          </c:marker>
          <c:val>
            <c:numRef>
              <c:f>CountLiter2016!$AM$3:$AM$13</c:f>
              <c:numCache>
                <c:formatCode>General</c:formatCode>
                <c:ptCount val="11"/>
                <c:pt idx="0">
                  <c:v>165.45</c:v>
                </c:pt>
                <c:pt idx="1">
                  <c:v>74.325000000000003</c:v>
                </c:pt>
                <c:pt idx="2">
                  <c:v>150.75</c:v>
                </c:pt>
                <c:pt idx="3">
                  <c:v>376.25</c:v>
                </c:pt>
                <c:pt idx="4">
                  <c:v>121.11392405063292</c:v>
                </c:pt>
                <c:pt idx="5">
                  <c:v>117.45945945945945</c:v>
                </c:pt>
                <c:pt idx="6">
                  <c:v>135.07894736842104</c:v>
                </c:pt>
                <c:pt idx="8">
                  <c:v>26.684210526315791</c:v>
                </c:pt>
                <c:pt idx="9">
                  <c:v>47.050359712230218</c:v>
                </c:pt>
              </c:numCache>
            </c:numRef>
          </c:val>
          <c:smooth val="0"/>
          <c:extLst>
            <c:ext xmlns:c16="http://schemas.microsoft.com/office/drawing/2014/chart" uri="{C3380CC4-5D6E-409C-BE32-E72D297353CC}">
              <c16:uniqueId val="{00000000-1ADE-4A25-B6D7-E738E7D1F8D7}"/>
            </c:ext>
          </c:extLst>
        </c:ser>
        <c:dLbls>
          <c:showLegendKey val="0"/>
          <c:showVal val="0"/>
          <c:showCatName val="0"/>
          <c:showSerName val="0"/>
          <c:showPercent val="0"/>
          <c:showBubbleSize val="0"/>
        </c:dLbls>
        <c:smooth val="0"/>
        <c:axId val="215425792"/>
        <c:axId val="215427712"/>
      </c:lineChart>
      <c:catAx>
        <c:axId val="2154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27712"/>
        <c:crosses val="autoZero"/>
        <c:auto val="1"/>
        <c:lblAlgn val="ctr"/>
        <c:lblOffset val="100"/>
        <c:noMultiLvlLbl val="0"/>
      </c:catAx>
      <c:valAx>
        <c:axId val="215427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/liter</a:t>
                </a:r>
                <a:endParaRPr lang="en-US" baseline="30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25792"/>
        <c:crosses val="autoZero"/>
        <c:crossBetween val="between"/>
      </c:valAx>
      <c:spPr>
        <a:noFill/>
        <a:ln>
          <a:noFill/>
        </a:ln>
        <a:effectLst/>
      </c:spPr>
    </c:plotArea>
    <c:legend>
      <c:legendPos val="b"/>
      <c:layout>
        <c:manualLayout>
          <c:xMode val="edge"/>
          <c:yMode val="edge"/>
          <c:x val="9.8604549431320892E-3"/>
          <c:y val="0.74479002624671919"/>
          <c:w val="0.98583464566929135"/>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2A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CountLiter2016!$AG$2</c:f>
              <c:strCache>
                <c:ptCount val="1"/>
                <c:pt idx="0">
                  <c:v>Insecta-Diptera</c:v>
                </c:pt>
              </c:strCache>
            </c:strRef>
          </c:tx>
          <c:spPr>
            <a:ln w="28575" cap="rnd">
              <a:solidFill>
                <a:schemeClr val="tx1">
                  <a:lumMod val="50000"/>
                  <a:lumOff val="50000"/>
                </a:schemeClr>
              </a:solidFill>
              <a:round/>
            </a:ln>
            <a:effectLst/>
          </c:spPr>
          <c:marker>
            <c:symbol val="none"/>
          </c:marker>
          <c:val>
            <c:numRef>
              <c:f>CountLiter2016!$AG$3:$AG$13</c:f>
              <c:numCache>
                <c:formatCode>General</c:formatCode>
                <c:ptCount val="11"/>
                <c:pt idx="0">
                  <c:v>0.36249999999999999</c:v>
                </c:pt>
                <c:pt idx="3">
                  <c:v>0.32208588957055212</c:v>
                </c:pt>
                <c:pt idx="4">
                  <c:v>4.2080000000000002</c:v>
                </c:pt>
                <c:pt idx="5">
                  <c:v>0.41269841269841268</c:v>
                </c:pt>
                <c:pt idx="6">
                  <c:v>1.054263565891473</c:v>
                </c:pt>
                <c:pt idx="8">
                  <c:v>2.1971830985915495</c:v>
                </c:pt>
                <c:pt idx="9">
                  <c:v>1.6103896103896105</c:v>
                </c:pt>
                <c:pt idx="10">
                  <c:v>0.41739130434782606</c:v>
                </c:pt>
              </c:numCache>
            </c:numRef>
          </c:val>
          <c:smooth val="0"/>
          <c:extLst>
            <c:ext xmlns:c16="http://schemas.microsoft.com/office/drawing/2014/chart" uri="{C3380CC4-5D6E-409C-BE32-E72D297353CC}">
              <c16:uniqueId val="{00000000-5B2C-43AB-98D5-D856147E56AF}"/>
            </c:ext>
          </c:extLst>
        </c:ser>
        <c:ser>
          <c:idx val="1"/>
          <c:order val="1"/>
          <c:tx>
            <c:strRef>
              <c:f>CountLiter2016!$AI$2</c:f>
              <c:strCache>
                <c:ptCount val="1"/>
                <c:pt idx="0">
                  <c:v>Microcrustacea</c:v>
                </c:pt>
              </c:strCache>
            </c:strRef>
          </c:tx>
          <c:spPr>
            <a:ln w="28575" cap="rnd">
              <a:solidFill>
                <a:schemeClr val="accent2">
                  <a:lumMod val="40000"/>
                  <a:lumOff val="60000"/>
                </a:schemeClr>
              </a:solidFill>
              <a:round/>
            </a:ln>
            <a:effectLst/>
          </c:spPr>
          <c:marker>
            <c:symbol val="none"/>
          </c:marker>
          <c:val>
            <c:numRef>
              <c:f>CountLiter2016!$AI$3:$AI$13</c:f>
              <c:numCache>
                <c:formatCode>General</c:formatCode>
                <c:ptCount val="11"/>
                <c:pt idx="0">
                  <c:v>0.85</c:v>
                </c:pt>
                <c:pt idx="3">
                  <c:v>1.4723926380368098</c:v>
                </c:pt>
                <c:pt idx="4">
                  <c:v>4.4320000000000004</c:v>
                </c:pt>
                <c:pt idx="5">
                  <c:v>4.1111111111111107</c:v>
                </c:pt>
                <c:pt idx="6">
                  <c:v>2.8527131782945738</c:v>
                </c:pt>
                <c:pt idx="8">
                  <c:v>2.948356807511737</c:v>
                </c:pt>
                <c:pt idx="9">
                  <c:v>3.2554112554112553</c:v>
                </c:pt>
                <c:pt idx="10">
                  <c:v>0.69565217391304346</c:v>
                </c:pt>
              </c:numCache>
            </c:numRef>
          </c:val>
          <c:smooth val="0"/>
          <c:extLst>
            <c:ext xmlns:c16="http://schemas.microsoft.com/office/drawing/2014/chart" uri="{C3380CC4-5D6E-409C-BE32-E72D297353CC}">
              <c16:uniqueId val="{00000001-5B2C-43AB-98D5-D856147E56AF}"/>
            </c:ext>
          </c:extLst>
        </c:ser>
        <c:ser>
          <c:idx val="2"/>
          <c:order val="2"/>
          <c:tx>
            <c:strRef>
              <c:f>CountLiter2016!$AF$2</c:f>
              <c:strCache>
                <c:ptCount val="1"/>
                <c:pt idx="0">
                  <c:v>Arachnid</c:v>
                </c:pt>
              </c:strCache>
            </c:strRef>
          </c:tx>
          <c:spPr>
            <a:ln w="28575" cap="rnd">
              <a:solidFill>
                <a:srgbClr val="C00000"/>
              </a:solidFill>
              <a:round/>
            </a:ln>
            <a:effectLst/>
          </c:spPr>
          <c:marker>
            <c:symbol val="none"/>
          </c:marker>
          <c:val>
            <c:numRef>
              <c:f>CountLiter2016!$AF$3:$AF$13</c:f>
              <c:numCache>
                <c:formatCode>General</c:formatCode>
                <c:ptCount val="11"/>
                <c:pt idx="0">
                  <c:v>0</c:v>
                </c:pt>
                <c:pt idx="3">
                  <c:v>0.18404907975460122</c:v>
                </c:pt>
                <c:pt idx="4">
                  <c:v>0</c:v>
                </c:pt>
                <c:pt idx="5">
                  <c:v>0</c:v>
                </c:pt>
                <c:pt idx="6">
                  <c:v>0</c:v>
                </c:pt>
                <c:pt idx="8">
                  <c:v>0</c:v>
                </c:pt>
                <c:pt idx="9">
                  <c:v>0.32900432900432902</c:v>
                </c:pt>
                <c:pt idx="10">
                  <c:v>0</c:v>
                </c:pt>
              </c:numCache>
            </c:numRef>
          </c:val>
          <c:smooth val="0"/>
          <c:extLst>
            <c:ext xmlns:c16="http://schemas.microsoft.com/office/drawing/2014/chart" uri="{C3380CC4-5D6E-409C-BE32-E72D297353CC}">
              <c16:uniqueId val="{00000002-5B2C-43AB-98D5-D856147E56AF}"/>
            </c:ext>
          </c:extLst>
        </c:ser>
        <c:ser>
          <c:idx val="3"/>
          <c:order val="3"/>
          <c:tx>
            <c:strRef>
              <c:f>CountLiter2016!$AH$2</c:f>
              <c:strCache>
                <c:ptCount val="1"/>
                <c:pt idx="0">
                  <c:v>Insecta-Ephemeroptera</c:v>
                </c:pt>
              </c:strCache>
            </c:strRef>
          </c:tx>
          <c:spPr>
            <a:ln w="28575" cap="rnd">
              <a:solidFill>
                <a:schemeClr val="bg1">
                  <a:lumMod val="85000"/>
                </a:schemeClr>
              </a:solidFill>
              <a:round/>
            </a:ln>
            <a:effectLst/>
          </c:spPr>
          <c:marker>
            <c:symbol val="none"/>
          </c:marker>
          <c:val>
            <c:numRef>
              <c:f>CountLiter2016!$AH$3:$AH$13</c:f>
              <c:numCache>
                <c:formatCode>General</c:formatCode>
                <c:ptCount val="11"/>
                <c:pt idx="0">
                  <c:v>0</c:v>
                </c:pt>
                <c:pt idx="3">
                  <c:v>0</c:v>
                </c:pt>
                <c:pt idx="4">
                  <c:v>0</c:v>
                </c:pt>
                <c:pt idx="5">
                  <c:v>0</c:v>
                </c:pt>
                <c:pt idx="6">
                  <c:v>0</c:v>
                </c:pt>
                <c:pt idx="8">
                  <c:v>0.26291079812206575</c:v>
                </c:pt>
                <c:pt idx="9">
                  <c:v>0.51948051948051943</c:v>
                </c:pt>
                <c:pt idx="10">
                  <c:v>0</c:v>
                </c:pt>
              </c:numCache>
            </c:numRef>
          </c:val>
          <c:smooth val="0"/>
          <c:extLst>
            <c:ext xmlns:c16="http://schemas.microsoft.com/office/drawing/2014/chart" uri="{C3380CC4-5D6E-409C-BE32-E72D297353CC}">
              <c16:uniqueId val="{00000003-5B2C-43AB-98D5-D856147E56AF}"/>
            </c:ext>
          </c:extLst>
        </c:ser>
        <c:ser>
          <c:idx val="4"/>
          <c:order val="4"/>
          <c:tx>
            <c:strRef>
              <c:f>CountLiter2016!$AJ$2</c:f>
              <c:strCache>
                <c:ptCount val="1"/>
                <c:pt idx="0">
                  <c:v>Tardigrada</c:v>
                </c:pt>
              </c:strCache>
            </c:strRef>
          </c:tx>
          <c:spPr>
            <a:ln w="28575" cap="rnd">
              <a:solidFill>
                <a:schemeClr val="accent1"/>
              </a:solidFill>
              <a:round/>
            </a:ln>
            <a:effectLst/>
          </c:spPr>
          <c:marker>
            <c:symbol val="none"/>
          </c:marker>
          <c:val>
            <c:numRef>
              <c:f>CountLiter2016!$AJ$3:$AJ$13</c:f>
              <c:numCache>
                <c:formatCode>General</c:formatCode>
                <c:ptCount val="11"/>
                <c:pt idx="0">
                  <c:v>0</c:v>
                </c:pt>
                <c:pt idx="3">
                  <c:v>0</c:v>
                </c:pt>
                <c:pt idx="4">
                  <c:v>0.54400000000000004</c:v>
                </c:pt>
                <c:pt idx="5">
                  <c:v>0</c:v>
                </c:pt>
                <c:pt idx="6">
                  <c:v>0</c:v>
                </c:pt>
                <c:pt idx="8">
                  <c:v>0</c:v>
                </c:pt>
                <c:pt idx="9">
                  <c:v>0</c:v>
                </c:pt>
                <c:pt idx="10">
                  <c:v>0</c:v>
                </c:pt>
              </c:numCache>
            </c:numRef>
          </c:val>
          <c:smooth val="0"/>
          <c:extLst>
            <c:ext xmlns:c16="http://schemas.microsoft.com/office/drawing/2014/chart" uri="{C3380CC4-5D6E-409C-BE32-E72D297353CC}">
              <c16:uniqueId val="{00000004-5B2C-43AB-98D5-D856147E56AF}"/>
            </c:ext>
          </c:extLst>
        </c:ser>
        <c:dLbls>
          <c:showLegendKey val="0"/>
          <c:showVal val="0"/>
          <c:showCatName val="0"/>
          <c:showSerName val="0"/>
          <c:showPercent val="0"/>
          <c:showBubbleSize val="0"/>
        </c:dLbls>
        <c:smooth val="0"/>
        <c:axId val="215479808"/>
        <c:axId val="215481728"/>
      </c:lineChart>
      <c:catAx>
        <c:axId val="21547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81728"/>
        <c:crosses val="autoZero"/>
        <c:auto val="1"/>
        <c:lblAlgn val="ctr"/>
        <c:lblOffset val="100"/>
        <c:noMultiLvlLbl val="0"/>
      </c:catAx>
      <c:valAx>
        <c:axId val="215481728"/>
        <c:scaling>
          <c:orientation val="minMax"/>
          <c:max val="4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Count/liter</a:t>
                </a:r>
                <a:endParaRPr lang="en-US" baseline="30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79808"/>
        <c:crosses val="autoZero"/>
        <c:crossBetween val="between"/>
      </c:valAx>
      <c:spPr>
        <a:noFill/>
        <a:ln>
          <a:noFill/>
        </a:ln>
        <a:effectLst/>
      </c:spPr>
    </c:plotArea>
    <c:legend>
      <c:legendPos val="b"/>
      <c:layout>
        <c:manualLayout>
          <c:xMode val="edge"/>
          <c:yMode val="edge"/>
          <c:x val="9.8604549431320892E-3"/>
          <c:y val="0.74479002624671919"/>
          <c:w val="0.98583464566929135"/>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2A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CountLiter2016!$AG$2</c:f>
              <c:strCache>
                <c:ptCount val="1"/>
                <c:pt idx="0">
                  <c:v>Insecta-Diptera</c:v>
                </c:pt>
              </c:strCache>
            </c:strRef>
          </c:tx>
          <c:spPr>
            <a:ln w="28575" cap="rnd">
              <a:solidFill>
                <a:schemeClr val="tx1">
                  <a:lumMod val="50000"/>
                  <a:lumOff val="50000"/>
                </a:schemeClr>
              </a:solidFill>
              <a:round/>
            </a:ln>
            <a:effectLst/>
          </c:spPr>
          <c:marker>
            <c:symbol val="none"/>
          </c:marker>
          <c:val>
            <c:numRef>
              <c:f>CountLiter2016!$AG$3:$AG$13</c:f>
              <c:numCache>
                <c:formatCode>General</c:formatCode>
                <c:ptCount val="11"/>
                <c:pt idx="0">
                  <c:v>0.36249999999999999</c:v>
                </c:pt>
                <c:pt idx="3">
                  <c:v>0.32208588957055212</c:v>
                </c:pt>
                <c:pt idx="4">
                  <c:v>4.2080000000000002</c:v>
                </c:pt>
                <c:pt idx="5">
                  <c:v>0.41269841269841268</c:v>
                </c:pt>
                <c:pt idx="6">
                  <c:v>1.054263565891473</c:v>
                </c:pt>
                <c:pt idx="8">
                  <c:v>2.1971830985915495</c:v>
                </c:pt>
                <c:pt idx="9">
                  <c:v>1.6103896103896105</c:v>
                </c:pt>
                <c:pt idx="10">
                  <c:v>0.41739130434782606</c:v>
                </c:pt>
              </c:numCache>
            </c:numRef>
          </c:val>
          <c:smooth val="0"/>
          <c:extLst>
            <c:ext xmlns:c16="http://schemas.microsoft.com/office/drawing/2014/chart" uri="{C3380CC4-5D6E-409C-BE32-E72D297353CC}">
              <c16:uniqueId val="{00000000-C361-44E9-9544-E5916CAEA2A2}"/>
            </c:ext>
          </c:extLst>
        </c:ser>
        <c:ser>
          <c:idx val="1"/>
          <c:order val="1"/>
          <c:tx>
            <c:strRef>
              <c:f>CountLiter2016!$AI$2</c:f>
              <c:strCache>
                <c:ptCount val="1"/>
                <c:pt idx="0">
                  <c:v>Microcrustacea</c:v>
                </c:pt>
              </c:strCache>
            </c:strRef>
          </c:tx>
          <c:spPr>
            <a:ln w="28575" cap="rnd">
              <a:solidFill>
                <a:schemeClr val="accent2">
                  <a:lumMod val="40000"/>
                  <a:lumOff val="60000"/>
                </a:schemeClr>
              </a:solidFill>
              <a:round/>
            </a:ln>
            <a:effectLst/>
          </c:spPr>
          <c:marker>
            <c:symbol val="none"/>
          </c:marker>
          <c:val>
            <c:numRef>
              <c:f>CountLiter2016!$AI$3:$AI$13</c:f>
              <c:numCache>
                <c:formatCode>General</c:formatCode>
                <c:ptCount val="11"/>
                <c:pt idx="0">
                  <c:v>0.85</c:v>
                </c:pt>
                <c:pt idx="3">
                  <c:v>1.4723926380368098</c:v>
                </c:pt>
                <c:pt idx="4">
                  <c:v>4.4320000000000004</c:v>
                </c:pt>
                <c:pt idx="5">
                  <c:v>4.1111111111111107</c:v>
                </c:pt>
                <c:pt idx="6">
                  <c:v>2.8527131782945738</c:v>
                </c:pt>
                <c:pt idx="8">
                  <c:v>2.948356807511737</c:v>
                </c:pt>
                <c:pt idx="9">
                  <c:v>3.2554112554112553</c:v>
                </c:pt>
                <c:pt idx="10">
                  <c:v>0.69565217391304346</c:v>
                </c:pt>
              </c:numCache>
            </c:numRef>
          </c:val>
          <c:smooth val="0"/>
          <c:extLst>
            <c:ext xmlns:c16="http://schemas.microsoft.com/office/drawing/2014/chart" uri="{C3380CC4-5D6E-409C-BE32-E72D297353CC}">
              <c16:uniqueId val="{00000001-C361-44E9-9544-E5916CAEA2A2}"/>
            </c:ext>
          </c:extLst>
        </c:ser>
        <c:ser>
          <c:idx val="2"/>
          <c:order val="2"/>
          <c:tx>
            <c:strRef>
              <c:f>CountLiter2016!$AF$2</c:f>
              <c:strCache>
                <c:ptCount val="1"/>
                <c:pt idx="0">
                  <c:v>Arachnid</c:v>
                </c:pt>
              </c:strCache>
            </c:strRef>
          </c:tx>
          <c:spPr>
            <a:ln w="28575" cap="rnd">
              <a:solidFill>
                <a:srgbClr val="C00000"/>
              </a:solidFill>
              <a:round/>
            </a:ln>
            <a:effectLst/>
          </c:spPr>
          <c:marker>
            <c:symbol val="none"/>
          </c:marker>
          <c:val>
            <c:numRef>
              <c:f>CountLiter2016!$AF$3:$AF$13</c:f>
              <c:numCache>
                <c:formatCode>General</c:formatCode>
                <c:ptCount val="11"/>
                <c:pt idx="0">
                  <c:v>0</c:v>
                </c:pt>
                <c:pt idx="3">
                  <c:v>0.18404907975460122</c:v>
                </c:pt>
                <c:pt idx="4">
                  <c:v>0</c:v>
                </c:pt>
                <c:pt idx="5">
                  <c:v>0</c:v>
                </c:pt>
                <c:pt idx="6">
                  <c:v>0</c:v>
                </c:pt>
                <c:pt idx="8">
                  <c:v>0</c:v>
                </c:pt>
                <c:pt idx="9">
                  <c:v>0.32900432900432902</c:v>
                </c:pt>
                <c:pt idx="10">
                  <c:v>0</c:v>
                </c:pt>
              </c:numCache>
            </c:numRef>
          </c:val>
          <c:smooth val="0"/>
          <c:extLst>
            <c:ext xmlns:c16="http://schemas.microsoft.com/office/drawing/2014/chart" uri="{C3380CC4-5D6E-409C-BE32-E72D297353CC}">
              <c16:uniqueId val="{00000002-C361-44E9-9544-E5916CAEA2A2}"/>
            </c:ext>
          </c:extLst>
        </c:ser>
        <c:ser>
          <c:idx val="3"/>
          <c:order val="3"/>
          <c:tx>
            <c:strRef>
              <c:f>CountLiter2016!$AH$2</c:f>
              <c:strCache>
                <c:ptCount val="1"/>
                <c:pt idx="0">
                  <c:v>Insecta-Ephemeroptera</c:v>
                </c:pt>
              </c:strCache>
            </c:strRef>
          </c:tx>
          <c:spPr>
            <a:ln w="28575" cap="rnd">
              <a:solidFill>
                <a:schemeClr val="bg1">
                  <a:lumMod val="85000"/>
                </a:schemeClr>
              </a:solidFill>
              <a:round/>
            </a:ln>
            <a:effectLst/>
          </c:spPr>
          <c:marker>
            <c:symbol val="none"/>
          </c:marker>
          <c:val>
            <c:numRef>
              <c:f>CountLiter2016!$AH$3:$AH$13</c:f>
              <c:numCache>
                <c:formatCode>General</c:formatCode>
                <c:ptCount val="11"/>
                <c:pt idx="0">
                  <c:v>0</c:v>
                </c:pt>
                <c:pt idx="3">
                  <c:v>0</c:v>
                </c:pt>
                <c:pt idx="4">
                  <c:v>0</c:v>
                </c:pt>
                <c:pt idx="5">
                  <c:v>0</c:v>
                </c:pt>
                <c:pt idx="6">
                  <c:v>0</c:v>
                </c:pt>
                <c:pt idx="8">
                  <c:v>0.26291079812206575</c:v>
                </c:pt>
                <c:pt idx="9">
                  <c:v>0.51948051948051943</c:v>
                </c:pt>
                <c:pt idx="10">
                  <c:v>0</c:v>
                </c:pt>
              </c:numCache>
            </c:numRef>
          </c:val>
          <c:smooth val="0"/>
          <c:extLst>
            <c:ext xmlns:c16="http://schemas.microsoft.com/office/drawing/2014/chart" uri="{C3380CC4-5D6E-409C-BE32-E72D297353CC}">
              <c16:uniqueId val="{00000003-C361-44E9-9544-E5916CAEA2A2}"/>
            </c:ext>
          </c:extLst>
        </c:ser>
        <c:ser>
          <c:idx val="4"/>
          <c:order val="4"/>
          <c:tx>
            <c:strRef>
              <c:f>CountLiter2016!$AJ$2</c:f>
              <c:strCache>
                <c:ptCount val="1"/>
                <c:pt idx="0">
                  <c:v>Tardigrada</c:v>
                </c:pt>
              </c:strCache>
            </c:strRef>
          </c:tx>
          <c:spPr>
            <a:ln w="28575" cap="rnd">
              <a:solidFill>
                <a:schemeClr val="accent1"/>
              </a:solidFill>
              <a:round/>
            </a:ln>
            <a:effectLst/>
          </c:spPr>
          <c:marker>
            <c:symbol val="none"/>
          </c:marker>
          <c:val>
            <c:numRef>
              <c:f>CountLiter2016!$AJ$3:$AJ$13</c:f>
              <c:numCache>
                <c:formatCode>General</c:formatCode>
                <c:ptCount val="11"/>
                <c:pt idx="0">
                  <c:v>0</c:v>
                </c:pt>
                <c:pt idx="3">
                  <c:v>0</c:v>
                </c:pt>
                <c:pt idx="4">
                  <c:v>0.54400000000000004</c:v>
                </c:pt>
                <c:pt idx="5">
                  <c:v>0</c:v>
                </c:pt>
                <c:pt idx="6">
                  <c:v>0</c:v>
                </c:pt>
                <c:pt idx="8">
                  <c:v>0</c:v>
                </c:pt>
                <c:pt idx="9">
                  <c:v>0</c:v>
                </c:pt>
                <c:pt idx="10">
                  <c:v>0</c:v>
                </c:pt>
              </c:numCache>
            </c:numRef>
          </c:val>
          <c:smooth val="0"/>
          <c:extLst>
            <c:ext xmlns:c16="http://schemas.microsoft.com/office/drawing/2014/chart" uri="{C3380CC4-5D6E-409C-BE32-E72D297353CC}">
              <c16:uniqueId val="{00000004-C361-44E9-9544-E5916CAEA2A2}"/>
            </c:ext>
          </c:extLst>
        </c:ser>
        <c:dLbls>
          <c:showLegendKey val="0"/>
          <c:showVal val="0"/>
          <c:showCatName val="0"/>
          <c:showSerName val="0"/>
          <c:showPercent val="0"/>
          <c:showBubbleSize val="0"/>
        </c:dLbls>
        <c:smooth val="0"/>
        <c:axId val="215479808"/>
        <c:axId val="215481728"/>
      </c:lineChart>
      <c:catAx>
        <c:axId val="215479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81728"/>
        <c:crosses val="autoZero"/>
        <c:auto val="1"/>
        <c:lblAlgn val="ctr"/>
        <c:lblOffset val="100"/>
        <c:noMultiLvlLbl val="0"/>
      </c:catAx>
      <c:valAx>
        <c:axId val="215481728"/>
        <c:scaling>
          <c:orientation val="minMax"/>
          <c:max val="4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Count/liter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798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u="none"/>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1A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CountLiter2016!$AD$2</c:f>
              <c:strCache>
                <c:ptCount val="1"/>
                <c:pt idx="0">
                  <c:v>Insecta-Diptera</c:v>
                </c:pt>
              </c:strCache>
            </c:strRef>
          </c:tx>
          <c:spPr>
            <a:ln w="28575" cap="rnd">
              <a:solidFill>
                <a:schemeClr val="tx1">
                  <a:lumMod val="50000"/>
                  <a:lumOff val="50000"/>
                </a:schemeClr>
              </a:solidFill>
              <a:round/>
            </a:ln>
            <a:effectLst/>
          </c:spPr>
          <c:marker>
            <c:symbol val="none"/>
          </c:marker>
          <c:val>
            <c:numRef>
              <c:f>CountLiter2016!$AD$3:$AD$13</c:f>
              <c:numCache>
                <c:formatCode>General</c:formatCode>
                <c:ptCount val="11"/>
                <c:pt idx="0">
                  <c:v>1.7</c:v>
                </c:pt>
                <c:pt idx="1">
                  <c:v>0</c:v>
                </c:pt>
                <c:pt idx="3">
                  <c:v>1.9118644067796611</c:v>
                </c:pt>
                <c:pt idx="4">
                  <c:v>3.4754098360655736</c:v>
                </c:pt>
                <c:pt idx="5">
                  <c:v>0</c:v>
                </c:pt>
                <c:pt idx="6">
                  <c:v>0</c:v>
                </c:pt>
                <c:pt idx="8">
                  <c:v>0</c:v>
                </c:pt>
                <c:pt idx="9">
                  <c:v>0.23952095808383234</c:v>
                </c:pt>
                <c:pt idx="10">
                  <c:v>12</c:v>
                </c:pt>
              </c:numCache>
            </c:numRef>
          </c:val>
          <c:smooth val="0"/>
          <c:extLst>
            <c:ext xmlns:c16="http://schemas.microsoft.com/office/drawing/2014/chart" uri="{C3380CC4-5D6E-409C-BE32-E72D297353CC}">
              <c16:uniqueId val="{00000000-1375-43A2-85B3-1C6BA33FEF63}"/>
            </c:ext>
          </c:extLst>
        </c:ser>
        <c:ser>
          <c:idx val="1"/>
          <c:order val="1"/>
          <c:tx>
            <c:strRef>
              <c:f>CountLiter2016!$AE$2</c:f>
              <c:strCache>
                <c:ptCount val="1"/>
                <c:pt idx="0">
                  <c:v>Microcrustacea</c:v>
                </c:pt>
              </c:strCache>
            </c:strRef>
          </c:tx>
          <c:spPr>
            <a:ln w="28575" cap="rnd">
              <a:solidFill>
                <a:schemeClr val="accent2">
                  <a:lumMod val="40000"/>
                  <a:lumOff val="60000"/>
                </a:schemeClr>
              </a:solidFill>
              <a:round/>
            </a:ln>
            <a:effectLst/>
          </c:spPr>
          <c:marker>
            <c:symbol val="none"/>
          </c:marker>
          <c:val>
            <c:numRef>
              <c:f>CountLiter2016!$AE$3:$AE$13</c:f>
              <c:numCache>
                <c:formatCode>General</c:formatCode>
                <c:ptCount val="11"/>
                <c:pt idx="0">
                  <c:v>6.9874999999999998</c:v>
                </c:pt>
                <c:pt idx="1">
                  <c:v>3.5</c:v>
                </c:pt>
                <c:pt idx="3">
                  <c:v>34.820338983050846</c:v>
                </c:pt>
                <c:pt idx="4">
                  <c:v>63.57377049180328</c:v>
                </c:pt>
                <c:pt idx="5">
                  <c:v>73.319148936170208</c:v>
                </c:pt>
                <c:pt idx="6">
                  <c:v>68.840764331210195</c:v>
                </c:pt>
                <c:pt idx="8">
                  <c:v>87.731843575418992</c:v>
                </c:pt>
                <c:pt idx="9">
                  <c:v>0.28742514970059879</c:v>
                </c:pt>
                <c:pt idx="10">
                  <c:v>11.84</c:v>
                </c:pt>
              </c:numCache>
            </c:numRef>
          </c:val>
          <c:smooth val="0"/>
          <c:extLst>
            <c:ext xmlns:c16="http://schemas.microsoft.com/office/drawing/2014/chart" uri="{C3380CC4-5D6E-409C-BE32-E72D297353CC}">
              <c16:uniqueId val="{00000001-1375-43A2-85B3-1C6BA33FEF63}"/>
            </c:ext>
          </c:extLst>
        </c:ser>
        <c:dLbls>
          <c:showLegendKey val="0"/>
          <c:showVal val="0"/>
          <c:showCatName val="0"/>
          <c:showSerName val="0"/>
          <c:showPercent val="0"/>
          <c:showBubbleSize val="0"/>
        </c:dLbls>
        <c:smooth val="0"/>
        <c:axId val="217058688"/>
        <c:axId val="217085440"/>
      </c:lineChart>
      <c:catAx>
        <c:axId val="217058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85440"/>
        <c:crosses val="autoZero"/>
        <c:auto val="1"/>
        <c:lblAlgn val="ctr"/>
        <c:lblOffset val="100"/>
        <c:noMultiLvlLbl val="0"/>
      </c:catAx>
      <c:valAx>
        <c:axId val="217085440"/>
        <c:scaling>
          <c:orientation val="minMax"/>
          <c:max val="4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Count/liter</a:t>
                </a:r>
                <a:endParaRPr lang="en-US" baseline="30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058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4B-CS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CountLiter2016!$AL$2</c:f>
              <c:strCache>
                <c:ptCount val="1"/>
                <c:pt idx="0">
                  <c:v>Microcrustacea</c:v>
                </c:pt>
              </c:strCache>
            </c:strRef>
          </c:tx>
          <c:spPr>
            <a:ln w="28575" cap="rnd">
              <a:solidFill>
                <a:schemeClr val="accent2">
                  <a:lumMod val="40000"/>
                  <a:lumOff val="60000"/>
                </a:schemeClr>
              </a:solidFill>
              <a:round/>
            </a:ln>
            <a:effectLst/>
          </c:spPr>
          <c:marker>
            <c:symbol val="none"/>
          </c:marker>
          <c:val>
            <c:numRef>
              <c:f>CountLiter2016!$AL$3:$AL$13</c:f>
              <c:numCache>
                <c:formatCode>General</c:formatCode>
                <c:ptCount val="11"/>
                <c:pt idx="0">
                  <c:v>79.7</c:v>
                </c:pt>
                <c:pt idx="1">
                  <c:v>223.43333333333334</c:v>
                </c:pt>
                <c:pt idx="2">
                  <c:v>164.40506329113924</c:v>
                </c:pt>
                <c:pt idx="3">
                  <c:v>136.07499999999999</c:v>
                </c:pt>
                <c:pt idx="4">
                  <c:v>162.49645390070921</c:v>
                </c:pt>
                <c:pt idx="5">
                  <c:v>34.082191780821915</c:v>
                </c:pt>
                <c:pt idx="6">
                  <c:v>141.10256410256412</c:v>
                </c:pt>
                <c:pt idx="8">
                  <c:v>277.96428571428572</c:v>
                </c:pt>
                <c:pt idx="9">
                  <c:v>240.52631578947367</c:v>
                </c:pt>
                <c:pt idx="10">
                  <c:v>145.64102564102564</c:v>
                </c:pt>
              </c:numCache>
            </c:numRef>
          </c:val>
          <c:smooth val="0"/>
          <c:extLst>
            <c:ext xmlns:c16="http://schemas.microsoft.com/office/drawing/2014/chart" uri="{C3380CC4-5D6E-409C-BE32-E72D297353CC}">
              <c16:uniqueId val="{00000000-2015-4164-A3F3-2D7BC70B2574}"/>
            </c:ext>
          </c:extLst>
        </c:ser>
        <c:ser>
          <c:idx val="2"/>
          <c:order val="1"/>
          <c:tx>
            <c:strRef>
              <c:f>CountLiter2016!$AK$2</c:f>
              <c:strCache>
                <c:ptCount val="1"/>
                <c:pt idx="0">
                  <c:v>Arachnid</c:v>
                </c:pt>
              </c:strCache>
            </c:strRef>
          </c:tx>
          <c:spPr>
            <a:ln w="28575" cap="rnd">
              <a:solidFill>
                <a:srgbClr val="C00000"/>
              </a:solidFill>
              <a:round/>
            </a:ln>
            <a:effectLst/>
          </c:spPr>
          <c:marker>
            <c:symbol val="none"/>
          </c:marker>
          <c:val>
            <c:numRef>
              <c:f>CountLiter2016!$AK$3:$AK$13</c:f>
              <c:numCache>
                <c:formatCode>General</c:formatCode>
                <c:ptCount val="11"/>
                <c:pt idx="0">
                  <c:v>0</c:v>
                </c:pt>
                <c:pt idx="1">
                  <c:v>0</c:v>
                </c:pt>
                <c:pt idx="2">
                  <c:v>0</c:v>
                </c:pt>
                <c:pt idx="3">
                  <c:v>0</c:v>
                </c:pt>
                <c:pt idx="4">
                  <c:v>0</c:v>
                </c:pt>
                <c:pt idx="5">
                  <c:v>0</c:v>
                </c:pt>
                <c:pt idx="6">
                  <c:v>0</c:v>
                </c:pt>
                <c:pt idx="8">
                  <c:v>0</c:v>
                </c:pt>
                <c:pt idx="9">
                  <c:v>0</c:v>
                </c:pt>
                <c:pt idx="10">
                  <c:v>15.897435897435898</c:v>
                </c:pt>
              </c:numCache>
            </c:numRef>
          </c:val>
          <c:smooth val="0"/>
          <c:extLst>
            <c:ext xmlns:c16="http://schemas.microsoft.com/office/drawing/2014/chart" uri="{C3380CC4-5D6E-409C-BE32-E72D297353CC}">
              <c16:uniqueId val="{00000001-2015-4164-A3F3-2D7BC70B2574}"/>
            </c:ext>
          </c:extLst>
        </c:ser>
        <c:dLbls>
          <c:showLegendKey val="0"/>
          <c:showVal val="0"/>
          <c:showCatName val="0"/>
          <c:showSerName val="0"/>
          <c:showPercent val="0"/>
          <c:showBubbleSize val="0"/>
        </c:dLbls>
        <c:smooth val="0"/>
        <c:axId val="217133824"/>
        <c:axId val="217135744"/>
      </c:lineChart>
      <c:catAx>
        <c:axId val="21713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35744"/>
        <c:crosses val="autoZero"/>
        <c:auto val="1"/>
        <c:lblAlgn val="ctr"/>
        <c:lblOffset val="100"/>
        <c:noMultiLvlLbl val="0"/>
      </c:catAx>
      <c:valAx>
        <c:axId val="217135744"/>
        <c:scaling>
          <c:orientation val="minMax"/>
          <c:max val="4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Count/liter</a:t>
                </a:r>
                <a:endParaRPr lang="en-US" baseline="30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338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4B-ESB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CountLiter2016!$AM$2</c:f>
              <c:strCache>
                <c:ptCount val="1"/>
                <c:pt idx="0">
                  <c:v>Microcrustacea</c:v>
                </c:pt>
              </c:strCache>
            </c:strRef>
          </c:tx>
          <c:spPr>
            <a:ln w="28575" cap="rnd">
              <a:solidFill>
                <a:schemeClr val="accent2">
                  <a:lumMod val="40000"/>
                  <a:lumOff val="60000"/>
                </a:schemeClr>
              </a:solidFill>
              <a:round/>
            </a:ln>
            <a:effectLst/>
          </c:spPr>
          <c:marker>
            <c:symbol val="none"/>
          </c:marker>
          <c:val>
            <c:numRef>
              <c:f>CountLiter2016!$AM$3:$AM$13</c:f>
              <c:numCache>
                <c:formatCode>General</c:formatCode>
                <c:ptCount val="11"/>
                <c:pt idx="0">
                  <c:v>165.45</c:v>
                </c:pt>
                <c:pt idx="1">
                  <c:v>74.325000000000003</c:v>
                </c:pt>
                <c:pt idx="2">
                  <c:v>150.75</c:v>
                </c:pt>
                <c:pt idx="3">
                  <c:v>376.25</c:v>
                </c:pt>
                <c:pt idx="4">
                  <c:v>121.11392405063292</c:v>
                </c:pt>
                <c:pt idx="5">
                  <c:v>117.45945945945945</c:v>
                </c:pt>
                <c:pt idx="6">
                  <c:v>135.07894736842104</c:v>
                </c:pt>
                <c:pt idx="8">
                  <c:v>26.684210526315791</c:v>
                </c:pt>
                <c:pt idx="9">
                  <c:v>47.050359712230218</c:v>
                </c:pt>
              </c:numCache>
            </c:numRef>
          </c:val>
          <c:smooth val="0"/>
          <c:extLst>
            <c:ext xmlns:c16="http://schemas.microsoft.com/office/drawing/2014/chart" uri="{C3380CC4-5D6E-409C-BE32-E72D297353CC}">
              <c16:uniqueId val="{00000000-8071-43F1-8A2D-B4F683EFF0E0}"/>
            </c:ext>
          </c:extLst>
        </c:ser>
        <c:dLbls>
          <c:showLegendKey val="0"/>
          <c:showVal val="0"/>
          <c:showCatName val="0"/>
          <c:showSerName val="0"/>
          <c:showPercent val="0"/>
          <c:showBubbleSize val="0"/>
        </c:dLbls>
        <c:smooth val="0"/>
        <c:axId val="215425792"/>
        <c:axId val="215427712"/>
      </c:lineChart>
      <c:catAx>
        <c:axId val="21542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27712"/>
        <c:crosses val="autoZero"/>
        <c:auto val="1"/>
        <c:lblAlgn val="ctr"/>
        <c:lblOffset val="100"/>
        <c:noMultiLvlLbl val="0"/>
      </c:catAx>
      <c:valAx>
        <c:axId val="215427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/liter</a:t>
                </a:r>
                <a:endParaRPr lang="en-US" baseline="30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25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4B-CS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'RA52016'!$AO$2</c:f>
              <c:strCache>
                <c:ptCount val="1"/>
                <c:pt idx="0">
                  <c:v>Microcrustacea</c:v>
                </c:pt>
              </c:strCache>
            </c:strRef>
          </c:tx>
          <c:spPr>
            <a:ln w="28575" cap="rnd">
              <a:solidFill>
                <a:schemeClr val="accent2">
                  <a:lumMod val="40000"/>
                  <a:lumOff val="60000"/>
                </a:schemeClr>
              </a:solidFill>
              <a:round/>
            </a:ln>
            <a:effectLst/>
          </c:spPr>
          <c:marker>
            <c:symbol val="none"/>
          </c:marker>
          <c:val>
            <c:numRef>
              <c:f>'RA52016'!$AO$3:$AO$13</c:f>
              <c:numCache>
                <c:formatCode>General</c:formatCode>
                <c:ptCount val="11"/>
                <c:pt idx="0">
                  <c:v>0.98852713178294604</c:v>
                </c:pt>
                <c:pt idx="1">
                  <c:v>0.98342136150234705</c:v>
                </c:pt>
                <c:pt idx="2">
                  <c:v>0.97448979591836704</c:v>
                </c:pt>
                <c:pt idx="3">
                  <c:v>0.99816614707500495</c:v>
                </c:pt>
                <c:pt idx="4">
                  <c:v>0.99083203597993397</c:v>
                </c:pt>
                <c:pt idx="5">
                  <c:v>0.97187500000000004</c:v>
                </c:pt>
                <c:pt idx="6">
                  <c:v>0.96594698964367198</c:v>
                </c:pt>
                <c:pt idx="8">
                  <c:v>0.98456672991777405</c:v>
                </c:pt>
                <c:pt idx="9">
                  <c:v>0.95059802392095705</c:v>
                </c:pt>
                <c:pt idx="10">
                  <c:v>0.888610763454318</c:v>
                </c:pt>
              </c:numCache>
            </c:numRef>
          </c:val>
          <c:smooth val="0"/>
          <c:extLst>
            <c:ext xmlns:c16="http://schemas.microsoft.com/office/drawing/2014/chart" uri="{C3380CC4-5D6E-409C-BE32-E72D297353CC}">
              <c16:uniqueId val="{00000001-D7FE-402F-9DD1-0D721253969D}"/>
            </c:ext>
          </c:extLst>
        </c:ser>
        <c:ser>
          <c:idx val="2"/>
          <c:order val="1"/>
          <c:tx>
            <c:strRef>
              <c:f>'RA52016'!$AN$2</c:f>
              <c:strCache>
                <c:ptCount val="1"/>
                <c:pt idx="0">
                  <c:v>Arachnid</c:v>
                </c:pt>
              </c:strCache>
            </c:strRef>
          </c:tx>
          <c:spPr>
            <a:ln w="28575" cap="rnd">
              <a:solidFill>
                <a:schemeClr val="accent2">
                  <a:lumMod val="75000"/>
                </a:schemeClr>
              </a:solidFill>
              <a:round/>
            </a:ln>
            <a:effectLst/>
          </c:spPr>
          <c:marker>
            <c:symbol val="none"/>
          </c:marker>
          <c:val>
            <c:numRef>
              <c:f>'RA52016'!$AN$3:$AN$13</c:f>
              <c:numCache>
                <c:formatCode>General</c:formatCode>
                <c:ptCount val="11"/>
                <c:pt idx="0">
                  <c:v>0</c:v>
                </c:pt>
                <c:pt idx="1">
                  <c:v>0</c:v>
                </c:pt>
                <c:pt idx="2">
                  <c:v>0</c:v>
                </c:pt>
                <c:pt idx="3">
                  <c:v>0</c:v>
                </c:pt>
                <c:pt idx="4">
                  <c:v>0</c:v>
                </c:pt>
                <c:pt idx="5">
                  <c:v>0</c:v>
                </c:pt>
                <c:pt idx="6">
                  <c:v>0</c:v>
                </c:pt>
                <c:pt idx="8">
                  <c:v>0</c:v>
                </c:pt>
                <c:pt idx="9">
                  <c:v>0</c:v>
                </c:pt>
                <c:pt idx="10">
                  <c:v>9.6996245306633297E-2</c:v>
                </c:pt>
              </c:numCache>
            </c:numRef>
          </c:val>
          <c:smooth val="0"/>
          <c:extLst>
            <c:ext xmlns:c16="http://schemas.microsoft.com/office/drawing/2014/chart" uri="{C3380CC4-5D6E-409C-BE32-E72D297353CC}">
              <c16:uniqueId val="{00000002-D7FE-402F-9DD1-0D721253969D}"/>
            </c:ext>
          </c:extLst>
        </c:ser>
        <c:dLbls>
          <c:showLegendKey val="0"/>
          <c:showVal val="0"/>
          <c:showCatName val="0"/>
          <c:showSerName val="0"/>
          <c:showPercent val="0"/>
          <c:showBubbleSize val="0"/>
        </c:dLbls>
        <c:smooth val="0"/>
        <c:axId val="194019328"/>
        <c:axId val="194021248"/>
      </c:lineChart>
      <c:catAx>
        <c:axId val="19401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21248"/>
        <c:crosses val="autoZero"/>
        <c:auto val="1"/>
        <c:lblAlgn val="ctr"/>
        <c:lblOffset val="100"/>
        <c:noMultiLvlLbl val="0"/>
      </c:catAx>
      <c:valAx>
        <c:axId val="194021248"/>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Relative 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9328"/>
        <c:crosses val="autoZero"/>
        <c:crossBetween val="between"/>
      </c:valAx>
      <c:spPr>
        <a:noFill/>
        <a:ln>
          <a:noFill/>
        </a:ln>
        <a:effectLst/>
      </c:spPr>
    </c:plotArea>
    <c:legend>
      <c:legendPos val="b"/>
      <c:layout>
        <c:manualLayout>
          <c:xMode val="edge"/>
          <c:yMode val="edge"/>
          <c:x val="7.0826771653543117E-3"/>
          <c:y val="0.74479002624671919"/>
          <c:w val="0.99139020122484689"/>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4B-ESB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'RA52016'!$AP$2</c:f>
              <c:strCache>
                <c:ptCount val="1"/>
                <c:pt idx="0">
                  <c:v>Microcrustacea</c:v>
                </c:pt>
              </c:strCache>
            </c:strRef>
          </c:tx>
          <c:spPr>
            <a:ln w="28575" cap="rnd">
              <a:solidFill>
                <a:schemeClr val="accent2">
                  <a:lumMod val="40000"/>
                  <a:lumOff val="60000"/>
                </a:schemeClr>
              </a:solidFill>
              <a:round/>
            </a:ln>
            <a:effectLst/>
          </c:spPr>
          <c:marker>
            <c:symbol val="none"/>
          </c:marker>
          <c:val>
            <c:numRef>
              <c:f>'RA52016'!$AP$3:$AP$13</c:f>
              <c:numCache>
                <c:formatCode>General</c:formatCode>
                <c:ptCount val="11"/>
                <c:pt idx="0">
                  <c:v>0.96924428822495601</c:v>
                </c:pt>
                <c:pt idx="1">
                  <c:v>0.96027131782945696</c:v>
                </c:pt>
                <c:pt idx="2">
                  <c:v>0.95260663507109</c:v>
                </c:pt>
                <c:pt idx="3">
                  <c:v>0.99143610013175199</c:v>
                </c:pt>
                <c:pt idx="4">
                  <c:v>0.98375488381657406</c:v>
                </c:pt>
                <c:pt idx="5">
                  <c:v>0.97052255471192495</c:v>
                </c:pt>
                <c:pt idx="6">
                  <c:v>0.97864632983794098</c:v>
                </c:pt>
                <c:pt idx="8">
                  <c:v>0.97593840230991302</c:v>
                </c:pt>
                <c:pt idx="9">
                  <c:v>0.99938875305623498</c:v>
                </c:pt>
              </c:numCache>
            </c:numRef>
          </c:val>
          <c:smooth val="0"/>
          <c:extLst>
            <c:ext xmlns:c16="http://schemas.microsoft.com/office/drawing/2014/chart" uri="{C3380CC4-5D6E-409C-BE32-E72D297353CC}">
              <c16:uniqueId val="{00000001-556C-45C8-A3BC-93DD2062D82E}"/>
            </c:ext>
          </c:extLst>
        </c:ser>
        <c:dLbls>
          <c:showLegendKey val="0"/>
          <c:showVal val="0"/>
          <c:showCatName val="0"/>
          <c:showSerName val="0"/>
          <c:showPercent val="0"/>
          <c:showBubbleSize val="0"/>
        </c:dLbls>
        <c:smooth val="0"/>
        <c:axId val="194050688"/>
        <c:axId val="194736896"/>
      </c:lineChart>
      <c:catAx>
        <c:axId val="19405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36896"/>
        <c:crosses val="autoZero"/>
        <c:auto val="1"/>
        <c:lblAlgn val="ctr"/>
        <c:lblOffset val="100"/>
        <c:noMultiLvlLbl val="0"/>
      </c:catAx>
      <c:valAx>
        <c:axId val="194736896"/>
        <c:scaling>
          <c:orientation val="minMax"/>
          <c:max val="1"/>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Relative 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0688"/>
        <c:crosses val="autoZero"/>
        <c:crossBetween val="between"/>
        <c:majorUnit val="0.2"/>
      </c:valAx>
      <c:spPr>
        <a:noFill/>
        <a:ln>
          <a:noFill/>
        </a:ln>
        <a:effectLst/>
      </c:spPr>
    </c:plotArea>
    <c:legend>
      <c:legendPos val="b"/>
      <c:layout>
        <c:manualLayout>
          <c:xMode val="edge"/>
          <c:yMode val="edge"/>
          <c:x val="7.0826771653543117E-3"/>
          <c:y val="0.74479002624671919"/>
          <c:w val="0.99139020122484689"/>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Reach 2A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633383111593808"/>
          <c:y val="0.10543378995433791"/>
          <c:w val="0.83205697348176311"/>
          <c:h val="0.52685542731816049"/>
        </c:manualLayout>
      </c:layout>
      <c:lineChart>
        <c:grouping val="standard"/>
        <c:varyColors val="0"/>
        <c:ser>
          <c:idx val="0"/>
          <c:order val="0"/>
          <c:tx>
            <c:strRef>
              <c:f>'RA52016'!$AJ$2</c:f>
              <c:strCache>
                <c:ptCount val="1"/>
                <c:pt idx="0">
                  <c:v>Insecta-Diptera</c:v>
                </c:pt>
              </c:strCache>
            </c:strRef>
          </c:tx>
          <c:spPr>
            <a:ln w="28575" cap="rnd">
              <a:solidFill>
                <a:schemeClr val="tx1">
                  <a:lumMod val="50000"/>
                  <a:lumOff val="50000"/>
                </a:schemeClr>
              </a:solidFill>
              <a:round/>
            </a:ln>
            <a:effectLst/>
          </c:spPr>
          <c:marker>
            <c:symbol val="none"/>
          </c:marker>
          <c:val>
            <c:numRef>
              <c:f>'RA52016'!$AJ$3:$AJ$13</c:f>
              <c:numCache>
                <c:formatCode>General</c:formatCode>
                <c:ptCount val="11"/>
                <c:pt idx="0">
                  <c:v>0.28155339805825202</c:v>
                </c:pt>
                <c:pt idx="3">
                  <c:v>0.15107913669064699</c:v>
                </c:pt>
                <c:pt idx="4">
                  <c:v>0.43256578947368401</c:v>
                </c:pt>
                <c:pt idx="5">
                  <c:v>9.0592334494773497E-2</c:v>
                </c:pt>
                <c:pt idx="6">
                  <c:v>0.24637681159420299</c:v>
                </c:pt>
                <c:pt idx="8">
                  <c:v>0.37987012987013002</c:v>
                </c:pt>
                <c:pt idx="9">
                  <c:v>0.26050420168067201</c:v>
                </c:pt>
                <c:pt idx="10">
                  <c:v>0.35294117647058798</c:v>
                </c:pt>
              </c:numCache>
            </c:numRef>
          </c:val>
          <c:smooth val="0"/>
          <c:extLst>
            <c:ext xmlns:c16="http://schemas.microsoft.com/office/drawing/2014/chart" uri="{C3380CC4-5D6E-409C-BE32-E72D297353CC}">
              <c16:uniqueId val="{00000000-2179-4120-BF0F-8517A242DD2C}"/>
            </c:ext>
          </c:extLst>
        </c:ser>
        <c:ser>
          <c:idx val="1"/>
          <c:order val="1"/>
          <c:tx>
            <c:strRef>
              <c:f>'RA52016'!$AL$2</c:f>
              <c:strCache>
                <c:ptCount val="1"/>
                <c:pt idx="0">
                  <c:v>Microcrustacea</c:v>
                </c:pt>
              </c:strCache>
            </c:strRef>
          </c:tx>
          <c:spPr>
            <a:ln w="28575" cap="rnd">
              <a:solidFill>
                <a:schemeClr val="accent2">
                  <a:lumMod val="40000"/>
                  <a:lumOff val="60000"/>
                </a:schemeClr>
              </a:solidFill>
              <a:round/>
            </a:ln>
            <a:effectLst/>
          </c:spPr>
          <c:marker>
            <c:symbol val="none"/>
          </c:marker>
          <c:val>
            <c:numRef>
              <c:f>'RA52016'!$AL$3:$AL$13</c:f>
              <c:numCache>
                <c:formatCode>General</c:formatCode>
                <c:ptCount val="11"/>
                <c:pt idx="0">
                  <c:v>0.66019417475728204</c:v>
                </c:pt>
                <c:pt idx="3">
                  <c:v>0.69064748201438897</c:v>
                </c:pt>
                <c:pt idx="4">
                  <c:v>0.45559210526315802</c:v>
                </c:pt>
                <c:pt idx="5">
                  <c:v>0.90243902439024404</c:v>
                </c:pt>
                <c:pt idx="6">
                  <c:v>0.66666666666666696</c:v>
                </c:pt>
                <c:pt idx="8">
                  <c:v>0.50974025974026005</c:v>
                </c:pt>
                <c:pt idx="9">
                  <c:v>0.52661064425770299</c:v>
                </c:pt>
                <c:pt idx="10">
                  <c:v>0.58823529411764697</c:v>
                </c:pt>
              </c:numCache>
            </c:numRef>
          </c:val>
          <c:smooth val="0"/>
          <c:extLst>
            <c:ext xmlns:c16="http://schemas.microsoft.com/office/drawing/2014/chart" uri="{C3380CC4-5D6E-409C-BE32-E72D297353CC}">
              <c16:uniqueId val="{00000001-2179-4120-BF0F-8517A242DD2C}"/>
            </c:ext>
          </c:extLst>
        </c:ser>
        <c:ser>
          <c:idx val="2"/>
          <c:order val="2"/>
          <c:tx>
            <c:strRef>
              <c:f>'RA52016'!$AI$2</c:f>
              <c:strCache>
                <c:ptCount val="1"/>
                <c:pt idx="0">
                  <c:v>Arachnid</c:v>
                </c:pt>
              </c:strCache>
            </c:strRef>
          </c:tx>
          <c:spPr>
            <a:ln w="28575" cap="rnd">
              <a:solidFill>
                <a:schemeClr val="accent2">
                  <a:lumMod val="75000"/>
                </a:schemeClr>
              </a:solidFill>
              <a:round/>
            </a:ln>
            <a:effectLst/>
          </c:spPr>
          <c:marker>
            <c:symbol val="none"/>
          </c:marker>
          <c:val>
            <c:numRef>
              <c:f>'RA52016'!$AI$3:$AI$13</c:f>
              <c:numCache>
                <c:formatCode>General</c:formatCode>
                <c:ptCount val="11"/>
                <c:pt idx="0">
                  <c:v>0</c:v>
                </c:pt>
                <c:pt idx="3">
                  <c:v>8.6330935251798593E-2</c:v>
                </c:pt>
                <c:pt idx="4">
                  <c:v>0</c:v>
                </c:pt>
                <c:pt idx="5">
                  <c:v>0</c:v>
                </c:pt>
                <c:pt idx="6">
                  <c:v>0</c:v>
                </c:pt>
                <c:pt idx="8">
                  <c:v>0</c:v>
                </c:pt>
                <c:pt idx="9">
                  <c:v>5.3221288515406202E-2</c:v>
                </c:pt>
                <c:pt idx="10">
                  <c:v>0</c:v>
                </c:pt>
              </c:numCache>
            </c:numRef>
          </c:val>
          <c:smooth val="0"/>
          <c:extLst>
            <c:ext xmlns:c16="http://schemas.microsoft.com/office/drawing/2014/chart" uri="{C3380CC4-5D6E-409C-BE32-E72D297353CC}">
              <c16:uniqueId val="{00000002-2179-4120-BF0F-8517A242DD2C}"/>
            </c:ext>
          </c:extLst>
        </c:ser>
        <c:ser>
          <c:idx val="3"/>
          <c:order val="3"/>
          <c:tx>
            <c:strRef>
              <c:f>'RA52016'!$AK$2</c:f>
              <c:strCache>
                <c:ptCount val="1"/>
                <c:pt idx="0">
                  <c:v>Insecta-Ephemeroptera</c:v>
                </c:pt>
              </c:strCache>
            </c:strRef>
          </c:tx>
          <c:spPr>
            <a:ln w="28575" cap="rnd">
              <a:solidFill>
                <a:schemeClr val="bg1">
                  <a:lumMod val="85000"/>
                </a:schemeClr>
              </a:solidFill>
              <a:round/>
            </a:ln>
            <a:effectLst/>
          </c:spPr>
          <c:marker>
            <c:symbol val="none"/>
          </c:marker>
          <c:val>
            <c:numRef>
              <c:f>'RA52016'!$AK$3:$AK$13</c:f>
              <c:numCache>
                <c:formatCode>General</c:formatCode>
                <c:ptCount val="11"/>
                <c:pt idx="0">
                  <c:v>0</c:v>
                </c:pt>
                <c:pt idx="3">
                  <c:v>0</c:v>
                </c:pt>
                <c:pt idx="4">
                  <c:v>0</c:v>
                </c:pt>
                <c:pt idx="5">
                  <c:v>0</c:v>
                </c:pt>
                <c:pt idx="6">
                  <c:v>0</c:v>
                </c:pt>
                <c:pt idx="8">
                  <c:v>4.5454545454545497E-2</c:v>
                </c:pt>
                <c:pt idx="9">
                  <c:v>8.40336134453782E-2</c:v>
                </c:pt>
                <c:pt idx="10">
                  <c:v>0</c:v>
                </c:pt>
              </c:numCache>
            </c:numRef>
          </c:val>
          <c:smooth val="0"/>
          <c:extLst>
            <c:ext xmlns:c16="http://schemas.microsoft.com/office/drawing/2014/chart" uri="{C3380CC4-5D6E-409C-BE32-E72D297353CC}">
              <c16:uniqueId val="{00000003-2179-4120-BF0F-8517A242DD2C}"/>
            </c:ext>
          </c:extLst>
        </c:ser>
        <c:ser>
          <c:idx val="4"/>
          <c:order val="4"/>
          <c:tx>
            <c:strRef>
              <c:f>'RA52016'!$AM$2</c:f>
              <c:strCache>
                <c:ptCount val="1"/>
                <c:pt idx="0">
                  <c:v>Tardigrada</c:v>
                </c:pt>
              </c:strCache>
            </c:strRef>
          </c:tx>
          <c:spPr>
            <a:ln w="28575" cap="rnd">
              <a:solidFill>
                <a:schemeClr val="accent1"/>
              </a:solidFill>
              <a:round/>
            </a:ln>
            <a:effectLst/>
          </c:spPr>
          <c:marker>
            <c:symbol val="none"/>
          </c:marker>
          <c:val>
            <c:numRef>
              <c:f>'RA52016'!$AM$3:$AM$13</c:f>
              <c:numCache>
                <c:formatCode>General</c:formatCode>
                <c:ptCount val="11"/>
                <c:pt idx="0">
                  <c:v>0</c:v>
                </c:pt>
                <c:pt idx="3">
                  <c:v>0</c:v>
                </c:pt>
                <c:pt idx="4">
                  <c:v>5.5921052631578899E-2</c:v>
                </c:pt>
                <c:pt idx="5">
                  <c:v>0</c:v>
                </c:pt>
                <c:pt idx="6">
                  <c:v>0</c:v>
                </c:pt>
                <c:pt idx="8">
                  <c:v>0</c:v>
                </c:pt>
                <c:pt idx="9">
                  <c:v>0</c:v>
                </c:pt>
                <c:pt idx="10">
                  <c:v>0</c:v>
                </c:pt>
              </c:numCache>
            </c:numRef>
          </c:val>
          <c:smooth val="0"/>
          <c:extLst>
            <c:ext xmlns:c16="http://schemas.microsoft.com/office/drawing/2014/chart" uri="{C3380CC4-5D6E-409C-BE32-E72D297353CC}">
              <c16:uniqueId val="{00000004-2179-4120-BF0F-8517A242DD2C}"/>
            </c:ext>
          </c:extLst>
        </c:ser>
        <c:dLbls>
          <c:showLegendKey val="0"/>
          <c:showVal val="0"/>
          <c:showCatName val="0"/>
          <c:showSerName val="0"/>
          <c:showPercent val="0"/>
          <c:showBubbleSize val="0"/>
        </c:dLbls>
        <c:smooth val="0"/>
        <c:axId val="194783488"/>
        <c:axId val="194802048"/>
      </c:lineChart>
      <c:catAx>
        <c:axId val="19478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02048"/>
        <c:crosses val="autoZero"/>
        <c:auto val="1"/>
        <c:lblAlgn val="ctr"/>
        <c:lblOffset val="100"/>
        <c:noMultiLvlLbl val="0"/>
      </c:catAx>
      <c:valAx>
        <c:axId val="194802048"/>
        <c:scaling>
          <c:orientation val="minMax"/>
          <c:max val="1"/>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Relative Abundance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3488"/>
        <c:crosses val="autoZero"/>
        <c:crossBetween val="between"/>
      </c:valAx>
      <c:spPr>
        <a:noFill/>
        <a:ln>
          <a:noFill/>
        </a:ln>
        <a:effectLst/>
      </c:spPr>
    </c:plotArea>
    <c:legend>
      <c:legendPos val="b"/>
      <c:layout>
        <c:manualLayout>
          <c:xMode val="edge"/>
          <c:yMode val="edge"/>
          <c:x val="7.0827676712824691E-3"/>
          <c:y val="0.77218746629274082"/>
          <c:w val="0.99291723232871754"/>
          <c:h val="0.224316686441592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marker>
            <c:symbol val="circle"/>
            <c:size val="10"/>
            <c:spPr>
              <a:solidFill>
                <a:schemeClr val="tx1"/>
              </a:solidFill>
              <a:ln>
                <a:solidFill>
                  <a:schemeClr val="tx1"/>
                </a:solidFill>
              </a:ln>
            </c:spPr>
          </c:marker>
          <c:trendline>
            <c:trendlineType val="linear"/>
            <c:dispRSqr val="1"/>
            <c:dispEq val="1"/>
            <c:trendlineLbl>
              <c:layout>
                <c:manualLayout>
                  <c:x val="-0.44901914681268296"/>
                  <c:y val="-0.19881651655987553"/>
                </c:manualLayout>
              </c:layout>
              <c:numFmt formatCode="General" sourceLinked="0"/>
              <c:txPr>
                <a:bodyPr/>
                <a:lstStyle/>
                <a:p>
                  <a:pPr>
                    <a:defRPr sz="1600"/>
                  </a:pPr>
                  <a:endParaRPr lang="en-US"/>
                </a:p>
              </c:txPr>
            </c:trendlineLbl>
          </c:trendline>
          <c:xVal>
            <c:numRef>
              <c:f>CountLiter2016!$AF$51:$AF$56</c:f>
              <c:numCache>
                <c:formatCode>General</c:formatCode>
                <c:ptCount val="6"/>
                <c:pt idx="0">
                  <c:v>33.31</c:v>
                </c:pt>
                <c:pt idx="1">
                  <c:v>1.26</c:v>
                </c:pt>
                <c:pt idx="2">
                  <c:v>134.47</c:v>
                </c:pt>
                <c:pt idx="3">
                  <c:v>199.75</c:v>
                </c:pt>
                <c:pt idx="4">
                  <c:v>167.56</c:v>
                </c:pt>
                <c:pt idx="5">
                  <c:v>36.869999999999997</c:v>
                </c:pt>
              </c:numCache>
            </c:numRef>
          </c:xVal>
          <c:yVal>
            <c:numRef>
              <c:f>CountLiter2016!$AE$51:$AE$56</c:f>
              <c:numCache>
                <c:formatCode>General</c:formatCode>
                <c:ptCount val="6"/>
                <c:pt idx="0">
                  <c:v>0.59948280899999995</c:v>
                </c:pt>
                <c:pt idx="1">
                  <c:v>0.57248452000000005</c:v>
                </c:pt>
                <c:pt idx="2">
                  <c:v>0.67642020490476185</c:v>
                </c:pt>
                <c:pt idx="3">
                  <c:v>0.66638595386666677</c:v>
                </c:pt>
                <c:pt idx="4">
                  <c:v>0.83318221633333356</c:v>
                </c:pt>
                <c:pt idx="5">
                  <c:v>0.48095940107142854</c:v>
                </c:pt>
              </c:numCache>
            </c:numRef>
          </c:yVal>
          <c:smooth val="0"/>
          <c:extLst>
            <c:ext xmlns:c16="http://schemas.microsoft.com/office/drawing/2014/chart" uri="{C3380CC4-5D6E-409C-BE32-E72D297353CC}">
              <c16:uniqueId val="{00000001-0059-4062-A8D2-4CEE6691C9B9}"/>
            </c:ext>
          </c:extLst>
        </c:ser>
        <c:dLbls>
          <c:showLegendKey val="0"/>
          <c:showVal val="0"/>
          <c:showCatName val="0"/>
          <c:showSerName val="0"/>
          <c:showPercent val="0"/>
          <c:showBubbleSize val="0"/>
        </c:dLbls>
        <c:axId val="202465664"/>
        <c:axId val="202467584"/>
      </c:scatterChart>
      <c:valAx>
        <c:axId val="202465664"/>
        <c:scaling>
          <c:orientation val="minMax"/>
        </c:scaling>
        <c:delete val="0"/>
        <c:axPos val="b"/>
        <c:title>
          <c:tx>
            <c:rich>
              <a:bodyPr/>
              <a:lstStyle/>
              <a:p>
                <a:pPr>
                  <a:defRPr sz="1800"/>
                </a:pPr>
                <a:r>
                  <a:rPr lang="en-US" sz="1800"/>
                  <a:t>Prey</a:t>
                </a:r>
                <a:r>
                  <a:rPr lang="en-US" sz="1800" baseline="0"/>
                  <a:t> density (number l</a:t>
                </a:r>
                <a:r>
                  <a:rPr lang="en-US" sz="1800" baseline="30000"/>
                  <a:t>-1</a:t>
                </a:r>
                <a:r>
                  <a:rPr lang="en-US" sz="1800" baseline="0"/>
                  <a:t>)</a:t>
                </a:r>
              </a:p>
            </c:rich>
          </c:tx>
          <c:overlay val="0"/>
        </c:title>
        <c:numFmt formatCode="General" sourceLinked="1"/>
        <c:majorTickMark val="out"/>
        <c:minorTickMark val="none"/>
        <c:tickLblPos val="nextTo"/>
        <c:txPr>
          <a:bodyPr/>
          <a:lstStyle/>
          <a:p>
            <a:pPr>
              <a:defRPr sz="1600"/>
            </a:pPr>
            <a:endParaRPr lang="en-US"/>
          </a:p>
        </c:txPr>
        <c:crossAx val="202467584"/>
        <c:crosses val="autoZero"/>
        <c:crossBetween val="midCat"/>
      </c:valAx>
      <c:valAx>
        <c:axId val="202467584"/>
        <c:scaling>
          <c:orientation val="minMax"/>
          <c:min val="0.4"/>
        </c:scaling>
        <c:delete val="0"/>
        <c:axPos val="l"/>
        <c:title>
          <c:tx>
            <c:rich>
              <a:bodyPr rot="-5400000" vert="horz"/>
              <a:lstStyle/>
              <a:p>
                <a:pPr>
                  <a:defRPr sz="1800"/>
                </a:pPr>
                <a:r>
                  <a:rPr lang="en-US" sz="1800"/>
                  <a:t>Growth</a:t>
                </a:r>
                <a:r>
                  <a:rPr lang="en-US" sz="1800" baseline="0"/>
                  <a:t> rate (mm day</a:t>
                </a:r>
                <a:r>
                  <a:rPr lang="en-US" sz="1800" baseline="30000"/>
                  <a:t>-1</a:t>
                </a:r>
                <a:r>
                  <a:rPr lang="en-US" sz="1800" baseline="0"/>
                  <a:t>)</a:t>
                </a:r>
                <a:endParaRPr lang="en-US" sz="1800"/>
              </a:p>
            </c:rich>
          </c:tx>
          <c:overlay val="0"/>
        </c:title>
        <c:numFmt formatCode="#,##0.00" sourceLinked="0"/>
        <c:majorTickMark val="out"/>
        <c:minorTickMark val="none"/>
        <c:tickLblPos val="nextTo"/>
        <c:txPr>
          <a:bodyPr/>
          <a:lstStyle/>
          <a:p>
            <a:pPr>
              <a:defRPr sz="1600"/>
            </a:pPr>
            <a:endParaRPr lang="en-US"/>
          </a:p>
        </c:txPr>
        <c:crossAx val="202465664"/>
        <c:crosses val="autoZero"/>
        <c:crossBetween val="midCat"/>
      </c:valAx>
    </c:plotArea>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Prey abundance  Residual Plot</a:t>
            </a:r>
          </a:p>
        </c:rich>
      </c:tx>
      <c:overlay val="0"/>
    </c:title>
    <c:autoTitleDeleted val="0"/>
    <c:plotArea>
      <c:layout/>
      <c:scatterChart>
        <c:scatterStyle val="lineMarker"/>
        <c:varyColors val="0"/>
        <c:ser>
          <c:idx val="0"/>
          <c:order val="0"/>
          <c:spPr>
            <a:ln w="19050">
              <a:noFill/>
            </a:ln>
          </c:spPr>
          <c:xVal>
            <c:numRef>
              <c:f>CountLiter2016!$AF$51:$AF$56</c:f>
              <c:numCache>
                <c:formatCode>General</c:formatCode>
                <c:ptCount val="6"/>
                <c:pt idx="0">
                  <c:v>33.31</c:v>
                </c:pt>
                <c:pt idx="1">
                  <c:v>1.26</c:v>
                </c:pt>
                <c:pt idx="2">
                  <c:v>134.47</c:v>
                </c:pt>
                <c:pt idx="3">
                  <c:v>199.75</c:v>
                </c:pt>
                <c:pt idx="4">
                  <c:v>167.56</c:v>
                </c:pt>
                <c:pt idx="5">
                  <c:v>36.869999999999997</c:v>
                </c:pt>
              </c:numCache>
            </c:numRef>
          </c:xVal>
          <c:yVal>
            <c:numRef>
              <c:f>Sheet2!$C$26:$C$31</c:f>
              <c:numCache>
                <c:formatCode>General</c:formatCode>
                <c:ptCount val="6"/>
                <c:pt idx="0">
                  <c:v>2.3012498781582069E-2</c:v>
                </c:pt>
                <c:pt idx="1">
                  <c:v>-1.5627981809120839E-2</c:v>
                </c:pt>
                <c:pt idx="2">
                  <c:v>6.030092456830749E-2</c:v>
                </c:pt>
                <c:pt idx="3">
                  <c:v>-9.4482884527967048E-2</c:v>
                </c:pt>
                <c:pt idx="4">
                  <c:v>6.9090321045895853E-2</c:v>
                </c:pt>
                <c:pt idx="5">
                  <c:v>-4.2292878058697414E-2</c:v>
                </c:pt>
              </c:numCache>
            </c:numRef>
          </c:yVal>
          <c:smooth val="0"/>
          <c:extLst>
            <c:ext xmlns:c16="http://schemas.microsoft.com/office/drawing/2014/chart" uri="{C3380CC4-5D6E-409C-BE32-E72D297353CC}">
              <c16:uniqueId val="{00000000-4AA8-4351-9A27-E4578DB03B62}"/>
            </c:ext>
          </c:extLst>
        </c:ser>
        <c:dLbls>
          <c:showLegendKey val="0"/>
          <c:showVal val="0"/>
          <c:showCatName val="0"/>
          <c:showSerName val="0"/>
          <c:showPercent val="0"/>
          <c:showBubbleSize val="0"/>
        </c:dLbls>
        <c:axId val="167414400"/>
        <c:axId val="167408384"/>
      </c:scatterChart>
      <c:valAx>
        <c:axId val="167414400"/>
        <c:scaling>
          <c:orientation val="minMax"/>
        </c:scaling>
        <c:delete val="0"/>
        <c:axPos val="b"/>
        <c:title>
          <c:tx>
            <c:rich>
              <a:bodyPr/>
              <a:lstStyle/>
              <a:p>
                <a:pPr>
                  <a:defRPr/>
                </a:pPr>
                <a:r>
                  <a:rPr lang="en-US"/>
                  <a:t>Prey abundance</a:t>
                </a:r>
              </a:p>
            </c:rich>
          </c:tx>
          <c:overlay val="0"/>
        </c:title>
        <c:numFmt formatCode="General" sourceLinked="1"/>
        <c:majorTickMark val="out"/>
        <c:minorTickMark val="none"/>
        <c:tickLblPos val="nextTo"/>
        <c:crossAx val="167408384"/>
        <c:crosses val="autoZero"/>
        <c:crossBetween val="midCat"/>
      </c:valAx>
      <c:valAx>
        <c:axId val="16740838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7414400"/>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DO  Residual Plot</a:t>
            </a:r>
          </a:p>
        </c:rich>
      </c:tx>
      <c:overlay val="0"/>
    </c:title>
    <c:autoTitleDeleted val="0"/>
    <c:plotArea>
      <c:layout/>
      <c:scatterChart>
        <c:scatterStyle val="lineMarker"/>
        <c:varyColors val="0"/>
        <c:ser>
          <c:idx val="0"/>
          <c:order val="0"/>
          <c:spPr>
            <a:ln w="19050">
              <a:noFill/>
            </a:ln>
          </c:spPr>
          <c:xVal>
            <c:numRef>
              <c:f>CountLiter2016!$AG$51:$AG$56</c:f>
              <c:numCache>
                <c:formatCode>General</c:formatCode>
                <c:ptCount val="6"/>
                <c:pt idx="0">
                  <c:v>6.9</c:v>
                </c:pt>
                <c:pt idx="1">
                  <c:v>9.36</c:v>
                </c:pt>
                <c:pt idx="2">
                  <c:v>2.75</c:v>
                </c:pt>
                <c:pt idx="3">
                  <c:v>5.71</c:v>
                </c:pt>
                <c:pt idx="4">
                  <c:v>7.78</c:v>
                </c:pt>
                <c:pt idx="5">
                  <c:v>4.17</c:v>
                </c:pt>
              </c:numCache>
            </c:numRef>
          </c:xVal>
          <c:yVal>
            <c:numRef>
              <c:f>Sheet2!$C$26:$C$31</c:f>
              <c:numCache>
                <c:formatCode>General</c:formatCode>
                <c:ptCount val="6"/>
                <c:pt idx="0">
                  <c:v>2.3012498781582069E-2</c:v>
                </c:pt>
                <c:pt idx="1">
                  <c:v>-1.5627981809120839E-2</c:v>
                </c:pt>
                <c:pt idx="2">
                  <c:v>6.030092456830749E-2</c:v>
                </c:pt>
                <c:pt idx="3">
                  <c:v>-9.4482884527967048E-2</c:v>
                </c:pt>
                <c:pt idx="4">
                  <c:v>6.9090321045895853E-2</c:v>
                </c:pt>
                <c:pt idx="5">
                  <c:v>-4.2292878058697414E-2</c:v>
                </c:pt>
              </c:numCache>
            </c:numRef>
          </c:yVal>
          <c:smooth val="0"/>
          <c:extLst>
            <c:ext xmlns:c16="http://schemas.microsoft.com/office/drawing/2014/chart" uri="{C3380CC4-5D6E-409C-BE32-E72D297353CC}">
              <c16:uniqueId val="{00000000-A195-4BEE-B6DF-E2D78B773117}"/>
            </c:ext>
          </c:extLst>
        </c:ser>
        <c:dLbls>
          <c:showLegendKey val="0"/>
          <c:showVal val="0"/>
          <c:showCatName val="0"/>
          <c:showSerName val="0"/>
          <c:showPercent val="0"/>
          <c:showBubbleSize val="0"/>
        </c:dLbls>
        <c:axId val="230263040"/>
        <c:axId val="230256000"/>
      </c:scatterChart>
      <c:valAx>
        <c:axId val="230263040"/>
        <c:scaling>
          <c:orientation val="minMax"/>
        </c:scaling>
        <c:delete val="0"/>
        <c:axPos val="b"/>
        <c:title>
          <c:tx>
            <c:rich>
              <a:bodyPr/>
              <a:lstStyle/>
              <a:p>
                <a:pPr>
                  <a:defRPr/>
                </a:pPr>
                <a:r>
                  <a:rPr lang="en-US"/>
                  <a:t>DO</a:t>
                </a:r>
              </a:p>
            </c:rich>
          </c:tx>
          <c:overlay val="0"/>
        </c:title>
        <c:numFmt formatCode="General" sourceLinked="1"/>
        <c:majorTickMark val="out"/>
        <c:minorTickMark val="none"/>
        <c:tickLblPos val="nextTo"/>
        <c:crossAx val="230256000"/>
        <c:crosses val="autoZero"/>
        <c:crossBetween val="midCat"/>
      </c:valAx>
      <c:valAx>
        <c:axId val="23025600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23026304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Prey abundance Line Fit  Plot</a:t>
            </a:r>
          </a:p>
        </c:rich>
      </c:tx>
      <c:overlay val="0"/>
    </c:title>
    <c:autoTitleDeleted val="0"/>
    <c:plotArea>
      <c:layout/>
      <c:scatterChart>
        <c:scatterStyle val="lineMarker"/>
        <c:varyColors val="0"/>
        <c:ser>
          <c:idx val="0"/>
          <c:order val="0"/>
          <c:tx>
            <c:v>growth</c:v>
          </c:tx>
          <c:spPr>
            <a:ln w="19050">
              <a:noFill/>
            </a:ln>
          </c:spPr>
          <c:xVal>
            <c:numRef>
              <c:f>CountLiter2016!$AF$51:$AF$56</c:f>
              <c:numCache>
                <c:formatCode>General</c:formatCode>
                <c:ptCount val="6"/>
                <c:pt idx="0">
                  <c:v>33.31</c:v>
                </c:pt>
                <c:pt idx="1">
                  <c:v>1.26</c:v>
                </c:pt>
                <c:pt idx="2">
                  <c:v>134.47</c:v>
                </c:pt>
                <c:pt idx="3">
                  <c:v>199.75</c:v>
                </c:pt>
                <c:pt idx="4">
                  <c:v>167.56</c:v>
                </c:pt>
                <c:pt idx="5">
                  <c:v>36.869999999999997</c:v>
                </c:pt>
              </c:numCache>
            </c:numRef>
          </c:xVal>
          <c:yVal>
            <c:numRef>
              <c:f>CountLiter2016!$AE$51:$AE$56</c:f>
              <c:numCache>
                <c:formatCode>General</c:formatCode>
                <c:ptCount val="6"/>
                <c:pt idx="0">
                  <c:v>0.59948280899999995</c:v>
                </c:pt>
                <c:pt idx="1">
                  <c:v>0.57248452000000005</c:v>
                </c:pt>
                <c:pt idx="2">
                  <c:v>0.67642020490476185</c:v>
                </c:pt>
                <c:pt idx="3">
                  <c:v>0.66638595386666677</c:v>
                </c:pt>
                <c:pt idx="4">
                  <c:v>0.83318221633333356</c:v>
                </c:pt>
                <c:pt idx="5">
                  <c:v>0.48095940107142854</c:v>
                </c:pt>
              </c:numCache>
            </c:numRef>
          </c:yVal>
          <c:smooth val="0"/>
          <c:extLst>
            <c:ext xmlns:c16="http://schemas.microsoft.com/office/drawing/2014/chart" uri="{C3380CC4-5D6E-409C-BE32-E72D297353CC}">
              <c16:uniqueId val="{00000000-1346-4134-AF5A-3EE2141AD67B}"/>
            </c:ext>
          </c:extLst>
        </c:ser>
        <c:ser>
          <c:idx val="1"/>
          <c:order val="1"/>
          <c:tx>
            <c:v>Predicted growth</c:v>
          </c:tx>
          <c:spPr>
            <a:ln w="19050">
              <a:noFill/>
            </a:ln>
          </c:spPr>
          <c:xVal>
            <c:numRef>
              <c:f>CountLiter2016!$AF$51:$AF$56</c:f>
              <c:numCache>
                <c:formatCode>General</c:formatCode>
                <c:ptCount val="6"/>
                <c:pt idx="0">
                  <c:v>33.31</c:v>
                </c:pt>
                <c:pt idx="1">
                  <c:v>1.26</c:v>
                </c:pt>
                <c:pt idx="2">
                  <c:v>134.47</c:v>
                </c:pt>
                <c:pt idx="3">
                  <c:v>199.75</c:v>
                </c:pt>
                <c:pt idx="4">
                  <c:v>167.56</c:v>
                </c:pt>
                <c:pt idx="5">
                  <c:v>36.869999999999997</c:v>
                </c:pt>
              </c:numCache>
            </c:numRef>
          </c:xVal>
          <c:yVal>
            <c:numRef>
              <c:f>Sheet2!$B$26:$B$31</c:f>
              <c:numCache>
                <c:formatCode>General</c:formatCode>
                <c:ptCount val="6"/>
                <c:pt idx="0">
                  <c:v>0.57647031021841788</c:v>
                </c:pt>
                <c:pt idx="1">
                  <c:v>0.58811250180912089</c:v>
                </c:pt>
                <c:pt idx="2">
                  <c:v>0.61611928033645436</c:v>
                </c:pt>
                <c:pt idx="3">
                  <c:v>0.76086883839463382</c:v>
                </c:pt>
                <c:pt idx="4">
                  <c:v>0.76409189528743771</c:v>
                </c:pt>
                <c:pt idx="5">
                  <c:v>0.52325227913012595</c:v>
                </c:pt>
              </c:numCache>
            </c:numRef>
          </c:yVal>
          <c:smooth val="0"/>
          <c:extLst>
            <c:ext xmlns:c16="http://schemas.microsoft.com/office/drawing/2014/chart" uri="{C3380CC4-5D6E-409C-BE32-E72D297353CC}">
              <c16:uniqueId val="{00000001-1346-4134-AF5A-3EE2141AD67B}"/>
            </c:ext>
          </c:extLst>
        </c:ser>
        <c:dLbls>
          <c:showLegendKey val="0"/>
          <c:showVal val="0"/>
          <c:showCatName val="0"/>
          <c:showSerName val="0"/>
          <c:showPercent val="0"/>
          <c:showBubbleSize val="0"/>
        </c:dLbls>
        <c:axId val="231360000"/>
        <c:axId val="167392000"/>
      </c:scatterChart>
      <c:valAx>
        <c:axId val="231360000"/>
        <c:scaling>
          <c:orientation val="minMax"/>
        </c:scaling>
        <c:delete val="0"/>
        <c:axPos val="b"/>
        <c:title>
          <c:tx>
            <c:rich>
              <a:bodyPr/>
              <a:lstStyle/>
              <a:p>
                <a:pPr>
                  <a:defRPr/>
                </a:pPr>
                <a:r>
                  <a:rPr lang="en-US"/>
                  <a:t>Prey abundance</a:t>
                </a:r>
              </a:p>
            </c:rich>
          </c:tx>
          <c:overlay val="0"/>
        </c:title>
        <c:numFmt formatCode="General" sourceLinked="1"/>
        <c:majorTickMark val="out"/>
        <c:minorTickMark val="none"/>
        <c:tickLblPos val="nextTo"/>
        <c:crossAx val="167392000"/>
        <c:crosses val="autoZero"/>
        <c:crossBetween val="midCat"/>
      </c:valAx>
      <c:valAx>
        <c:axId val="167392000"/>
        <c:scaling>
          <c:orientation val="minMax"/>
        </c:scaling>
        <c:delete val="0"/>
        <c:axPos val="l"/>
        <c:title>
          <c:tx>
            <c:rich>
              <a:bodyPr/>
              <a:lstStyle/>
              <a:p>
                <a:pPr>
                  <a:defRPr/>
                </a:pPr>
                <a:r>
                  <a:rPr lang="en-US"/>
                  <a:t>growth</a:t>
                </a:r>
              </a:p>
            </c:rich>
          </c:tx>
          <c:overlay val="0"/>
        </c:title>
        <c:numFmt formatCode="General" sourceLinked="1"/>
        <c:majorTickMark val="out"/>
        <c:minorTickMark val="none"/>
        <c:tickLblPos val="nextTo"/>
        <c:crossAx val="2313600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DO Line Fit  Plot</a:t>
            </a:r>
          </a:p>
        </c:rich>
      </c:tx>
      <c:overlay val="0"/>
    </c:title>
    <c:autoTitleDeleted val="0"/>
    <c:plotArea>
      <c:layout/>
      <c:scatterChart>
        <c:scatterStyle val="lineMarker"/>
        <c:varyColors val="0"/>
        <c:ser>
          <c:idx val="0"/>
          <c:order val="0"/>
          <c:tx>
            <c:v>growth</c:v>
          </c:tx>
          <c:spPr>
            <a:ln w="19050">
              <a:noFill/>
            </a:ln>
          </c:spPr>
          <c:xVal>
            <c:numRef>
              <c:f>CountLiter2016!$AG$51:$AG$56</c:f>
              <c:numCache>
                <c:formatCode>General</c:formatCode>
                <c:ptCount val="6"/>
                <c:pt idx="0">
                  <c:v>6.9</c:v>
                </c:pt>
                <c:pt idx="1">
                  <c:v>9.36</c:v>
                </c:pt>
                <c:pt idx="2">
                  <c:v>2.75</c:v>
                </c:pt>
                <c:pt idx="3">
                  <c:v>5.71</c:v>
                </c:pt>
                <c:pt idx="4">
                  <c:v>7.78</c:v>
                </c:pt>
                <c:pt idx="5">
                  <c:v>4.17</c:v>
                </c:pt>
              </c:numCache>
            </c:numRef>
          </c:xVal>
          <c:yVal>
            <c:numRef>
              <c:f>CountLiter2016!$AE$51:$AE$56</c:f>
              <c:numCache>
                <c:formatCode>General</c:formatCode>
                <c:ptCount val="6"/>
                <c:pt idx="0">
                  <c:v>0.59948280899999995</c:v>
                </c:pt>
                <c:pt idx="1">
                  <c:v>0.57248452000000005</c:v>
                </c:pt>
                <c:pt idx="2">
                  <c:v>0.67642020490476185</c:v>
                </c:pt>
                <c:pt idx="3">
                  <c:v>0.66638595386666677</c:v>
                </c:pt>
                <c:pt idx="4">
                  <c:v>0.83318221633333356</c:v>
                </c:pt>
                <c:pt idx="5">
                  <c:v>0.48095940107142854</c:v>
                </c:pt>
              </c:numCache>
            </c:numRef>
          </c:yVal>
          <c:smooth val="0"/>
          <c:extLst>
            <c:ext xmlns:c16="http://schemas.microsoft.com/office/drawing/2014/chart" uri="{C3380CC4-5D6E-409C-BE32-E72D297353CC}">
              <c16:uniqueId val="{00000000-A9AD-42A3-9B3B-F3CC80A604B5}"/>
            </c:ext>
          </c:extLst>
        </c:ser>
        <c:ser>
          <c:idx val="1"/>
          <c:order val="1"/>
          <c:tx>
            <c:v>Predicted growth</c:v>
          </c:tx>
          <c:spPr>
            <a:ln w="19050">
              <a:noFill/>
            </a:ln>
          </c:spPr>
          <c:xVal>
            <c:numRef>
              <c:f>CountLiter2016!$AG$51:$AG$56</c:f>
              <c:numCache>
                <c:formatCode>General</c:formatCode>
                <c:ptCount val="6"/>
                <c:pt idx="0">
                  <c:v>6.9</c:v>
                </c:pt>
                <c:pt idx="1">
                  <c:v>9.36</c:v>
                </c:pt>
                <c:pt idx="2">
                  <c:v>2.75</c:v>
                </c:pt>
                <c:pt idx="3">
                  <c:v>5.71</c:v>
                </c:pt>
                <c:pt idx="4">
                  <c:v>7.78</c:v>
                </c:pt>
                <c:pt idx="5">
                  <c:v>4.17</c:v>
                </c:pt>
              </c:numCache>
            </c:numRef>
          </c:xVal>
          <c:yVal>
            <c:numRef>
              <c:f>Sheet2!$B$26:$B$31</c:f>
              <c:numCache>
                <c:formatCode>General</c:formatCode>
                <c:ptCount val="6"/>
                <c:pt idx="0">
                  <c:v>0.57647031021841788</c:v>
                </c:pt>
                <c:pt idx="1">
                  <c:v>0.58811250180912089</c:v>
                </c:pt>
                <c:pt idx="2">
                  <c:v>0.61611928033645436</c:v>
                </c:pt>
                <c:pt idx="3">
                  <c:v>0.76086883839463382</c:v>
                </c:pt>
                <c:pt idx="4">
                  <c:v>0.76409189528743771</c:v>
                </c:pt>
                <c:pt idx="5">
                  <c:v>0.52325227913012595</c:v>
                </c:pt>
              </c:numCache>
            </c:numRef>
          </c:yVal>
          <c:smooth val="0"/>
          <c:extLst>
            <c:ext xmlns:c16="http://schemas.microsoft.com/office/drawing/2014/chart" uri="{C3380CC4-5D6E-409C-BE32-E72D297353CC}">
              <c16:uniqueId val="{00000001-A9AD-42A3-9B3B-F3CC80A604B5}"/>
            </c:ext>
          </c:extLst>
        </c:ser>
        <c:dLbls>
          <c:showLegendKey val="0"/>
          <c:showVal val="0"/>
          <c:showCatName val="0"/>
          <c:showSerName val="0"/>
          <c:showPercent val="0"/>
          <c:showBubbleSize val="0"/>
        </c:dLbls>
        <c:axId val="194466560"/>
        <c:axId val="188577280"/>
      </c:scatterChart>
      <c:valAx>
        <c:axId val="194466560"/>
        <c:scaling>
          <c:orientation val="minMax"/>
        </c:scaling>
        <c:delete val="0"/>
        <c:axPos val="b"/>
        <c:title>
          <c:tx>
            <c:rich>
              <a:bodyPr/>
              <a:lstStyle/>
              <a:p>
                <a:pPr>
                  <a:defRPr/>
                </a:pPr>
                <a:r>
                  <a:rPr lang="en-US"/>
                  <a:t>DO</a:t>
                </a:r>
              </a:p>
            </c:rich>
          </c:tx>
          <c:overlay val="0"/>
        </c:title>
        <c:numFmt formatCode="General" sourceLinked="1"/>
        <c:majorTickMark val="out"/>
        <c:minorTickMark val="none"/>
        <c:tickLblPos val="nextTo"/>
        <c:crossAx val="188577280"/>
        <c:crosses val="autoZero"/>
        <c:crossBetween val="midCat"/>
      </c:valAx>
      <c:valAx>
        <c:axId val="188577280"/>
        <c:scaling>
          <c:orientation val="minMax"/>
        </c:scaling>
        <c:delete val="0"/>
        <c:axPos val="l"/>
        <c:title>
          <c:tx>
            <c:rich>
              <a:bodyPr/>
              <a:lstStyle/>
              <a:p>
                <a:pPr>
                  <a:defRPr/>
                </a:pPr>
                <a:r>
                  <a:rPr lang="en-US"/>
                  <a:t>growth</a:t>
                </a:r>
              </a:p>
            </c:rich>
          </c:tx>
          <c:overlay val="0"/>
        </c:title>
        <c:numFmt formatCode="General" sourceLinked="1"/>
        <c:majorTickMark val="out"/>
        <c:minorTickMark val="none"/>
        <c:tickLblPos val="nextTo"/>
        <c:crossAx val="1944665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30</xdr:col>
      <xdr:colOff>129540</xdr:colOff>
      <xdr:row>13</xdr:row>
      <xdr:rowOff>95250</xdr:rowOff>
    </xdr:from>
    <xdr:to>
      <xdr:col>36</xdr:col>
      <xdr:colOff>243840</xdr:colOff>
      <xdr:row>28</xdr:row>
      <xdr:rowOff>95250</xdr:rowOff>
    </xdr:to>
    <xdr:grpSp>
      <xdr:nvGrpSpPr>
        <xdr:cNvPr id="22" name="Group 21">
          <a:extLst>
            <a:ext uri="{FF2B5EF4-FFF2-40B4-BE49-F238E27FC236}">
              <a16:creationId xmlns:a16="http://schemas.microsoft.com/office/drawing/2014/main" id="{8D551FE1-7219-41B6-80B2-A06FFF973739}"/>
            </a:ext>
          </a:extLst>
        </xdr:cNvPr>
        <xdr:cNvGrpSpPr/>
      </xdr:nvGrpSpPr>
      <xdr:grpSpPr>
        <a:xfrm>
          <a:off x="29974540" y="2571750"/>
          <a:ext cx="5054600" cy="2857500"/>
          <a:chOff x="24620220" y="2472690"/>
          <a:chExt cx="4564380" cy="2743200"/>
        </a:xfrm>
      </xdr:grpSpPr>
      <xdr:graphicFrame macro="">
        <xdr:nvGraphicFramePr>
          <xdr:cNvPr id="2" name="Chart 1">
            <a:extLst>
              <a:ext uri="{FF2B5EF4-FFF2-40B4-BE49-F238E27FC236}">
                <a16:creationId xmlns:a16="http://schemas.microsoft.com/office/drawing/2014/main" id="{C6EB4C58-4BD1-4DF2-AB57-5EA502F89394}"/>
              </a:ext>
            </a:extLst>
          </xdr:cNvPr>
          <xdr:cNvGraphicFramePr/>
        </xdr:nvGraphicFramePr>
        <xdr:xfrm>
          <a:off x="24620220" y="2472690"/>
          <a:ext cx="4564380" cy="2743200"/>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6" name="Straight Connector 5">
            <a:extLst>
              <a:ext uri="{FF2B5EF4-FFF2-40B4-BE49-F238E27FC236}">
                <a16:creationId xmlns:a16="http://schemas.microsoft.com/office/drawing/2014/main" id="{5BC9C459-5FB1-401E-8372-7431AE8DD282}"/>
              </a:ext>
            </a:extLst>
          </xdr:cNvPr>
          <xdr:cNvCxnSpPr/>
        </xdr:nvCxnSpPr>
        <xdr:spPr>
          <a:xfrm flipV="1">
            <a:off x="27820620" y="2689860"/>
            <a:ext cx="12020" cy="1666972"/>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0" name="TextBox 1">
            <a:extLst>
              <a:ext uri="{FF2B5EF4-FFF2-40B4-BE49-F238E27FC236}">
                <a16:creationId xmlns:a16="http://schemas.microsoft.com/office/drawing/2014/main" id="{34245ADE-3DA9-471E-A1B0-4B566A350153}"/>
              </a:ext>
            </a:extLst>
          </xdr:cNvPr>
          <xdr:cNvSpPr txBox="1"/>
        </xdr:nvSpPr>
        <xdr:spPr>
          <a:xfrm>
            <a:off x="25763220" y="2804160"/>
            <a:ext cx="607598" cy="34662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a:t>Early</a:t>
            </a:r>
          </a:p>
        </xdr:txBody>
      </xdr:sp>
      <xdr:sp macro="" textlink="">
        <xdr:nvSpPr>
          <xdr:cNvPr id="11" name="TextBox 1">
            <a:extLst>
              <a:ext uri="{FF2B5EF4-FFF2-40B4-BE49-F238E27FC236}">
                <a16:creationId xmlns:a16="http://schemas.microsoft.com/office/drawing/2014/main" id="{2F2431DB-7279-4E4D-BE75-6BD7E461B9F6}"/>
              </a:ext>
            </a:extLst>
          </xdr:cNvPr>
          <xdr:cNvSpPr txBox="1"/>
        </xdr:nvSpPr>
        <xdr:spPr>
          <a:xfrm>
            <a:off x="28201620" y="2796540"/>
            <a:ext cx="607599" cy="34659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a:t>Late</a:t>
            </a:r>
          </a:p>
        </xdr:txBody>
      </xdr:sp>
    </xdr:grpSp>
    <xdr:clientData/>
  </xdr:twoCellAnchor>
  <xdr:twoCellAnchor>
    <xdr:from>
      <xdr:col>41</xdr:col>
      <xdr:colOff>0</xdr:colOff>
      <xdr:row>13</xdr:row>
      <xdr:rowOff>0</xdr:rowOff>
    </xdr:from>
    <xdr:to>
      <xdr:col>47</xdr:col>
      <xdr:colOff>441960</xdr:colOff>
      <xdr:row>27</xdr:row>
      <xdr:rowOff>152400</xdr:rowOff>
    </xdr:to>
    <xdr:grpSp>
      <xdr:nvGrpSpPr>
        <xdr:cNvPr id="20" name="Group 19">
          <a:extLst>
            <a:ext uri="{FF2B5EF4-FFF2-40B4-BE49-F238E27FC236}">
              <a16:creationId xmlns:a16="http://schemas.microsoft.com/office/drawing/2014/main" id="{30871322-658F-439B-BF35-5EAFE0D5FF18}"/>
            </a:ext>
          </a:extLst>
        </xdr:cNvPr>
        <xdr:cNvGrpSpPr/>
      </xdr:nvGrpSpPr>
      <xdr:grpSpPr>
        <a:xfrm>
          <a:off x="40259000" y="2476500"/>
          <a:ext cx="4848860" cy="2819400"/>
          <a:chOff x="33863280" y="2377440"/>
          <a:chExt cx="4427220" cy="2712720"/>
        </a:xfrm>
      </xdr:grpSpPr>
      <xdr:graphicFrame macro="">
        <xdr:nvGraphicFramePr>
          <xdr:cNvPr id="4" name="Chart 3">
            <a:extLst>
              <a:ext uri="{FF2B5EF4-FFF2-40B4-BE49-F238E27FC236}">
                <a16:creationId xmlns:a16="http://schemas.microsoft.com/office/drawing/2014/main" id="{E191A8C0-C430-4A7D-A411-06F6497E61D3}"/>
              </a:ext>
            </a:extLst>
          </xdr:cNvPr>
          <xdr:cNvGraphicFramePr>
            <a:graphicFrameLocks/>
          </xdr:cNvGraphicFramePr>
        </xdr:nvGraphicFramePr>
        <xdr:xfrm>
          <a:off x="33863280" y="2377440"/>
          <a:ext cx="4427220" cy="2712720"/>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8" name="Straight Connector 7">
            <a:extLst>
              <a:ext uri="{FF2B5EF4-FFF2-40B4-BE49-F238E27FC236}">
                <a16:creationId xmlns:a16="http://schemas.microsoft.com/office/drawing/2014/main" id="{7F3F3516-C9CC-4524-BDDC-0D4288DCB6A0}"/>
              </a:ext>
            </a:extLst>
          </xdr:cNvPr>
          <xdr:cNvCxnSpPr/>
        </xdr:nvCxnSpPr>
        <xdr:spPr>
          <a:xfrm flipV="1">
            <a:off x="36972240" y="2545080"/>
            <a:ext cx="12020" cy="1666972"/>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3" name="TextBox 1">
            <a:extLst>
              <a:ext uri="{FF2B5EF4-FFF2-40B4-BE49-F238E27FC236}">
                <a16:creationId xmlns:a16="http://schemas.microsoft.com/office/drawing/2014/main" id="{63E48748-180B-44DF-8371-A83BEF2E70E5}"/>
              </a:ext>
            </a:extLst>
          </xdr:cNvPr>
          <xdr:cNvSpPr txBox="1"/>
        </xdr:nvSpPr>
        <xdr:spPr>
          <a:xfrm>
            <a:off x="36957000" y="2979420"/>
            <a:ext cx="820959" cy="34659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a:t>Late</a:t>
            </a:r>
          </a:p>
        </xdr:txBody>
      </xdr:sp>
      <xdr:sp macro="" textlink="">
        <xdr:nvSpPr>
          <xdr:cNvPr id="17" name="TextBox 1">
            <a:extLst>
              <a:ext uri="{FF2B5EF4-FFF2-40B4-BE49-F238E27FC236}">
                <a16:creationId xmlns:a16="http://schemas.microsoft.com/office/drawing/2014/main" id="{ADE25C2A-5083-4C2B-A796-0761727B2964}"/>
              </a:ext>
            </a:extLst>
          </xdr:cNvPr>
          <xdr:cNvSpPr txBox="1"/>
        </xdr:nvSpPr>
        <xdr:spPr>
          <a:xfrm>
            <a:off x="36156900" y="2979420"/>
            <a:ext cx="607598" cy="34662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a:t>Early</a:t>
            </a:r>
          </a:p>
        </xdr:txBody>
      </xdr:sp>
    </xdr:grpSp>
    <xdr:clientData/>
  </xdr:twoCellAnchor>
  <xdr:twoCellAnchor>
    <xdr:from>
      <xdr:col>48</xdr:col>
      <xdr:colOff>0</xdr:colOff>
      <xdr:row>13</xdr:row>
      <xdr:rowOff>0</xdr:rowOff>
    </xdr:from>
    <xdr:to>
      <xdr:col>55</xdr:col>
      <xdr:colOff>167640</xdr:colOff>
      <xdr:row>27</xdr:row>
      <xdr:rowOff>152400</xdr:rowOff>
    </xdr:to>
    <xdr:grpSp>
      <xdr:nvGrpSpPr>
        <xdr:cNvPr id="19" name="Group 18">
          <a:extLst>
            <a:ext uri="{FF2B5EF4-FFF2-40B4-BE49-F238E27FC236}">
              <a16:creationId xmlns:a16="http://schemas.microsoft.com/office/drawing/2014/main" id="{1518BE1B-C1F5-490A-AB1A-D56A311C8E05}"/>
            </a:ext>
          </a:extLst>
        </xdr:cNvPr>
        <xdr:cNvGrpSpPr/>
      </xdr:nvGrpSpPr>
      <xdr:grpSpPr>
        <a:xfrm>
          <a:off x="45339000" y="2476500"/>
          <a:ext cx="4879340" cy="2819400"/>
          <a:chOff x="38458140" y="2377440"/>
          <a:chExt cx="4434840" cy="2712720"/>
        </a:xfrm>
      </xdr:grpSpPr>
      <xdr:graphicFrame macro="">
        <xdr:nvGraphicFramePr>
          <xdr:cNvPr id="5" name="Chart 4">
            <a:extLst>
              <a:ext uri="{FF2B5EF4-FFF2-40B4-BE49-F238E27FC236}">
                <a16:creationId xmlns:a16="http://schemas.microsoft.com/office/drawing/2014/main" id="{C779D4F3-100A-4627-AA5D-957C9774BBC1}"/>
              </a:ext>
            </a:extLst>
          </xdr:cNvPr>
          <xdr:cNvGraphicFramePr>
            <a:graphicFrameLocks/>
          </xdr:cNvGraphicFramePr>
        </xdr:nvGraphicFramePr>
        <xdr:xfrm>
          <a:off x="38458140" y="2377440"/>
          <a:ext cx="4434840" cy="2712720"/>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9" name="Straight Connector 8">
            <a:extLst>
              <a:ext uri="{FF2B5EF4-FFF2-40B4-BE49-F238E27FC236}">
                <a16:creationId xmlns:a16="http://schemas.microsoft.com/office/drawing/2014/main" id="{944D5597-71D7-4C38-A7BC-321F08222624}"/>
              </a:ext>
            </a:extLst>
          </xdr:cNvPr>
          <xdr:cNvCxnSpPr/>
        </xdr:nvCxnSpPr>
        <xdr:spPr>
          <a:xfrm flipV="1">
            <a:off x="41567100" y="2560320"/>
            <a:ext cx="12020" cy="1666972"/>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6" name="TextBox 1">
            <a:extLst>
              <a:ext uri="{FF2B5EF4-FFF2-40B4-BE49-F238E27FC236}">
                <a16:creationId xmlns:a16="http://schemas.microsoft.com/office/drawing/2014/main" id="{41AA8CBD-3621-4B58-923A-ECF9C84BAAEE}"/>
              </a:ext>
            </a:extLst>
          </xdr:cNvPr>
          <xdr:cNvSpPr txBox="1"/>
        </xdr:nvSpPr>
        <xdr:spPr>
          <a:xfrm>
            <a:off x="40767000" y="2994660"/>
            <a:ext cx="607598" cy="34662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a:t>Early</a:t>
            </a:r>
          </a:p>
        </xdr:txBody>
      </xdr:sp>
      <xdr:sp macro="" textlink="">
        <xdr:nvSpPr>
          <xdr:cNvPr id="18" name="TextBox 1">
            <a:extLst>
              <a:ext uri="{FF2B5EF4-FFF2-40B4-BE49-F238E27FC236}">
                <a16:creationId xmlns:a16="http://schemas.microsoft.com/office/drawing/2014/main" id="{BD21A06E-877B-4AB3-B55E-D87E668CE368}"/>
              </a:ext>
            </a:extLst>
          </xdr:cNvPr>
          <xdr:cNvSpPr txBox="1"/>
        </xdr:nvSpPr>
        <xdr:spPr>
          <a:xfrm>
            <a:off x="41513760" y="3002280"/>
            <a:ext cx="820959" cy="34659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a:t>Late</a:t>
            </a:r>
          </a:p>
        </xdr:txBody>
      </xdr:sp>
    </xdr:grpSp>
    <xdr:clientData/>
  </xdr:twoCellAnchor>
  <xdr:twoCellAnchor>
    <xdr:from>
      <xdr:col>36</xdr:col>
      <xdr:colOff>552450</xdr:colOff>
      <xdr:row>13</xdr:row>
      <xdr:rowOff>121920</xdr:rowOff>
    </xdr:from>
    <xdr:to>
      <xdr:col>41</xdr:col>
      <xdr:colOff>49530</xdr:colOff>
      <xdr:row>28</xdr:row>
      <xdr:rowOff>160020</xdr:rowOff>
    </xdr:to>
    <xdr:grpSp>
      <xdr:nvGrpSpPr>
        <xdr:cNvPr id="28" name="Group 27">
          <a:extLst>
            <a:ext uri="{FF2B5EF4-FFF2-40B4-BE49-F238E27FC236}">
              <a16:creationId xmlns:a16="http://schemas.microsoft.com/office/drawing/2014/main" id="{CDF41C5F-00FD-4838-A946-2C46BF556E6B}"/>
            </a:ext>
          </a:extLst>
        </xdr:cNvPr>
        <xdr:cNvGrpSpPr/>
      </xdr:nvGrpSpPr>
      <xdr:grpSpPr>
        <a:xfrm>
          <a:off x="35337750" y="2598420"/>
          <a:ext cx="4970780" cy="2895600"/>
          <a:chOff x="29493210" y="2499360"/>
          <a:chExt cx="4419600" cy="2781300"/>
        </a:xfrm>
      </xdr:grpSpPr>
      <xdr:grpSp>
        <xdr:nvGrpSpPr>
          <xdr:cNvPr id="21" name="Group 20">
            <a:extLst>
              <a:ext uri="{FF2B5EF4-FFF2-40B4-BE49-F238E27FC236}">
                <a16:creationId xmlns:a16="http://schemas.microsoft.com/office/drawing/2014/main" id="{497A1725-0F6E-4895-9C33-26747E354C8A}"/>
              </a:ext>
            </a:extLst>
          </xdr:cNvPr>
          <xdr:cNvGrpSpPr/>
        </xdr:nvGrpSpPr>
        <xdr:grpSpPr>
          <a:xfrm>
            <a:off x="29493210" y="2499360"/>
            <a:ext cx="4419600" cy="2781300"/>
            <a:chOff x="29493210" y="2499360"/>
            <a:chExt cx="4419600" cy="2781300"/>
          </a:xfrm>
        </xdr:grpSpPr>
        <xdr:graphicFrame macro="">
          <xdr:nvGraphicFramePr>
            <xdr:cNvPr id="3" name="Chart 2">
              <a:extLst>
                <a:ext uri="{FF2B5EF4-FFF2-40B4-BE49-F238E27FC236}">
                  <a16:creationId xmlns:a16="http://schemas.microsoft.com/office/drawing/2014/main" id="{E1F57DB1-B48E-4736-BA00-0134D6D2BC69}"/>
                </a:ext>
              </a:extLst>
            </xdr:cNvPr>
            <xdr:cNvGraphicFramePr>
              <a:graphicFrameLocks/>
            </xdr:cNvGraphicFramePr>
          </xdr:nvGraphicFramePr>
          <xdr:xfrm>
            <a:off x="29493210" y="2499360"/>
            <a:ext cx="4419600" cy="2781300"/>
          </xdr:xfrm>
          <a:graphic>
            <a:graphicData uri="http://schemas.openxmlformats.org/drawingml/2006/chart">
              <c:chart xmlns:c="http://schemas.openxmlformats.org/drawingml/2006/chart" xmlns:r="http://schemas.openxmlformats.org/officeDocument/2006/relationships" r:id="rId4"/>
            </a:graphicData>
          </a:graphic>
        </xdr:graphicFrame>
        <xdr:cxnSp macro="">
          <xdr:nvCxnSpPr>
            <xdr:cNvPr id="7" name="Straight Connector 6">
              <a:extLst>
                <a:ext uri="{FF2B5EF4-FFF2-40B4-BE49-F238E27FC236}">
                  <a16:creationId xmlns:a16="http://schemas.microsoft.com/office/drawing/2014/main" id="{314E99E1-7EE9-4054-A113-38BA867B6EC9}"/>
                </a:ext>
              </a:extLst>
            </xdr:cNvPr>
            <xdr:cNvCxnSpPr/>
          </xdr:nvCxnSpPr>
          <xdr:spPr>
            <a:xfrm flipV="1">
              <a:off x="32590740" y="2598420"/>
              <a:ext cx="12020" cy="1666972"/>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12" name="TextBox 1">
              <a:extLst>
                <a:ext uri="{FF2B5EF4-FFF2-40B4-BE49-F238E27FC236}">
                  <a16:creationId xmlns:a16="http://schemas.microsoft.com/office/drawing/2014/main" id="{8B859E43-6DC5-4AC5-B4C3-1F83B637769D}"/>
                </a:ext>
              </a:extLst>
            </xdr:cNvPr>
            <xdr:cNvSpPr txBox="1"/>
          </xdr:nvSpPr>
          <xdr:spPr>
            <a:xfrm>
              <a:off x="32636460" y="2827020"/>
              <a:ext cx="820959" cy="34659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a:t>Late</a:t>
              </a:r>
            </a:p>
          </xdr:txBody>
        </xdr:sp>
        <xdr:sp macro="" textlink="">
          <xdr:nvSpPr>
            <xdr:cNvPr id="15" name="TextBox 1">
              <a:extLst>
                <a:ext uri="{FF2B5EF4-FFF2-40B4-BE49-F238E27FC236}">
                  <a16:creationId xmlns:a16="http://schemas.microsoft.com/office/drawing/2014/main" id="{1A94359B-0751-4786-883C-464BAB8E088C}"/>
                </a:ext>
              </a:extLst>
            </xdr:cNvPr>
            <xdr:cNvSpPr txBox="1"/>
          </xdr:nvSpPr>
          <xdr:spPr>
            <a:xfrm>
              <a:off x="30937200" y="2842260"/>
              <a:ext cx="607598" cy="34662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a:r>
                <a:rPr lang="en-US" sz="1400"/>
                <a:t>Early</a:t>
              </a:r>
            </a:p>
          </xdr:txBody>
        </xdr:sp>
      </xdr:grpSp>
      <xdr:grpSp>
        <xdr:nvGrpSpPr>
          <xdr:cNvPr id="26" name="Group 25">
            <a:extLst>
              <a:ext uri="{FF2B5EF4-FFF2-40B4-BE49-F238E27FC236}">
                <a16:creationId xmlns:a16="http://schemas.microsoft.com/office/drawing/2014/main" id="{05A7B045-7147-45BE-BFA9-0BA8BCB4C7E1}"/>
              </a:ext>
            </a:extLst>
          </xdr:cNvPr>
          <xdr:cNvGrpSpPr/>
        </xdr:nvGrpSpPr>
        <xdr:grpSpPr>
          <a:xfrm>
            <a:off x="30228540" y="3253740"/>
            <a:ext cx="57150" cy="1024890"/>
            <a:chOff x="30228540" y="3253740"/>
            <a:chExt cx="57150" cy="1024890"/>
          </a:xfrm>
        </xdr:grpSpPr>
        <xdr:sp macro="" textlink="">
          <xdr:nvSpPr>
            <xdr:cNvPr id="14" name="Oval 13">
              <a:extLst>
                <a:ext uri="{FF2B5EF4-FFF2-40B4-BE49-F238E27FC236}">
                  <a16:creationId xmlns:a16="http://schemas.microsoft.com/office/drawing/2014/main" id="{50A34DF2-8DF7-45D5-8D09-41C7E80872F8}"/>
                </a:ext>
              </a:extLst>
            </xdr:cNvPr>
            <xdr:cNvSpPr/>
          </xdr:nvSpPr>
          <xdr:spPr>
            <a:xfrm>
              <a:off x="30228540" y="3253740"/>
              <a:ext cx="53340" cy="53340"/>
            </a:xfrm>
            <a:prstGeom prst="ellipse">
              <a:avLst/>
            </a:prstGeom>
            <a:solidFill>
              <a:schemeClr val="accent2">
                <a:lumMod val="40000"/>
                <a:lumOff val="60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Oval 22">
              <a:extLst>
                <a:ext uri="{FF2B5EF4-FFF2-40B4-BE49-F238E27FC236}">
                  <a16:creationId xmlns:a16="http://schemas.microsoft.com/office/drawing/2014/main" id="{0BDC10FA-BA2B-4D59-9DB9-DDC3ED7E1F22}"/>
                </a:ext>
              </a:extLst>
            </xdr:cNvPr>
            <xdr:cNvSpPr/>
          </xdr:nvSpPr>
          <xdr:spPr>
            <a:xfrm>
              <a:off x="30232350" y="3810000"/>
              <a:ext cx="53340" cy="53340"/>
            </a:xfrm>
            <a:prstGeom prst="ellipse">
              <a:avLst/>
            </a:prstGeom>
            <a:solidFill>
              <a:schemeClr val="bg1">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Oval 24">
              <a:extLst>
                <a:ext uri="{FF2B5EF4-FFF2-40B4-BE49-F238E27FC236}">
                  <a16:creationId xmlns:a16="http://schemas.microsoft.com/office/drawing/2014/main" id="{5ED5DEE5-82A5-4A83-930D-BF5206D3AE6B}"/>
                </a:ext>
              </a:extLst>
            </xdr:cNvPr>
            <xdr:cNvSpPr/>
          </xdr:nvSpPr>
          <xdr:spPr>
            <a:xfrm>
              <a:off x="30232350" y="4225290"/>
              <a:ext cx="53340" cy="53340"/>
            </a:xfrm>
            <a:prstGeom prst="ellipse">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0.xml><?xml version="1.0" encoding="utf-8"?>
<c:userShapes xmlns:c="http://schemas.openxmlformats.org/drawingml/2006/chart">
  <cdr:relSizeAnchor xmlns:cdr="http://schemas.openxmlformats.org/drawingml/2006/chartDrawing">
    <cdr:from>
      <cdr:x>0.7032</cdr:x>
      <cdr:y>0.16143</cdr:y>
    </cdr:from>
    <cdr:to>
      <cdr:x>0.70412</cdr:x>
      <cdr:y>0.76471</cdr:y>
    </cdr:to>
    <cdr:cxnSp macro="">
      <cdr:nvCxnSpPr>
        <cdr:cNvPr id="2" name="Straight Connector 1">
          <a:extLst xmlns:a="http://schemas.openxmlformats.org/drawingml/2006/main">
            <a:ext uri="{FF2B5EF4-FFF2-40B4-BE49-F238E27FC236}">
              <a16:creationId xmlns:a16="http://schemas.microsoft.com/office/drawing/2014/main" id="{82DB80E8-7FA2-4A0C-9074-4012FD44835E}"/>
            </a:ext>
          </a:extLst>
        </cdr:cNvPr>
        <cdr:cNvCxnSpPr/>
      </cdr:nvCxnSpPr>
      <cdr:spPr>
        <a:xfrm xmlns:a="http://schemas.openxmlformats.org/drawingml/2006/main" flipV="1">
          <a:off x="3673344" y="504957"/>
          <a:ext cx="4786" cy="1887053"/>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0.35817</cdr:x>
      <cdr:y>0.13122</cdr:y>
    </cdr:from>
    <cdr:to>
      <cdr:x>0.49249</cdr:x>
      <cdr:y>0.2455</cdr:y>
    </cdr:to>
    <cdr:sp macro="" textlink="">
      <cdr:nvSpPr>
        <cdr:cNvPr id="4" name="TextBox 1"/>
        <cdr:cNvSpPr txBox="1"/>
      </cdr:nvSpPr>
      <cdr:spPr>
        <a:xfrm xmlns:a="http://schemas.openxmlformats.org/drawingml/2006/main">
          <a:off x="1574800" y="393700"/>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Early</a:t>
          </a:r>
        </a:p>
      </cdr:txBody>
    </cdr:sp>
  </cdr:relSizeAnchor>
  <cdr:relSizeAnchor xmlns:cdr="http://schemas.openxmlformats.org/drawingml/2006/chartDrawing">
    <cdr:from>
      <cdr:x>0.81745</cdr:x>
      <cdr:y>0.14709</cdr:y>
    </cdr:from>
    <cdr:to>
      <cdr:x>0.95176</cdr:x>
      <cdr:y>0.26138</cdr:y>
    </cdr:to>
    <cdr:sp macro="" textlink="">
      <cdr:nvSpPr>
        <cdr:cNvPr id="5" name="TextBox 1"/>
        <cdr:cNvSpPr txBox="1"/>
      </cdr:nvSpPr>
      <cdr:spPr>
        <a:xfrm xmlns:a="http://schemas.openxmlformats.org/drawingml/2006/main">
          <a:off x="3594100" y="441325"/>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Late</a:t>
          </a:r>
        </a:p>
      </cdr:txBody>
    </cdr:sp>
  </cdr:relSizeAnchor>
  <cdr:relSizeAnchor xmlns:cdr="http://schemas.openxmlformats.org/drawingml/2006/chartDrawing">
    <cdr:from>
      <cdr:x>0.15655</cdr:x>
      <cdr:y>0.80192</cdr:y>
    </cdr:from>
    <cdr:to>
      <cdr:x>0.16851</cdr:x>
      <cdr:y>0.82047</cdr:y>
    </cdr:to>
    <cdr:sp macro="" textlink="">
      <cdr:nvSpPr>
        <cdr:cNvPr id="6" name="Oval 5">
          <a:extLst xmlns:a="http://schemas.openxmlformats.org/drawingml/2006/main">
            <a:ext uri="{FF2B5EF4-FFF2-40B4-BE49-F238E27FC236}">
              <a16:creationId xmlns:a16="http://schemas.microsoft.com/office/drawing/2014/main" id="{0BDC10FA-BA2B-4D59-9DB9-DDC3ED7E1F22}"/>
            </a:ext>
          </a:extLst>
        </cdr:cNvPr>
        <cdr:cNvSpPr/>
      </cdr:nvSpPr>
      <cdr:spPr>
        <a:xfrm xmlns:a="http://schemas.openxmlformats.org/drawingml/2006/main">
          <a:off x="817776" y="2510849"/>
          <a:ext cx="62496" cy="58089"/>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0.70086</cdr:x>
      <cdr:y>0.23798</cdr:y>
    </cdr:from>
    <cdr:to>
      <cdr:x>0.7015</cdr:x>
      <cdr:y>0.80953</cdr:y>
    </cdr:to>
    <cdr:cxnSp macro="">
      <cdr:nvCxnSpPr>
        <cdr:cNvPr id="2" name="Straight Connector 1">
          <a:extLst xmlns:a="http://schemas.openxmlformats.org/drawingml/2006/main">
            <a:ext uri="{FF2B5EF4-FFF2-40B4-BE49-F238E27FC236}">
              <a16:creationId xmlns:a16="http://schemas.microsoft.com/office/drawing/2014/main" id="{906C9A9C-3E62-430E-8FFD-424EEEADE9C9}"/>
            </a:ext>
          </a:extLst>
        </cdr:cNvPr>
        <cdr:cNvCxnSpPr/>
      </cdr:nvCxnSpPr>
      <cdr:spPr>
        <a:xfrm xmlns:a="http://schemas.openxmlformats.org/drawingml/2006/main" flipH="1" flipV="1">
          <a:off x="3603558" y="722630"/>
          <a:ext cx="3291" cy="1735553"/>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0.39766</cdr:x>
      <cdr:y>0.14394</cdr:y>
    </cdr:from>
    <cdr:to>
      <cdr:x>0.51852</cdr:x>
      <cdr:y>0.25809</cdr:y>
    </cdr:to>
    <cdr:sp macro="" textlink="">
      <cdr:nvSpPr>
        <cdr:cNvPr id="4" name="TextBox 3"/>
        <cdr:cNvSpPr txBox="1"/>
      </cdr:nvSpPr>
      <cdr:spPr>
        <a:xfrm xmlns:a="http://schemas.openxmlformats.org/drawingml/2006/main">
          <a:off x="1943099" y="432436"/>
          <a:ext cx="59055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a:t>Early</a:t>
          </a:r>
        </a:p>
      </cdr:txBody>
    </cdr:sp>
  </cdr:relSizeAnchor>
  <cdr:relSizeAnchor xmlns:cdr="http://schemas.openxmlformats.org/drawingml/2006/chartDrawing">
    <cdr:from>
      <cdr:x>0.79402</cdr:x>
      <cdr:y>0.14056</cdr:y>
    </cdr:from>
    <cdr:to>
      <cdr:x>0.91488</cdr:x>
      <cdr:y>0.2547</cdr:y>
    </cdr:to>
    <cdr:sp macro="" textlink="">
      <cdr:nvSpPr>
        <cdr:cNvPr id="5" name="TextBox 1"/>
        <cdr:cNvSpPr txBox="1"/>
      </cdr:nvSpPr>
      <cdr:spPr>
        <a:xfrm xmlns:a="http://schemas.openxmlformats.org/drawingml/2006/main">
          <a:off x="3879850" y="422275"/>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Late</a:t>
          </a:r>
        </a:p>
      </cdr:txBody>
    </cdr:sp>
  </cdr:relSizeAnchor>
</c:userShapes>
</file>

<file path=xl/drawings/drawing12.xml><?xml version="1.0" encoding="utf-8"?>
<c:userShapes xmlns:c="http://schemas.openxmlformats.org/drawingml/2006/chart">
  <cdr:relSizeAnchor xmlns:cdr="http://schemas.openxmlformats.org/drawingml/2006/chartDrawing">
    <cdr:from>
      <cdr:x>0.70193</cdr:x>
      <cdr:y>0.2249</cdr:y>
    </cdr:from>
    <cdr:to>
      <cdr:x>0.70193</cdr:x>
      <cdr:y>0.80903</cdr:y>
    </cdr:to>
    <cdr:cxnSp macro="">
      <cdr:nvCxnSpPr>
        <cdr:cNvPr id="2" name="Straight Connector 1">
          <a:extLst xmlns:a="http://schemas.openxmlformats.org/drawingml/2006/main">
            <a:ext uri="{FF2B5EF4-FFF2-40B4-BE49-F238E27FC236}">
              <a16:creationId xmlns:a16="http://schemas.microsoft.com/office/drawing/2014/main" id="{0F05ACEC-FC91-45A7-9F7C-C6EB00AD1B99}"/>
            </a:ext>
          </a:extLst>
        </cdr:cNvPr>
        <cdr:cNvCxnSpPr/>
      </cdr:nvCxnSpPr>
      <cdr:spPr>
        <a:xfrm xmlns:a="http://schemas.openxmlformats.org/drawingml/2006/main" flipV="1">
          <a:off x="3653167" y="682068"/>
          <a:ext cx="0" cy="1771526"/>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0.37296</cdr:x>
      <cdr:y>0.14392</cdr:y>
    </cdr:from>
    <cdr:to>
      <cdr:x>0.50409</cdr:x>
      <cdr:y>0.2582</cdr:y>
    </cdr:to>
    <cdr:sp macro="" textlink="">
      <cdr:nvSpPr>
        <cdr:cNvPr id="3" name="TextBox 1"/>
        <cdr:cNvSpPr txBox="1"/>
      </cdr:nvSpPr>
      <cdr:spPr>
        <a:xfrm xmlns:a="http://schemas.openxmlformats.org/drawingml/2006/main">
          <a:off x="1679575" y="431800"/>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Early</a:t>
          </a:r>
        </a:p>
      </cdr:txBody>
    </cdr:sp>
  </cdr:relSizeAnchor>
  <cdr:relSizeAnchor xmlns:cdr="http://schemas.openxmlformats.org/drawingml/2006/chartDrawing">
    <cdr:from>
      <cdr:x>0.81289</cdr:x>
      <cdr:y>0.13757</cdr:y>
    </cdr:from>
    <cdr:to>
      <cdr:x>0.94402</cdr:x>
      <cdr:y>0.25185</cdr:y>
    </cdr:to>
    <cdr:sp macro="" textlink="">
      <cdr:nvSpPr>
        <cdr:cNvPr id="4" name="TextBox 1"/>
        <cdr:cNvSpPr txBox="1"/>
      </cdr:nvSpPr>
      <cdr:spPr>
        <a:xfrm xmlns:a="http://schemas.openxmlformats.org/drawingml/2006/main">
          <a:off x="4230653" y="417217"/>
          <a:ext cx="682461" cy="34658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Late</a:t>
          </a:r>
        </a:p>
      </cdr:txBody>
    </cdr:sp>
  </cdr:relSizeAnchor>
</c:userShapes>
</file>

<file path=xl/drawings/drawing13.xml><?xml version="1.0" encoding="utf-8"?>
<c:userShapes xmlns:c="http://schemas.openxmlformats.org/drawingml/2006/chart">
  <cdr:relSizeAnchor xmlns:cdr="http://schemas.openxmlformats.org/drawingml/2006/chartDrawing">
    <cdr:from>
      <cdr:x>0.70106</cdr:x>
      <cdr:y>0.22674</cdr:y>
    </cdr:from>
    <cdr:to>
      <cdr:x>0.70106</cdr:x>
      <cdr:y>0.81049</cdr:y>
    </cdr:to>
    <cdr:cxnSp macro="">
      <cdr:nvCxnSpPr>
        <cdr:cNvPr id="3" name="Straight Connector 2">
          <a:extLst xmlns:a="http://schemas.openxmlformats.org/drawingml/2006/main">
            <a:ext uri="{FF2B5EF4-FFF2-40B4-BE49-F238E27FC236}">
              <a16:creationId xmlns:a16="http://schemas.microsoft.com/office/drawing/2014/main" id="{E6CD34F3-FF80-44A2-AAF4-26D20872829C}"/>
            </a:ext>
          </a:extLst>
        </cdr:cNvPr>
        <cdr:cNvCxnSpPr/>
      </cdr:nvCxnSpPr>
      <cdr:spPr>
        <a:xfrm xmlns:a="http://schemas.openxmlformats.org/drawingml/2006/main" flipV="1">
          <a:off x="3653970" y="688075"/>
          <a:ext cx="0" cy="1771486"/>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0.2612</cdr:x>
      <cdr:y>0.12796</cdr:y>
    </cdr:from>
    <cdr:to>
      <cdr:x>0.39146</cdr:x>
      <cdr:y>0.24217</cdr:y>
    </cdr:to>
    <cdr:sp macro="" textlink="">
      <cdr:nvSpPr>
        <cdr:cNvPr id="4" name="TextBox 1"/>
        <cdr:cNvSpPr txBox="1"/>
      </cdr:nvSpPr>
      <cdr:spPr>
        <a:xfrm xmlns:a="http://schemas.openxmlformats.org/drawingml/2006/main">
          <a:off x="1184275" y="384175"/>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Early</a:t>
          </a:r>
        </a:p>
      </cdr:txBody>
    </cdr:sp>
  </cdr:relSizeAnchor>
  <cdr:relSizeAnchor xmlns:cdr="http://schemas.openxmlformats.org/drawingml/2006/chartDrawing">
    <cdr:from>
      <cdr:x>0.80322</cdr:x>
      <cdr:y>0.13431</cdr:y>
    </cdr:from>
    <cdr:to>
      <cdr:x>0.93347</cdr:x>
      <cdr:y>0.24852</cdr:y>
    </cdr:to>
    <cdr:sp macro="" textlink="">
      <cdr:nvSpPr>
        <cdr:cNvPr id="5" name="TextBox 1"/>
        <cdr:cNvSpPr txBox="1"/>
      </cdr:nvSpPr>
      <cdr:spPr>
        <a:xfrm xmlns:a="http://schemas.openxmlformats.org/drawingml/2006/main">
          <a:off x="3641725" y="403225"/>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Late</a:t>
          </a:r>
        </a:p>
      </cdr:txBody>
    </cdr:sp>
  </cdr:relSizeAnchor>
</c:userShapes>
</file>

<file path=xl/drawings/drawing2.xml><?xml version="1.0" encoding="utf-8"?>
<xdr:wsDr xmlns:xdr="http://schemas.openxmlformats.org/drawingml/2006/spreadsheetDrawing" xmlns:a="http://schemas.openxmlformats.org/drawingml/2006/main">
  <xdr:absoluteAnchor>
    <xdr:pos x="0" y="0"/>
    <xdr:ext cx="8663983" cy="6285424"/>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0.24937</cdr:x>
      <cdr:y>0.47856</cdr:y>
    </cdr:from>
    <cdr:to>
      <cdr:x>0.35532</cdr:x>
      <cdr:y>0.53071</cdr:y>
    </cdr:to>
    <cdr:sp macro="" textlink="">
      <cdr:nvSpPr>
        <cdr:cNvPr id="2" name="TextBox 1"/>
        <cdr:cNvSpPr txBox="1"/>
      </cdr:nvSpPr>
      <cdr:spPr>
        <a:xfrm xmlns:a="http://schemas.openxmlformats.org/drawingml/2006/main">
          <a:off x="2152214" y="3002920"/>
          <a:ext cx="914400" cy="327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0.22999</cdr:x>
      <cdr:y>0.4774</cdr:y>
    </cdr:from>
    <cdr:to>
      <cdr:x>0.30224</cdr:x>
      <cdr:y>0.52375</cdr:y>
    </cdr:to>
    <cdr:sp macro="" textlink="">
      <cdr:nvSpPr>
        <cdr:cNvPr id="3" name="TextBox 2"/>
        <cdr:cNvSpPr txBox="1"/>
      </cdr:nvSpPr>
      <cdr:spPr>
        <a:xfrm xmlns:a="http://schemas.openxmlformats.org/drawingml/2006/main">
          <a:off x="1984980" y="2995650"/>
          <a:ext cx="623560" cy="290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100"/>
            <a:t>1A Late</a:t>
          </a:r>
        </a:p>
      </cdr:txBody>
    </cdr:sp>
  </cdr:relSizeAnchor>
  <cdr:relSizeAnchor xmlns:cdr="http://schemas.openxmlformats.org/drawingml/2006/chartDrawing">
    <cdr:from>
      <cdr:x>0.12467</cdr:x>
      <cdr:y>0.50636</cdr:y>
    </cdr:from>
    <cdr:to>
      <cdr:x>0.19692</cdr:x>
      <cdr:y>0.55271</cdr:y>
    </cdr:to>
    <cdr:sp macro="" textlink="">
      <cdr:nvSpPr>
        <cdr:cNvPr id="4" name="TextBox 1"/>
        <cdr:cNvSpPr txBox="1"/>
      </cdr:nvSpPr>
      <cdr:spPr>
        <a:xfrm xmlns:a="http://schemas.openxmlformats.org/drawingml/2006/main">
          <a:off x="1076010" y="3177326"/>
          <a:ext cx="623560" cy="29084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2A Late</a:t>
          </a:r>
        </a:p>
      </cdr:txBody>
    </cdr:sp>
  </cdr:relSizeAnchor>
  <cdr:relSizeAnchor xmlns:cdr="http://schemas.openxmlformats.org/drawingml/2006/chartDrawing">
    <cdr:from>
      <cdr:x>0.20556</cdr:x>
      <cdr:y>0.74042</cdr:y>
    </cdr:from>
    <cdr:to>
      <cdr:x>0.2837</cdr:x>
      <cdr:y>0.78677</cdr:y>
    </cdr:to>
    <cdr:sp macro="" textlink="">
      <cdr:nvSpPr>
        <cdr:cNvPr id="5" name="TextBox 1"/>
        <cdr:cNvSpPr txBox="1"/>
      </cdr:nvSpPr>
      <cdr:spPr>
        <a:xfrm xmlns:a="http://schemas.openxmlformats.org/drawingml/2006/main">
          <a:off x="1774122" y="4646067"/>
          <a:ext cx="674361" cy="29084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4B-ESB Late</a:t>
          </a:r>
        </a:p>
      </cdr:txBody>
    </cdr:sp>
  </cdr:relSizeAnchor>
  <cdr:relSizeAnchor xmlns:cdr="http://schemas.openxmlformats.org/drawingml/2006/chartDrawing">
    <cdr:from>
      <cdr:x>0.53916</cdr:x>
      <cdr:y>0.34066</cdr:y>
    </cdr:from>
    <cdr:to>
      <cdr:x>0.61141</cdr:x>
      <cdr:y>0.38701</cdr:y>
    </cdr:to>
    <cdr:sp macro="" textlink="">
      <cdr:nvSpPr>
        <cdr:cNvPr id="6" name="TextBox 1"/>
        <cdr:cNvSpPr txBox="1"/>
      </cdr:nvSpPr>
      <cdr:spPr>
        <a:xfrm xmlns:a="http://schemas.openxmlformats.org/drawingml/2006/main">
          <a:off x="4653338" y="2137574"/>
          <a:ext cx="623560" cy="29084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4B-CS</a:t>
          </a:r>
          <a:r>
            <a:rPr lang="en-US" sz="1100" baseline="0"/>
            <a:t> Early</a:t>
          </a:r>
          <a:endParaRPr lang="en-US" sz="1100"/>
        </a:p>
      </cdr:txBody>
    </cdr:sp>
  </cdr:relSizeAnchor>
  <cdr:relSizeAnchor xmlns:cdr="http://schemas.openxmlformats.org/drawingml/2006/chartDrawing">
    <cdr:from>
      <cdr:x>0.6352</cdr:x>
      <cdr:y>0.15757</cdr:y>
    </cdr:from>
    <cdr:to>
      <cdr:x>0.71334</cdr:x>
      <cdr:y>0.20392</cdr:y>
    </cdr:to>
    <cdr:sp macro="" textlink="">
      <cdr:nvSpPr>
        <cdr:cNvPr id="7" name="TextBox 1"/>
        <cdr:cNvSpPr txBox="1"/>
      </cdr:nvSpPr>
      <cdr:spPr>
        <a:xfrm xmlns:a="http://schemas.openxmlformats.org/drawingml/2006/main">
          <a:off x="5482232" y="988758"/>
          <a:ext cx="674361" cy="29084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4B-ESB Early</a:t>
          </a:r>
        </a:p>
      </cdr:txBody>
    </cdr:sp>
  </cdr:relSizeAnchor>
  <cdr:relSizeAnchor xmlns:cdr="http://schemas.openxmlformats.org/drawingml/2006/chartDrawing">
    <cdr:from>
      <cdr:x>0.84835</cdr:x>
      <cdr:y>0.43452</cdr:y>
    </cdr:from>
    <cdr:to>
      <cdr:x>0.92648</cdr:x>
      <cdr:y>0.48087</cdr:y>
    </cdr:to>
    <cdr:sp macro="" textlink="">
      <cdr:nvSpPr>
        <cdr:cNvPr id="8" name="TextBox 1"/>
        <cdr:cNvSpPr txBox="1"/>
      </cdr:nvSpPr>
      <cdr:spPr>
        <a:xfrm xmlns:a="http://schemas.openxmlformats.org/drawingml/2006/main">
          <a:off x="7321792" y="2726525"/>
          <a:ext cx="674361" cy="29084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100"/>
            <a:t>4B-CS Late</a:t>
          </a:r>
        </a:p>
      </cdr:txBody>
    </cdr:sp>
  </cdr:relSizeAnchor>
</c:userShapes>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238125</xdr:colOff>
      <xdr:row>2</xdr:row>
      <xdr:rowOff>180975</xdr:rowOff>
    </xdr:from>
    <xdr:to>
      <xdr:col>16</xdr:col>
      <xdr:colOff>238125</xdr:colOff>
      <xdr:row>12</xdr:row>
      <xdr:rowOff>180975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4</xdr:row>
      <xdr:rowOff>180975</xdr:rowOff>
    </xdr:from>
    <xdr:to>
      <xdr:col>17</xdr:col>
      <xdr:colOff>238125</xdr:colOff>
      <xdr:row>14</xdr:row>
      <xdr:rowOff>180975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238125</xdr:colOff>
      <xdr:row>6</xdr:row>
      <xdr:rowOff>180975</xdr:rowOff>
    </xdr:from>
    <xdr:to>
      <xdr:col>18</xdr:col>
      <xdr:colOff>238125</xdr:colOff>
      <xdr:row>16</xdr:row>
      <xdr:rowOff>180975</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238125</xdr:colOff>
      <xdr:row>8</xdr:row>
      <xdr:rowOff>180975</xdr:rowOff>
    </xdr:from>
    <xdr:to>
      <xdr:col>19</xdr:col>
      <xdr:colOff>238125</xdr:colOff>
      <xdr:row>18</xdr:row>
      <xdr:rowOff>180975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476251</xdr:colOff>
      <xdr:row>13</xdr:row>
      <xdr:rowOff>81914</xdr:rowOff>
    </xdr:from>
    <xdr:to>
      <xdr:col>33</xdr:col>
      <xdr:colOff>200025</xdr:colOff>
      <xdr:row>30</xdr:row>
      <xdr:rowOff>9525</xdr:rowOff>
    </xdr:to>
    <xdr:graphicFrame macro="">
      <xdr:nvGraphicFramePr>
        <xdr:cNvPr id="3" name="Chart 2">
          <a:extLst>
            <a:ext uri="{FF2B5EF4-FFF2-40B4-BE49-F238E27FC236}">
              <a16:creationId xmlns:a16="http://schemas.microsoft.com/office/drawing/2014/main" id="{BDB471EB-EF29-407A-B5B6-59A5400C0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205740</xdr:colOff>
      <xdr:row>13</xdr:row>
      <xdr:rowOff>106680</xdr:rowOff>
    </xdr:from>
    <xdr:to>
      <xdr:col>45</xdr:col>
      <xdr:colOff>137160</xdr:colOff>
      <xdr:row>30</xdr:row>
      <xdr:rowOff>30480</xdr:rowOff>
    </xdr:to>
    <xdr:graphicFrame macro="">
      <xdr:nvGraphicFramePr>
        <xdr:cNvPr id="5" name="Chart 4">
          <a:extLst>
            <a:ext uri="{FF2B5EF4-FFF2-40B4-BE49-F238E27FC236}">
              <a16:creationId xmlns:a16="http://schemas.microsoft.com/office/drawing/2014/main" id="{96896578-AA09-491E-8C7E-F3141A57C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213360</xdr:colOff>
      <xdr:row>13</xdr:row>
      <xdr:rowOff>99060</xdr:rowOff>
    </xdr:from>
    <xdr:to>
      <xdr:col>52</xdr:col>
      <xdr:colOff>480060</xdr:colOff>
      <xdr:row>30</xdr:row>
      <xdr:rowOff>24765</xdr:rowOff>
    </xdr:to>
    <xdr:graphicFrame macro="">
      <xdr:nvGraphicFramePr>
        <xdr:cNvPr id="6" name="Chart 5">
          <a:extLst>
            <a:ext uri="{FF2B5EF4-FFF2-40B4-BE49-F238E27FC236}">
              <a16:creationId xmlns:a16="http://schemas.microsoft.com/office/drawing/2014/main" id="{327AF51E-C982-4DC8-99D7-671D0143D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266700</xdr:colOff>
      <xdr:row>13</xdr:row>
      <xdr:rowOff>99060</xdr:rowOff>
    </xdr:from>
    <xdr:to>
      <xdr:col>38</xdr:col>
      <xdr:colOff>91440</xdr:colOff>
      <xdr:row>30</xdr:row>
      <xdr:rowOff>22860</xdr:rowOff>
    </xdr:to>
    <xdr:grpSp>
      <xdr:nvGrpSpPr>
        <xdr:cNvPr id="8" name="Group 7">
          <a:extLst>
            <a:ext uri="{FF2B5EF4-FFF2-40B4-BE49-F238E27FC236}">
              <a16:creationId xmlns:a16="http://schemas.microsoft.com/office/drawing/2014/main" id="{D0753064-5810-40E4-80E4-DA275FE66B50}"/>
            </a:ext>
          </a:extLst>
        </xdr:cNvPr>
        <xdr:cNvGrpSpPr/>
      </xdr:nvGrpSpPr>
      <xdr:grpSpPr>
        <a:xfrm>
          <a:off x="33845500" y="2575560"/>
          <a:ext cx="5044440" cy="3162300"/>
          <a:chOff x="30038040" y="2476500"/>
          <a:chExt cx="4518660" cy="3032760"/>
        </a:xfrm>
      </xdr:grpSpPr>
      <xdr:graphicFrame macro="">
        <xdr:nvGraphicFramePr>
          <xdr:cNvPr id="4" name="Chart 3">
            <a:extLst>
              <a:ext uri="{FF2B5EF4-FFF2-40B4-BE49-F238E27FC236}">
                <a16:creationId xmlns:a16="http://schemas.microsoft.com/office/drawing/2014/main" id="{87CC4BF1-C34D-4EDE-841B-96C37B09595C}"/>
              </a:ext>
            </a:extLst>
          </xdr:cNvPr>
          <xdr:cNvGraphicFramePr>
            <a:graphicFrameLocks/>
          </xdr:cNvGraphicFramePr>
        </xdr:nvGraphicFramePr>
        <xdr:xfrm>
          <a:off x="30038040" y="2476500"/>
          <a:ext cx="4518660" cy="303276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7" name="Oval 6">
            <a:extLst>
              <a:ext uri="{FF2B5EF4-FFF2-40B4-BE49-F238E27FC236}">
                <a16:creationId xmlns:a16="http://schemas.microsoft.com/office/drawing/2014/main" id="{D9B398D1-8FE2-4761-95F9-63AD649C4E5F}"/>
              </a:ext>
            </a:extLst>
          </xdr:cNvPr>
          <xdr:cNvSpPr/>
        </xdr:nvSpPr>
        <xdr:spPr>
          <a:xfrm>
            <a:off x="30811470" y="4194810"/>
            <a:ext cx="53340" cy="53340"/>
          </a:xfrm>
          <a:prstGeom prst="ellipse">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54</xdr:col>
      <xdr:colOff>104180</xdr:colOff>
      <xdr:row>30</xdr:row>
      <xdr:rowOff>60195</xdr:rowOff>
    </xdr:from>
    <xdr:to>
      <xdr:col>62</xdr:col>
      <xdr:colOff>451104</xdr:colOff>
      <xdr:row>47</xdr:row>
      <xdr:rowOff>64008</xdr:rowOff>
    </xdr:to>
    <xdr:grpSp>
      <xdr:nvGrpSpPr>
        <xdr:cNvPr id="10" name="Group 9">
          <a:extLst>
            <a:ext uri="{FF2B5EF4-FFF2-40B4-BE49-F238E27FC236}">
              <a16:creationId xmlns:a16="http://schemas.microsoft.com/office/drawing/2014/main" id="{27B375FA-10EC-4EC3-B591-BA974C164B6B}"/>
            </a:ext>
          </a:extLst>
        </xdr:cNvPr>
        <xdr:cNvGrpSpPr/>
      </xdr:nvGrpSpPr>
      <xdr:grpSpPr>
        <a:xfrm>
          <a:off x="50040580" y="5775195"/>
          <a:ext cx="5731724" cy="3267713"/>
          <a:chOff x="30044758" y="2290390"/>
          <a:chExt cx="4518660" cy="3396522"/>
        </a:xfrm>
      </xdr:grpSpPr>
      <xdr:graphicFrame macro="">
        <xdr:nvGraphicFramePr>
          <xdr:cNvPr id="11" name="Chart 10">
            <a:extLst>
              <a:ext uri="{FF2B5EF4-FFF2-40B4-BE49-F238E27FC236}">
                <a16:creationId xmlns:a16="http://schemas.microsoft.com/office/drawing/2014/main" id="{A1F68E7E-BECB-4A97-B602-6342347BEB7F}"/>
              </a:ext>
            </a:extLst>
          </xdr:cNvPr>
          <xdr:cNvGraphicFramePr>
            <a:graphicFrameLocks/>
          </xdr:cNvGraphicFramePr>
        </xdr:nvGraphicFramePr>
        <xdr:xfrm>
          <a:off x="30044758" y="2290390"/>
          <a:ext cx="4518660" cy="339652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2" name="Oval 11">
            <a:extLst>
              <a:ext uri="{FF2B5EF4-FFF2-40B4-BE49-F238E27FC236}">
                <a16:creationId xmlns:a16="http://schemas.microsoft.com/office/drawing/2014/main" id="{F2D9ED80-6F4B-4449-8264-3DE143A07800}"/>
              </a:ext>
            </a:extLst>
          </xdr:cNvPr>
          <xdr:cNvSpPr/>
        </xdr:nvSpPr>
        <xdr:spPr>
          <a:xfrm flipH="1" flipV="1">
            <a:off x="30752082" y="5002082"/>
            <a:ext cx="54061" cy="60018"/>
          </a:xfrm>
          <a:prstGeom prst="ellipse">
            <a:avLst/>
          </a:prstGeom>
          <a:solidFill>
            <a:schemeClr val="accent2">
              <a:lumMod val="40000"/>
              <a:lumOff val="60000"/>
            </a:schemeClr>
          </a:solid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54</xdr:col>
      <xdr:colOff>0</xdr:colOff>
      <xdr:row>13</xdr:row>
      <xdr:rowOff>0</xdr:rowOff>
    </xdr:from>
    <xdr:to>
      <xdr:col>62</xdr:col>
      <xdr:colOff>264794</xdr:colOff>
      <xdr:row>29</xdr:row>
      <xdr:rowOff>110491</xdr:rowOff>
    </xdr:to>
    <xdr:graphicFrame macro="">
      <xdr:nvGraphicFramePr>
        <xdr:cNvPr id="13" name="Chart 12">
          <a:extLst>
            <a:ext uri="{FF2B5EF4-FFF2-40B4-BE49-F238E27FC236}">
              <a16:creationId xmlns:a16="http://schemas.microsoft.com/office/drawing/2014/main" id="{B7AF2DA5-1197-464F-A40E-395497F2A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54</xdr:col>
      <xdr:colOff>106680</xdr:colOff>
      <xdr:row>50</xdr:row>
      <xdr:rowOff>22860</xdr:rowOff>
    </xdr:from>
    <xdr:to>
      <xdr:col>62</xdr:col>
      <xdr:colOff>434340</xdr:colOff>
      <xdr:row>66</xdr:row>
      <xdr:rowOff>129540</xdr:rowOff>
    </xdr:to>
    <xdr:graphicFrame macro="">
      <xdr:nvGraphicFramePr>
        <xdr:cNvPr id="14" name="Chart 13">
          <a:extLst>
            <a:ext uri="{FF2B5EF4-FFF2-40B4-BE49-F238E27FC236}">
              <a16:creationId xmlns:a16="http://schemas.microsoft.com/office/drawing/2014/main" id="{5989B3A1-7E0F-4AD4-9E8C-0AEF6F78C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54</xdr:col>
      <xdr:colOff>106680</xdr:colOff>
      <xdr:row>66</xdr:row>
      <xdr:rowOff>129540</xdr:rowOff>
    </xdr:from>
    <xdr:to>
      <xdr:col>62</xdr:col>
      <xdr:colOff>441960</xdr:colOff>
      <xdr:row>83</xdr:row>
      <xdr:rowOff>55245</xdr:rowOff>
    </xdr:to>
    <xdr:graphicFrame macro="">
      <xdr:nvGraphicFramePr>
        <xdr:cNvPr id="15" name="Chart 14">
          <a:extLst>
            <a:ext uri="{FF2B5EF4-FFF2-40B4-BE49-F238E27FC236}">
              <a16:creationId xmlns:a16="http://schemas.microsoft.com/office/drawing/2014/main" id="{D8CE640D-BF04-48FB-9C70-B67FAE86A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0.6979</cdr:x>
      <cdr:y>0.13509</cdr:y>
    </cdr:from>
    <cdr:to>
      <cdr:x>0.69854</cdr:x>
      <cdr:y>0.70664</cdr:y>
    </cdr:to>
    <cdr:cxnSp macro="">
      <cdr:nvCxnSpPr>
        <cdr:cNvPr id="2" name="Straight Connector 1">
          <a:extLst xmlns:a="http://schemas.openxmlformats.org/drawingml/2006/main">
            <a:ext uri="{FF2B5EF4-FFF2-40B4-BE49-F238E27FC236}">
              <a16:creationId xmlns:a16="http://schemas.microsoft.com/office/drawing/2014/main" id="{906C9A9C-3E62-430E-8FFD-424EEEADE9C9}"/>
            </a:ext>
          </a:extLst>
        </cdr:cNvPr>
        <cdr:cNvCxnSpPr/>
      </cdr:nvCxnSpPr>
      <cdr:spPr>
        <a:xfrm xmlns:a="http://schemas.openxmlformats.org/drawingml/2006/main" flipH="1" flipV="1">
          <a:off x="3588332" y="410212"/>
          <a:ext cx="3291" cy="1735552"/>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0.39766</cdr:x>
      <cdr:y>0.14394</cdr:y>
    </cdr:from>
    <cdr:to>
      <cdr:x>0.51852</cdr:x>
      <cdr:y>0.25809</cdr:y>
    </cdr:to>
    <cdr:sp macro="" textlink="">
      <cdr:nvSpPr>
        <cdr:cNvPr id="4" name="TextBox 3"/>
        <cdr:cNvSpPr txBox="1"/>
      </cdr:nvSpPr>
      <cdr:spPr>
        <a:xfrm xmlns:a="http://schemas.openxmlformats.org/drawingml/2006/main">
          <a:off x="1943099" y="432436"/>
          <a:ext cx="59055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400"/>
            <a:t>Early</a:t>
          </a:r>
        </a:p>
      </cdr:txBody>
    </cdr:sp>
  </cdr:relSizeAnchor>
  <cdr:relSizeAnchor xmlns:cdr="http://schemas.openxmlformats.org/drawingml/2006/chartDrawing">
    <cdr:from>
      <cdr:x>0.79402</cdr:x>
      <cdr:y>0.14056</cdr:y>
    </cdr:from>
    <cdr:to>
      <cdr:x>0.91488</cdr:x>
      <cdr:y>0.2547</cdr:y>
    </cdr:to>
    <cdr:sp macro="" textlink="">
      <cdr:nvSpPr>
        <cdr:cNvPr id="5" name="TextBox 1"/>
        <cdr:cNvSpPr txBox="1"/>
      </cdr:nvSpPr>
      <cdr:spPr>
        <a:xfrm xmlns:a="http://schemas.openxmlformats.org/drawingml/2006/main">
          <a:off x="3879850" y="422275"/>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Late</a:t>
          </a:r>
        </a:p>
      </cdr:txBody>
    </cdr:sp>
  </cdr:relSizeAnchor>
</c:userShapes>
</file>

<file path=xl/drawings/drawing7.xml><?xml version="1.0" encoding="utf-8"?>
<c:userShapes xmlns:c="http://schemas.openxmlformats.org/drawingml/2006/chart">
  <cdr:relSizeAnchor xmlns:cdr="http://schemas.openxmlformats.org/drawingml/2006/chartDrawing">
    <cdr:from>
      <cdr:x>0.70193</cdr:x>
      <cdr:y>0.12691</cdr:y>
    </cdr:from>
    <cdr:to>
      <cdr:x>0.70193</cdr:x>
      <cdr:y>0.71104</cdr:y>
    </cdr:to>
    <cdr:cxnSp macro="">
      <cdr:nvCxnSpPr>
        <cdr:cNvPr id="2" name="Straight Connector 1">
          <a:extLst xmlns:a="http://schemas.openxmlformats.org/drawingml/2006/main">
            <a:ext uri="{FF2B5EF4-FFF2-40B4-BE49-F238E27FC236}">
              <a16:creationId xmlns:a16="http://schemas.microsoft.com/office/drawing/2014/main" id="{0F05ACEC-FC91-45A7-9F7C-C6EB00AD1B99}"/>
            </a:ext>
          </a:extLst>
        </cdr:cNvPr>
        <cdr:cNvCxnSpPr/>
      </cdr:nvCxnSpPr>
      <cdr:spPr>
        <a:xfrm xmlns:a="http://schemas.openxmlformats.org/drawingml/2006/main" flipV="1">
          <a:off x="3177136" y="384879"/>
          <a:ext cx="0" cy="1771526"/>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0.37296</cdr:x>
      <cdr:y>0.14392</cdr:y>
    </cdr:from>
    <cdr:to>
      <cdr:x>0.50409</cdr:x>
      <cdr:y>0.2582</cdr:y>
    </cdr:to>
    <cdr:sp macro="" textlink="">
      <cdr:nvSpPr>
        <cdr:cNvPr id="3" name="TextBox 1"/>
        <cdr:cNvSpPr txBox="1"/>
      </cdr:nvSpPr>
      <cdr:spPr>
        <a:xfrm xmlns:a="http://schemas.openxmlformats.org/drawingml/2006/main">
          <a:off x="1679575" y="431800"/>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Early</a:t>
          </a:r>
        </a:p>
      </cdr:txBody>
    </cdr:sp>
  </cdr:relSizeAnchor>
  <cdr:relSizeAnchor xmlns:cdr="http://schemas.openxmlformats.org/drawingml/2006/chartDrawing">
    <cdr:from>
      <cdr:x>0.81289</cdr:x>
      <cdr:y>0.13757</cdr:y>
    </cdr:from>
    <cdr:to>
      <cdr:x>0.94402</cdr:x>
      <cdr:y>0.25185</cdr:y>
    </cdr:to>
    <cdr:sp macro="" textlink="">
      <cdr:nvSpPr>
        <cdr:cNvPr id="4" name="TextBox 1"/>
        <cdr:cNvSpPr txBox="1"/>
      </cdr:nvSpPr>
      <cdr:spPr>
        <a:xfrm xmlns:a="http://schemas.openxmlformats.org/drawingml/2006/main">
          <a:off x="3660775" y="412750"/>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Late</a:t>
          </a:r>
        </a:p>
      </cdr:txBody>
    </cdr:sp>
  </cdr:relSizeAnchor>
</c:userShapes>
</file>

<file path=xl/drawings/drawing8.xml><?xml version="1.0" encoding="utf-8"?>
<c:userShapes xmlns:c="http://schemas.openxmlformats.org/drawingml/2006/chart">
  <cdr:relSizeAnchor xmlns:cdr="http://schemas.openxmlformats.org/drawingml/2006/chartDrawing">
    <cdr:from>
      <cdr:x>0.70252</cdr:x>
      <cdr:y>0.12881</cdr:y>
    </cdr:from>
    <cdr:to>
      <cdr:x>0.70252</cdr:x>
      <cdr:y>0.71256</cdr:y>
    </cdr:to>
    <cdr:cxnSp macro="">
      <cdr:nvCxnSpPr>
        <cdr:cNvPr id="3" name="Straight Connector 2">
          <a:extLst xmlns:a="http://schemas.openxmlformats.org/drawingml/2006/main">
            <a:ext uri="{FF2B5EF4-FFF2-40B4-BE49-F238E27FC236}">
              <a16:creationId xmlns:a16="http://schemas.microsoft.com/office/drawing/2014/main" id="{E6CD34F3-FF80-44A2-AAF4-26D20872829C}"/>
            </a:ext>
          </a:extLst>
        </cdr:cNvPr>
        <cdr:cNvCxnSpPr/>
      </cdr:nvCxnSpPr>
      <cdr:spPr>
        <a:xfrm xmlns:a="http://schemas.openxmlformats.org/drawingml/2006/main" flipV="1">
          <a:off x="3185142" y="390895"/>
          <a:ext cx="0" cy="1771486"/>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0.2612</cdr:x>
      <cdr:y>0.12796</cdr:y>
    </cdr:from>
    <cdr:to>
      <cdr:x>0.39146</cdr:x>
      <cdr:y>0.24217</cdr:y>
    </cdr:to>
    <cdr:sp macro="" textlink="">
      <cdr:nvSpPr>
        <cdr:cNvPr id="4" name="TextBox 1"/>
        <cdr:cNvSpPr txBox="1"/>
      </cdr:nvSpPr>
      <cdr:spPr>
        <a:xfrm xmlns:a="http://schemas.openxmlformats.org/drawingml/2006/main">
          <a:off x="1184275" y="384175"/>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Early</a:t>
          </a:r>
        </a:p>
      </cdr:txBody>
    </cdr:sp>
  </cdr:relSizeAnchor>
  <cdr:relSizeAnchor xmlns:cdr="http://schemas.openxmlformats.org/drawingml/2006/chartDrawing">
    <cdr:from>
      <cdr:x>0.80322</cdr:x>
      <cdr:y>0.13431</cdr:y>
    </cdr:from>
    <cdr:to>
      <cdr:x>0.93347</cdr:x>
      <cdr:y>0.24852</cdr:y>
    </cdr:to>
    <cdr:sp macro="" textlink="">
      <cdr:nvSpPr>
        <cdr:cNvPr id="5" name="TextBox 1"/>
        <cdr:cNvSpPr txBox="1"/>
      </cdr:nvSpPr>
      <cdr:spPr>
        <a:xfrm xmlns:a="http://schemas.openxmlformats.org/drawingml/2006/main">
          <a:off x="3641725" y="403225"/>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Late</a:t>
          </a:r>
        </a:p>
      </cdr:txBody>
    </cdr:sp>
  </cdr:relSizeAnchor>
</c:userShapes>
</file>

<file path=xl/drawings/drawing9.xml><?xml version="1.0" encoding="utf-8"?>
<c:userShapes xmlns:c="http://schemas.openxmlformats.org/drawingml/2006/chart">
  <cdr:relSizeAnchor xmlns:cdr="http://schemas.openxmlformats.org/drawingml/2006/chartDrawing">
    <cdr:from>
      <cdr:x>0.70354</cdr:x>
      <cdr:y>0.16143</cdr:y>
    </cdr:from>
    <cdr:to>
      <cdr:x>0.70412</cdr:x>
      <cdr:y>0.58153</cdr:y>
    </cdr:to>
    <cdr:cxnSp macro="">
      <cdr:nvCxnSpPr>
        <cdr:cNvPr id="2" name="Straight Connector 1">
          <a:extLst xmlns:a="http://schemas.openxmlformats.org/drawingml/2006/main">
            <a:ext uri="{FF2B5EF4-FFF2-40B4-BE49-F238E27FC236}">
              <a16:creationId xmlns:a16="http://schemas.microsoft.com/office/drawing/2014/main" id="{82DB80E8-7FA2-4A0C-9074-4012FD44835E}"/>
            </a:ext>
          </a:extLst>
        </cdr:cNvPr>
        <cdr:cNvCxnSpPr/>
      </cdr:nvCxnSpPr>
      <cdr:spPr>
        <a:xfrm xmlns:a="http://schemas.openxmlformats.org/drawingml/2006/main" flipV="1">
          <a:off x="3179049" y="489564"/>
          <a:ext cx="2621" cy="1274092"/>
        </a:xfrm>
        <a:prstGeom xmlns:a="http://schemas.openxmlformats.org/drawingml/2006/main" prst="line">
          <a:avLst/>
        </a:prstGeom>
        <a:ln xmlns:a="http://schemas.openxmlformats.org/drawingml/2006/main">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0.35817</cdr:x>
      <cdr:y>0.13122</cdr:y>
    </cdr:from>
    <cdr:to>
      <cdr:x>0.49249</cdr:x>
      <cdr:y>0.2455</cdr:y>
    </cdr:to>
    <cdr:sp macro="" textlink="">
      <cdr:nvSpPr>
        <cdr:cNvPr id="4" name="TextBox 1"/>
        <cdr:cNvSpPr txBox="1"/>
      </cdr:nvSpPr>
      <cdr:spPr>
        <a:xfrm xmlns:a="http://schemas.openxmlformats.org/drawingml/2006/main">
          <a:off x="1574800" y="393700"/>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Early</a:t>
          </a:r>
        </a:p>
      </cdr:txBody>
    </cdr:sp>
  </cdr:relSizeAnchor>
  <cdr:relSizeAnchor xmlns:cdr="http://schemas.openxmlformats.org/drawingml/2006/chartDrawing">
    <cdr:from>
      <cdr:x>0.81745</cdr:x>
      <cdr:y>0.14709</cdr:y>
    </cdr:from>
    <cdr:to>
      <cdr:x>0.95176</cdr:x>
      <cdr:y>0.26138</cdr:y>
    </cdr:to>
    <cdr:sp macro="" textlink="">
      <cdr:nvSpPr>
        <cdr:cNvPr id="5" name="TextBox 1"/>
        <cdr:cNvSpPr txBox="1"/>
      </cdr:nvSpPr>
      <cdr:spPr>
        <a:xfrm xmlns:a="http://schemas.openxmlformats.org/drawingml/2006/main">
          <a:off x="3594100" y="441325"/>
          <a:ext cx="59055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a:t>Late</a:t>
          </a:r>
        </a:p>
      </cdr:txBody>
    </cdr:sp>
  </cdr:relSizeAnchor>
  <cdr:relSizeAnchor xmlns:cdr="http://schemas.openxmlformats.org/drawingml/2006/chartDrawing">
    <cdr:from>
      <cdr:x>0.1706</cdr:x>
      <cdr:y>0.56951</cdr:y>
    </cdr:from>
    <cdr:to>
      <cdr:x>0.18241</cdr:x>
      <cdr:y>0.5871</cdr:y>
    </cdr:to>
    <cdr:sp macro="" textlink="">
      <cdr:nvSpPr>
        <cdr:cNvPr id="6" name="Oval 5">
          <a:extLst xmlns:a="http://schemas.openxmlformats.org/drawingml/2006/main">
            <a:ext uri="{FF2B5EF4-FFF2-40B4-BE49-F238E27FC236}">
              <a16:creationId xmlns:a16="http://schemas.microsoft.com/office/drawing/2014/main" id="{0BDC10FA-BA2B-4D59-9DB9-DDC3ED7E1F22}"/>
            </a:ext>
          </a:extLst>
        </cdr:cNvPr>
        <cdr:cNvSpPr/>
      </cdr:nvSpPr>
      <cdr:spPr>
        <a:xfrm xmlns:a="http://schemas.openxmlformats.org/drawingml/2006/main">
          <a:off x="770890" y="1727200"/>
          <a:ext cx="53340" cy="5334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e Brodsky" refreshedDate="43018.658560416668" createdVersion="6" refreshedVersion="6" minRefreshableVersion="3" recordCount="56" xr:uid="{00000000-000A-0000-FFFF-FFFF00000000}">
  <cacheSource type="worksheet">
    <worksheetSource ref="B1:K1048576" sheet="RA52016"/>
  </cacheSource>
  <cacheFields count="10">
    <cacheField name="Year" numFmtId="0">
      <sharedItems containsString="0" containsBlank="1" containsNumber="1" containsInteger="1" minValue="2016" maxValue="2016"/>
    </cacheField>
    <cacheField name="SampleID" numFmtId="0">
      <sharedItems containsString="0" containsBlank="1" containsNumber="1" containsInteger="1" minValue="2" maxValue="178"/>
    </cacheField>
    <cacheField name="Week" numFmtId="0">
      <sharedItems containsString="0" containsBlank="1" containsNumber="1" containsInteger="1" minValue="1" maxValue="10" count="11">
        <n v="1"/>
        <n v="2"/>
        <n v="4"/>
        <n v="5"/>
        <n v="6"/>
        <n v="7"/>
        <n v="8"/>
        <n v="9"/>
        <n v="10"/>
        <n v="3"/>
        <m/>
      </sharedItems>
    </cacheField>
    <cacheField name="Site" numFmtId="0">
      <sharedItems containsString="0" containsBlank="1" containsNumber="1" containsInteger="1" minValue="1" maxValue="6"/>
    </cacheField>
    <cacheField name="Reach" numFmtId="0">
      <sharedItems containsBlank="1" count="5">
        <s v="1A"/>
        <s v="2A"/>
        <s v="4B-CS"/>
        <s v="4B-ESB"/>
        <m/>
      </sharedItems>
    </cacheField>
    <cacheField name="TaxGrp_1" numFmtId="0">
      <sharedItems containsBlank="1" count="6">
        <s v="Microcrustacea"/>
        <s v="Insecta-Diptera"/>
        <s v="Arachnid"/>
        <s v="Tardigrada"/>
        <s v="Insecta-Ephemeroptera"/>
        <m/>
      </sharedItems>
    </cacheField>
    <cacheField name="Count" numFmtId="0">
      <sharedItems containsBlank="1" containsMixedTypes="1" containsNumber="1" containsInteger="1" minValue="1" maxValue="680"/>
    </cacheField>
    <cacheField name="CountbyReachPerWeek" numFmtId="0">
      <sharedItems containsString="0" containsBlank="1" containsNumber="1" containsInteger="1" minValue="22" maxValue="15180"/>
    </cacheField>
    <cacheField name="TotalTaxbyReach" numFmtId="0">
      <sharedItems containsString="0" containsBlank="1" containsNumber="1" containsInteger="1" minValue="10" maxValue="15050"/>
    </cacheField>
    <cacheField name="RelativeAbundance" numFmtId="0">
      <sharedItems containsString="0" containsBlank="1" containsNumber="1" minValue="4.5454545454545497E-2" maxValue="1" count="56">
        <n v="0.78072625698324005"/>
        <n v="0.18994413407821201"/>
        <n v="1"/>
        <n v="0.92741061755146303"/>
        <n v="5.0920910075839702E-2"/>
        <n v="0.93176357520422903"/>
        <n v="5.09370494954349E-2"/>
        <n v="0.964005967922417"/>
        <n v="0.99668019181113998"/>
        <n v="0.96771013063840305"/>
        <n v="0.54545454545454497"/>
        <n v="0.45454545454545497"/>
        <n v="0.48877146631439899"/>
        <n v="0.495376486129458"/>
        <n v="0.66019417475728204"/>
        <n v="0.28155339805825202"/>
        <n v="0.69064748201438897"/>
        <n v="8.6330935251798593E-2"/>
        <n v="0.15107913669064699"/>
        <n v="0.45559210526315802"/>
        <n v="0.43256578947368401"/>
        <n v="5.5921052631578899E-2"/>
        <n v="9.0592334494773497E-2"/>
        <n v="0.90243902439024404"/>
        <n v="0.24637681159420299"/>
        <n v="0.66666666666666696"/>
        <n v="0.37987012987013002"/>
        <n v="0.50974025974026005"/>
        <n v="4.5454545454545497E-2"/>
        <n v="5.3221288515406202E-2"/>
        <n v="0.26050420168067201"/>
        <n v="0.52661064425770299"/>
        <n v="8.40336134453782E-2"/>
        <n v="0.58823529411764697"/>
        <n v="0.35294117647058798"/>
        <n v="0.98852713178294604"/>
        <n v="0.98342136150234705"/>
        <n v="0.97448979591836704"/>
        <n v="0.99816614707500495"/>
        <n v="0.99083203597993397"/>
        <n v="0.97187500000000004"/>
        <n v="0.96594698964367198"/>
        <n v="0.98456672991777405"/>
        <n v="0.95059802392095705"/>
        <n v="0.888610763454318"/>
        <n v="9.6996245306633297E-2"/>
        <n v="0.96924428822495601"/>
        <n v="0.96027131782945696"/>
        <n v="0.95260663507109"/>
        <n v="0.99143610013175199"/>
        <n v="0.98375488381657406"/>
        <n v="0.97052255471192495"/>
        <n v="0.97864632983794098"/>
        <n v="0.97593840230991302"/>
        <n v="0.99938875305623498"/>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e Brodsky" refreshedDate="43019.670016435186" createdVersion="6" refreshedVersion="6" minRefreshableVersion="3" recordCount="56" xr:uid="{00000000-000A-0000-FFFF-FFFF01000000}">
  <cacheSource type="worksheet">
    <worksheetSource ref="A1:H1048576" sheet="CountLiter2016"/>
  </cacheSource>
  <cacheFields count="8">
    <cacheField name="Year" numFmtId="0">
      <sharedItems containsString="0" containsBlank="1" containsNumber="1" containsInteger="1" minValue="2016" maxValue="2016"/>
    </cacheField>
    <cacheField name="Week" numFmtId="0">
      <sharedItems containsString="0" containsBlank="1" containsNumber="1" containsInteger="1" minValue="1" maxValue="10" count="11">
        <n v="1"/>
        <n v="2"/>
        <n v="4"/>
        <n v="5"/>
        <n v="6"/>
        <n v="7"/>
        <n v="8"/>
        <n v="9"/>
        <n v="10"/>
        <n v="3"/>
        <m/>
      </sharedItems>
    </cacheField>
    <cacheField name="Reach" numFmtId="0">
      <sharedItems containsBlank="1" count="5">
        <s v="1A"/>
        <s v="2A"/>
        <s v="4B-CS"/>
        <s v="4B-ESB"/>
        <m/>
      </sharedItems>
    </cacheField>
    <cacheField name="TaxGrp_1" numFmtId="0">
      <sharedItems containsBlank="1" count="6">
        <s v="Microcrustacea"/>
        <s v="Insecta-Diptera"/>
        <s v="Arachnid"/>
        <s v="Tardigrada"/>
        <s v="Insecta-Ephemeroptera"/>
        <m/>
      </sharedItems>
    </cacheField>
    <cacheField name="TotalTaxbyReach" numFmtId="0">
      <sharedItems containsString="0" containsBlank="1" containsNumber="1" containsInteger="1" minValue="10" maxValue="15050"/>
    </cacheField>
    <cacheField name="ConcReachWeek" numFmtId="0">
      <sharedItems containsBlank="1"/>
    </cacheField>
    <cacheField name="Sum of Volume" numFmtId="0">
      <sharedItems containsString="0" containsBlank="1" containsNumber="1" minValue="10" maxValue="80"/>
    </cacheField>
    <cacheField name="CountperVolume" numFmtId="0">
      <sharedItems containsString="0" containsBlank="1" containsNumber="1" minValue="0.18404907975460122" maxValue="376.25" count="56">
        <n v="6.9874999999999998"/>
        <n v="1.7"/>
        <n v="3.5"/>
        <n v="34.820338983050846"/>
        <n v="1.9118644067796611"/>
        <n v="63.57377049180328"/>
        <n v="3.4754098360655736"/>
        <n v="73.319148936170208"/>
        <n v="68.840764331210195"/>
        <n v="87.731843575418992"/>
        <n v="0.28742514970059879"/>
        <n v="0.23952095808383234"/>
        <n v="11.84"/>
        <n v="12"/>
        <n v="0.85"/>
        <n v="0.36249999999999999"/>
        <n v="1.4723926380368098"/>
        <n v="0.18404907975460122"/>
        <n v="0.32208588957055212"/>
        <n v="4.4320000000000004"/>
        <n v="4.2080000000000002"/>
        <n v="0.54400000000000004"/>
        <n v="0.41269841269841268"/>
        <n v="4.1111111111111107"/>
        <n v="1.054263565891473"/>
        <n v="2.8527131782945738"/>
        <n v="2.1971830985915495"/>
        <n v="2.948356807511737"/>
        <n v="0.26291079812206575"/>
        <n v="0.32900432900432902"/>
        <n v="1.6103896103896105"/>
        <n v="3.2554112554112553"/>
        <n v="0.51948051948051943"/>
        <n v="0.69565217391304346"/>
        <n v="0.41739130434782606"/>
        <n v="79.7"/>
        <n v="223.43333333333334"/>
        <n v="164.40506329113924"/>
        <n v="136.07499999999999"/>
        <n v="162.49645390070921"/>
        <n v="34.082191780821915"/>
        <n v="141.10256410256412"/>
        <n v="277.96428571428572"/>
        <n v="240.52631578947367"/>
        <n v="145.64102564102564"/>
        <n v="15.897435897435898"/>
        <n v="165.45"/>
        <n v="74.325000000000003"/>
        <n v="150.75"/>
        <n v="376.25"/>
        <n v="121.11392405063292"/>
        <n v="117.45945945945945"/>
        <n v="135.07894736842104"/>
        <n v="26.684210526315791"/>
        <n v="47.050359712230218"/>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
  <r>
    <n v="2016"/>
    <n v="41"/>
    <x v="0"/>
    <n v="5"/>
    <x v="0"/>
    <x v="0"/>
    <n v="90"/>
    <n v="716"/>
    <n v="559"/>
    <x v="0"/>
  </r>
  <r>
    <n v="2016"/>
    <n v="58"/>
    <x v="0"/>
    <n v="6"/>
    <x v="0"/>
    <x v="1"/>
    <s v="NA"/>
    <n v="716"/>
    <n v="136"/>
    <x v="1"/>
  </r>
  <r>
    <n v="2016"/>
    <n v="5"/>
    <x v="1"/>
    <n v="5"/>
    <x v="0"/>
    <x v="0"/>
    <n v="10"/>
    <n v="35"/>
    <n v="35"/>
    <x v="2"/>
  </r>
  <r>
    <n v="2016"/>
    <n v="36"/>
    <x v="2"/>
    <n v="5"/>
    <x v="0"/>
    <x v="0"/>
    <n v="100"/>
    <n v="2769"/>
    <n v="2568"/>
    <x v="3"/>
  </r>
  <r>
    <n v="2016"/>
    <n v="61"/>
    <x v="2"/>
    <n v="6"/>
    <x v="0"/>
    <x v="1"/>
    <s v="NA"/>
    <n v="2769"/>
    <n v="141"/>
    <x v="4"/>
  </r>
  <r>
    <n v="2016"/>
    <n v="11"/>
    <x v="3"/>
    <n v="5"/>
    <x v="0"/>
    <x v="0"/>
    <n v="13"/>
    <n v="2081"/>
    <n v="1939"/>
    <x v="5"/>
  </r>
  <r>
    <n v="2016"/>
    <n v="57"/>
    <x v="3"/>
    <n v="6"/>
    <x v="0"/>
    <x v="1"/>
    <n v="1"/>
    <n v="2081"/>
    <n v="106"/>
    <x v="6"/>
  </r>
  <r>
    <n v="2016"/>
    <n v="47"/>
    <x v="4"/>
    <n v="6"/>
    <x v="0"/>
    <x v="0"/>
    <n v="120"/>
    <n v="5362"/>
    <n v="5169"/>
    <x v="7"/>
  </r>
  <r>
    <n v="2016"/>
    <n v="3"/>
    <x v="5"/>
    <n v="5"/>
    <x v="0"/>
    <x v="0"/>
    <n v="4"/>
    <n v="2711"/>
    <n v="2702"/>
    <x v="8"/>
  </r>
  <r>
    <n v="2016"/>
    <n v="43"/>
    <x v="6"/>
    <n v="5"/>
    <x v="0"/>
    <x v="0"/>
    <n v="140"/>
    <n v="4057"/>
    <n v="3926"/>
    <x v="9"/>
  </r>
  <r>
    <n v="2016"/>
    <n v="68"/>
    <x v="7"/>
    <n v="5"/>
    <x v="0"/>
    <x v="0"/>
    <n v="1"/>
    <n v="22"/>
    <n v="12"/>
    <x v="10"/>
  </r>
  <r>
    <n v="2016"/>
    <n v="178"/>
    <x v="7"/>
    <n v="6"/>
    <x v="0"/>
    <x v="1"/>
    <s v="NA"/>
    <n v="22"/>
    <n v="10"/>
    <x v="11"/>
  </r>
  <r>
    <n v="2016"/>
    <n v="170"/>
    <x v="8"/>
    <n v="5"/>
    <x v="0"/>
    <x v="0"/>
    <n v="70"/>
    <n v="757"/>
    <n v="370"/>
    <x v="12"/>
  </r>
  <r>
    <n v="2016"/>
    <n v="173"/>
    <x v="8"/>
    <n v="6"/>
    <x v="0"/>
    <x v="1"/>
    <n v="10"/>
    <n v="757"/>
    <n v="375"/>
    <x v="13"/>
  </r>
  <r>
    <n v="2016"/>
    <n v="107"/>
    <x v="0"/>
    <n v="3"/>
    <x v="1"/>
    <x v="0"/>
    <n v="2"/>
    <n v="103"/>
    <n v="68"/>
    <x v="14"/>
  </r>
  <r>
    <n v="2016"/>
    <n v="107"/>
    <x v="0"/>
    <n v="3"/>
    <x v="1"/>
    <x v="1"/>
    <n v="1"/>
    <n v="103"/>
    <n v="29"/>
    <x v="15"/>
  </r>
  <r>
    <n v="2016"/>
    <n v="127"/>
    <x v="2"/>
    <n v="3"/>
    <x v="1"/>
    <x v="0"/>
    <n v="2"/>
    <n v="139"/>
    <n v="96"/>
    <x v="16"/>
  </r>
  <r>
    <n v="2016"/>
    <n v="129"/>
    <x v="2"/>
    <n v="3"/>
    <x v="1"/>
    <x v="2"/>
    <n v="7"/>
    <n v="139"/>
    <n v="12"/>
    <x v="17"/>
  </r>
  <r>
    <n v="2016"/>
    <n v="127"/>
    <x v="2"/>
    <n v="3"/>
    <x v="1"/>
    <x v="1"/>
    <n v="2"/>
    <n v="139"/>
    <n v="21"/>
    <x v="18"/>
  </r>
  <r>
    <n v="2016"/>
    <n v="104"/>
    <x v="3"/>
    <n v="3"/>
    <x v="1"/>
    <x v="0"/>
    <n v="85"/>
    <n v="608"/>
    <n v="277"/>
    <x v="19"/>
  </r>
  <r>
    <n v="2016"/>
    <n v="118"/>
    <x v="3"/>
    <n v="3"/>
    <x v="1"/>
    <x v="1"/>
    <s v="NA"/>
    <n v="608"/>
    <n v="263"/>
    <x v="20"/>
  </r>
  <r>
    <n v="2016"/>
    <n v="104"/>
    <x v="3"/>
    <n v="3"/>
    <x v="1"/>
    <x v="3"/>
    <n v="19"/>
    <n v="608"/>
    <n v="34"/>
    <x v="21"/>
  </r>
  <r>
    <n v="2016"/>
    <n v="121"/>
    <x v="4"/>
    <n v="3"/>
    <x v="1"/>
    <x v="1"/>
    <n v="3"/>
    <n v="287"/>
    <n v="26"/>
    <x v="22"/>
  </r>
  <r>
    <n v="2016"/>
    <n v="125"/>
    <x v="4"/>
    <n v="3"/>
    <x v="1"/>
    <x v="0"/>
    <n v="2"/>
    <n v="287"/>
    <n v="259"/>
    <x v="23"/>
  </r>
  <r>
    <n v="2016"/>
    <n v="111"/>
    <x v="5"/>
    <n v="3"/>
    <x v="1"/>
    <x v="1"/>
    <n v="10"/>
    <n v="276"/>
    <n v="68"/>
    <x v="24"/>
  </r>
  <r>
    <n v="2016"/>
    <n v="113"/>
    <x v="5"/>
    <n v="3"/>
    <x v="1"/>
    <x v="0"/>
    <n v="4"/>
    <n v="276"/>
    <n v="184"/>
    <x v="25"/>
  </r>
  <r>
    <n v="2016"/>
    <n v="91"/>
    <x v="6"/>
    <n v="4"/>
    <x v="1"/>
    <x v="1"/>
    <n v="6"/>
    <n v="308"/>
    <n v="117"/>
    <x v="26"/>
  </r>
  <r>
    <n v="2016"/>
    <n v="105"/>
    <x v="6"/>
    <n v="3"/>
    <x v="1"/>
    <x v="0"/>
    <n v="13"/>
    <n v="308"/>
    <n v="157"/>
    <x v="27"/>
  </r>
  <r>
    <n v="2016"/>
    <n v="105"/>
    <x v="6"/>
    <n v="3"/>
    <x v="1"/>
    <x v="4"/>
    <n v="2"/>
    <n v="308"/>
    <n v="14"/>
    <x v="28"/>
  </r>
  <r>
    <n v="2016"/>
    <n v="92"/>
    <x v="7"/>
    <n v="4"/>
    <x v="1"/>
    <x v="2"/>
    <n v="1"/>
    <n v="357"/>
    <n v="19"/>
    <x v="29"/>
  </r>
  <r>
    <n v="2016"/>
    <n v="109"/>
    <x v="7"/>
    <n v="3"/>
    <x v="1"/>
    <x v="1"/>
    <n v="2"/>
    <n v="357"/>
    <n v="93"/>
    <x v="30"/>
  </r>
  <r>
    <n v="2016"/>
    <n v="117"/>
    <x v="7"/>
    <n v="3"/>
    <x v="1"/>
    <x v="0"/>
    <n v="1"/>
    <n v="357"/>
    <n v="188"/>
    <x v="31"/>
  </r>
  <r>
    <n v="2016"/>
    <n v="92"/>
    <x v="7"/>
    <n v="4"/>
    <x v="1"/>
    <x v="4"/>
    <n v="3"/>
    <n v="357"/>
    <n v="30"/>
    <x v="32"/>
  </r>
  <r>
    <n v="2016"/>
    <n v="122"/>
    <x v="8"/>
    <n v="3"/>
    <x v="1"/>
    <x v="0"/>
    <n v="1"/>
    <n v="34"/>
    <n v="20"/>
    <x v="33"/>
  </r>
  <r>
    <n v="2016"/>
    <n v="119"/>
    <x v="8"/>
    <n v="3"/>
    <x v="1"/>
    <x v="1"/>
    <n v="2"/>
    <n v="34"/>
    <n v="12"/>
    <x v="34"/>
  </r>
  <r>
    <n v="2016"/>
    <n v="2"/>
    <x v="0"/>
    <n v="1"/>
    <x v="2"/>
    <x v="0"/>
    <n v="10"/>
    <n v="3225"/>
    <n v="3188"/>
    <x v="35"/>
  </r>
  <r>
    <n v="2016"/>
    <n v="40"/>
    <x v="1"/>
    <n v="1"/>
    <x v="2"/>
    <x v="0"/>
    <n v="100"/>
    <n v="6816"/>
    <n v="6703"/>
    <x v="36"/>
  </r>
  <r>
    <n v="2016"/>
    <n v="20"/>
    <x v="9"/>
    <n v="1"/>
    <x v="2"/>
    <x v="0"/>
    <n v="180"/>
    <n v="6664"/>
    <n v="6494"/>
    <x v="37"/>
  </r>
  <r>
    <n v="2016"/>
    <n v="141"/>
    <x v="2"/>
    <n v="1"/>
    <x v="2"/>
    <x v="0"/>
    <n v="151"/>
    <n v="5453"/>
    <n v="5443"/>
    <x v="38"/>
  </r>
  <r>
    <n v="2016"/>
    <n v="50"/>
    <x v="3"/>
    <n v="1"/>
    <x v="2"/>
    <x v="0"/>
    <n v="640"/>
    <n v="5781"/>
    <n v="5728"/>
    <x v="39"/>
  </r>
  <r>
    <n v="2016"/>
    <n v="42"/>
    <x v="4"/>
    <n v="1"/>
    <x v="2"/>
    <x v="0"/>
    <n v="100"/>
    <n v="1280"/>
    <n v="1244"/>
    <x v="40"/>
  </r>
  <r>
    <n v="2016"/>
    <n v="32"/>
    <x v="5"/>
    <n v="1"/>
    <x v="2"/>
    <x v="0"/>
    <n v="680"/>
    <n v="5697"/>
    <n v="5503"/>
    <x v="41"/>
  </r>
  <r>
    <n v="2016"/>
    <n v="133"/>
    <x v="6"/>
    <n v="1"/>
    <x v="2"/>
    <x v="0"/>
    <n v="29"/>
    <n v="7905"/>
    <n v="7783"/>
    <x v="42"/>
  </r>
  <r>
    <n v="2016"/>
    <n v="142"/>
    <x v="7"/>
    <n v="1"/>
    <x v="2"/>
    <x v="0"/>
    <n v="17"/>
    <n v="9615"/>
    <n v="9140"/>
    <x v="43"/>
  </r>
  <r>
    <n v="2016"/>
    <n v="28"/>
    <x v="8"/>
    <n v="1"/>
    <x v="2"/>
    <x v="0"/>
    <n v="140"/>
    <n v="3196"/>
    <n v="2840"/>
    <x v="44"/>
  </r>
  <r>
    <n v="2016"/>
    <n v="158"/>
    <x v="8"/>
    <n v="1"/>
    <x v="2"/>
    <x v="2"/>
    <n v="310"/>
    <n v="3196"/>
    <n v="310"/>
    <x v="45"/>
  </r>
  <r>
    <n v="2016"/>
    <n v="23"/>
    <x v="0"/>
    <n v="2"/>
    <x v="3"/>
    <x v="0"/>
    <n v="60"/>
    <n v="6828"/>
    <n v="6618"/>
    <x v="46"/>
  </r>
  <r>
    <n v="2016"/>
    <n v="44"/>
    <x v="1"/>
    <n v="2"/>
    <x v="3"/>
    <x v="0"/>
    <n v="150"/>
    <n v="3096"/>
    <n v="2973"/>
    <x v="47"/>
  </r>
  <r>
    <n v="2016"/>
    <n v="35"/>
    <x v="9"/>
    <n v="2"/>
    <x v="3"/>
    <x v="0"/>
    <n v="90"/>
    <n v="6330"/>
    <n v="6030"/>
    <x v="48"/>
  </r>
  <r>
    <n v="2016"/>
    <n v="19"/>
    <x v="2"/>
    <n v="2"/>
    <x v="3"/>
    <x v="0"/>
    <n v="130"/>
    <n v="15180"/>
    <n v="15050"/>
    <x v="49"/>
  </r>
  <r>
    <n v="2016"/>
    <n v="149"/>
    <x v="3"/>
    <n v="2"/>
    <x v="3"/>
    <x v="0"/>
    <n v="3"/>
    <n v="4863"/>
    <n v="4784"/>
    <x v="50"/>
  </r>
  <r>
    <n v="2016"/>
    <n v="34"/>
    <x v="4"/>
    <n v="2"/>
    <x v="3"/>
    <x v="0"/>
    <n v="100"/>
    <n v="4478"/>
    <n v="4346"/>
    <x v="51"/>
  </r>
  <r>
    <n v="2016"/>
    <n v="33"/>
    <x v="5"/>
    <n v="2"/>
    <x v="3"/>
    <x v="0"/>
    <n v="20"/>
    <n v="5245"/>
    <n v="5133"/>
    <x v="52"/>
  </r>
  <r>
    <n v="2016"/>
    <n v="37"/>
    <x v="6"/>
    <n v="2"/>
    <x v="3"/>
    <x v="0"/>
    <n v="22"/>
    <n v="1039"/>
    <n v="1014"/>
    <x v="53"/>
  </r>
  <r>
    <n v="2016"/>
    <n v="21"/>
    <x v="7"/>
    <n v="2"/>
    <x v="3"/>
    <x v="0"/>
    <n v="10"/>
    <n v="1636"/>
    <n v="1635"/>
    <x v="54"/>
  </r>
  <r>
    <m/>
    <m/>
    <x v="10"/>
    <m/>
    <x v="4"/>
    <x v="5"/>
    <m/>
    <m/>
    <m/>
    <x v="5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2016"/>
    <x v="0"/>
    <x v="0"/>
    <x v="0"/>
    <n v="559"/>
    <s v="1A-1"/>
    <n v="80"/>
    <x v="0"/>
  </r>
  <r>
    <n v="2016"/>
    <x v="0"/>
    <x v="0"/>
    <x v="1"/>
    <n v="136"/>
    <s v="1A-1"/>
    <n v="80"/>
    <x v="1"/>
  </r>
  <r>
    <n v="2016"/>
    <x v="1"/>
    <x v="0"/>
    <x v="0"/>
    <n v="35"/>
    <s v="1A-2"/>
    <n v="10"/>
    <x v="2"/>
  </r>
  <r>
    <n v="2016"/>
    <x v="2"/>
    <x v="0"/>
    <x v="0"/>
    <n v="2568"/>
    <s v="1A-4"/>
    <n v="73.75"/>
    <x v="3"/>
  </r>
  <r>
    <n v="2016"/>
    <x v="2"/>
    <x v="0"/>
    <x v="1"/>
    <n v="141"/>
    <s v="1A-4"/>
    <n v="73.75"/>
    <x v="4"/>
  </r>
  <r>
    <n v="2016"/>
    <x v="3"/>
    <x v="0"/>
    <x v="0"/>
    <n v="1939"/>
    <s v="1A-5"/>
    <n v="30.5"/>
    <x v="5"/>
  </r>
  <r>
    <n v="2016"/>
    <x v="3"/>
    <x v="0"/>
    <x v="1"/>
    <n v="106"/>
    <s v="1A-5"/>
    <n v="30.5"/>
    <x v="6"/>
  </r>
  <r>
    <n v="2016"/>
    <x v="4"/>
    <x v="0"/>
    <x v="0"/>
    <n v="5169"/>
    <s v="1A-6"/>
    <n v="70.5"/>
    <x v="7"/>
  </r>
  <r>
    <n v="2016"/>
    <x v="5"/>
    <x v="0"/>
    <x v="0"/>
    <n v="2702"/>
    <s v="1A-7"/>
    <n v="39.25"/>
    <x v="8"/>
  </r>
  <r>
    <n v="2016"/>
    <x v="6"/>
    <x v="0"/>
    <x v="0"/>
    <n v="3926"/>
    <s v="1A-8"/>
    <n v="44.75"/>
    <x v="9"/>
  </r>
  <r>
    <n v="2016"/>
    <x v="7"/>
    <x v="0"/>
    <x v="0"/>
    <n v="12"/>
    <s v="1A-9"/>
    <n v="41.75"/>
    <x v="10"/>
  </r>
  <r>
    <n v="2016"/>
    <x v="7"/>
    <x v="0"/>
    <x v="1"/>
    <n v="10"/>
    <s v="1A-9"/>
    <n v="41.75"/>
    <x v="11"/>
  </r>
  <r>
    <n v="2016"/>
    <x v="8"/>
    <x v="0"/>
    <x v="0"/>
    <n v="370"/>
    <s v="1A-10"/>
    <n v="31.25"/>
    <x v="12"/>
  </r>
  <r>
    <n v="2016"/>
    <x v="8"/>
    <x v="0"/>
    <x v="1"/>
    <n v="375"/>
    <s v="1A-10"/>
    <n v="31.25"/>
    <x v="13"/>
  </r>
  <r>
    <n v="2016"/>
    <x v="0"/>
    <x v="1"/>
    <x v="0"/>
    <n v="68"/>
    <s v="2A-1"/>
    <n v="80"/>
    <x v="14"/>
  </r>
  <r>
    <n v="2016"/>
    <x v="0"/>
    <x v="1"/>
    <x v="1"/>
    <n v="29"/>
    <s v="2A-1"/>
    <n v="80"/>
    <x v="15"/>
  </r>
  <r>
    <n v="2016"/>
    <x v="2"/>
    <x v="1"/>
    <x v="0"/>
    <n v="96"/>
    <s v="2A-4"/>
    <n v="65.2"/>
    <x v="16"/>
  </r>
  <r>
    <n v="2016"/>
    <x v="2"/>
    <x v="1"/>
    <x v="2"/>
    <n v="12"/>
    <s v="2A-4"/>
    <n v="65.2"/>
    <x v="17"/>
  </r>
  <r>
    <n v="2016"/>
    <x v="2"/>
    <x v="1"/>
    <x v="1"/>
    <n v="21"/>
    <s v="2A-4"/>
    <n v="65.2"/>
    <x v="18"/>
  </r>
  <r>
    <n v="2016"/>
    <x v="3"/>
    <x v="1"/>
    <x v="0"/>
    <n v="277"/>
    <s v="2A-5"/>
    <n v="62.5"/>
    <x v="19"/>
  </r>
  <r>
    <n v="2016"/>
    <x v="3"/>
    <x v="1"/>
    <x v="1"/>
    <n v="263"/>
    <s v="2A-5"/>
    <n v="62.5"/>
    <x v="20"/>
  </r>
  <r>
    <n v="2016"/>
    <x v="3"/>
    <x v="1"/>
    <x v="3"/>
    <n v="34"/>
    <s v="2A-5"/>
    <n v="62.5"/>
    <x v="21"/>
  </r>
  <r>
    <n v="2016"/>
    <x v="4"/>
    <x v="1"/>
    <x v="1"/>
    <n v="26"/>
    <s v="2A-6"/>
    <n v="63"/>
    <x v="22"/>
  </r>
  <r>
    <n v="2016"/>
    <x v="4"/>
    <x v="1"/>
    <x v="0"/>
    <n v="259"/>
    <s v="2A-6"/>
    <n v="63"/>
    <x v="23"/>
  </r>
  <r>
    <n v="2016"/>
    <x v="5"/>
    <x v="1"/>
    <x v="1"/>
    <n v="68"/>
    <s v="2A-7"/>
    <n v="64.5"/>
    <x v="24"/>
  </r>
  <r>
    <n v="2016"/>
    <x v="5"/>
    <x v="1"/>
    <x v="0"/>
    <n v="184"/>
    <s v="2A-7"/>
    <n v="64.5"/>
    <x v="25"/>
  </r>
  <r>
    <n v="2016"/>
    <x v="6"/>
    <x v="1"/>
    <x v="1"/>
    <n v="117"/>
    <s v="2A-8"/>
    <n v="53.25"/>
    <x v="26"/>
  </r>
  <r>
    <n v="2016"/>
    <x v="6"/>
    <x v="1"/>
    <x v="0"/>
    <n v="157"/>
    <s v="2A-8"/>
    <n v="53.25"/>
    <x v="27"/>
  </r>
  <r>
    <n v="2016"/>
    <x v="6"/>
    <x v="1"/>
    <x v="4"/>
    <n v="14"/>
    <s v="2A-8"/>
    <n v="53.25"/>
    <x v="28"/>
  </r>
  <r>
    <n v="2016"/>
    <x v="7"/>
    <x v="1"/>
    <x v="2"/>
    <n v="19"/>
    <s v="2A-9"/>
    <n v="57.75"/>
    <x v="29"/>
  </r>
  <r>
    <n v="2016"/>
    <x v="7"/>
    <x v="1"/>
    <x v="1"/>
    <n v="93"/>
    <s v="2A-9"/>
    <n v="57.75"/>
    <x v="30"/>
  </r>
  <r>
    <n v="2016"/>
    <x v="7"/>
    <x v="1"/>
    <x v="0"/>
    <n v="188"/>
    <s v="2A-9"/>
    <n v="57.75"/>
    <x v="31"/>
  </r>
  <r>
    <n v="2016"/>
    <x v="7"/>
    <x v="1"/>
    <x v="4"/>
    <n v="30"/>
    <s v="2A-9"/>
    <n v="57.75"/>
    <x v="32"/>
  </r>
  <r>
    <n v="2016"/>
    <x v="8"/>
    <x v="1"/>
    <x v="0"/>
    <n v="20"/>
    <s v="2A-10"/>
    <n v="28.75"/>
    <x v="33"/>
  </r>
  <r>
    <n v="2016"/>
    <x v="8"/>
    <x v="1"/>
    <x v="1"/>
    <n v="12"/>
    <s v="2A-10"/>
    <n v="28.75"/>
    <x v="34"/>
  </r>
  <r>
    <n v="2016"/>
    <x v="0"/>
    <x v="2"/>
    <x v="0"/>
    <n v="3188"/>
    <s v="4B-CS-1"/>
    <n v="40"/>
    <x v="35"/>
  </r>
  <r>
    <n v="2016"/>
    <x v="1"/>
    <x v="2"/>
    <x v="0"/>
    <n v="6703"/>
    <s v="4B-CS-2"/>
    <n v="30"/>
    <x v="36"/>
  </r>
  <r>
    <n v="2016"/>
    <x v="9"/>
    <x v="2"/>
    <x v="0"/>
    <n v="6494"/>
    <s v="4B-CS-3"/>
    <n v="39.5"/>
    <x v="37"/>
  </r>
  <r>
    <n v="2016"/>
    <x v="2"/>
    <x v="2"/>
    <x v="0"/>
    <n v="5443"/>
    <s v="4B-CS-4"/>
    <n v="40"/>
    <x v="38"/>
  </r>
  <r>
    <n v="2016"/>
    <x v="3"/>
    <x v="2"/>
    <x v="0"/>
    <n v="5728"/>
    <s v="4B-CS-5"/>
    <n v="35.25"/>
    <x v="39"/>
  </r>
  <r>
    <n v="2016"/>
    <x v="4"/>
    <x v="2"/>
    <x v="0"/>
    <n v="1244"/>
    <s v="4B-CS-6"/>
    <n v="36.5"/>
    <x v="40"/>
  </r>
  <r>
    <n v="2016"/>
    <x v="5"/>
    <x v="2"/>
    <x v="0"/>
    <n v="5503"/>
    <s v="4B-CS-7"/>
    <n v="39"/>
    <x v="41"/>
  </r>
  <r>
    <n v="2016"/>
    <x v="6"/>
    <x v="2"/>
    <x v="0"/>
    <n v="7783"/>
    <s v="4B-CS-8"/>
    <n v="28"/>
    <x v="42"/>
  </r>
  <r>
    <n v="2016"/>
    <x v="7"/>
    <x v="2"/>
    <x v="0"/>
    <n v="9140"/>
    <s v="4B-CS-9"/>
    <n v="38"/>
    <x v="43"/>
  </r>
  <r>
    <n v="2016"/>
    <x v="8"/>
    <x v="2"/>
    <x v="0"/>
    <n v="2840"/>
    <s v="4B-CS-10"/>
    <n v="19.5"/>
    <x v="44"/>
  </r>
  <r>
    <n v="2016"/>
    <x v="8"/>
    <x v="2"/>
    <x v="2"/>
    <n v="310"/>
    <s v="4B-CS-10"/>
    <n v="19.5"/>
    <x v="45"/>
  </r>
  <r>
    <n v="2016"/>
    <x v="0"/>
    <x v="3"/>
    <x v="0"/>
    <n v="6618"/>
    <s v="4B-ESB-1"/>
    <n v="40"/>
    <x v="46"/>
  </r>
  <r>
    <n v="2016"/>
    <x v="1"/>
    <x v="3"/>
    <x v="0"/>
    <n v="2973"/>
    <s v="4B-ESB-2"/>
    <n v="40"/>
    <x v="47"/>
  </r>
  <r>
    <n v="2016"/>
    <x v="9"/>
    <x v="3"/>
    <x v="0"/>
    <n v="6030"/>
    <s v="4B-ESB-3"/>
    <n v="40"/>
    <x v="48"/>
  </r>
  <r>
    <n v="2016"/>
    <x v="2"/>
    <x v="3"/>
    <x v="0"/>
    <n v="15050"/>
    <s v="4B-ESB-4"/>
    <n v="40"/>
    <x v="49"/>
  </r>
  <r>
    <n v="2016"/>
    <x v="3"/>
    <x v="3"/>
    <x v="0"/>
    <n v="4784"/>
    <s v="4B-ESB-5"/>
    <n v="39.5"/>
    <x v="50"/>
  </r>
  <r>
    <n v="2016"/>
    <x v="4"/>
    <x v="3"/>
    <x v="0"/>
    <n v="4346"/>
    <s v="4B-ESB-6"/>
    <n v="37"/>
    <x v="51"/>
  </r>
  <r>
    <n v="2016"/>
    <x v="5"/>
    <x v="3"/>
    <x v="0"/>
    <n v="5133"/>
    <s v="4B-ESB-7"/>
    <n v="38"/>
    <x v="52"/>
  </r>
  <r>
    <n v="2016"/>
    <x v="6"/>
    <x v="3"/>
    <x v="0"/>
    <n v="1014"/>
    <s v="4B-ESB-8"/>
    <n v="38"/>
    <x v="53"/>
  </r>
  <r>
    <n v="2016"/>
    <x v="7"/>
    <x v="3"/>
    <x v="0"/>
    <n v="1635"/>
    <s v="4B-ESB-9"/>
    <n v="34.75"/>
    <x v="54"/>
  </r>
  <r>
    <m/>
    <x v="10"/>
    <x v="4"/>
    <x v="5"/>
    <m/>
    <m/>
    <m/>
    <x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AD15" firstHeaderRow="1" firstDataRow="3" firstDataCol="1"/>
  <pivotFields count="10">
    <pivotField subtotalTop="0" showAll="0"/>
    <pivotField subtotalTop="0" showAll="0"/>
    <pivotField axis="axisRow" subtotalTop="0" showAll="0">
      <items count="12">
        <item x="0"/>
        <item x="1"/>
        <item x="9"/>
        <item x="2"/>
        <item x="3"/>
        <item x="4"/>
        <item x="5"/>
        <item x="6"/>
        <item x="7"/>
        <item x="8"/>
        <item x="10"/>
        <item t="default"/>
      </items>
    </pivotField>
    <pivotField subtotalTop="0" showAll="0"/>
    <pivotField axis="axisCol" subtotalTop="0" showAll="0">
      <items count="6">
        <item x="0"/>
        <item x="1"/>
        <item x="2"/>
        <item x="3"/>
        <item x="4"/>
        <item t="default"/>
      </items>
    </pivotField>
    <pivotField axis="axisCol" subtotalTop="0" showAll="0">
      <items count="7">
        <item x="2"/>
        <item x="1"/>
        <item x="4"/>
        <item x="0"/>
        <item x="3"/>
        <item x="5"/>
        <item t="default"/>
      </items>
    </pivotField>
    <pivotField subtotalTop="0" showAll="0"/>
    <pivotField subtotalTop="0" showAll="0"/>
    <pivotField subtotalTop="0" showAll="0"/>
    <pivotField dataField="1" subtotalTop="0" showAll="0">
      <items count="57">
        <item x="28"/>
        <item x="4"/>
        <item x="6"/>
        <item x="29"/>
        <item x="21"/>
        <item x="32"/>
        <item x="17"/>
        <item x="22"/>
        <item x="45"/>
        <item x="18"/>
        <item x="1"/>
        <item x="24"/>
        <item x="30"/>
        <item x="15"/>
        <item x="34"/>
        <item x="26"/>
        <item x="20"/>
        <item x="11"/>
        <item x="19"/>
        <item x="12"/>
        <item x="13"/>
        <item x="27"/>
        <item x="31"/>
        <item x="10"/>
        <item x="33"/>
        <item x="14"/>
        <item x="25"/>
        <item x="16"/>
        <item x="0"/>
        <item x="44"/>
        <item x="23"/>
        <item x="3"/>
        <item x="5"/>
        <item x="43"/>
        <item x="48"/>
        <item x="47"/>
        <item x="7"/>
        <item x="41"/>
        <item x="9"/>
        <item x="46"/>
        <item x="51"/>
        <item x="40"/>
        <item x="37"/>
        <item x="53"/>
        <item x="52"/>
        <item x="36"/>
        <item x="50"/>
        <item x="42"/>
        <item x="35"/>
        <item x="39"/>
        <item x="49"/>
        <item x="8"/>
        <item x="38"/>
        <item x="54"/>
        <item x="2"/>
        <item x="55"/>
        <item t="default"/>
      </items>
    </pivotField>
  </pivotFields>
  <rowFields count="1">
    <field x="2"/>
  </rowFields>
  <rowItems count="12">
    <i>
      <x/>
    </i>
    <i>
      <x v="1"/>
    </i>
    <i>
      <x v="2"/>
    </i>
    <i>
      <x v="3"/>
    </i>
    <i>
      <x v="4"/>
    </i>
    <i>
      <x v="5"/>
    </i>
    <i>
      <x v="6"/>
    </i>
    <i>
      <x v="7"/>
    </i>
    <i>
      <x v="8"/>
    </i>
    <i>
      <x v="9"/>
    </i>
    <i>
      <x v="10"/>
    </i>
    <i t="grand">
      <x/>
    </i>
  </rowItems>
  <colFields count="2">
    <field x="4"/>
    <field x="5"/>
  </colFields>
  <colItems count="17">
    <i>
      <x/>
      <x v="1"/>
    </i>
    <i r="1">
      <x v="3"/>
    </i>
    <i t="default">
      <x/>
    </i>
    <i>
      <x v="1"/>
      <x/>
    </i>
    <i r="1">
      <x v="1"/>
    </i>
    <i r="1">
      <x v="2"/>
    </i>
    <i r="1">
      <x v="3"/>
    </i>
    <i r="1">
      <x v="4"/>
    </i>
    <i t="default">
      <x v="1"/>
    </i>
    <i>
      <x v="2"/>
      <x/>
    </i>
    <i r="1">
      <x v="3"/>
    </i>
    <i t="default">
      <x v="2"/>
    </i>
    <i>
      <x v="3"/>
      <x v="3"/>
    </i>
    <i t="default">
      <x v="3"/>
    </i>
    <i>
      <x v="4"/>
      <x v="5"/>
    </i>
    <i t="default">
      <x v="4"/>
    </i>
    <i t="grand">
      <x/>
    </i>
  </colItems>
  <dataFields count="1">
    <dataField name="Average of RelativeAbundance" fld="9" subtotal="average"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AA15" firstHeaderRow="1" firstDataRow="3" firstDataCol="1"/>
  <pivotFields count="8">
    <pivotField subtotalTop="0" showAll="0"/>
    <pivotField axis="axisRow" subtotalTop="0" showAll="0">
      <items count="12">
        <item x="0"/>
        <item x="1"/>
        <item x="9"/>
        <item x="2"/>
        <item x="3"/>
        <item x="4"/>
        <item x="5"/>
        <item x="6"/>
        <item x="7"/>
        <item x="8"/>
        <item x="10"/>
        <item t="default"/>
      </items>
    </pivotField>
    <pivotField axis="axisCol" subtotalTop="0" showAll="0">
      <items count="6">
        <item x="0"/>
        <item x="1"/>
        <item x="2"/>
        <item x="3"/>
        <item x="4"/>
        <item t="default"/>
      </items>
    </pivotField>
    <pivotField axis="axisCol" subtotalTop="0" showAll="0">
      <items count="7">
        <item x="2"/>
        <item x="1"/>
        <item x="4"/>
        <item x="0"/>
        <item x="3"/>
        <item x="5"/>
        <item t="default"/>
      </items>
    </pivotField>
    <pivotField subtotalTop="0" showAll="0"/>
    <pivotField subtotalTop="0" showAll="0"/>
    <pivotField subtotalTop="0" showAll="0"/>
    <pivotField dataField="1" subtotalTop="0" showAll="0">
      <items count="57">
        <item x="17"/>
        <item x="11"/>
        <item x="28"/>
        <item x="10"/>
        <item x="18"/>
        <item x="29"/>
        <item x="15"/>
        <item x="22"/>
        <item x="34"/>
        <item x="32"/>
        <item x="21"/>
        <item x="33"/>
        <item x="14"/>
        <item x="24"/>
        <item x="16"/>
        <item x="30"/>
        <item x="1"/>
        <item x="4"/>
        <item x="26"/>
        <item x="25"/>
        <item x="27"/>
        <item x="31"/>
        <item x="6"/>
        <item x="2"/>
        <item x="23"/>
        <item x="20"/>
        <item x="19"/>
        <item x="0"/>
        <item x="12"/>
        <item x="13"/>
        <item x="45"/>
        <item x="53"/>
        <item x="40"/>
        <item x="3"/>
        <item x="54"/>
        <item x="5"/>
        <item x="8"/>
        <item x="7"/>
        <item x="47"/>
        <item x="35"/>
        <item x="9"/>
        <item x="51"/>
        <item x="50"/>
        <item x="52"/>
        <item x="38"/>
        <item x="41"/>
        <item x="44"/>
        <item x="48"/>
        <item x="39"/>
        <item x="37"/>
        <item x="46"/>
        <item x="36"/>
        <item x="43"/>
        <item x="42"/>
        <item x="49"/>
        <item x="55"/>
        <item t="default"/>
      </items>
    </pivotField>
  </pivotFields>
  <rowFields count="1">
    <field x="1"/>
  </rowFields>
  <rowItems count="12">
    <i>
      <x/>
    </i>
    <i>
      <x v="1"/>
    </i>
    <i>
      <x v="2"/>
    </i>
    <i>
      <x v="3"/>
    </i>
    <i>
      <x v="4"/>
    </i>
    <i>
      <x v="5"/>
    </i>
    <i>
      <x v="6"/>
    </i>
    <i>
      <x v="7"/>
    </i>
    <i>
      <x v="8"/>
    </i>
    <i>
      <x v="9"/>
    </i>
    <i>
      <x v="10"/>
    </i>
    <i t="grand">
      <x/>
    </i>
  </rowItems>
  <colFields count="2">
    <field x="2"/>
    <field x="3"/>
  </colFields>
  <colItems count="17">
    <i>
      <x/>
      <x v="1"/>
    </i>
    <i r="1">
      <x v="3"/>
    </i>
    <i t="default">
      <x/>
    </i>
    <i>
      <x v="1"/>
      <x/>
    </i>
    <i r="1">
      <x v="1"/>
    </i>
    <i r="1">
      <x v="2"/>
    </i>
    <i r="1">
      <x v="3"/>
    </i>
    <i r="1">
      <x v="4"/>
    </i>
    <i t="default">
      <x v="1"/>
    </i>
    <i>
      <x v="2"/>
      <x/>
    </i>
    <i r="1">
      <x v="3"/>
    </i>
    <i t="default">
      <x v="2"/>
    </i>
    <i>
      <x v="3"/>
      <x v="3"/>
    </i>
    <i t="default">
      <x v="3"/>
    </i>
    <i>
      <x v="4"/>
      <x v="5"/>
    </i>
    <i t="default">
      <x v="4"/>
    </i>
    <i t="grand">
      <x/>
    </i>
  </colItems>
  <dataFields count="1">
    <dataField name="Average of CountperVolume"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202"/>
  <sheetViews>
    <sheetView zoomScaleNormal="100" workbookViewId="0">
      <selection activeCell="I59" sqref="I59"/>
    </sheetView>
  </sheetViews>
  <sheetFormatPr baseColWidth="10" defaultColWidth="8.83203125" defaultRowHeight="15" x14ac:dyDescent="0.2"/>
  <cols>
    <col min="1" max="6" width="8.83203125" style="1"/>
    <col min="7" max="7" width="14.6640625" style="1" customWidth="1"/>
    <col min="8" max="8" width="8.83203125" style="1"/>
    <col min="9" max="9" width="21.5" style="1" bestFit="1" customWidth="1"/>
    <col min="10" max="10" width="16.33203125" style="1" bestFit="1" customWidth="1"/>
    <col min="11" max="11" width="18.1640625" style="1" bestFit="1" customWidth="1"/>
    <col min="12" max="12" width="8.83203125" style="1"/>
    <col min="13" max="13" width="27.33203125" style="1" bestFit="1" customWidth="1"/>
    <col min="14" max="14" width="15.5" style="1" bestFit="1" customWidth="1"/>
    <col min="15" max="15" width="14" style="1" bestFit="1" customWidth="1"/>
    <col min="16" max="17" width="12" style="1" bestFit="1" customWidth="1"/>
    <col min="18" max="18" width="13.83203125" style="1" bestFit="1" customWidth="1"/>
    <col min="19" max="19" width="21" style="1" bestFit="1" customWidth="1"/>
    <col min="20" max="20" width="14" style="1" bestFit="1" customWidth="1"/>
    <col min="21" max="23" width="12" style="1" bestFit="1" customWidth="1"/>
    <col min="24" max="24" width="14" style="1" bestFit="1" customWidth="1"/>
    <col min="25" max="25" width="12" style="1" bestFit="1" customWidth="1"/>
    <col min="26" max="26" width="14" style="1" bestFit="1" customWidth="1"/>
    <col min="27" max="27" width="12" style="1" bestFit="1" customWidth="1"/>
    <col min="28" max="28" width="9" style="1" bestFit="1" customWidth="1"/>
    <col min="29" max="29" width="11.6640625" style="1" bestFit="1" customWidth="1"/>
    <col min="30" max="30" width="12" style="1" bestFit="1" customWidth="1"/>
    <col min="31" max="31" width="8.83203125" style="1"/>
    <col min="32" max="32" width="3" style="1" bestFit="1" customWidth="1"/>
    <col min="33" max="34" width="13.6640625" style="1" bestFit="1" customWidth="1"/>
    <col min="35" max="35" width="12" style="1" bestFit="1" customWidth="1"/>
    <col min="36" max="36" width="13.6640625" style="1" bestFit="1" customWidth="1"/>
    <col min="37" max="37" width="20.5" style="1" bestFit="1" customWidth="1"/>
    <col min="38" max="38" width="13.6640625" style="1" bestFit="1" customWidth="1"/>
    <col min="39" max="40" width="12" style="1" bestFit="1" customWidth="1"/>
    <col min="41" max="42" width="13.6640625" style="1" bestFit="1" customWidth="1"/>
    <col min="43" max="16384" width="8.83203125" style="1"/>
  </cols>
  <sheetData>
    <row r="1" spans="1:42" x14ac:dyDescent="0.2">
      <c r="B1" s="1" t="s">
        <v>0</v>
      </c>
      <c r="C1" s="1" t="s">
        <v>1</v>
      </c>
      <c r="D1" s="1" t="s">
        <v>2</v>
      </c>
      <c r="E1" s="1" t="s">
        <v>3</v>
      </c>
      <c r="F1" s="1" t="s">
        <v>4</v>
      </c>
      <c r="G1" s="1" t="s">
        <v>5</v>
      </c>
      <c r="H1" s="1" t="s">
        <v>6</v>
      </c>
      <c r="I1" s="1" t="s">
        <v>7</v>
      </c>
      <c r="J1" s="1" t="s">
        <v>8</v>
      </c>
      <c r="K1" s="1" t="s">
        <v>9</v>
      </c>
      <c r="M1" s="2" t="s">
        <v>29</v>
      </c>
      <c r="N1" s="2" t="s">
        <v>28</v>
      </c>
      <c r="O1"/>
      <c r="P1"/>
      <c r="Q1"/>
      <c r="R1"/>
      <c r="S1"/>
      <c r="T1"/>
      <c r="U1"/>
      <c r="V1"/>
      <c r="W1"/>
      <c r="X1"/>
      <c r="Y1"/>
      <c r="Z1"/>
      <c r="AA1"/>
      <c r="AB1"/>
      <c r="AC1"/>
      <c r="AD1"/>
      <c r="AG1" s="5" t="s">
        <v>16</v>
      </c>
      <c r="AH1" s="5"/>
      <c r="AI1" s="6" t="s">
        <v>10</v>
      </c>
      <c r="AJ1" s="6"/>
      <c r="AK1" s="6"/>
      <c r="AL1" s="6"/>
      <c r="AM1" s="6"/>
      <c r="AN1" s="8" t="s">
        <v>13</v>
      </c>
      <c r="AO1" s="8"/>
      <c r="AP1" s="7" t="s">
        <v>15</v>
      </c>
    </row>
    <row r="2" spans="1:42" x14ac:dyDescent="0.2">
      <c r="A2" s="1">
        <v>33</v>
      </c>
      <c r="B2" s="1">
        <v>2016</v>
      </c>
      <c r="C2" s="1">
        <v>41</v>
      </c>
      <c r="D2" s="1">
        <v>1</v>
      </c>
      <c r="E2" s="1">
        <v>5</v>
      </c>
      <c r="F2" s="1" t="s">
        <v>16</v>
      </c>
      <c r="G2" s="1" t="s">
        <v>14</v>
      </c>
      <c r="H2" s="1">
        <v>90</v>
      </c>
      <c r="I2" s="1">
        <v>716</v>
      </c>
      <c r="J2" s="1">
        <v>559</v>
      </c>
      <c r="K2" s="1">
        <v>0.78072625698324005</v>
      </c>
      <c r="M2"/>
      <c r="N2" t="s">
        <v>16</v>
      </c>
      <c r="O2"/>
      <c r="P2" t="s">
        <v>23</v>
      </c>
      <c r="Q2" t="s">
        <v>10</v>
      </c>
      <c r="R2"/>
      <c r="S2"/>
      <c r="T2"/>
      <c r="U2"/>
      <c r="V2" t="s">
        <v>24</v>
      </c>
      <c r="W2" t="s">
        <v>13</v>
      </c>
      <c r="X2"/>
      <c r="Y2" t="s">
        <v>25</v>
      </c>
      <c r="Z2" t="s">
        <v>15</v>
      </c>
      <c r="AA2" t="s">
        <v>26</v>
      </c>
      <c r="AB2" t="s">
        <v>21</v>
      </c>
      <c r="AC2" t="s">
        <v>27</v>
      </c>
      <c r="AD2" t="s">
        <v>22</v>
      </c>
      <c r="AG2" s="5" t="s">
        <v>12</v>
      </c>
      <c r="AH2" s="5" t="s">
        <v>14</v>
      </c>
      <c r="AI2" s="6" t="s">
        <v>11</v>
      </c>
      <c r="AJ2" s="6" t="s">
        <v>12</v>
      </c>
      <c r="AK2" s="6" t="s">
        <v>18</v>
      </c>
      <c r="AL2" s="6" t="s">
        <v>14</v>
      </c>
      <c r="AM2" s="6" t="s">
        <v>19</v>
      </c>
      <c r="AN2" s="8" t="s">
        <v>11</v>
      </c>
      <c r="AO2" s="8" t="s">
        <v>14</v>
      </c>
      <c r="AP2" s="7" t="s">
        <v>14</v>
      </c>
    </row>
    <row r="3" spans="1:42" x14ac:dyDescent="0.2">
      <c r="A3" s="1">
        <v>43</v>
      </c>
      <c r="B3" s="1">
        <v>2016</v>
      </c>
      <c r="C3" s="1">
        <v>58</v>
      </c>
      <c r="D3" s="1">
        <v>1</v>
      </c>
      <c r="E3" s="1">
        <v>6</v>
      </c>
      <c r="F3" s="1" t="s">
        <v>16</v>
      </c>
      <c r="G3" s="1" t="s">
        <v>12</v>
      </c>
      <c r="H3" s="1" t="s">
        <v>17</v>
      </c>
      <c r="I3" s="1">
        <v>716</v>
      </c>
      <c r="J3" s="1">
        <v>136</v>
      </c>
      <c r="K3" s="1">
        <v>0.18994413407821201</v>
      </c>
      <c r="M3" s="2" t="s">
        <v>20</v>
      </c>
      <c r="N3" t="s">
        <v>12</v>
      </c>
      <c r="O3" t="s">
        <v>14</v>
      </c>
      <c r="P3"/>
      <c r="Q3" t="s">
        <v>11</v>
      </c>
      <c r="R3" t="s">
        <v>12</v>
      </c>
      <c r="S3" t="s">
        <v>18</v>
      </c>
      <c r="T3" t="s">
        <v>14</v>
      </c>
      <c r="U3" t="s">
        <v>19</v>
      </c>
      <c r="V3"/>
      <c r="W3" t="s">
        <v>11</v>
      </c>
      <c r="X3" t="s">
        <v>14</v>
      </c>
      <c r="Y3"/>
      <c r="Z3" t="s">
        <v>14</v>
      </c>
      <c r="AA3"/>
      <c r="AB3" t="s">
        <v>21</v>
      </c>
      <c r="AC3"/>
      <c r="AD3"/>
      <c r="AF3" s="1">
        <v>1</v>
      </c>
      <c r="AG3" s="5">
        <v>0.18994413407821201</v>
      </c>
      <c r="AH3" s="5">
        <v>0.78072625698324005</v>
      </c>
      <c r="AI3" s="6">
        <v>0</v>
      </c>
      <c r="AJ3" s="6">
        <v>0.28155339805825202</v>
      </c>
      <c r="AK3" s="6">
        <v>0</v>
      </c>
      <c r="AL3" s="6">
        <v>0.66019417475728204</v>
      </c>
      <c r="AM3" s="6">
        <v>0</v>
      </c>
      <c r="AN3" s="8">
        <v>0</v>
      </c>
      <c r="AO3" s="8">
        <v>0.98852713178294604</v>
      </c>
      <c r="AP3" s="7">
        <v>0.96924428822495601</v>
      </c>
    </row>
    <row r="4" spans="1:42" x14ac:dyDescent="0.2">
      <c r="A4" s="1">
        <v>55</v>
      </c>
      <c r="B4" s="1">
        <v>2016</v>
      </c>
      <c r="C4" s="1">
        <v>5</v>
      </c>
      <c r="D4" s="1">
        <v>2</v>
      </c>
      <c r="E4" s="1">
        <v>5</v>
      </c>
      <c r="F4" s="1" t="s">
        <v>16</v>
      </c>
      <c r="G4" s="1" t="s">
        <v>14</v>
      </c>
      <c r="H4" s="1">
        <v>10</v>
      </c>
      <c r="I4" s="1">
        <v>35</v>
      </c>
      <c r="J4" s="1">
        <v>35</v>
      </c>
      <c r="K4" s="1">
        <v>1</v>
      </c>
      <c r="M4" s="3">
        <v>1</v>
      </c>
      <c r="N4" s="4">
        <v>0.18994413407821201</v>
      </c>
      <c r="O4" s="4">
        <v>0.78072625698324005</v>
      </c>
      <c r="P4" s="4">
        <v>0.48533519553072602</v>
      </c>
      <c r="Q4" s="4"/>
      <c r="R4" s="4">
        <v>0.28155339805825202</v>
      </c>
      <c r="S4" s="4"/>
      <c r="T4" s="4">
        <v>0.66019417475728204</v>
      </c>
      <c r="U4" s="4"/>
      <c r="V4" s="4">
        <v>0.470873786407767</v>
      </c>
      <c r="W4" s="4"/>
      <c r="X4" s="4">
        <v>0.98852713178294604</v>
      </c>
      <c r="Y4" s="4">
        <v>0.98852713178294604</v>
      </c>
      <c r="Z4" s="4">
        <v>0.96924428822495601</v>
      </c>
      <c r="AA4" s="4">
        <v>0.96924428822495601</v>
      </c>
      <c r="AB4" s="4"/>
      <c r="AC4" s="4"/>
      <c r="AD4" s="4">
        <v>0.64503156398081474</v>
      </c>
      <c r="AF4" s="1">
        <v>2</v>
      </c>
      <c r="AG4" s="5">
        <v>0</v>
      </c>
      <c r="AH4" s="5">
        <v>1</v>
      </c>
      <c r="AI4" s="6"/>
      <c r="AJ4" s="6"/>
      <c r="AK4" s="6"/>
      <c r="AL4" s="6"/>
      <c r="AM4" s="6"/>
      <c r="AN4" s="8">
        <v>0</v>
      </c>
      <c r="AO4" s="8">
        <v>0.98342136150234705</v>
      </c>
      <c r="AP4" s="7">
        <v>0.96027131782945696</v>
      </c>
    </row>
    <row r="5" spans="1:42" x14ac:dyDescent="0.2">
      <c r="A5" s="1">
        <v>34</v>
      </c>
      <c r="B5" s="1">
        <v>2016</v>
      </c>
      <c r="C5" s="1">
        <v>36</v>
      </c>
      <c r="D5" s="1">
        <v>4</v>
      </c>
      <c r="E5" s="1">
        <v>5</v>
      </c>
      <c r="F5" s="1" t="s">
        <v>16</v>
      </c>
      <c r="G5" s="1" t="s">
        <v>14</v>
      </c>
      <c r="H5" s="1">
        <v>100</v>
      </c>
      <c r="I5" s="1">
        <v>2769</v>
      </c>
      <c r="J5" s="1">
        <v>2568</v>
      </c>
      <c r="K5" s="1">
        <v>0.92741061755146303</v>
      </c>
      <c r="M5" s="3">
        <v>2</v>
      </c>
      <c r="N5" s="4"/>
      <c r="O5" s="4">
        <v>1</v>
      </c>
      <c r="P5" s="4">
        <v>1</v>
      </c>
      <c r="Q5" s="4"/>
      <c r="R5" s="4"/>
      <c r="S5" s="4"/>
      <c r="T5" s="4"/>
      <c r="U5" s="4"/>
      <c r="V5" s="4"/>
      <c r="W5" s="4"/>
      <c r="X5" s="4">
        <v>0.98342136150234705</v>
      </c>
      <c r="Y5" s="4">
        <v>0.98342136150234705</v>
      </c>
      <c r="Z5" s="4">
        <v>0.96027131782945696</v>
      </c>
      <c r="AA5" s="4">
        <v>0.96027131782945696</v>
      </c>
      <c r="AB5" s="4"/>
      <c r="AC5" s="4"/>
      <c r="AD5" s="4">
        <v>0.98123089311060141</v>
      </c>
      <c r="AF5" s="1">
        <v>3</v>
      </c>
      <c r="AG5" s="5"/>
      <c r="AH5" s="5"/>
      <c r="AI5" s="6"/>
      <c r="AJ5" s="6"/>
      <c r="AK5" s="6"/>
      <c r="AL5" s="6"/>
      <c r="AM5" s="6"/>
      <c r="AN5" s="8">
        <v>0</v>
      </c>
      <c r="AO5" s="8">
        <v>0.97448979591836704</v>
      </c>
      <c r="AP5" s="7">
        <v>0.95260663507109</v>
      </c>
    </row>
    <row r="6" spans="1:42" x14ac:dyDescent="0.2">
      <c r="A6" s="1">
        <v>44</v>
      </c>
      <c r="B6" s="1">
        <v>2016</v>
      </c>
      <c r="C6" s="1">
        <v>61</v>
      </c>
      <c r="D6" s="1">
        <v>4</v>
      </c>
      <c r="E6" s="1">
        <v>6</v>
      </c>
      <c r="F6" s="1" t="s">
        <v>16</v>
      </c>
      <c r="G6" s="1" t="s">
        <v>12</v>
      </c>
      <c r="H6" s="1" t="s">
        <v>17</v>
      </c>
      <c r="I6" s="1">
        <v>2769</v>
      </c>
      <c r="J6" s="1">
        <v>141</v>
      </c>
      <c r="K6" s="1">
        <v>5.0920910075839702E-2</v>
      </c>
      <c r="M6" s="3">
        <v>3</v>
      </c>
      <c r="N6" s="4"/>
      <c r="O6" s="4"/>
      <c r="P6" s="4"/>
      <c r="Q6" s="4"/>
      <c r="R6" s="4"/>
      <c r="S6" s="4"/>
      <c r="T6" s="4"/>
      <c r="U6" s="4"/>
      <c r="V6" s="4"/>
      <c r="W6" s="4"/>
      <c r="X6" s="4">
        <v>0.97448979591836704</v>
      </c>
      <c r="Y6" s="4">
        <v>0.97448979591836704</v>
      </c>
      <c r="Z6" s="4">
        <v>0.95260663507109</v>
      </c>
      <c r="AA6" s="4">
        <v>0.95260663507109</v>
      </c>
      <c r="AB6" s="4"/>
      <c r="AC6" s="4"/>
      <c r="AD6" s="4">
        <v>0.96354821549472858</v>
      </c>
      <c r="AF6" s="1">
        <v>4</v>
      </c>
      <c r="AG6" s="5">
        <v>5.0920910075839702E-2</v>
      </c>
      <c r="AH6" s="5">
        <v>0.92741061755146303</v>
      </c>
      <c r="AI6" s="6">
        <v>8.6330935251798593E-2</v>
      </c>
      <c r="AJ6" s="6">
        <v>0.15107913669064699</v>
      </c>
      <c r="AK6" s="6">
        <v>0</v>
      </c>
      <c r="AL6" s="6">
        <v>0.69064748201438897</v>
      </c>
      <c r="AM6" s="6">
        <v>0</v>
      </c>
      <c r="AN6" s="8">
        <v>0</v>
      </c>
      <c r="AO6" s="8">
        <v>0.99816614707500495</v>
      </c>
      <c r="AP6" s="7">
        <v>0.99143610013175199</v>
      </c>
    </row>
    <row r="7" spans="1:42" x14ac:dyDescent="0.2">
      <c r="A7" s="1">
        <v>35</v>
      </c>
      <c r="B7" s="1">
        <v>2016</v>
      </c>
      <c r="C7" s="1">
        <v>11</v>
      </c>
      <c r="D7" s="1">
        <v>5</v>
      </c>
      <c r="E7" s="1">
        <v>5</v>
      </c>
      <c r="F7" s="1" t="s">
        <v>16</v>
      </c>
      <c r="G7" s="1" t="s">
        <v>14</v>
      </c>
      <c r="H7" s="1">
        <v>13</v>
      </c>
      <c r="I7" s="1">
        <v>2081</v>
      </c>
      <c r="J7" s="1">
        <v>1939</v>
      </c>
      <c r="K7" s="1">
        <v>0.93176357520422903</v>
      </c>
      <c r="M7" s="3">
        <v>4</v>
      </c>
      <c r="N7" s="4">
        <v>5.0920910075839702E-2</v>
      </c>
      <c r="O7" s="4">
        <v>0.92741061755146303</v>
      </c>
      <c r="P7" s="4">
        <v>0.48916576381365134</v>
      </c>
      <c r="Q7" s="4">
        <v>8.6330935251798593E-2</v>
      </c>
      <c r="R7" s="4">
        <v>0.15107913669064699</v>
      </c>
      <c r="S7" s="4"/>
      <c r="T7" s="4">
        <v>0.69064748201438897</v>
      </c>
      <c r="U7" s="4"/>
      <c r="V7" s="4">
        <v>0.30935251798561153</v>
      </c>
      <c r="W7" s="4"/>
      <c r="X7" s="4">
        <v>0.99816614707500495</v>
      </c>
      <c r="Y7" s="4">
        <v>0.99816614707500495</v>
      </c>
      <c r="Z7" s="4">
        <v>0.99143610013175199</v>
      </c>
      <c r="AA7" s="4">
        <v>0.99143610013175199</v>
      </c>
      <c r="AB7" s="4"/>
      <c r="AC7" s="4"/>
      <c r="AD7" s="4">
        <v>0.55657018982727058</v>
      </c>
      <c r="AF7" s="1">
        <v>5</v>
      </c>
      <c r="AG7" s="5">
        <v>5.09370494954349E-2</v>
      </c>
      <c r="AH7" s="5">
        <v>0.93176357520422903</v>
      </c>
      <c r="AI7" s="6">
        <v>0</v>
      </c>
      <c r="AJ7" s="6">
        <v>0.43256578947368401</v>
      </c>
      <c r="AK7" s="6">
        <v>0</v>
      </c>
      <c r="AL7" s="6">
        <v>0.45559210526315802</v>
      </c>
      <c r="AM7" s="6">
        <v>5.5921052631578899E-2</v>
      </c>
      <c r="AN7" s="8">
        <v>0</v>
      </c>
      <c r="AO7" s="8">
        <v>0.99083203597993397</v>
      </c>
      <c r="AP7" s="7">
        <v>0.98375488381657406</v>
      </c>
    </row>
    <row r="8" spans="1:42" x14ac:dyDescent="0.2">
      <c r="A8" s="1">
        <v>41</v>
      </c>
      <c r="B8" s="1">
        <v>2016</v>
      </c>
      <c r="C8" s="1">
        <v>57</v>
      </c>
      <c r="D8" s="1">
        <v>5</v>
      </c>
      <c r="E8" s="1">
        <v>6</v>
      </c>
      <c r="F8" s="1" t="s">
        <v>16</v>
      </c>
      <c r="G8" s="1" t="s">
        <v>12</v>
      </c>
      <c r="H8" s="1">
        <v>1</v>
      </c>
      <c r="I8" s="1">
        <v>2081</v>
      </c>
      <c r="J8" s="1">
        <v>106</v>
      </c>
      <c r="K8" s="1">
        <v>5.09370494954349E-2</v>
      </c>
      <c r="M8" s="3">
        <v>5</v>
      </c>
      <c r="N8" s="4">
        <v>5.09370494954349E-2</v>
      </c>
      <c r="O8" s="4">
        <v>0.93176357520422903</v>
      </c>
      <c r="P8" s="4">
        <v>0.49135031234983195</v>
      </c>
      <c r="Q8" s="4"/>
      <c r="R8" s="4">
        <v>0.43256578947368401</v>
      </c>
      <c r="S8" s="4"/>
      <c r="T8" s="4">
        <v>0.45559210526315802</v>
      </c>
      <c r="U8" s="4">
        <v>5.5921052631578899E-2</v>
      </c>
      <c r="V8" s="4">
        <v>0.3146929824561403</v>
      </c>
      <c r="W8" s="4"/>
      <c r="X8" s="4">
        <v>0.99083203597993397</v>
      </c>
      <c r="Y8" s="4">
        <v>0.99083203597993397</v>
      </c>
      <c r="Z8" s="4">
        <v>0.98375488381657406</v>
      </c>
      <c r="AA8" s="4">
        <v>0.98375488381657406</v>
      </c>
      <c r="AB8" s="4"/>
      <c r="AC8" s="4"/>
      <c r="AD8" s="4">
        <v>0.55733807026637039</v>
      </c>
      <c r="AF8" s="1">
        <v>6</v>
      </c>
      <c r="AG8" s="5">
        <v>0</v>
      </c>
      <c r="AH8" s="5">
        <v>0.964005967922417</v>
      </c>
      <c r="AI8" s="6">
        <v>0</v>
      </c>
      <c r="AJ8" s="6">
        <v>9.0592334494773497E-2</v>
      </c>
      <c r="AK8" s="6">
        <v>0</v>
      </c>
      <c r="AL8" s="6">
        <v>0.90243902439024404</v>
      </c>
      <c r="AM8" s="6">
        <v>0</v>
      </c>
      <c r="AN8" s="8">
        <v>0</v>
      </c>
      <c r="AO8" s="8">
        <v>0.97187500000000004</v>
      </c>
      <c r="AP8" s="7">
        <v>0.97052255471192495</v>
      </c>
    </row>
    <row r="9" spans="1:42" x14ac:dyDescent="0.2">
      <c r="A9" s="1">
        <v>40</v>
      </c>
      <c r="B9" s="1">
        <v>2016</v>
      </c>
      <c r="C9" s="1">
        <v>47</v>
      </c>
      <c r="D9" s="1">
        <v>6</v>
      </c>
      <c r="E9" s="1">
        <v>6</v>
      </c>
      <c r="F9" s="1" t="s">
        <v>16</v>
      </c>
      <c r="G9" s="1" t="s">
        <v>14</v>
      </c>
      <c r="H9" s="1">
        <v>120</v>
      </c>
      <c r="I9" s="1">
        <v>5362</v>
      </c>
      <c r="J9" s="1">
        <v>5169</v>
      </c>
      <c r="K9" s="1">
        <v>0.964005967922417</v>
      </c>
      <c r="M9" s="3">
        <v>6</v>
      </c>
      <c r="N9" s="4"/>
      <c r="O9" s="4">
        <v>0.964005967922417</v>
      </c>
      <c r="P9" s="4">
        <v>0.964005967922417</v>
      </c>
      <c r="Q9" s="4"/>
      <c r="R9" s="4">
        <v>9.0592334494773497E-2</v>
      </c>
      <c r="S9" s="4"/>
      <c r="T9" s="4">
        <v>0.90243902439024404</v>
      </c>
      <c r="U9" s="4"/>
      <c r="V9" s="4">
        <v>0.49651567944250874</v>
      </c>
      <c r="W9" s="4"/>
      <c r="X9" s="4">
        <v>0.97187500000000004</v>
      </c>
      <c r="Y9" s="4">
        <v>0.97187500000000004</v>
      </c>
      <c r="Z9" s="4">
        <v>0.97052255471192495</v>
      </c>
      <c r="AA9" s="4">
        <v>0.97052255471192495</v>
      </c>
      <c r="AB9" s="4"/>
      <c r="AC9" s="4"/>
      <c r="AD9" s="4">
        <v>0.77988697630387205</v>
      </c>
      <c r="AF9" s="1">
        <v>7</v>
      </c>
      <c r="AG9" s="5">
        <v>0</v>
      </c>
      <c r="AH9" s="5">
        <v>0.99668019181113998</v>
      </c>
      <c r="AI9" s="6">
        <v>0</v>
      </c>
      <c r="AJ9" s="6">
        <v>0.24637681159420299</v>
      </c>
      <c r="AK9" s="6">
        <v>0</v>
      </c>
      <c r="AL9" s="6">
        <v>0.66666666666666696</v>
      </c>
      <c r="AM9" s="6">
        <v>0</v>
      </c>
      <c r="AN9" s="8">
        <v>0</v>
      </c>
      <c r="AO9" s="8">
        <v>0.96594698964367198</v>
      </c>
      <c r="AP9" s="7">
        <v>0.97864632983794098</v>
      </c>
    </row>
    <row r="10" spans="1:42" x14ac:dyDescent="0.2">
      <c r="A10" s="1">
        <v>36</v>
      </c>
      <c r="B10" s="1">
        <v>2016</v>
      </c>
      <c r="C10" s="1">
        <v>3</v>
      </c>
      <c r="D10" s="1">
        <v>7</v>
      </c>
      <c r="E10" s="1">
        <v>5</v>
      </c>
      <c r="F10" s="1" t="s">
        <v>16</v>
      </c>
      <c r="G10" s="1" t="s">
        <v>14</v>
      </c>
      <c r="H10" s="1">
        <v>4</v>
      </c>
      <c r="I10" s="1">
        <v>2711</v>
      </c>
      <c r="J10" s="1">
        <v>2702</v>
      </c>
      <c r="K10" s="1">
        <v>0.99668019181113998</v>
      </c>
      <c r="M10" s="3">
        <v>7</v>
      </c>
      <c r="N10" s="4"/>
      <c r="O10" s="4">
        <v>0.99668019181113998</v>
      </c>
      <c r="P10" s="4">
        <v>0.99668019181113998</v>
      </c>
      <c r="Q10" s="4"/>
      <c r="R10" s="4">
        <v>0.24637681159420299</v>
      </c>
      <c r="S10" s="4"/>
      <c r="T10" s="4">
        <v>0.66666666666666696</v>
      </c>
      <c r="U10" s="4"/>
      <c r="V10" s="4">
        <v>0.45652173913043498</v>
      </c>
      <c r="W10" s="4"/>
      <c r="X10" s="4">
        <v>0.96594698964367198</v>
      </c>
      <c r="Y10" s="4">
        <v>0.96594698964367198</v>
      </c>
      <c r="Z10" s="4">
        <v>0.97864632983794098</v>
      </c>
      <c r="AA10" s="4">
        <v>0.97864632983794098</v>
      </c>
      <c r="AB10" s="4"/>
      <c r="AC10" s="4"/>
      <c r="AD10" s="4">
        <v>0.77086339791072456</v>
      </c>
      <c r="AG10" s="5"/>
      <c r="AH10" s="5"/>
      <c r="AI10" s="6"/>
      <c r="AJ10" s="6"/>
      <c r="AK10" s="6"/>
      <c r="AL10" s="6"/>
      <c r="AM10" s="6"/>
      <c r="AN10" s="8"/>
      <c r="AO10" s="8"/>
      <c r="AP10" s="7"/>
    </row>
    <row r="11" spans="1:42" x14ac:dyDescent="0.2">
      <c r="A11" s="1">
        <v>37</v>
      </c>
      <c r="B11" s="1">
        <v>2016</v>
      </c>
      <c r="C11" s="1">
        <v>43</v>
      </c>
      <c r="D11" s="1">
        <v>8</v>
      </c>
      <c r="E11" s="1">
        <v>5</v>
      </c>
      <c r="F11" s="1" t="s">
        <v>16</v>
      </c>
      <c r="G11" s="1" t="s">
        <v>14</v>
      </c>
      <c r="H11" s="1">
        <v>140</v>
      </c>
      <c r="I11" s="1">
        <v>4057</v>
      </c>
      <c r="J11" s="1">
        <v>3926</v>
      </c>
      <c r="K11" s="1">
        <v>0.96771013063840305</v>
      </c>
      <c r="M11" s="3">
        <v>8</v>
      </c>
      <c r="N11" s="4"/>
      <c r="O11" s="4">
        <v>0.96771013063840305</v>
      </c>
      <c r="P11" s="4">
        <v>0.96771013063840305</v>
      </c>
      <c r="Q11" s="4"/>
      <c r="R11" s="4">
        <v>0.37987012987013002</v>
      </c>
      <c r="S11" s="4">
        <v>4.5454545454545497E-2</v>
      </c>
      <c r="T11" s="4">
        <v>0.50974025974026005</v>
      </c>
      <c r="U11" s="4"/>
      <c r="V11" s="4">
        <v>0.31168831168831185</v>
      </c>
      <c r="W11" s="4"/>
      <c r="X11" s="4">
        <v>0.98456672991777405</v>
      </c>
      <c r="Y11" s="4">
        <v>0.98456672991777405</v>
      </c>
      <c r="Z11" s="4">
        <v>0.97593840230991302</v>
      </c>
      <c r="AA11" s="4">
        <v>0.97593840230991302</v>
      </c>
      <c r="AB11" s="4"/>
      <c r="AC11" s="4"/>
      <c r="AD11" s="4">
        <v>0.64388003298850427</v>
      </c>
      <c r="AF11" s="1">
        <v>9</v>
      </c>
      <c r="AG11" s="5">
        <v>0</v>
      </c>
      <c r="AH11" s="5">
        <v>0.96771013063840305</v>
      </c>
      <c r="AI11" s="6">
        <v>0</v>
      </c>
      <c r="AJ11" s="6">
        <v>0.37987012987013002</v>
      </c>
      <c r="AK11" s="6">
        <v>4.5454545454545497E-2</v>
      </c>
      <c r="AL11" s="6">
        <v>0.50974025974026005</v>
      </c>
      <c r="AM11" s="6">
        <v>0</v>
      </c>
      <c r="AN11" s="8">
        <v>0</v>
      </c>
      <c r="AO11" s="8">
        <v>0.98456672991777405</v>
      </c>
      <c r="AP11" s="7">
        <v>0.97593840230991302</v>
      </c>
    </row>
    <row r="12" spans="1:42" x14ac:dyDescent="0.2">
      <c r="A12" s="1">
        <v>38</v>
      </c>
      <c r="B12" s="1">
        <v>2016</v>
      </c>
      <c r="C12" s="1">
        <v>68</v>
      </c>
      <c r="D12" s="1">
        <v>9</v>
      </c>
      <c r="E12" s="1">
        <v>5</v>
      </c>
      <c r="F12" s="1" t="s">
        <v>16</v>
      </c>
      <c r="G12" s="1" t="s">
        <v>14</v>
      </c>
      <c r="H12" s="1">
        <v>1</v>
      </c>
      <c r="I12" s="1">
        <v>22</v>
      </c>
      <c r="J12" s="1">
        <v>12</v>
      </c>
      <c r="K12" s="1">
        <v>0.54545454545454497</v>
      </c>
      <c r="M12" s="3">
        <v>9</v>
      </c>
      <c r="N12" s="4">
        <v>0.45454545454545497</v>
      </c>
      <c r="O12" s="4">
        <v>0.54545454545454497</v>
      </c>
      <c r="P12" s="4">
        <v>0.5</v>
      </c>
      <c r="Q12" s="4">
        <v>5.3221288515406202E-2</v>
      </c>
      <c r="R12" s="4">
        <v>0.26050420168067201</v>
      </c>
      <c r="S12" s="4">
        <v>8.40336134453782E-2</v>
      </c>
      <c r="T12" s="4">
        <v>0.52661064425770299</v>
      </c>
      <c r="U12" s="4"/>
      <c r="V12" s="4">
        <v>0.23109243697478984</v>
      </c>
      <c r="W12" s="4"/>
      <c r="X12" s="4">
        <v>0.95059802392095705</v>
      </c>
      <c r="Y12" s="4">
        <v>0.95059802392095705</v>
      </c>
      <c r="Z12" s="4">
        <v>0.99938875305623498</v>
      </c>
      <c r="AA12" s="4">
        <v>0.99938875305623498</v>
      </c>
      <c r="AB12" s="4"/>
      <c r="AC12" s="4"/>
      <c r="AD12" s="4">
        <v>0.48429456560954393</v>
      </c>
      <c r="AF12" s="1">
        <v>10</v>
      </c>
      <c r="AG12" s="5">
        <v>0.45454545454545497</v>
      </c>
      <c r="AH12" s="5">
        <v>0.54545454545454497</v>
      </c>
      <c r="AI12" s="6">
        <v>5.3221288515406202E-2</v>
      </c>
      <c r="AJ12" s="6">
        <v>0.26050420168067201</v>
      </c>
      <c r="AK12" s="6">
        <v>8.40336134453782E-2</v>
      </c>
      <c r="AL12" s="6">
        <v>0.52661064425770299</v>
      </c>
      <c r="AM12" s="6">
        <v>0</v>
      </c>
      <c r="AN12" s="8">
        <v>0</v>
      </c>
      <c r="AO12" s="8">
        <v>0.95059802392095705</v>
      </c>
      <c r="AP12" s="7">
        <v>0.99938875305623498</v>
      </c>
    </row>
    <row r="13" spans="1:42" x14ac:dyDescent="0.2">
      <c r="A13" s="1">
        <v>45</v>
      </c>
      <c r="B13" s="1">
        <v>2016</v>
      </c>
      <c r="C13" s="1">
        <v>178</v>
      </c>
      <c r="D13" s="1">
        <v>9</v>
      </c>
      <c r="E13" s="1">
        <v>6</v>
      </c>
      <c r="F13" s="1" t="s">
        <v>16</v>
      </c>
      <c r="G13" s="1" t="s">
        <v>12</v>
      </c>
      <c r="H13" s="1" t="s">
        <v>17</v>
      </c>
      <c r="I13" s="1">
        <v>22</v>
      </c>
      <c r="J13" s="1">
        <v>10</v>
      </c>
      <c r="K13" s="1">
        <v>0.45454545454545497</v>
      </c>
      <c r="M13" s="3">
        <v>10</v>
      </c>
      <c r="N13" s="4">
        <v>0.495376486129458</v>
      </c>
      <c r="O13" s="4">
        <v>0.48877146631439899</v>
      </c>
      <c r="P13" s="4">
        <v>0.4920739762219285</v>
      </c>
      <c r="Q13" s="4"/>
      <c r="R13" s="4">
        <v>0.35294117647058798</v>
      </c>
      <c r="S13" s="4"/>
      <c r="T13" s="4">
        <v>0.58823529411764697</v>
      </c>
      <c r="U13" s="4"/>
      <c r="V13" s="4">
        <v>0.47058823529411747</v>
      </c>
      <c r="W13" s="4">
        <v>9.6996245306633297E-2</v>
      </c>
      <c r="X13" s="4">
        <v>0.888610763454318</v>
      </c>
      <c r="Y13" s="4">
        <v>0.49280350438047565</v>
      </c>
      <c r="Z13" s="4"/>
      <c r="AA13" s="4"/>
      <c r="AB13" s="4"/>
      <c r="AC13" s="4"/>
      <c r="AD13" s="4">
        <v>0.48515523863217386</v>
      </c>
      <c r="AF13" s="1">
        <v>11</v>
      </c>
      <c r="AG13" s="5">
        <v>0.495376486129458</v>
      </c>
      <c r="AH13" s="5">
        <v>0.48877146631439899</v>
      </c>
      <c r="AI13" s="6">
        <v>0</v>
      </c>
      <c r="AJ13" s="6">
        <v>0.35294117647058798</v>
      </c>
      <c r="AK13" s="6">
        <v>0</v>
      </c>
      <c r="AL13" s="6">
        <v>0.58823529411764697</v>
      </c>
      <c r="AM13" s="6">
        <v>0</v>
      </c>
      <c r="AN13" s="8">
        <v>9.6996245306633297E-2</v>
      </c>
      <c r="AO13" s="8">
        <v>0.888610763454318</v>
      </c>
      <c r="AP13" s="7"/>
    </row>
    <row r="14" spans="1:42" x14ac:dyDescent="0.2">
      <c r="A14" s="1">
        <v>39</v>
      </c>
      <c r="B14" s="1">
        <v>2016</v>
      </c>
      <c r="C14" s="1">
        <v>170</v>
      </c>
      <c r="D14" s="1">
        <v>10</v>
      </c>
      <c r="E14" s="1">
        <v>5</v>
      </c>
      <c r="F14" s="1" t="s">
        <v>16</v>
      </c>
      <c r="G14" s="1" t="s">
        <v>14</v>
      </c>
      <c r="H14" s="1">
        <v>70</v>
      </c>
      <c r="I14" s="1">
        <v>757</v>
      </c>
      <c r="J14" s="1">
        <v>370</v>
      </c>
      <c r="K14" s="1">
        <v>0.48877146631439899</v>
      </c>
      <c r="M14" s="3" t="s">
        <v>21</v>
      </c>
      <c r="N14" s="4"/>
      <c r="O14" s="4"/>
      <c r="P14" s="4"/>
      <c r="Q14" s="4"/>
      <c r="R14" s="4"/>
      <c r="S14" s="4"/>
      <c r="T14" s="4"/>
      <c r="U14" s="4"/>
      <c r="V14" s="4"/>
      <c r="W14" s="4"/>
      <c r="X14" s="4"/>
      <c r="Y14" s="4"/>
      <c r="Z14" s="4"/>
      <c r="AA14" s="4"/>
      <c r="AB14" s="4"/>
      <c r="AC14" s="4"/>
      <c r="AD14" s="4"/>
    </row>
    <row r="15" spans="1:42" x14ac:dyDescent="0.2">
      <c r="A15" s="1">
        <v>51</v>
      </c>
      <c r="B15" s="1">
        <v>2016</v>
      </c>
      <c r="C15" s="1">
        <v>173</v>
      </c>
      <c r="D15" s="1">
        <v>10</v>
      </c>
      <c r="E15" s="1">
        <v>6</v>
      </c>
      <c r="F15" s="1" t="s">
        <v>16</v>
      </c>
      <c r="G15" s="1" t="s">
        <v>12</v>
      </c>
      <c r="H15" s="1">
        <v>10</v>
      </c>
      <c r="I15" s="1">
        <v>757</v>
      </c>
      <c r="J15" s="1">
        <v>375</v>
      </c>
      <c r="K15" s="1">
        <v>0.495376486129458</v>
      </c>
      <c r="M15" s="3" t="s">
        <v>22</v>
      </c>
      <c r="N15" s="4">
        <v>0.24834480686487992</v>
      </c>
      <c r="O15" s="4">
        <v>0.84472475020887072</v>
      </c>
      <c r="P15" s="4">
        <v>0.63173191330030254</v>
      </c>
      <c r="Q15" s="4">
        <v>6.9776111883602401E-2</v>
      </c>
      <c r="R15" s="4">
        <v>0.27443537229161874</v>
      </c>
      <c r="S15" s="4">
        <v>6.4744079449961855E-2</v>
      </c>
      <c r="T15" s="4">
        <v>0.62501570640091875</v>
      </c>
      <c r="U15" s="4">
        <v>5.5921052631578899E-2</v>
      </c>
      <c r="V15" s="4">
        <v>0.35812238403995267</v>
      </c>
      <c r="W15" s="4">
        <v>9.6996245306633297E-2</v>
      </c>
      <c r="X15" s="4">
        <v>0.96970339791953197</v>
      </c>
      <c r="Y15" s="4">
        <v>0.89036638404563206</v>
      </c>
      <c r="Z15" s="4">
        <v>0.97575658499887163</v>
      </c>
      <c r="AA15" s="4">
        <v>0.97575658499887163</v>
      </c>
      <c r="AB15" s="4"/>
      <c r="AC15" s="4"/>
      <c r="AD15" s="4">
        <v>0.63528466073700085</v>
      </c>
    </row>
    <row r="16" spans="1:42" x14ac:dyDescent="0.2">
      <c r="A16" s="1">
        <v>25</v>
      </c>
      <c r="B16" s="1">
        <v>2016</v>
      </c>
      <c r="C16" s="1">
        <v>107</v>
      </c>
      <c r="D16" s="1">
        <v>1</v>
      </c>
      <c r="E16" s="1">
        <v>3</v>
      </c>
      <c r="F16" s="1" t="s">
        <v>10</v>
      </c>
      <c r="G16" s="1" t="s">
        <v>14</v>
      </c>
      <c r="H16" s="1">
        <v>2</v>
      </c>
      <c r="I16" s="1">
        <v>103</v>
      </c>
      <c r="J16" s="1">
        <v>68</v>
      </c>
      <c r="K16" s="1">
        <v>0.66019417475728204</v>
      </c>
      <c r="M16"/>
      <c r="N16"/>
      <c r="O16"/>
      <c r="P16"/>
      <c r="Q16"/>
      <c r="R16"/>
      <c r="S16"/>
    </row>
    <row r="17" spans="1:19" x14ac:dyDescent="0.2">
      <c r="A17" s="1">
        <v>52</v>
      </c>
      <c r="B17" s="1">
        <v>2016</v>
      </c>
      <c r="C17" s="1">
        <v>107</v>
      </c>
      <c r="D17" s="1">
        <v>1</v>
      </c>
      <c r="E17" s="1">
        <v>3</v>
      </c>
      <c r="F17" s="1" t="s">
        <v>10</v>
      </c>
      <c r="G17" s="1" t="s">
        <v>12</v>
      </c>
      <c r="H17" s="1">
        <v>1</v>
      </c>
      <c r="I17" s="1">
        <v>103</v>
      </c>
      <c r="J17" s="1">
        <v>29</v>
      </c>
      <c r="K17" s="1">
        <v>0.28155339805825202</v>
      </c>
      <c r="M17"/>
      <c r="N17"/>
      <c r="O17"/>
      <c r="P17"/>
      <c r="Q17"/>
      <c r="R17"/>
      <c r="S17"/>
    </row>
    <row r="18" spans="1:19" x14ac:dyDescent="0.2">
      <c r="A18" s="1">
        <v>26</v>
      </c>
      <c r="B18" s="1">
        <v>2016</v>
      </c>
      <c r="C18" s="1">
        <v>127</v>
      </c>
      <c r="D18" s="1">
        <v>4</v>
      </c>
      <c r="E18" s="1">
        <v>3</v>
      </c>
      <c r="F18" s="1" t="s">
        <v>10</v>
      </c>
      <c r="G18" s="1" t="s">
        <v>14</v>
      </c>
      <c r="H18" s="1">
        <v>2</v>
      </c>
      <c r="I18" s="1">
        <v>139</v>
      </c>
      <c r="J18" s="1">
        <v>96</v>
      </c>
      <c r="K18" s="1">
        <v>0.69064748201438897</v>
      </c>
      <c r="M18"/>
      <c r="N18"/>
      <c r="O18"/>
      <c r="P18"/>
      <c r="Q18"/>
      <c r="R18"/>
      <c r="S18"/>
    </row>
    <row r="19" spans="1:19" x14ac:dyDescent="0.2">
      <c r="A19" s="1">
        <v>48</v>
      </c>
      <c r="B19" s="1">
        <v>2016</v>
      </c>
      <c r="C19" s="1">
        <v>129</v>
      </c>
      <c r="D19" s="1">
        <v>4</v>
      </c>
      <c r="E19" s="1">
        <v>3</v>
      </c>
      <c r="F19" s="1" t="s">
        <v>10</v>
      </c>
      <c r="G19" s="1" t="s">
        <v>11</v>
      </c>
      <c r="H19" s="1">
        <v>7</v>
      </c>
      <c r="I19" s="1">
        <v>139</v>
      </c>
      <c r="J19" s="1">
        <v>12</v>
      </c>
      <c r="K19" s="1">
        <v>8.6330935251798593E-2</v>
      </c>
      <c r="M19"/>
      <c r="N19"/>
      <c r="O19"/>
      <c r="P19"/>
      <c r="Q19"/>
      <c r="R19"/>
      <c r="S19"/>
    </row>
    <row r="20" spans="1:19" x14ac:dyDescent="0.2">
      <c r="A20" s="1">
        <v>53</v>
      </c>
      <c r="B20" s="1">
        <v>2016</v>
      </c>
      <c r="C20" s="1">
        <v>127</v>
      </c>
      <c r="D20" s="1">
        <v>4</v>
      </c>
      <c r="E20" s="1">
        <v>3</v>
      </c>
      <c r="F20" s="1" t="s">
        <v>10</v>
      </c>
      <c r="G20" s="1" t="s">
        <v>12</v>
      </c>
      <c r="H20" s="1">
        <v>2</v>
      </c>
      <c r="I20" s="1">
        <v>139</v>
      </c>
      <c r="J20" s="1">
        <v>21</v>
      </c>
      <c r="K20" s="1">
        <v>0.15107913669064699</v>
      </c>
      <c r="M20"/>
      <c r="N20"/>
      <c r="O20"/>
      <c r="P20"/>
      <c r="Q20"/>
      <c r="R20"/>
      <c r="S20"/>
    </row>
    <row r="21" spans="1:19" x14ac:dyDescent="0.2">
      <c r="A21" s="1">
        <v>27</v>
      </c>
      <c r="B21" s="1">
        <v>2016</v>
      </c>
      <c r="C21" s="1">
        <v>104</v>
      </c>
      <c r="D21" s="1">
        <v>5</v>
      </c>
      <c r="E21" s="1">
        <v>3</v>
      </c>
      <c r="F21" s="1" t="s">
        <v>10</v>
      </c>
      <c r="G21" s="1" t="s">
        <v>14</v>
      </c>
      <c r="H21" s="1">
        <v>85</v>
      </c>
      <c r="I21" s="1">
        <v>608</v>
      </c>
      <c r="J21" s="1">
        <v>277</v>
      </c>
      <c r="K21" s="1">
        <v>0.45559210526315802</v>
      </c>
      <c r="M21"/>
      <c r="N21"/>
      <c r="O21"/>
      <c r="P21"/>
      <c r="Q21"/>
      <c r="R21"/>
      <c r="S21"/>
    </row>
    <row r="22" spans="1:19" x14ac:dyDescent="0.2">
      <c r="A22" s="1">
        <v>42</v>
      </c>
      <c r="B22" s="1">
        <v>2016</v>
      </c>
      <c r="C22" s="1">
        <v>118</v>
      </c>
      <c r="D22" s="1">
        <v>5</v>
      </c>
      <c r="E22" s="1">
        <v>3</v>
      </c>
      <c r="F22" s="1" t="s">
        <v>10</v>
      </c>
      <c r="G22" s="1" t="s">
        <v>12</v>
      </c>
      <c r="H22" s="1" t="s">
        <v>17</v>
      </c>
      <c r="I22" s="1">
        <v>608</v>
      </c>
      <c r="J22" s="1">
        <v>263</v>
      </c>
      <c r="K22" s="1">
        <v>0.43256578947368401</v>
      </c>
      <c r="M22"/>
      <c r="N22"/>
      <c r="O22"/>
      <c r="P22"/>
      <c r="Q22"/>
      <c r="R22"/>
      <c r="S22"/>
    </row>
    <row r="23" spans="1:19" x14ac:dyDescent="0.2">
      <c r="A23" s="1">
        <v>49</v>
      </c>
      <c r="B23" s="1">
        <v>2016</v>
      </c>
      <c r="C23" s="1">
        <v>104</v>
      </c>
      <c r="D23" s="1">
        <v>5</v>
      </c>
      <c r="E23" s="1">
        <v>3</v>
      </c>
      <c r="F23" s="1" t="s">
        <v>10</v>
      </c>
      <c r="G23" s="1" t="s">
        <v>19</v>
      </c>
      <c r="H23" s="1">
        <v>19</v>
      </c>
      <c r="I23" s="1">
        <v>608</v>
      </c>
      <c r="J23" s="1">
        <v>34</v>
      </c>
      <c r="K23" s="1">
        <v>5.5921052631578899E-2</v>
      </c>
      <c r="M23"/>
      <c r="N23"/>
      <c r="O23"/>
      <c r="P23"/>
      <c r="Q23"/>
      <c r="R23"/>
      <c r="S23"/>
    </row>
    <row r="24" spans="1:19" x14ac:dyDescent="0.2">
      <c r="A24" s="1">
        <v>2</v>
      </c>
      <c r="B24" s="1">
        <v>2016</v>
      </c>
      <c r="C24" s="1">
        <v>121</v>
      </c>
      <c r="D24" s="1">
        <v>6</v>
      </c>
      <c r="E24" s="1">
        <v>3</v>
      </c>
      <c r="F24" s="1" t="s">
        <v>10</v>
      </c>
      <c r="G24" s="1" t="s">
        <v>12</v>
      </c>
      <c r="H24" s="1">
        <v>3</v>
      </c>
      <c r="I24" s="1">
        <v>287</v>
      </c>
      <c r="J24" s="1">
        <v>26</v>
      </c>
      <c r="K24" s="1">
        <v>9.0592334494773497E-2</v>
      </c>
      <c r="M24"/>
      <c r="N24"/>
      <c r="O24"/>
      <c r="P24"/>
      <c r="Q24"/>
      <c r="R24"/>
      <c r="S24"/>
    </row>
    <row r="25" spans="1:19" x14ac:dyDescent="0.2">
      <c r="A25" s="1">
        <v>28</v>
      </c>
      <c r="B25" s="1">
        <v>2016</v>
      </c>
      <c r="C25" s="1">
        <v>125</v>
      </c>
      <c r="D25" s="1">
        <v>6</v>
      </c>
      <c r="E25" s="1">
        <v>3</v>
      </c>
      <c r="F25" s="1" t="s">
        <v>10</v>
      </c>
      <c r="G25" s="1" t="s">
        <v>14</v>
      </c>
      <c r="H25" s="1">
        <v>2</v>
      </c>
      <c r="I25" s="1">
        <v>287</v>
      </c>
      <c r="J25" s="1">
        <v>259</v>
      </c>
      <c r="K25" s="1">
        <v>0.90243902439024404</v>
      </c>
      <c r="M25"/>
      <c r="N25"/>
      <c r="O25"/>
      <c r="P25"/>
      <c r="Q25"/>
      <c r="R25"/>
      <c r="S25"/>
    </row>
    <row r="26" spans="1:19" x14ac:dyDescent="0.2">
      <c r="A26" s="1">
        <v>3</v>
      </c>
      <c r="B26" s="1">
        <v>2016</v>
      </c>
      <c r="C26" s="1">
        <v>111</v>
      </c>
      <c r="D26" s="1">
        <v>7</v>
      </c>
      <c r="E26" s="1">
        <v>3</v>
      </c>
      <c r="F26" s="1" t="s">
        <v>10</v>
      </c>
      <c r="G26" s="1" t="s">
        <v>12</v>
      </c>
      <c r="H26" s="1">
        <v>10</v>
      </c>
      <c r="I26" s="1">
        <v>276</v>
      </c>
      <c r="J26" s="1">
        <v>68</v>
      </c>
      <c r="K26" s="1">
        <v>0.24637681159420299</v>
      </c>
      <c r="M26"/>
      <c r="N26"/>
      <c r="O26"/>
      <c r="P26"/>
      <c r="Q26"/>
      <c r="R26"/>
      <c r="S26"/>
    </row>
    <row r="27" spans="1:19" x14ac:dyDescent="0.2">
      <c r="A27" s="1">
        <v>29</v>
      </c>
      <c r="B27" s="1">
        <v>2016</v>
      </c>
      <c r="C27" s="1">
        <v>113</v>
      </c>
      <c r="D27" s="1">
        <v>7</v>
      </c>
      <c r="E27" s="1">
        <v>3</v>
      </c>
      <c r="F27" s="1" t="s">
        <v>10</v>
      </c>
      <c r="G27" s="1" t="s">
        <v>14</v>
      </c>
      <c r="H27" s="1">
        <v>4</v>
      </c>
      <c r="I27" s="1">
        <v>276</v>
      </c>
      <c r="J27" s="1">
        <v>184</v>
      </c>
      <c r="K27" s="1">
        <v>0.66666666666666696</v>
      </c>
      <c r="M27"/>
      <c r="N27"/>
      <c r="O27"/>
      <c r="P27"/>
      <c r="Q27"/>
      <c r="R27"/>
      <c r="S27"/>
    </row>
    <row r="28" spans="1:19" x14ac:dyDescent="0.2">
      <c r="A28" s="1">
        <v>5</v>
      </c>
      <c r="B28" s="1">
        <v>2016</v>
      </c>
      <c r="C28" s="1">
        <v>91</v>
      </c>
      <c r="D28" s="1">
        <v>8</v>
      </c>
      <c r="E28" s="1">
        <v>4</v>
      </c>
      <c r="F28" s="1" t="s">
        <v>10</v>
      </c>
      <c r="G28" s="1" t="s">
        <v>12</v>
      </c>
      <c r="H28" s="1">
        <v>6</v>
      </c>
      <c r="I28" s="1">
        <v>308</v>
      </c>
      <c r="J28" s="1">
        <v>117</v>
      </c>
      <c r="K28" s="1">
        <v>0.37987012987013002</v>
      </c>
      <c r="M28"/>
      <c r="N28"/>
      <c r="O28"/>
      <c r="P28"/>
      <c r="Q28"/>
      <c r="R28"/>
      <c r="S28"/>
    </row>
    <row r="29" spans="1:19" x14ac:dyDescent="0.2">
      <c r="A29" s="1">
        <v>30</v>
      </c>
      <c r="B29" s="1">
        <v>2016</v>
      </c>
      <c r="C29" s="1">
        <v>105</v>
      </c>
      <c r="D29" s="1">
        <v>8</v>
      </c>
      <c r="E29" s="1">
        <v>3</v>
      </c>
      <c r="F29" s="1" t="s">
        <v>10</v>
      </c>
      <c r="G29" s="1" t="s">
        <v>14</v>
      </c>
      <c r="H29" s="1">
        <v>13</v>
      </c>
      <c r="I29" s="1">
        <v>308</v>
      </c>
      <c r="J29" s="1">
        <v>157</v>
      </c>
      <c r="K29" s="1">
        <v>0.50974025974026005</v>
      </c>
      <c r="M29"/>
      <c r="N29"/>
      <c r="O29"/>
      <c r="P29"/>
      <c r="Q29"/>
      <c r="R29"/>
      <c r="S29"/>
    </row>
    <row r="30" spans="1:19" x14ac:dyDescent="0.2">
      <c r="A30" s="1">
        <v>50</v>
      </c>
      <c r="B30" s="1">
        <v>2016</v>
      </c>
      <c r="C30" s="1">
        <v>105</v>
      </c>
      <c r="D30" s="1">
        <v>8</v>
      </c>
      <c r="E30" s="1">
        <v>3</v>
      </c>
      <c r="F30" s="1" t="s">
        <v>10</v>
      </c>
      <c r="G30" s="1" t="s">
        <v>18</v>
      </c>
      <c r="H30" s="1">
        <v>2</v>
      </c>
      <c r="I30" s="1">
        <v>308</v>
      </c>
      <c r="J30" s="1">
        <v>14</v>
      </c>
      <c r="K30" s="1">
        <v>4.5454545454545497E-2</v>
      </c>
      <c r="M30"/>
      <c r="N30"/>
      <c r="O30"/>
      <c r="P30"/>
      <c r="Q30"/>
      <c r="R30"/>
      <c r="S30"/>
    </row>
    <row r="31" spans="1:19" x14ac:dyDescent="0.2">
      <c r="A31" s="1">
        <v>1</v>
      </c>
      <c r="B31" s="1">
        <v>2016</v>
      </c>
      <c r="C31" s="1">
        <v>92</v>
      </c>
      <c r="D31" s="1">
        <v>9</v>
      </c>
      <c r="E31" s="1">
        <v>4</v>
      </c>
      <c r="F31" s="1" t="s">
        <v>10</v>
      </c>
      <c r="G31" s="1" t="s">
        <v>11</v>
      </c>
      <c r="H31" s="1">
        <v>1</v>
      </c>
      <c r="I31" s="1">
        <v>357</v>
      </c>
      <c r="J31" s="1">
        <v>19</v>
      </c>
      <c r="K31" s="1">
        <v>5.3221288515406202E-2</v>
      </c>
      <c r="M31"/>
      <c r="N31"/>
      <c r="O31"/>
      <c r="P31"/>
      <c r="Q31"/>
      <c r="R31"/>
      <c r="S31"/>
    </row>
    <row r="32" spans="1:19" x14ac:dyDescent="0.2">
      <c r="A32" s="1">
        <v>4</v>
      </c>
      <c r="B32" s="1">
        <v>2016</v>
      </c>
      <c r="C32" s="1">
        <v>109</v>
      </c>
      <c r="D32" s="1">
        <v>9</v>
      </c>
      <c r="E32" s="1">
        <v>3</v>
      </c>
      <c r="F32" s="1" t="s">
        <v>10</v>
      </c>
      <c r="G32" s="1" t="s">
        <v>12</v>
      </c>
      <c r="H32" s="1">
        <v>2</v>
      </c>
      <c r="I32" s="1">
        <v>357</v>
      </c>
      <c r="J32" s="1">
        <v>93</v>
      </c>
      <c r="K32" s="1">
        <v>0.26050420168067201</v>
      </c>
      <c r="M32"/>
      <c r="N32"/>
      <c r="O32"/>
      <c r="P32"/>
      <c r="Q32"/>
      <c r="R32"/>
      <c r="S32"/>
    </row>
    <row r="33" spans="1:19" x14ac:dyDescent="0.2">
      <c r="A33" s="1">
        <v>31</v>
      </c>
      <c r="B33" s="1">
        <v>2016</v>
      </c>
      <c r="C33" s="1">
        <v>117</v>
      </c>
      <c r="D33" s="1">
        <v>9</v>
      </c>
      <c r="E33" s="1">
        <v>3</v>
      </c>
      <c r="F33" s="1" t="s">
        <v>10</v>
      </c>
      <c r="G33" s="1" t="s">
        <v>14</v>
      </c>
      <c r="H33" s="1">
        <v>1</v>
      </c>
      <c r="I33" s="1">
        <v>357</v>
      </c>
      <c r="J33" s="1">
        <v>188</v>
      </c>
      <c r="K33" s="1">
        <v>0.52661064425770299</v>
      </c>
      <c r="M33"/>
      <c r="N33"/>
      <c r="O33"/>
      <c r="P33"/>
      <c r="Q33"/>
      <c r="R33"/>
      <c r="S33"/>
    </row>
    <row r="34" spans="1:19" x14ac:dyDescent="0.2">
      <c r="A34" s="1">
        <v>46</v>
      </c>
      <c r="B34" s="1">
        <v>2016</v>
      </c>
      <c r="C34" s="1">
        <v>92</v>
      </c>
      <c r="D34" s="1">
        <v>9</v>
      </c>
      <c r="E34" s="1">
        <v>4</v>
      </c>
      <c r="F34" s="1" t="s">
        <v>10</v>
      </c>
      <c r="G34" s="1" t="s">
        <v>18</v>
      </c>
      <c r="H34" s="1">
        <v>3</v>
      </c>
      <c r="I34" s="1">
        <v>357</v>
      </c>
      <c r="J34" s="1">
        <v>30</v>
      </c>
      <c r="K34" s="1">
        <v>8.40336134453782E-2</v>
      </c>
      <c r="M34"/>
      <c r="N34"/>
      <c r="O34"/>
      <c r="P34"/>
      <c r="Q34"/>
      <c r="R34"/>
      <c r="S34"/>
    </row>
    <row r="35" spans="1:19" x14ac:dyDescent="0.2">
      <c r="A35" s="1">
        <v>32</v>
      </c>
      <c r="B35" s="1">
        <v>2016</v>
      </c>
      <c r="C35" s="1">
        <v>122</v>
      </c>
      <c r="D35" s="1">
        <v>10</v>
      </c>
      <c r="E35" s="1">
        <v>3</v>
      </c>
      <c r="F35" s="1" t="s">
        <v>10</v>
      </c>
      <c r="G35" s="1" t="s">
        <v>14</v>
      </c>
      <c r="H35" s="1">
        <v>1</v>
      </c>
      <c r="I35" s="1">
        <v>34</v>
      </c>
      <c r="J35" s="1">
        <v>20</v>
      </c>
      <c r="K35" s="1">
        <v>0.58823529411764697</v>
      </c>
      <c r="M35"/>
      <c r="N35"/>
      <c r="O35"/>
      <c r="P35"/>
      <c r="Q35"/>
      <c r="R35"/>
      <c r="S35"/>
    </row>
    <row r="36" spans="1:19" x14ac:dyDescent="0.2">
      <c r="A36" s="1">
        <v>54</v>
      </c>
      <c r="B36" s="1">
        <v>2016</v>
      </c>
      <c r="C36" s="1">
        <v>119</v>
      </c>
      <c r="D36" s="1">
        <v>10</v>
      </c>
      <c r="E36" s="1">
        <v>3</v>
      </c>
      <c r="F36" s="1" t="s">
        <v>10</v>
      </c>
      <c r="G36" s="1" t="s">
        <v>12</v>
      </c>
      <c r="H36" s="1">
        <v>2</v>
      </c>
      <c r="I36" s="1">
        <v>34</v>
      </c>
      <c r="J36" s="1">
        <v>12</v>
      </c>
      <c r="K36" s="1">
        <v>0.35294117647058798</v>
      </c>
      <c r="M36"/>
      <c r="N36"/>
      <c r="O36"/>
      <c r="P36"/>
      <c r="Q36"/>
      <c r="R36"/>
      <c r="S36"/>
    </row>
    <row r="37" spans="1:19" x14ac:dyDescent="0.2">
      <c r="A37" s="1">
        <v>6</v>
      </c>
      <c r="B37" s="1">
        <v>2016</v>
      </c>
      <c r="C37" s="1">
        <v>2</v>
      </c>
      <c r="D37" s="1">
        <v>1</v>
      </c>
      <c r="E37" s="1">
        <v>1</v>
      </c>
      <c r="F37" s="1" t="s">
        <v>13</v>
      </c>
      <c r="G37" s="1" t="s">
        <v>14</v>
      </c>
      <c r="H37" s="1">
        <v>10</v>
      </c>
      <c r="I37" s="1">
        <v>3225</v>
      </c>
      <c r="J37" s="1">
        <v>3188</v>
      </c>
      <c r="K37" s="1">
        <v>0.98852713178294604</v>
      </c>
      <c r="M37"/>
      <c r="N37"/>
      <c r="O37"/>
      <c r="P37"/>
      <c r="Q37"/>
      <c r="R37"/>
      <c r="S37"/>
    </row>
    <row r="38" spans="1:19" x14ac:dyDescent="0.2">
      <c r="A38" s="1">
        <v>7</v>
      </c>
      <c r="B38" s="1">
        <v>2016</v>
      </c>
      <c r="C38" s="1">
        <v>40</v>
      </c>
      <c r="D38" s="1">
        <v>2</v>
      </c>
      <c r="E38" s="1">
        <v>1</v>
      </c>
      <c r="F38" s="1" t="s">
        <v>13</v>
      </c>
      <c r="G38" s="1" t="s">
        <v>14</v>
      </c>
      <c r="H38" s="1">
        <v>100</v>
      </c>
      <c r="I38" s="1">
        <v>6816</v>
      </c>
      <c r="J38" s="1">
        <v>6703</v>
      </c>
      <c r="K38" s="1">
        <v>0.98342136150234705</v>
      </c>
      <c r="M38"/>
      <c r="N38"/>
      <c r="O38"/>
      <c r="P38"/>
      <c r="Q38"/>
      <c r="R38"/>
      <c r="S38"/>
    </row>
    <row r="39" spans="1:19" x14ac:dyDescent="0.2">
      <c r="A39" s="1">
        <v>8</v>
      </c>
      <c r="B39" s="1">
        <v>2016</v>
      </c>
      <c r="C39" s="1">
        <v>20</v>
      </c>
      <c r="D39" s="1">
        <v>3</v>
      </c>
      <c r="E39" s="1">
        <v>1</v>
      </c>
      <c r="F39" s="1" t="s">
        <v>13</v>
      </c>
      <c r="G39" s="1" t="s">
        <v>14</v>
      </c>
      <c r="H39" s="1">
        <v>180</v>
      </c>
      <c r="I39" s="1">
        <v>6664</v>
      </c>
      <c r="J39" s="1">
        <v>6494</v>
      </c>
      <c r="K39" s="1">
        <v>0.97448979591836704</v>
      </c>
      <c r="M39"/>
      <c r="N39"/>
      <c r="O39"/>
      <c r="P39"/>
      <c r="Q39"/>
      <c r="R39"/>
      <c r="S39"/>
    </row>
    <row r="40" spans="1:19" x14ac:dyDescent="0.2">
      <c r="A40" s="1">
        <v>9</v>
      </c>
      <c r="B40" s="1">
        <v>2016</v>
      </c>
      <c r="C40" s="1">
        <v>141</v>
      </c>
      <c r="D40" s="1">
        <v>4</v>
      </c>
      <c r="E40" s="1">
        <v>1</v>
      </c>
      <c r="F40" s="1" t="s">
        <v>13</v>
      </c>
      <c r="G40" s="1" t="s">
        <v>14</v>
      </c>
      <c r="H40" s="1">
        <v>151</v>
      </c>
      <c r="I40" s="1">
        <v>5453</v>
      </c>
      <c r="J40" s="1">
        <v>5443</v>
      </c>
      <c r="K40" s="1">
        <v>0.99816614707500495</v>
      </c>
      <c r="M40"/>
      <c r="N40"/>
      <c r="O40"/>
      <c r="P40"/>
      <c r="Q40"/>
      <c r="R40"/>
      <c r="S40"/>
    </row>
    <row r="41" spans="1:19" x14ac:dyDescent="0.2">
      <c r="A41" s="1">
        <v>10</v>
      </c>
      <c r="B41" s="1">
        <v>2016</v>
      </c>
      <c r="C41" s="1">
        <v>50</v>
      </c>
      <c r="D41" s="1">
        <v>5</v>
      </c>
      <c r="E41" s="1">
        <v>1</v>
      </c>
      <c r="F41" s="1" t="s">
        <v>13</v>
      </c>
      <c r="G41" s="1" t="s">
        <v>14</v>
      </c>
      <c r="H41" s="1">
        <v>640</v>
      </c>
      <c r="I41" s="1">
        <v>5781</v>
      </c>
      <c r="J41" s="1">
        <v>5728</v>
      </c>
      <c r="K41" s="1">
        <v>0.99083203597993397</v>
      </c>
      <c r="M41"/>
      <c r="N41"/>
      <c r="O41"/>
      <c r="P41"/>
      <c r="Q41"/>
      <c r="R41"/>
      <c r="S41"/>
    </row>
    <row r="42" spans="1:19" x14ac:dyDescent="0.2">
      <c r="A42" s="1">
        <v>11</v>
      </c>
      <c r="B42" s="1">
        <v>2016</v>
      </c>
      <c r="C42" s="1">
        <v>42</v>
      </c>
      <c r="D42" s="1">
        <v>6</v>
      </c>
      <c r="E42" s="1">
        <v>1</v>
      </c>
      <c r="F42" s="1" t="s">
        <v>13</v>
      </c>
      <c r="G42" s="1" t="s">
        <v>14</v>
      </c>
      <c r="H42" s="1">
        <v>100</v>
      </c>
      <c r="I42" s="1">
        <v>1280</v>
      </c>
      <c r="J42" s="1">
        <v>1244</v>
      </c>
      <c r="K42" s="1">
        <v>0.97187500000000004</v>
      </c>
      <c r="M42"/>
      <c r="N42"/>
      <c r="O42"/>
      <c r="P42"/>
      <c r="Q42"/>
      <c r="R42"/>
      <c r="S42"/>
    </row>
    <row r="43" spans="1:19" x14ac:dyDescent="0.2">
      <c r="A43" s="1">
        <v>12</v>
      </c>
      <c r="B43" s="1">
        <v>2016</v>
      </c>
      <c r="C43" s="1">
        <v>32</v>
      </c>
      <c r="D43" s="1">
        <v>7</v>
      </c>
      <c r="E43" s="1">
        <v>1</v>
      </c>
      <c r="F43" s="1" t="s">
        <v>13</v>
      </c>
      <c r="G43" s="1" t="s">
        <v>14</v>
      </c>
      <c r="H43" s="1">
        <v>680</v>
      </c>
      <c r="I43" s="1">
        <v>5697</v>
      </c>
      <c r="J43" s="1">
        <v>5503</v>
      </c>
      <c r="K43" s="1">
        <v>0.96594698964367198</v>
      </c>
      <c r="M43"/>
      <c r="N43"/>
      <c r="O43"/>
      <c r="P43"/>
      <c r="Q43"/>
      <c r="R43"/>
      <c r="S43"/>
    </row>
    <row r="44" spans="1:19" x14ac:dyDescent="0.2">
      <c r="A44" s="1">
        <v>13</v>
      </c>
      <c r="B44" s="1">
        <v>2016</v>
      </c>
      <c r="C44" s="1">
        <v>133</v>
      </c>
      <c r="D44" s="1">
        <v>8</v>
      </c>
      <c r="E44" s="1">
        <v>1</v>
      </c>
      <c r="F44" s="1" t="s">
        <v>13</v>
      </c>
      <c r="G44" s="1" t="s">
        <v>14</v>
      </c>
      <c r="H44" s="1">
        <v>29</v>
      </c>
      <c r="I44" s="1">
        <v>7905</v>
      </c>
      <c r="J44" s="1">
        <v>7783</v>
      </c>
      <c r="K44" s="1">
        <v>0.98456672991777405</v>
      </c>
      <c r="M44"/>
      <c r="N44"/>
      <c r="O44"/>
      <c r="P44"/>
      <c r="Q44"/>
      <c r="R44"/>
      <c r="S44"/>
    </row>
    <row r="45" spans="1:19" x14ac:dyDescent="0.2">
      <c r="A45" s="1">
        <v>14</v>
      </c>
      <c r="B45" s="1">
        <v>2016</v>
      </c>
      <c r="C45" s="1">
        <v>142</v>
      </c>
      <c r="D45" s="1">
        <v>9</v>
      </c>
      <c r="E45" s="1">
        <v>1</v>
      </c>
      <c r="F45" s="1" t="s">
        <v>13</v>
      </c>
      <c r="G45" s="1" t="s">
        <v>14</v>
      </c>
      <c r="H45" s="1">
        <v>17</v>
      </c>
      <c r="I45" s="1">
        <v>9615</v>
      </c>
      <c r="J45" s="1">
        <v>9140</v>
      </c>
      <c r="K45" s="1">
        <v>0.95059802392095705</v>
      </c>
      <c r="M45"/>
      <c r="N45"/>
      <c r="O45"/>
      <c r="P45"/>
      <c r="Q45"/>
      <c r="R45"/>
      <c r="S45"/>
    </row>
    <row r="46" spans="1:19" x14ac:dyDescent="0.2">
      <c r="A46" s="1">
        <v>15</v>
      </c>
      <c r="B46" s="1">
        <v>2016</v>
      </c>
      <c r="C46" s="1">
        <v>28</v>
      </c>
      <c r="D46" s="1">
        <v>10</v>
      </c>
      <c r="E46" s="1">
        <v>1</v>
      </c>
      <c r="F46" s="1" t="s">
        <v>13</v>
      </c>
      <c r="G46" s="1" t="s">
        <v>14</v>
      </c>
      <c r="H46" s="1">
        <v>140</v>
      </c>
      <c r="I46" s="1">
        <v>3196</v>
      </c>
      <c r="J46" s="1">
        <v>2840</v>
      </c>
      <c r="K46" s="1">
        <v>0.888610763454318</v>
      </c>
      <c r="M46"/>
      <c r="N46"/>
      <c r="O46"/>
      <c r="P46"/>
      <c r="Q46"/>
      <c r="R46"/>
      <c r="S46"/>
    </row>
    <row r="47" spans="1:19" x14ac:dyDescent="0.2">
      <c r="A47" s="1">
        <v>47</v>
      </c>
      <c r="B47" s="1">
        <v>2016</v>
      </c>
      <c r="C47" s="1">
        <v>158</v>
      </c>
      <c r="D47" s="1">
        <v>10</v>
      </c>
      <c r="E47" s="1">
        <v>1</v>
      </c>
      <c r="F47" s="1" t="s">
        <v>13</v>
      </c>
      <c r="G47" s="1" t="s">
        <v>11</v>
      </c>
      <c r="H47" s="1">
        <v>310</v>
      </c>
      <c r="I47" s="1">
        <v>3196</v>
      </c>
      <c r="J47" s="1">
        <v>310</v>
      </c>
      <c r="K47" s="1">
        <v>9.6996245306633297E-2</v>
      </c>
      <c r="M47"/>
      <c r="N47"/>
      <c r="O47"/>
      <c r="P47"/>
      <c r="Q47"/>
      <c r="R47"/>
      <c r="S47"/>
    </row>
    <row r="48" spans="1:19" x14ac:dyDescent="0.2">
      <c r="A48" s="1">
        <v>16</v>
      </c>
      <c r="B48" s="1">
        <v>2016</v>
      </c>
      <c r="C48" s="1">
        <v>23</v>
      </c>
      <c r="D48" s="1">
        <v>1</v>
      </c>
      <c r="E48" s="1">
        <v>2</v>
      </c>
      <c r="F48" s="1" t="s">
        <v>15</v>
      </c>
      <c r="G48" s="1" t="s">
        <v>14</v>
      </c>
      <c r="H48" s="1">
        <v>60</v>
      </c>
      <c r="I48" s="1">
        <v>6828</v>
      </c>
      <c r="J48" s="1">
        <v>6618</v>
      </c>
      <c r="K48" s="1">
        <v>0.96924428822495601</v>
      </c>
      <c r="M48"/>
      <c r="N48"/>
      <c r="O48"/>
      <c r="P48"/>
      <c r="Q48"/>
      <c r="R48"/>
      <c r="S48"/>
    </row>
    <row r="49" spans="1:19" x14ac:dyDescent="0.2">
      <c r="A49" s="1">
        <v>17</v>
      </c>
      <c r="B49" s="1">
        <v>2016</v>
      </c>
      <c r="C49" s="1">
        <v>44</v>
      </c>
      <c r="D49" s="1">
        <v>2</v>
      </c>
      <c r="E49" s="1">
        <v>2</v>
      </c>
      <c r="F49" s="1" t="s">
        <v>15</v>
      </c>
      <c r="G49" s="1" t="s">
        <v>14</v>
      </c>
      <c r="H49" s="1">
        <v>150</v>
      </c>
      <c r="I49" s="1">
        <v>3096</v>
      </c>
      <c r="J49" s="1">
        <v>2973</v>
      </c>
      <c r="K49" s="1">
        <v>0.96027131782945696</v>
      </c>
      <c r="M49"/>
      <c r="N49"/>
      <c r="O49"/>
      <c r="P49"/>
      <c r="Q49"/>
      <c r="R49"/>
      <c r="S49"/>
    </row>
    <row r="50" spans="1:19" x14ac:dyDescent="0.2">
      <c r="A50" s="1">
        <v>18</v>
      </c>
      <c r="B50" s="1">
        <v>2016</v>
      </c>
      <c r="C50" s="1">
        <v>35</v>
      </c>
      <c r="D50" s="1">
        <v>3</v>
      </c>
      <c r="E50" s="1">
        <v>2</v>
      </c>
      <c r="F50" s="1" t="s">
        <v>15</v>
      </c>
      <c r="G50" s="1" t="s">
        <v>14</v>
      </c>
      <c r="H50" s="1">
        <v>90</v>
      </c>
      <c r="I50" s="1">
        <v>6330</v>
      </c>
      <c r="J50" s="1">
        <v>6030</v>
      </c>
      <c r="K50" s="1">
        <v>0.95260663507109</v>
      </c>
      <c r="M50"/>
      <c r="N50"/>
      <c r="O50"/>
      <c r="P50"/>
      <c r="Q50"/>
      <c r="R50"/>
      <c r="S50"/>
    </row>
    <row r="51" spans="1:19" x14ac:dyDescent="0.2">
      <c r="A51" s="1">
        <v>19</v>
      </c>
      <c r="B51" s="1">
        <v>2016</v>
      </c>
      <c r="C51" s="1">
        <v>19</v>
      </c>
      <c r="D51" s="1">
        <v>4</v>
      </c>
      <c r="E51" s="1">
        <v>2</v>
      </c>
      <c r="F51" s="1" t="s">
        <v>15</v>
      </c>
      <c r="G51" s="1" t="s">
        <v>14</v>
      </c>
      <c r="H51" s="1">
        <v>130</v>
      </c>
      <c r="I51" s="1">
        <v>15180</v>
      </c>
      <c r="J51" s="1">
        <v>15050</v>
      </c>
      <c r="K51" s="1">
        <v>0.99143610013175199</v>
      </c>
      <c r="M51"/>
      <c r="N51"/>
    </row>
    <row r="52" spans="1:19" x14ac:dyDescent="0.2">
      <c r="A52" s="1">
        <v>20</v>
      </c>
      <c r="B52" s="1">
        <v>2016</v>
      </c>
      <c r="C52" s="1">
        <v>149</v>
      </c>
      <c r="D52" s="1">
        <v>5</v>
      </c>
      <c r="E52" s="1">
        <v>2</v>
      </c>
      <c r="F52" s="1" t="s">
        <v>15</v>
      </c>
      <c r="G52" s="1" t="s">
        <v>14</v>
      </c>
      <c r="H52" s="1">
        <v>3</v>
      </c>
      <c r="I52" s="1">
        <v>4863</v>
      </c>
      <c r="J52" s="1">
        <v>4784</v>
      </c>
      <c r="K52" s="1">
        <v>0.98375488381657406</v>
      </c>
      <c r="M52"/>
      <c r="N52"/>
    </row>
    <row r="53" spans="1:19" x14ac:dyDescent="0.2">
      <c r="A53" s="1">
        <v>21</v>
      </c>
      <c r="B53" s="1">
        <v>2016</v>
      </c>
      <c r="C53" s="1">
        <v>34</v>
      </c>
      <c r="D53" s="1">
        <v>6</v>
      </c>
      <c r="E53" s="1">
        <v>2</v>
      </c>
      <c r="F53" s="1" t="s">
        <v>15</v>
      </c>
      <c r="G53" s="1" t="s">
        <v>14</v>
      </c>
      <c r="H53" s="1">
        <v>100</v>
      </c>
      <c r="I53" s="1">
        <v>4478</v>
      </c>
      <c r="J53" s="1">
        <v>4346</v>
      </c>
      <c r="K53" s="1">
        <v>0.97052255471192495</v>
      </c>
      <c r="M53"/>
      <c r="N53"/>
    </row>
    <row r="54" spans="1:19" x14ac:dyDescent="0.2">
      <c r="A54" s="1">
        <v>22</v>
      </c>
      <c r="B54" s="1">
        <v>2016</v>
      </c>
      <c r="C54" s="1">
        <v>33</v>
      </c>
      <c r="D54" s="1">
        <v>7</v>
      </c>
      <c r="E54" s="1">
        <v>2</v>
      </c>
      <c r="F54" s="1" t="s">
        <v>15</v>
      </c>
      <c r="G54" s="1" t="s">
        <v>14</v>
      </c>
      <c r="H54" s="1">
        <v>20</v>
      </c>
      <c r="I54" s="1">
        <v>5245</v>
      </c>
      <c r="J54" s="1">
        <v>5133</v>
      </c>
      <c r="K54" s="1">
        <v>0.97864632983794098</v>
      </c>
      <c r="M54"/>
      <c r="N54"/>
    </row>
    <row r="55" spans="1:19" x14ac:dyDescent="0.2">
      <c r="A55" s="1">
        <v>23</v>
      </c>
      <c r="B55" s="1">
        <v>2016</v>
      </c>
      <c r="C55" s="1">
        <v>37</v>
      </c>
      <c r="D55" s="1">
        <v>8</v>
      </c>
      <c r="E55" s="1">
        <v>2</v>
      </c>
      <c r="F55" s="1" t="s">
        <v>15</v>
      </c>
      <c r="G55" s="1" t="s">
        <v>14</v>
      </c>
      <c r="H55" s="1">
        <v>22</v>
      </c>
      <c r="I55" s="1">
        <v>1039</v>
      </c>
      <c r="J55" s="1">
        <v>1014</v>
      </c>
      <c r="K55" s="1">
        <v>0.97593840230991302</v>
      </c>
      <c r="M55"/>
      <c r="N55"/>
    </row>
    <row r="56" spans="1:19" x14ac:dyDescent="0.2">
      <c r="A56" s="1">
        <v>24</v>
      </c>
      <c r="B56" s="1">
        <v>2016</v>
      </c>
      <c r="C56" s="1">
        <v>21</v>
      </c>
      <c r="D56" s="1">
        <v>9</v>
      </c>
      <c r="E56" s="1">
        <v>2</v>
      </c>
      <c r="F56" s="1" t="s">
        <v>15</v>
      </c>
      <c r="G56" s="1" t="s">
        <v>14</v>
      </c>
      <c r="H56" s="1">
        <v>10</v>
      </c>
      <c r="I56" s="1">
        <v>1636</v>
      </c>
      <c r="J56" s="1">
        <v>1635</v>
      </c>
      <c r="K56" s="1">
        <v>0.99938875305623498</v>
      </c>
      <c r="M56"/>
      <c r="N56"/>
    </row>
    <row r="57" spans="1:19" x14ac:dyDescent="0.2">
      <c r="M57"/>
      <c r="N57"/>
    </row>
    <row r="58" spans="1:19" x14ac:dyDescent="0.2">
      <c r="M58"/>
      <c r="N58"/>
    </row>
    <row r="59" spans="1:19" x14ac:dyDescent="0.2">
      <c r="M59"/>
      <c r="N59"/>
    </row>
    <row r="60" spans="1:19" x14ac:dyDescent="0.2">
      <c r="M60"/>
      <c r="N60"/>
    </row>
    <row r="61" spans="1:19" x14ac:dyDescent="0.2">
      <c r="M61"/>
      <c r="N61"/>
    </row>
    <row r="62" spans="1:19" x14ac:dyDescent="0.2">
      <c r="M62"/>
      <c r="N62"/>
    </row>
    <row r="63" spans="1:19" x14ac:dyDescent="0.2">
      <c r="M63"/>
      <c r="N63"/>
    </row>
    <row r="64" spans="1:19" x14ac:dyDescent="0.2">
      <c r="M64"/>
      <c r="N64"/>
    </row>
    <row r="65" spans="13:14" x14ac:dyDescent="0.2">
      <c r="M65"/>
      <c r="N65"/>
    </row>
    <row r="66" spans="13:14" x14ac:dyDescent="0.2">
      <c r="M66"/>
      <c r="N66"/>
    </row>
    <row r="67" spans="13:14" x14ac:dyDescent="0.2">
      <c r="M67"/>
      <c r="N67"/>
    </row>
    <row r="68" spans="13:14" x14ac:dyDescent="0.2">
      <c r="M68"/>
      <c r="N68"/>
    </row>
    <row r="69" spans="13:14" x14ac:dyDescent="0.2">
      <c r="M69"/>
      <c r="N69"/>
    </row>
    <row r="70" spans="13:14" x14ac:dyDescent="0.2">
      <c r="M70"/>
      <c r="N70"/>
    </row>
    <row r="71" spans="13:14" x14ac:dyDescent="0.2">
      <c r="M71"/>
      <c r="N71"/>
    </row>
    <row r="72" spans="13:14" x14ac:dyDescent="0.2">
      <c r="M72"/>
      <c r="N72"/>
    </row>
    <row r="73" spans="13:14" x14ac:dyDescent="0.2">
      <c r="M73"/>
      <c r="N73"/>
    </row>
    <row r="74" spans="13:14" x14ac:dyDescent="0.2">
      <c r="M74"/>
      <c r="N74"/>
    </row>
    <row r="75" spans="13:14" x14ac:dyDescent="0.2">
      <c r="M75"/>
      <c r="N75"/>
    </row>
    <row r="76" spans="13:14" x14ac:dyDescent="0.2">
      <c r="M76"/>
      <c r="N76"/>
    </row>
    <row r="77" spans="13:14" x14ac:dyDescent="0.2">
      <c r="M77"/>
      <c r="N77"/>
    </row>
    <row r="78" spans="13:14" x14ac:dyDescent="0.2">
      <c r="M78"/>
      <c r="N78"/>
    </row>
    <row r="79" spans="13:14" x14ac:dyDescent="0.2">
      <c r="M79"/>
      <c r="N79"/>
    </row>
    <row r="80" spans="13:14" x14ac:dyDescent="0.2">
      <c r="M80"/>
      <c r="N80"/>
    </row>
    <row r="81" spans="13:14" x14ac:dyDescent="0.2">
      <c r="M81"/>
      <c r="N81"/>
    </row>
    <row r="82" spans="13:14" x14ac:dyDescent="0.2">
      <c r="M82"/>
      <c r="N82"/>
    </row>
    <row r="83" spans="13:14" x14ac:dyDescent="0.2">
      <c r="M83"/>
      <c r="N83"/>
    </row>
    <row r="84" spans="13:14" x14ac:dyDescent="0.2">
      <c r="M84"/>
      <c r="N84"/>
    </row>
    <row r="85" spans="13:14" x14ac:dyDescent="0.2">
      <c r="M85"/>
      <c r="N85"/>
    </row>
    <row r="86" spans="13:14" x14ac:dyDescent="0.2">
      <c r="M86"/>
      <c r="N86"/>
    </row>
    <row r="87" spans="13:14" x14ac:dyDescent="0.2">
      <c r="M87"/>
      <c r="N87"/>
    </row>
    <row r="88" spans="13:14" x14ac:dyDescent="0.2">
      <c r="M88"/>
      <c r="N88"/>
    </row>
    <row r="89" spans="13:14" x14ac:dyDescent="0.2">
      <c r="M89"/>
      <c r="N89"/>
    </row>
    <row r="90" spans="13:14" x14ac:dyDescent="0.2">
      <c r="M90"/>
      <c r="N90"/>
    </row>
    <row r="91" spans="13:14" x14ac:dyDescent="0.2">
      <c r="M91"/>
    </row>
    <row r="92" spans="13:14" x14ac:dyDescent="0.2">
      <c r="M92"/>
    </row>
    <row r="93" spans="13:14" x14ac:dyDescent="0.2">
      <c r="M93"/>
    </row>
    <row r="94" spans="13:14" x14ac:dyDescent="0.2">
      <c r="M94"/>
    </row>
    <row r="95" spans="13:14" x14ac:dyDescent="0.2">
      <c r="M95"/>
    </row>
    <row r="96" spans="13:14" x14ac:dyDescent="0.2">
      <c r="M96"/>
    </row>
    <row r="97" spans="13:13" x14ac:dyDescent="0.2">
      <c r="M97"/>
    </row>
    <row r="98" spans="13:13" x14ac:dyDescent="0.2">
      <c r="M98"/>
    </row>
    <row r="99" spans="13:13" x14ac:dyDescent="0.2">
      <c r="M99"/>
    </row>
    <row r="100" spans="13:13" x14ac:dyDescent="0.2">
      <c r="M100"/>
    </row>
    <row r="101" spans="13:13" x14ac:dyDescent="0.2">
      <c r="M101"/>
    </row>
    <row r="102" spans="13:13" x14ac:dyDescent="0.2">
      <c r="M102"/>
    </row>
    <row r="103" spans="13:13" x14ac:dyDescent="0.2">
      <c r="M103"/>
    </row>
    <row r="104" spans="13:13" x14ac:dyDescent="0.2">
      <c r="M104"/>
    </row>
    <row r="105" spans="13:13" x14ac:dyDescent="0.2">
      <c r="M105"/>
    </row>
    <row r="106" spans="13:13" x14ac:dyDescent="0.2">
      <c r="M106"/>
    </row>
    <row r="107" spans="13:13" x14ac:dyDescent="0.2">
      <c r="M107"/>
    </row>
    <row r="108" spans="13:13" x14ac:dyDescent="0.2">
      <c r="M108"/>
    </row>
    <row r="109" spans="13:13" x14ac:dyDescent="0.2">
      <c r="M109"/>
    </row>
    <row r="110" spans="13:13" x14ac:dyDescent="0.2">
      <c r="M110"/>
    </row>
    <row r="111" spans="13:13" x14ac:dyDescent="0.2">
      <c r="M111"/>
    </row>
    <row r="112" spans="13:13" x14ac:dyDescent="0.2">
      <c r="M112"/>
    </row>
    <row r="113" spans="13:13" x14ac:dyDescent="0.2">
      <c r="M113"/>
    </row>
    <row r="114" spans="13:13" x14ac:dyDescent="0.2">
      <c r="M114"/>
    </row>
    <row r="115" spans="13:13" x14ac:dyDescent="0.2">
      <c r="M115"/>
    </row>
    <row r="116" spans="13:13" x14ac:dyDescent="0.2">
      <c r="M116"/>
    </row>
    <row r="117" spans="13:13" x14ac:dyDescent="0.2">
      <c r="M117"/>
    </row>
    <row r="118" spans="13:13" x14ac:dyDescent="0.2">
      <c r="M118"/>
    </row>
    <row r="119" spans="13:13" x14ac:dyDescent="0.2">
      <c r="M119"/>
    </row>
    <row r="120" spans="13:13" x14ac:dyDescent="0.2">
      <c r="M120"/>
    </row>
    <row r="121" spans="13:13" x14ac:dyDescent="0.2">
      <c r="M121"/>
    </row>
    <row r="122" spans="13:13" x14ac:dyDescent="0.2">
      <c r="M122"/>
    </row>
    <row r="123" spans="13:13" x14ac:dyDescent="0.2">
      <c r="M123"/>
    </row>
    <row r="124" spans="13:13" x14ac:dyDescent="0.2">
      <c r="M124"/>
    </row>
    <row r="125" spans="13:13" x14ac:dyDescent="0.2">
      <c r="M125"/>
    </row>
    <row r="126" spans="13:13" x14ac:dyDescent="0.2">
      <c r="M126"/>
    </row>
    <row r="127" spans="13:13" x14ac:dyDescent="0.2">
      <c r="M127"/>
    </row>
    <row r="128" spans="13:13" x14ac:dyDescent="0.2">
      <c r="M128"/>
    </row>
    <row r="129" spans="13:13" x14ac:dyDescent="0.2">
      <c r="M129"/>
    </row>
    <row r="130" spans="13:13" x14ac:dyDescent="0.2">
      <c r="M130"/>
    </row>
    <row r="131" spans="13:13" x14ac:dyDescent="0.2">
      <c r="M131"/>
    </row>
    <row r="132" spans="13:13" x14ac:dyDescent="0.2">
      <c r="M132"/>
    </row>
    <row r="133" spans="13:13" x14ac:dyDescent="0.2">
      <c r="M133"/>
    </row>
    <row r="134" spans="13:13" x14ac:dyDescent="0.2">
      <c r="M134"/>
    </row>
    <row r="135" spans="13:13" x14ac:dyDescent="0.2">
      <c r="M135"/>
    </row>
    <row r="136" spans="13:13" x14ac:dyDescent="0.2">
      <c r="M136"/>
    </row>
    <row r="137" spans="13:13" x14ac:dyDescent="0.2">
      <c r="M137"/>
    </row>
    <row r="138" spans="13:13" x14ac:dyDescent="0.2">
      <c r="M138"/>
    </row>
    <row r="139" spans="13:13" x14ac:dyDescent="0.2">
      <c r="M139"/>
    </row>
    <row r="140" spans="13:13" x14ac:dyDescent="0.2">
      <c r="M140"/>
    </row>
    <row r="141" spans="13:13" x14ac:dyDescent="0.2">
      <c r="M141"/>
    </row>
    <row r="142" spans="13:13" x14ac:dyDescent="0.2">
      <c r="M142"/>
    </row>
    <row r="143" spans="13:13" x14ac:dyDescent="0.2">
      <c r="M143"/>
    </row>
    <row r="144" spans="13:13" x14ac:dyDescent="0.2">
      <c r="M144"/>
    </row>
    <row r="145" spans="13:13" x14ac:dyDescent="0.2">
      <c r="M145"/>
    </row>
    <row r="146" spans="13:13" x14ac:dyDescent="0.2">
      <c r="M146"/>
    </row>
    <row r="147" spans="13:13" x14ac:dyDescent="0.2">
      <c r="M147"/>
    </row>
    <row r="148" spans="13:13" x14ac:dyDescent="0.2">
      <c r="M148"/>
    </row>
    <row r="149" spans="13:13" x14ac:dyDescent="0.2">
      <c r="M149"/>
    </row>
    <row r="150" spans="13:13" x14ac:dyDescent="0.2">
      <c r="M150"/>
    </row>
    <row r="151" spans="13:13" x14ac:dyDescent="0.2">
      <c r="M151"/>
    </row>
    <row r="152" spans="13:13" x14ac:dyDescent="0.2">
      <c r="M152"/>
    </row>
    <row r="153" spans="13:13" x14ac:dyDescent="0.2">
      <c r="M153"/>
    </row>
    <row r="154" spans="13:13" x14ac:dyDescent="0.2">
      <c r="M154"/>
    </row>
    <row r="155" spans="13:13" x14ac:dyDescent="0.2">
      <c r="M155"/>
    </row>
    <row r="156" spans="13:13" x14ac:dyDescent="0.2">
      <c r="M156"/>
    </row>
    <row r="157" spans="13:13" x14ac:dyDescent="0.2">
      <c r="M157"/>
    </row>
    <row r="158" spans="13:13" x14ac:dyDescent="0.2">
      <c r="M158"/>
    </row>
    <row r="159" spans="13:13" x14ac:dyDescent="0.2">
      <c r="M159"/>
    </row>
    <row r="160" spans="13:13" x14ac:dyDescent="0.2">
      <c r="M160"/>
    </row>
    <row r="161" spans="13:13" x14ac:dyDescent="0.2">
      <c r="M161"/>
    </row>
    <row r="162" spans="13:13" x14ac:dyDescent="0.2">
      <c r="M162"/>
    </row>
    <row r="163" spans="13:13" x14ac:dyDescent="0.2">
      <c r="M163"/>
    </row>
    <row r="164" spans="13:13" x14ac:dyDescent="0.2">
      <c r="M164"/>
    </row>
    <row r="165" spans="13:13" x14ac:dyDescent="0.2">
      <c r="M165"/>
    </row>
    <row r="166" spans="13:13" x14ac:dyDescent="0.2">
      <c r="M166"/>
    </row>
    <row r="167" spans="13:13" x14ac:dyDescent="0.2">
      <c r="M167"/>
    </row>
    <row r="168" spans="13:13" x14ac:dyDescent="0.2">
      <c r="M168"/>
    </row>
    <row r="169" spans="13:13" x14ac:dyDescent="0.2">
      <c r="M169"/>
    </row>
    <row r="170" spans="13:13" x14ac:dyDescent="0.2">
      <c r="M170"/>
    </row>
    <row r="171" spans="13:13" x14ac:dyDescent="0.2">
      <c r="M171"/>
    </row>
    <row r="172" spans="13:13" x14ac:dyDescent="0.2">
      <c r="M172"/>
    </row>
    <row r="173" spans="13:13" x14ac:dyDescent="0.2">
      <c r="M173"/>
    </row>
    <row r="174" spans="13:13" x14ac:dyDescent="0.2">
      <c r="M174"/>
    </row>
    <row r="175" spans="13:13" x14ac:dyDescent="0.2">
      <c r="M175"/>
    </row>
    <row r="176" spans="13:13" x14ac:dyDescent="0.2">
      <c r="M176"/>
    </row>
    <row r="177" spans="13:13" x14ac:dyDescent="0.2">
      <c r="M177"/>
    </row>
    <row r="178" spans="13:13" x14ac:dyDescent="0.2">
      <c r="M178"/>
    </row>
    <row r="179" spans="13:13" x14ac:dyDescent="0.2">
      <c r="M179"/>
    </row>
    <row r="180" spans="13:13" x14ac:dyDescent="0.2">
      <c r="M180"/>
    </row>
    <row r="181" spans="13:13" x14ac:dyDescent="0.2">
      <c r="M181"/>
    </row>
    <row r="182" spans="13:13" x14ac:dyDescent="0.2">
      <c r="M182"/>
    </row>
    <row r="183" spans="13:13" x14ac:dyDescent="0.2">
      <c r="M183"/>
    </row>
    <row r="184" spans="13:13" x14ac:dyDescent="0.2">
      <c r="M184"/>
    </row>
    <row r="185" spans="13:13" x14ac:dyDescent="0.2">
      <c r="M185"/>
    </row>
    <row r="186" spans="13:13" x14ac:dyDescent="0.2">
      <c r="M186"/>
    </row>
    <row r="187" spans="13:13" x14ac:dyDescent="0.2">
      <c r="M187"/>
    </row>
    <row r="188" spans="13:13" x14ac:dyDescent="0.2">
      <c r="M188"/>
    </row>
    <row r="189" spans="13:13" x14ac:dyDescent="0.2">
      <c r="M189"/>
    </row>
    <row r="190" spans="13:13" x14ac:dyDescent="0.2">
      <c r="M190"/>
    </row>
    <row r="191" spans="13:13" x14ac:dyDescent="0.2">
      <c r="M191"/>
    </row>
    <row r="192" spans="13:13" x14ac:dyDescent="0.2">
      <c r="M192"/>
    </row>
    <row r="193" spans="13:13" x14ac:dyDescent="0.2">
      <c r="M193"/>
    </row>
    <row r="194" spans="13:13" x14ac:dyDescent="0.2">
      <c r="M194"/>
    </row>
    <row r="195" spans="13:13" x14ac:dyDescent="0.2">
      <c r="M195"/>
    </row>
    <row r="196" spans="13:13" x14ac:dyDescent="0.2">
      <c r="M196"/>
    </row>
    <row r="197" spans="13:13" x14ac:dyDescent="0.2">
      <c r="M197"/>
    </row>
    <row r="198" spans="13:13" x14ac:dyDescent="0.2">
      <c r="M198"/>
    </row>
    <row r="199" spans="13:13" x14ac:dyDescent="0.2">
      <c r="M199"/>
    </row>
    <row r="200" spans="13:13" x14ac:dyDescent="0.2">
      <c r="M200"/>
    </row>
    <row r="201" spans="13:13" x14ac:dyDescent="0.2">
      <c r="M201"/>
    </row>
    <row r="202" spans="13:13" x14ac:dyDescent="0.2">
      <c r="M202"/>
    </row>
  </sheetData>
  <autoFilter ref="A1:K56" xr:uid="{00000000-0009-0000-0000-000000000000}"/>
  <sortState xmlns:xlrd2="http://schemas.microsoft.com/office/spreadsheetml/2017/richdata2" ref="A2:K57">
    <sortCondition ref="F1:F57"/>
    <sortCondition ref="D1:D57"/>
  </sortState>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workbookViewId="0">
      <selection activeCell="J26" sqref="J26"/>
    </sheetView>
  </sheetViews>
  <sheetFormatPr baseColWidth="10" defaultColWidth="8.83203125" defaultRowHeight="15" x14ac:dyDescent="0.2"/>
  <cols>
    <col min="1" max="1" width="18" bestFit="1" customWidth="1"/>
    <col min="2" max="2" width="16.6640625" bestFit="1" customWidth="1"/>
  </cols>
  <sheetData>
    <row r="1" spans="1:9" x14ac:dyDescent="0.2">
      <c r="A1" t="s">
        <v>129</v>
      </c>
    </row>
    <row r="2" spans="1:9" ht="16" thickBot="1" x14ac:dyDescent="0.25"/>
    <row r="3" spans="1:9" x14ac:dyDescent="0.2">
      <c r="A3" s="40" t="s">
        <v>130</v>
      </c>
      <c r="B3" s="40"/>
    </row>
    <row r="4" spans="1:9" x14ac:dyDescent="0.2">
      <c r="A4" s="37" t="s">
        <v>131</v>
      </c>
      <c r="B4" s="37">
        <v>0.84793827043128556</v>
      </c>
    </row>
    <row r="5" spans="1:9" x14ac:dyDescent="0.2">
      <c r="A5" s="37" t="s">
        <v>132</v>
      </c>
      <c r="B5" s="37">
        <v>0.71899931046199994</v>
      </c>
    </row>
    <row r="6" spans="1:9" x14ac:dyDescent="0.2">
      <c r="A6" s="37" t="s">
        <v>133</v>
      </c>
      <c r="B6" s="37">
        <v>0.53166551743666657</v>
      </c>
    </row>
    <row r="7" spans="1:9" x14ac:dyDescent="0.2">
      <c r="A7" s="37" t="s">
        <v>134</v>
      </c>
      <c r="B7" s="37">
        <v>8.1443612159639259E-2</v>
      </c>
    </row>
    <row r="8" spans="1:9" ht="16" thickBot="1" x14ac:dyDescent="0.25">
      <c r="A8" s="38" t="s">
        <v>135</v>
      </c>
      <c r="B8" s="38">
        <v>6</v>
      </c>
    </row>
    <row r="10" spans="1:9" ht="16" thickBot="1" x14ac:dyDescent="0.25">
      <c r="A10" t="s">
        <v>136</v>
      </c>
    </row>
    <row r="11" spans="1:9" x14ac:dyDescent="0.2">
      <c r="A11" s="39"/>
      <c r="B11" s="39" t="s">
        <v>141</v>
      </c>
      <c r="C11" s="39" t="s">
        <v>142</v>
      </c>
      <c r="D11" s="39" t="s">
        <v>143</v>
      </c>
      <c r="E11" s="39" t="s">
        <v>144</v>
      </c>
      <c r="F11" s="39" t="s">
        <v>145</v>
      </c>
    </row>
    <row r="12" spans="1:9" x14ac:dyDescent="0.2">
      <c r="A12" s="37" t="s">
        <v>137</v>
      </c>
      <c r="B12" s="37">
        <v>2</v>
      </c>
      <c r="C12" s="37">
        <v>5.0916248474232151E-2</v>
      </c>
      <c r="D12" s="37">
        <v>2.5458124237116075E-2</v>
      </c>
      <c r="E12" s="37">
        <v>3.8380651928868441</v>
      </c>
      <c r="F12" s="37">
        <v>0.14895705535566575</v>
      </c>
    </row>
    <row r="13" spans="1:9" x14ac:dyDescent="0.2">
      <c r="A13" s="37" t="s">
        <v>138</v>
      </c>
      <c r="B13" s="37">
        <v>3</v>
      </c>
      <c r="C13" s="37">
        <v>1.989918588482922E-2</v>
      </c>
      <c r="D13" s="37">
        <v>6.6330619616097397E-3</v>
      </c>
      <c r="E13" s="37"/>
      <c r="F13" s="37"/>
    </row>
    <row r="14" spans="1:9" ht="16" thickBot="1" x14ac:dyDescent="0.25">
      <c r="A14" s="38" t="s">
        <v>139</v>
      </c>
      <c r="B14" s="38">
        <v>5</v>
      </c>
      <c r="C14" s="38">
        <v>7.0815434359061374E-2</v>
      </c>
      <c r="D14" s="38"/>
      <c r="E14" s="38"/>
      <c r="F14" s="38"/>
    </row>
    <row r="15" spans="1:9" ht="16" thickBot="1" x14ac:dyDescent="0.25"/>
    <row r="16" spans="1:9" x14ac:dyDescent="0.2">
      <c r="A16" s="39"/>
      <c r="B16" s="39" t="s">
        <v>146</v>
      </c>
      <c r="C16" s="39" t="s">
        <v>134</v>
      </c>
      <c r="D16" s="39" t="s">
        <v>147</v>
      </c>
      <c r="E16" s="39" t="s">
        <v>148</v>
      </c>
      <c r="F16" s="39" t="s">
        <v>149</v>
      </c>
      <c r="G16" s="39" t="s">
        <v>150</v>
      </c>
      <c r="H16" s="39" t="s">
        <v>151</v>
      </c>
      <c r="I16" s="39" t="s">
        <v>152</v>
      </c>
    </row>
    <row r="17" spans="1:9" x14ac:dyDescent="0.2">
      <c r="A17" s="37" t="s">
        <v>140</v>
      </c>
      <c r="B17" s="37">
        <v>0.38869719301850642</v>
      </c>
      <c r="C17" s="37">
        <v>0.12209552996158955</v>
      </c>
      <c r="D17" s="37">
        <v>3.1835497429003992</v>
      </c>
      <c r="E17" s="37">
        <v>4.995766372009499E-2</v>
      </c>
      <c r="F17" s="37">
        <v>1.3472480058934755E-4</v>
      </c>
      <c r="G17" s="37">
        <v>0.77725966123642354</v>
      </c>
      <c r="H17" s="37">
        <v>1.3472480058934755E-4</v>
      </c>
      <c r="I17" s="37">
        <v>0.77725966123642354</v>
      </c>
    </row>
    <row r="18" spans="1:9" x14ac:dyDescent="0.2">
      <c r="A18" s="37" t="s">
        <v>121</v>
      </c>
      <c r="B18" s="37">
        <v>1.2590114090313543E-3</v>
      </c>
      <c r="C18" s="37">
        <v>4.6403050488466466E-4</v>
      </c>
      <c r="D18" s="37">
        <v>2.7132082821673182</v>
      </c>
      <c r="E18" s="37">
        <v>7.2966436211048008E-2</v>
      </c>
      <c r="F18" s="37">
        <v>-2.1774075677778075E-4</v>
      </c>
      <c r="G18" s="37">
        <v>2.7357635748404894E-3</v>
      </c>
      <c r="H18" s="37">
        <v>-2.1774075677778075E-4</v>
      </c>
      <c r="I18" s="37">
        <v>2.7357635748404894E-3</v>
      </c>
    </row>
    <row r="19" spans="1:9" ht="16" thickBot="1" x14ac:dyDescent="0.25">
      <c r="A19" s="38" t="s">
        <v>155</v>
      </c>
      <c r="B19" s="38">
        <v>2.1135572052909713E-2</v>
      </c>
      <c r="C19" s="38">
        <v>1.578252827604338E-2</v>
      </c>
      <c r="D19" s="38">
        <v>1.3391753008921787</v>
      </c>
      <c r="E19" s="38">
        <v>0.27293734306567702</v>
      </c>
      <c r="F19" s="38">
        <v>-2.9091476747220204E-2</v>
      </c>
      <c r="G19" s="38">
        <v>7.1362620853039627E-2</v>
      </c>
      <c r="H19" s="38">
        <v>-2.9091476747220204E-2</v>
      </c>
      <c r="I19" s="38">
        <v>7.1362620853039627E-2</v>
      </c>
    </row>
    <row r="23" spans="1:9" x14ac:dyDescent="0.2">
      <c r="A23" t="s">
        <v>156</v>
      </c>
      <c r="E23" t="s">
        <v>160</v>
      </c>
    </row>
    <row r="24" spans="1:9" ht="16" thickBot="1" x14ac:dyDescent="0.25"/>
    <row r="25" spans="1:9" x14ac:dyDescent="0.2">
      <c r="A25" s="39" t="s">
        <v>157</v>
      </c>
      <c r="B25" s="39" t="s">
        <v>158</v>
      </c>
      <c r="C25" s="39" t="s">
        <v>159</v>
      </c>
      <c r="E25" s="39" t="s">
        <v>161</v>
      </c>
      <c r="F25" s="39" t="s">
        <v>122</v>
      </c>
    </row>
    <row r="26" spans="1:9" x14ac:dyDescent="0.2">
      <c r="A26" s="37">
        <v>1</v>
      </c>
      <c r="B26" s="37">
        <v>0.57647031021841788</v>
      </c>
      <c r="C26" s="37">
        <v>2.3012498781582069E-2</v>
      </c>
      <c r="E26" s="37">
        <v>8.3333333333333339</v>
      </c>
      <c r="F26" s="37">
        <v>0.48095940107142854</v>
      </c>
    </row>
    <row r="27" spans="1:9" x14ac:dyDescent="0.2">
      <c r="A27" s="37">
        <v>2</v>
      </c>
      <c r="B27" s="37">
        <v>0.58811250180912089</v>
      </c>
      <c r="C27" s="37">
        <v>-1.5627981809120839E-2</v>
      </c>
      <c r="E27" s="37">
        <v>25</v>
      </c>
      <c r="F27" s="37">
        <v>0.57248452000000005</v>
      </c>
    </row>
    <row r="28" spans="1:9" x14ac:dyDescent="0.2">
      <c r="A28" s="37">
        <v>3</v>
      </c>
      <c r="B28" s="37">
        <v>0.61611928033645436</v>
      </c>
      <c r="C28" s="37">
        <v>6.030092456830749E-2</v>
      </c>
      <c r="E28" s="37">
        <v>41.666666666666671</v>
      </c>
      <c r="F28" s="37">
        <v>0.59948280899999995</v>
      </c>
    </row>
    <row r="29" spans="1:9" x14ac:dyDescent="0.2">
      <c r="A29" s="37">
        <v>4</v>
      </c>
      <c r="B29" s="37">
        <v>0.76086883839463382</v>
      </c>
      <c r="C29" s="37">
        <v>-9.4482884527967048E-2</v>
      </c>
      <c r="E29" s="37">
        <v>58.333333333333336</v>
      </c>
      <c r="F29" s="37">
        <v>0.66638595386666677</v>
      </c>
    </row>
    <row r="30" spans="1:9" x14ac:dyDescent="0.2">
      <c r="A30" s="37">
        <v>5</v>
      </c>
      <c r="B30" s="37">
        <v>0.76409189528743771</v>
      </c>
      <c r="C30" s="37">
        <v>6.9090321045895853E-2</v>
      </c>
      <c r="E30" s="37">
        <v>75</v>
      </c>
      <c r="F30" s="37">
        <v>0.67642020490476185</v>
      </c>
    </row>
    <row r="31" spans="1:9" ht="16" thickBot="1" x14ac:dyDescent="0.25">
      <c r="A31" s="38">
        <v>6</v>
      </c>
      <c r="B31" s="38">
        <v>0.52325227913012595</v>
      </c>
      <c r="C31" s="38">
        <v>-4.2292878058697414E-2</v>
      </c>
      <c r="E31" s="38">
        <v>91.666666666666671</v>
      </c>
      <c r="F31" s="38">
        <v>0.83318221633333356</v>
      </c>
    </row>
  </sheetData>
  <sortState xmlns:xlrd2="http://schemas.microsoft.com/office/spreadsheetml/2017/richdata2" ref="F26:F31">
    <sortCondition ref="F2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64"/>
  <sheetViews>
    <sheetView tabSelected="1" zoomScaleNormal="100" workbookViewId="0">
      <selection activeCell="H3" sqref="H3"/>
    </sheetView>
  </sheetViews>
  <sheetFormatPr baseColWidth="10" defaultColWidth="8.83203125" defaultRowHeight="15" x14ac:dyDescent="0.2"/>
  <cols>
    <col min="1" max="1" width="5" style="1" bestFit="1" customWidth="1"/>
    <col min="2" max="2" width="5.6640625" style="1" bestFit="1" customWidth="1"/>
    <col min="3" max="3" width="6.6640625" style="1" bestFit="1" customWidth="1"/>
    <col min="4" max="4" width="20.5" style="1" bestFit="1" customWidth="1"/>
    <col min="5" max="5" width="15.1640625" style="1" bestFit="1" customWidth="1"/>
    <col min="6" max="6" width="15.1640625" style="1" customWidth="1"/>
    <col min="7" max="7" width="14.33203125" bestFit="1" customWidth="1"/>
    <col min="8" max="8" width="16" bestFit="1" customWidth="1"/>
    <col min="10" max="10" width="25.5" bestFit="1" customWidth="1"/>
    <col min="11" max="11" width="15.5" bestFit="1" customWidth="1"/>
    <col min="12" max="12" width="14" bestFit="1" customWidth="1"/>
    <col min="13" max="14" width="12" bestFit="1" customWidth="1"/>
    <col min="15" max="15" width="13.83203125" bestFit="1" customWidth="1"/>
    <col min="16" max="16" width="21" bestFit="1" customWidth="1"/>
    <col min="17" max="17" width="14" bestFit="1" customWidth="1"/>
    <col min="18" max="18" width="10" bestFit="1" customWidth="1"/>
    <col min="19" max="19" width="12" bestFit="1" customWidth="1"/>
    <col min="20" max="20" width="11" bestFit="1" customWidth="1"/>
    <col min="21" max="21" width="14" bestFit="1" customWidth="1"/>
    <col min="22" max="22" width="12" bestFit="1" customWidth="1"/>
    <col min="23" max="23" width="14" bestFit="1" customWidth="1"/>
    <col min="24" max="24" width="12" bestFit="1" customWidth="1"/>
    <col min="25" max="25" width="9" bestFit="1" customWidth="1"/>
    <col min="26" max="26" width="11.6640625" bestFit="1" customWidth="1"/>
    <col min="27" max="27" width="12" bestFit="1" customWidth="1"/>
    <col min="29" max="29" width="24.33203125" bestFit="1" customWidth="1"/>
    <col min="30" max="30" width="15.33203125" bestFit="1" customWidth="1"/>
    <col min="31" max="31" width="13.6640625" bestFit="1" customWidth="1"/>
    <col min="32" max="32" width="12" bestFit="1" customWidth="1"/>
    <col min="33" max="33" width="13.6640625" bestFit="1" customWidth="1"/>
    <col min="34" max="34" width="20.5" bestFit="1" customWidth="1"/>
    <col min="35" max="35" width="13.6640625" bestFit="1" customWidth="1"/>
    <col min="36" max="36" width="9.6640625" bestFit="1" customWidth="1"/>
    <col min="37" max="37" width="11" bestFit="1" customWidth="1"/>
    <col min="38" max="39" width="13.6640625" bestFit="1" customWidth="1"/>
  </cols>
  <sheetData>
    <row r="1" spans="1:39" x14ac:dyDescent="0.2">
      <c r="A1" s="1" t="s">
        <v>0</v>
      </c>
      <c r="B1" s="1" t="s">
        <v>2</v>
      </c>
      <c r="C1" s="1" t="s">
        <v>4</v>
      </c>
      <c r="D1" s="1" t="s">
        <v>5</v>
      </c>
      <c r="E1" s="1" t="s">
        <v>8</v>
      </c>
      <c r="F1" s="9" t="s">
        <v>34</v>
      </c>
      <c r="G1" s="9" t="s">
        <v>32</v>
      </c>
      <c r="H1" s="9" t="s">
        <v>35</v>
      </c>
      <c r="J1" s="2" t="s">
        <v>36</v>
      </c>
      <c r="K1" s="2" t="s">
        <v>28</v>
      </c>
      <c r="AD1" s="10" t="s">
        <v>16</v>
      </c>
      <c r="AE1" s="10"/>
      <c r="AF1" s="11" t="s">
        <v>10</v>
      </c>
      <c r="AG1" s="11"/>
      <c r="AH1" s="11"/>
      <c r="AI1" s="11"/>
      <c r="AJ1" s="11"/>
      <c r="AK1" s="12" t="s">
        <v>13</v>
      </c>
      <c r="AL1" s="12"/>
      <c r="AM1" s="13" t="s">
        <v>15</v>
      </c>
    </row>
    <row r="2" spans="1:39" x14ac:dyDescent="0.2">
      <c r="A2" s="1">
        <v>2016</v>
      </c>
      <c r="B2" s="1">
        <v>1</v>
      </c>
      <c r="C2" s="1" t="s">
        <v>16</v>
      </c>
      <c r="D2" s="1" t="s">
        <v>14</v>
      </c>
      <c r="E2" s="1">
        <v>559</v>
      </c>
      <c r="F2" s="1" t="str">
        <f>_xlfn.CONCAT(C2,"-",B2)</f>
        <v>1A-1</v>
      </c>
      <c r="G2">
        <f>VLOOKUP(F:F,lookup!I:J,2,FALSE)</f>
        <v>80</v>
      </c>
      <c r="H2">
        <f>E2/G2</f>
        <v>6.9874999999999998</v>
      </c>
      <c r="K2" t="s">
        <v>16</v>
      </c>
      <c r="M2" t="s">
        <v>23</v>
      </c>
      <c r="N2" t="s">
        <v>10</v>
      </c>
      <c r="S2" t="s">
        <v>24</v>
      </c>
      <c r="T2" t="s">
        <v>13</v>
      </c>
      <c r="V2" t="s">
        <v>25</v>
      </c>
      <c r="W2" t="s">
        <v>15</v>
      </c>
      <c r="X2" t="s">
        <v>26</v>
      </c>
      <c r="Y2" t="s">
        <v>21</v>
      </c>
      <c r="Z2" t="s">
        <v>27</v>
      </c>
      <c r="AA2" t="s">
        <v>22</v>
      </c>
      <c r="AC2" t="s">
        <v>20</v>
      </c>
      <c r="AD2" s="10" t="s">
        <v>12</v>
      </c>
      <c r="AE2" s="10" t="s">
        <v>14</v>
      </c>
      <c r="AF2" s="11" t="s">
        <v>11</v>
      </c>
      <c r="AG2" s="11" t="s">
        <v>12</v>
      </c>
      <c r="AH2" s="11" t="s">
        <v>18</v>
      </c>
      <c r="AI2" s="11" t="s">
        <v>14</v>
      </c>
      <c r="AJ2" s="11" t="s">
        <v>19</v>
      </c>
      <c r="AK2" s="12" t="s">
        <v>11</v>
      </c>
      <c r="AL2" s="12" t="s">
        <v>14</v>
      </c>
      <c r="AM2" s="13" t="s">
        <v>14</v>
      </c>
    </row>
    <row r="3" spans="1:39" x14ac:dyDescent="0.2">
      <c r="A3" s="1">
        <v>2016</v>
      </c>
      <c r="B3" s="1">
        <v>1</v>
      </c>
      <c r="C3" s="1" t="s">
        <v>16</v>
      </c>
      <c r="D3" s="1" t="s">
        <v>12</v>
      </c>
      <c r="E3" s="1">
        <v>136</v>
      </c>
      <c r="F3" s="1" t="str">
        <f t="shared" ref="F3:F56" si="0">_xlfn.CONCAT(C3,"-",B3)</f>
        <v>1A-1</v>
      </c>
      <c r="G3">
        <f>VLOOKUP(F:F,lookup!I:J,2,FALSE)</f>
        <v>80</v>
      </c>
      <c r="H3">
        <f t="shared" ref="H3:H56" si="1">E3/G3</f>
        <v>1.7</v>
      </c>
      <c r="J3" s="2" t="s">
        <v>20</v>
      </c>
      <c r="K3" t="s">
        <v>12</v>
      </c>
      <c r="L3" t="s">
        <v>14</v>
      </c>
      <c r="N3" t="s">
        <v>11</v>
      </c>
      <c r="O3" t="s">
        <v>12</v>
      </c>
      <c r="P3" t="s">
        <v>18</v>
      </c>
      <c r="Q3" t="s">
        <v>14</v>
      </c>
      <c r="R3" t="s">
        <v>19</v>
      </c>
      <c r="T3" t="s">
        <v>11</v>
      </c>
      <c r="U3" t="s">
        <v>14</v>
      </c>
      <c r="W3" t="s">
        <v>14</v>
      </c>
      <c r="Y3" t="s">
        <v>21</v>
      </c>
      <c r="AC3">
        <v>1</v>
      </c>
      <c r="AD3" s="10">
        <v>1.7</v>
      </c>
      <c r="AE3" s="10">
        <v>6.9874999999999998</v>
      </c>
      <c r="AF3" s="11">
        <v>0</v>
      </c>
      <c r="AG3" s="11">
        <v>0.36249999999999999</v>
      </c>
      <c r="AH3" s="11">
        <v>0</v>
      </c>
      <c r="AI3" s="11">
        <v>0.85</v>
      </c>
      <c r="AJ3" s="11">
        <v>0</v>
      </c>
      <c r="AK3" s="12">
        <v>0</v>
      </c>
      <c r="AL3" s="12">
        <v>79.7</v>
      </c>
      <c r="AM3" s="13">
        <v>165.45</v>
      </c>
    </row>
    <row r="4" spans="1:39" x14ac:dyDescent="0.2">
      <c r="A4" s="1">
        <v>2016</v>
      </c>
      <c r="B4" s="1">
        <v>2</v>
      </c>
      <c r="C4" s="1" t="s">
        <v>16</v>
      </c>
      <c r="D4" s="1" t="s">
        <v>14</v>
      </c>
      <c r="E4" s="1">
        <v>35</v>
      </c>
      <c r="F4" s="1" t="str">
        <f t="shared" si="0"/>
        <v>1A-2</v>
      </c>
      <c r="G4">
        <f>VLOOKUP(F:F,lookup!I:J,2,FALSE)</f>
        <v>10</v>
      </c>
      <c r="H4">
        <f t="shared" si="1"/>
        <v>3.5</v>
      </c>
      <c r="J4" s="3">
        <v>1</v>
      </c>
      <c r="K4" s="4">
        <v>1.7</v>
      </c>
      <c r="L4" s="4">
        <v>6.9874999999999998</v>
      </c>
      <c r="M4" s="4">
        <v>4.34375</v>
      </c>
      <c r="N4" s="4"/>
      <c r="O4" s="4">
        <v>0.36249999999999999</v>
      </c>
      <c r="P4" s="4"/>
      <c r="Q4" s="4">
        <v>0.85</v>
      </c>
      <c r="R4" s="4"/>
      <c r="S4" s="4">
        <v>0.60624999999999996</v>
      </c>
      <c r="T4" s="4"/>
      <c r="U4" s="4">
        <v>79.7</v>
      </c>
      <c r="V4" s="4">
        <v>79.7</v>
      </c>
      <c r="W4" s="4">
        <v>165.45</v>
      </c>
      <c r="X4" s="4">
        <v>165.45</v>
      </c>
      <c r="Y4" s="4"/>
      <c r="Z4" s="4"/>
      <c r="AA4" s="4">
        <v>42.508333333333333</v>
      </c>
      <c r="AC4">
        <v>2</v>
      </c>
      <c r="AD4" s="10">
        <v>0</v>
      </c>
      <c r="AE4" s="10">
        <v>3.5</v>
      </c>
      <c r="AF4" s="11"/>
      <c r="AG4" s="11"/>
      <c r="AH4" s="11"/>
      <c r="AI4" s="11"/>
      <c r="AJ4" s="11"/>
      <c r="AK4" s="12">
        <v>0</v>
      </c>
      <c r="AL4" s="12">
        <v>223.43333333333334</v>
      </c>
      <c r="AM4" s="13">
        <v>74.325000000000003</v>
      </c>
    </row>
    <row r="5" spans="1:39" x14ac:dyDescent="0.2">
      <c r="A5" s="1">
        <v>2016</v>
      </c>
      <c r="B5" s="1">
        <v>4</v>
      </c>
      <c r="C5" s="1" t="s">
        <v>16</v>
      </c>
      <c r="D5" s="1" t="s">
        <v>14</v>
      </c>
      <c r="E5" s="1">
        <v>2568</v>
      </c>
      <c r="F5" s="1" t="str">
        <f t="shared" si="0"/>
        <v>1A-4</v>
      </c>
      <c r="G5">
        <f>VLOOKUP(F:F,lookup!I:J,2,FALSE)</f>
        <v>73.75</v>
      </c>
      <c r="H5">
        <f t="shared" si="1"/>
        <v>34.820338983050846</v>
      </c>
      <c r="J5" s="3">
        <v>2</v>
      </c>
      <c r="K5" s="4"/>
      <c r="L5" s="4">
        <v>3.5</v>
      </c>
      <c r="M5" s="4">
        <v>3.5</v>
      </c>
      <c r="N5" s="4"/>
      <c r="O5" s="4"/>
      <c r="P5" s="4"/>
      <c r="Q5" s="4"/>
      <c r="R5" s="4"/>
      <c r="S5" s="4"/>
      <c r="T5" s="4"/>
      <c r="U5" s="4">
        <v>223.43333333333334</v>
      </c>
      <c r="V5" s="4">
        <v>223.43333333333334</v>
      </c>
      <c r="W5" s="4">
        <v>74.325000000000003</v>
      </c>
      <c r="X5" s="4">
        <v>74.325000000000003</v>
      </c>
      <c r="Y5" s="4"/>
      <c r="Z5" s="4"/>
      <c r="AA5" s="4">
        <v>100.41944444444444</v>
      </c>
      <c r="AC5">
        <v>3</v>
      </c>
      <c r="AD5" s="10"/>
      <c r="AE5" s="10"/>
      <c r="AF5" s="11"/>
      <c r="AG5" s="11"/>
      <c r="AH5" s="11"/>
      <c r="AI5" s="11"/>
      <c r="AJ5" s="11"/>
      <c r="AK5" s="12">
        <v>0</v>
      </c>
      <c r="AL5" s="12">
        <v>164.40506329113924</v>
      </c>
      <c r="AM5" s="13">
        <v>150.75</v>
      </c>
    </row>
    <row r="6" spans="1:39" x14ac:dyDescent="0.2">
      <c r="A6" s="1">
        <v>2016</v>
      </c>
      <c r="B6" s="1">
        <v>4</v>
      </c>
      <c r="C6" s="1" t="s">
        <v>16</v>
      </c>
      <c r="D6" s="1" t="s">
        <v>12</v>
      </c>
      <c r="E6" s="1">
        <v>141</v>
      </c>
      <c r="F6" s="1" t="str">
        <f t="shared" si="0"/>
        <v>1A-4</v>
      </c>
      <c r="G6">
        <f>VLOOKUP(F:F,lookup!I:J,2,FALSE)</f>
        <v>73.75</v>
      </c>
      <c r="H6">
        <f t="shared" si="1"/>
        <v>1.9118644067796611</v>
      </c>
      <c r="J6" s="3">
        <v>3</v>
      </c>
      <c r="K6" s="4"/>
      <c r="L6" s="4"/>
      <c r="M6" s="4"/>
      <c r="N6" s="4"/>
      <c r="O6" s="4"/>
      <c r="P6" s="4"/>
      <c r="Q6" s="4"/>
      <c r="R6" s="4"/>
      <c r="S6" s="4"/>
      <c r="T6" s="4"/>
      <c r="U6" s="4">
        <v>164.40506329113924</v>
      </c>
      <c r="V6" s="4">
        <v>164.40506329113924</v>
      </c>
      <c r="W6" s="4">
        <v>150.75</v>
      </c>
      <c r="X6" s="4">
        <v>150.75</v>
      </c>
      <c r="Y6" s="4"/>
      <c r="Z6" s="4"/>
      <c r="AA6" s="4">
        <v>157.57753164556962</v>
      </c>
      <c r="AC6">
        <v>4</v>
      </c>
      <c r="AD6" s="10">
        <v>1.9118644067796611</v>
      </c>
      <c r="AE6" s="10">
        <v>34.820338983050846</v>
      </c>
      <c r="AF6" s="11">
        <v>0.18404907975460122</v>
      </c>
      <c r="AG6" s="11">
        <v>0.32208588957055212</v>
      </c>
      <c r="AH6" s="11">
        <v>0</v>
      </c>
      <c r="AI6" s="11">
        <v>1.4723926380368098</v>
      </c>
      <c r="AJ6" s="11">
        <v>0</v>
      </c>
      <c r="AK6" s="12">
        <v>0</v>
      </c>
      <c r="AL6" s="12">
        <v>136.07499999999999</v>
      </c>
      <c r="AM6" s="13">
        <v>376.25</v>
      </c>
    </row>
    <row r="7" spans="1:39" x14ac:dyDescent="0.2">
      <c r="A7" s="1">
        <v>2016</v>
      </c>
      <c r="B7" s="1">
        <v>5</v>
      </c>
      <c r="C7" s="1" t="s">
        <v>16</v>
      </c>
      <c r="D7" s="1" t="s">
        <v>14</v>
      </c>
      <c r="E7" s="1">
        <v>1939</v>
      </c>
      <c r="F7" s="1" t="str">
        <f t="shared" si="0"/>
        <v>1A-5</v>
      </c>
      <c r="G7">
        <f>VLOOKUP(F:F,lookup!I:J,2,FALSE)</f>
        <v>30.5</v>
      </c>
      <c r="H7">
        <f t="shared" si="1"/>
        <v>63.57377049180328</v>
      </c>
      <c r="J7" s="3">
        <v>4</v>
      </c>
      <c r="K7" s="4">
        <v>1.9118644067796611</v>
      </c>
      <c r="L7" s="4">
        <v>34.820338983050846</v>
      </c>
      <c r="M7" s="4">
        <v>18.366101694915255</v>
      </c>
      <c r="N7" s="4">
        <v>0.18404907975460122</v>
      </c>
      <c r="O7" s="4">
        <v>0.32208588957055212</v>
      </c>
      <c r="P7" s="4"/>
      <c r="Q7" s="4">
        <v>1.4723926380368098</v>
      </c>
      <c r="R7" s="4"/>
      <c r="S7" s="4">
        <v>0.6595092024539877</v>
      </c>
      <c r="T7" s="4"/>
      <c r="U7" s="4">
        <v>136.07499999999999</v>
      </c>
      <c r="V7" s="4">
        <v>136.07499999999999</v>
      </c>
      <c r="W7" s="4">
        <v>376.25</v>
      </c>
      <c r="X7" s="4">
        <v>376.25</v>
      </c>
      <c r="Y7" s="4"/>
      <c r="Z7" s="4"/>
      <c r="AA7" s="4">
        <v>78.719390142456064</v>
      </c>
      <c r="AC7">
        <v>5</v>
      </c>
      <c r="AD7" s="10">
        <v>3.4754098360655736</v>
      </c>
      <c r="AE7" s="10">
        <v>63.57377049180328</v>
      </c>
      <c r="AF7" s="11">
        <v>0</v>
      </c>
      <c r="AG7" s="11">
        <v>4.2080000000000002</v>
      </c>
      <c r="AH7" s="11">
        <v>0</v>
      </c>
      <c r="AI7" s="11">
        <v>4.4320000000000004</v>
      </c>
      <c r="AJ7" s="11">
        <v>0.54400000000000004</v>
      </c>
      <c r="AK7" s="12">
        <v>0</v>
      </c>
      <c r="AL7" s="12">
        <v>162.49645390070921</v>
      </c>
      <c r="AM7" s="13">
        <v>121.11392405063292</v>
      </c>
    </row>
    <row r="8" spans="1:39" x14ac:dyDescent="0.2">
      <c r="A8" s="1">
        <v>2016</v>
      </c>
      <c r="B8" s="1">
        <v>5</v>
      </c>
      <c r="C8" s="1" t="s">
        <v>16</v>
      </c>
      <c r="D8" s="1" t="s">
        <v>12</v>
      </c>
      <c r="E8" s="1">
        <v>106</v>
      </c>
      <c r="F8" s="1" t="str">
        <f t="shared" si="0"/>
        <v>1A-5</v>
      </c>
      <c r="G8">
        <f>VLOOKUP(F:F,lookup!I:J,2,FALSE)</f>
        <v>30.5</v>
      </c>
      <c r="H8">
        <f t="shared" si="1"/>
        <v>3.4754098360655736</v>
      </c>
      <c r="J8" s="3">
        <v>5</v>
      </c>
      <c r="K8" s="4">
        <v>3.4754098360655736</v>
      </c>
      <c r="L8" s="4">
        <v>63.57377049180328</v>
      </c>
      <c r="M8" s="4">
        <v>33.524590163934427</v>
      </c>
      <c r="N8" s="4"/>
      <c r="O8" s="4">
        <v>4.2080000000000002</v>
      </c>
      <c r="P8" s="4"/>
      <c r="Q8" s="4">
        <v>4.4320000000000004</v>
      </c>
      <c r="R8" s="4">
        <v>0.54400000000000004</v>
      </c>
      <c r="S8" s="4">
        <v>3.0613333333333337</v>
      </c>
      <c r="T8" s="4"/>
      <c r="U8" s="4">
        <v>162.49645390070921</v>
      </c>
      <c r="V8" s="4">
        <v>162.49645390070921</v>
      </c>
      <c r="W8" s="4">
        <v>121.11392405063292</v>
      </c>
      <c r="X8" s="4">
        <v>121.11392405063292</v>
      </c>
      <c r="Y8" s="4"/>
      <c r="Z8" s="4"/>
      <c r="AA8" s="4">
        <v>51.406222611315854</v>
      </c>
      <c r="AC8">
        <v>6</v>
      </c>
      <c r="AD8" s="10">
        <v>0</v>
      </c>
      <c r="AE8" s="10">
        <v>73.319148936170208</v>
      </c>
      <c r="AF8" s="11">
        <v>0</v>
      </c>
      <c r="AG8" s="11">
        <v>0.41269841269841268</v>
      </c>
      <c r="AH8" s="11">
        <v>0</v>
      </c>
      <c r="AI8" s="11">
        <v>4.1111111111111107</v>
      </c>
      <c r="AJ8" s="11">
        <v>0</v>
      </c>
      <c r="AK8" s="12">
        <v>0</v>
      </c>
      <c r="AL8" s="12">
        <v>34.082191780821915</v>
      </c>
      <c r="AM8" s="13">
        <v>117.45945945945945</v>
      </c>
    </row>
    <row r="9" spans="1:39" x14ac:dyDescent="0.2">
      <c r="A9" s="1">
        <v>2016</v>
      </c>
      <c r="B9" s="1">
        <v>6</v>
      </c>
      <c r="C9" s="1" t="s">
        <v>16</v>
      </c>
      <c r="D9" s="1" t="s">
        <v>14</v>
      </c>
      <c r="E9" s="1">
        <v>5169</v>
      </c>
      <c r="F9" s="1" t="str">
        <f t="shared" si="0"/>
        <v>1A-6</v>
      </c>
      <c r="G9">
        <f>VLOOKUP(F:F,lookup!I:J,2,FALSE)</f>
        <v>70.5</v>
      </c>
      <c r="H9">
        <f t="shared" si="1"/>
        <v>73.319148936170208</v>
      </c>
      <c r="J9" s="3">
        <v>6</v>
      </c>
      <c r="K9" s="4"/>
      <c r="L9" s="4">
        <v>73.319148936170208</v>
      </c>
      <c r="M9" s="4">
        <v>73.319148936170208</v>
      </c>
      <c r="N9" s="4"/>
      <c r="O9" s="4">
        <v>0.41269841269841268</v>
      </c>
      <c r="P9" s="4"/>
      <c r="Q9" s="4">
        <v>4.1111111111111107</v>
      </c>
      <c r="R9" s="4"/>
      <c r="S9" s="4">
        <v>2.2619047619047619</v>
      </c>
      <c r="T9" s="4"/>
      <c r="U9" s="4">
        <v>34.082191780821915</v>
      </c>
      <c r="V9" s="4">
        <v>34.082191780821915</v>
      </c>
      <c r="W9" s="4">
        <v>117.45945945945945</v>
      </c>
      <c r="X9" s="4">
        <v>117.45945945945945</v>
      </c>
      <c r="Y9" s="4"/>
      <c r="Z9" s="4"/>
      <c r="AA9" s="4">
        <v>45.87692194005222</v>
      </c>
      <c r="AC9">
        <v>7</v>
      </c>
      <c r="AD9" s="10">
        <v>0</v>
      </c>
      <c r="AE9" s="10">
        <v>68.840764331210195</v>
      </c>
      <c r="AF9" s="11">
        <v>0</v>
      </c>
      <c r="AG9" s="11">
        <v>1.054263565891473</v>
      </c>
      <c r="AH9" s="11">
        <v>0</v>
      </c>
      <c r="AI9" s="11">
        <v>2.8527131782945738</v>
      </c>
      <c r="AJ9" s="11">
        <v>0</v>
      </c>
      <c r="AK9" s="12">
        <v>0</v>
      </c>
      <c r="AL9" s="12">
        <v>141.10256410256412</v>
      </c>
      <c r="AM9" s="13">
        <v>135.07894736842104</v>
      </c>
    </row>
    <row r="10" spans="1:39" x14ac:dyDescent="0.2">
      <c r="A10" s="1">
        <v>2016</v>
      </c>
      <c r="B10" s="1">
        <v>7</v>
      </c>
      <c r="C10" s="1" t="s">
        <v>16</v>
      </c>
      <c r="D10" s="1" t="s">
        <v>14</v>
      </c>
      <c r="E10" s="1">
        <v>2702</v>
      </c>
      <c r="F10" s="1" t="str">
        <f t="shared" si="0"/>
        <v>1A-7</v>
      </c>
      <c r="G10">
        <f>VLOOKUP(F:F,lookup!I:J,2,FALSE)</f>
        <v>39.25</v>
      </c>
      <c r="H10">
        <f t="shared" si="1"/>
        <v>68.840764331210195</v>
      </c>
      <c r="J10" s="3">
        <v>7</v>
      </c>
      <c r="K10" s="4"/>
      <c r="L10" s="4">
        <v>68.840764331210195</v>
      </c>
      <c r="M10" s="4">
        <v>68.840764331210195</v>
      </c>
      <c r="N10" s="4"/>
      <c r="O10" s="4">
        <v>1.054263565891473</v>
      </c>
      <c r="P10" s="4"/>
      <c r="Q10" s="4">
        <v>2.8527131782945738</v>
      </c>
      <c r="R10" s="4"/>
      <c r="S10" s="4">
        <v>1.9534883720930234</v>
      </c>
      <c r="T10" s="4"/>
      <c r="U10" s="4">
        <v>141.10256410256412</v>
      </c>
      <c r="V10" s="4">
        <v>141.10256410256412</v>
      </c>
      <c r="W10" s="4">
        <v>135.07894736842104</v>
      </c>
      <c r="X10" s="4">
        <v>135.07894736842104</v>
      </c>
      <c r="Y10" s="4"/>
      <c r="Z10" s="4"/>
      <c r="AA10" s="4">
        <v>69.785850509276287</v>
      </c>
      <c r="AC10">
        <v>8</v>
      </c>
      <c r="AD10" s="10"/>
      <c r="AE10" s="10"/>
      <c r="AF10" s="11"/>
      <c r="AG10" s="11"/>
      <c r="AH10" s="11"/>
      <c r="AI10" s="11"/>
      <c r="AJ10" s="11"/>
      <c r="AK10" s="12"/>
      <c r="AL10" s="12"/>
      <c r="AM10" s="13"/>
    </row>
    <row r="11" spans="1:39" x14ac:dyDescent="0.2">
      <c r="A11" s="1">
        <v>2016</v>
      </c>
      <c r="B11" s="1">
        <v>8</v>
      </c>
      <c r="C11" s="1" t="s">
        <v>16</v>
      </c>
      <c r="D11" s="1" t="s">
        <v>14</v>
      </c>
      <c r="E11" s="1">
        <v>3926</v>
      </c>
      <c r="F11" s="1" t="str">
        <f t="shared" si="0"/>
        <v>1A-8</v>
      </c>
      <c r="G11">
        <f>VLOOKUP(F:F,lookup!I:J,2,FALSE)</f>
        <v>44.75</v>
      </c>
      <c r="H11">
        <f t="shared" si="1"/>
        <v>87.731843575418992</v>
      </c>
      <c r="J11" s="3">
        <v>8</v>
      </c>
      <c r="K11" s="4"/>
      <c r="L11" s="4">
        <v>87.731843575418992</v>
      </c>
      <c r="M11" s="4">
        <v>87.731843575418992</v>
      </c>
      <c r="N11" s="4"/>
      <c r="O11" s="4">
        <v>2.1971830985915495</v>
      </c>
      <c r="P11" s="4">
        <v>0.26291079812206575</v>
      </c>
      <c r="Q11" s="4">
        <v>2.948356807511737</v>
      </c>
      <c r="R11" s="4"/>
      <c r="S11" s="4">
        <v>1.8028169014084507</v>
      </c>
      <c r="T11" s="4"/>
      <c r="U11" s="4">
        <v>277.96428571428572</v>
      </c>
      <c r="V11" s="4">
        <v>277.96428571428572</v>
      </c>
      <c r="W11" s="4">
        <v>26.684210526315791</v>
      </c>
      <c r="X11" s="4">
        <v>26.684210526315791</v>
      </c>
      <c r="Y11" s="4"/>
      <c r="Z11" s="4"/>
      <c r="AA11" s="4">
        <v>66.298131753374307</v>
      </c>
      <c r="AC11">
        <v>9</v>
      </c>
      <c r="AD11" s="10">
        <v>0</v>
      </c>
      <c r="AE11" s="10">
        <v>87.731843575418992</v>
      </c>
      <c r="AF11" s="11">
        <v>0</v>
      </c>
      <c r="AG11" s="11">
        <v>2.1971830985915495</v>
      </c>
      <c r="AH11" s="11">
        <v>0.26291079812206575</v>
      </c>
      <c r="AI11" s="11">
        <v>2.948356807511737</v>
      </c>
      <c r="AJ11" s="11">
        <v>0</v>
      </c>
      <c r="AK11" s="12">
        <v>0</v>
      </c>
      <c r="AL11" s="12">
        <v>277.96428571428572</v>
      </c>
      <c r="AM11" s="13">
        <v>26.684210526315791</v>
      </c>
    </row>
    <row r="12" spans="1:39" x14ac:dyDescent="0.2">
      <c r="A12" s="1">
        <v>2016</v>
      </c>
      <c r="B12" s="1">
        <v>9</v>
      </c>
      <c r="C12" s="1" t="s">
        <v>16</v>
      </c>
      <c r="D12" s="1" t="s">
        <v>14</v>
      </c>
      <c r="E12" s="1">
        <v>12</v>
      </c>
      <c r="F12" s="1" t="str">
        <f t="shared" si="0"/>
        <v>1A-9</v>
      </c>
      <c r="G12">
        <f>VLOOKUP(F:F,lookup!I:J,2,FALSE)</f>
        <v>41.75</v>
      </c>
      <c r="H12">
        <f t="shared" si="1"/>
        <v>0.28742514970059879</v>
      </c>
      <c r="J12" s="3">
        <v>9</v>
      </c>
      <c r="K12" s="4">
        <v>0.23952095808383234</v>
      </c>
      <c r="L12" s="4">
        <v>0.28742514970059879</v>
      </c>
      <c r="M12" s="4">
        <v>0.26347305389221554</v>
      </c>
      <c r="N12" s="4">
        <v>0.32900432900432902</v>
      </c>
      <c r="O12" s="4">
        <v>1.6103896103896105</v>
      </c>
      <c r="P12" s="4">
        <v>0.51948051948051943</v>
      </c>
      <c r="Q12" s="4">
        <v>3.2554112554112553</v>
      </c>
      <c r="R12" s="4"/>
      <c r="S12" s="4">
        <v>1.4285714285714286</v>
      </c>
      <c r="T12" s="4"/>
      <c r="U12" s="4">
        <v>240.52631578947367</v>
      </c>
      <c r="V12" s="4">
        <v>240.52631578947367</v>
      </c>
      <c r="W12" s="4">
        <v>47.050359712230218</v>
      </c>
      <c r="X12" s="4">
        <v>47.050359712230218</v>
      </c>
      <c r="Y12" s="4"/>
      <c r="Z12" s="4"/>
      <c r="AA12" s="4">
        <v>36.727238415471753</v>
      </c>
      <c r="AC12">
        <v>10</v>
      </c>
      <c r="AD12" s="10">
        <v>0.23952095808383234</v>
      </c>
      <c r="AE12" s="10">
        <v>0.28742514970059879</v>
      </c>
      <c r="AF12" s="11">
        <v>0.32900432900432902</v>
      </c>
      <c r="AG12" s="11">
        <v>1.6103896103896105</v>
      </c>
      <c r="AH12" s="11">
        <v>0.51948051948051943</v>
      </c>
      <c r="AI12" s="11">
        <v>3.2554112554112553</v>
      </c>
      <c r="AJ12" s="11">
        <v>0</v>
      </c>
      <c r="AK12" s="12">
        <v>0</v>
      </c>
      <c r="AL12" s="12">
        <v>240.52631578947367</v>
      </c>
      <c r="AM12" s="13">
        <v>47.050359712230218</v>
      </c>
    </row>
    <row r="13" spans="1:39" x14ac:dyDescent="0.2">
      <c r="A13" s="1">
        <v>2016</v>
      </c>
      <c r="B13" s="1">
        <v>9</v>
      </c>
      <c r="C13" s="1" t="s">
        <v>16</v>
      </c>
      <c r="D13" s="1" t="s">
        <v>12</v>
      </c>
      <c r="E13" s="1">
        <v>10</v>
      </c>
      <c r="F13" s="1" t="str">
        <f t="shared" si="0"/>
        <v>1A-9</v>
      </c>
      <c r="G13">
        <f>VLOOKUP(F:F,lookup!I:J,2,FALSE)</f>
        <v>41.75</v>
      </c>
      <c r="H13">
        <f t="shared" si="1"/>
        <v>0.23952095808383234</v>
      </c>
      <c r="J13" s="3">
        <v>10</v>
      </c>
      <c r="K13" s="4">
        <v>12</v>
      </c>
      <c r="L13" s="4">
        <v>11.84</v>
      </c>
      <c r="M13" s="4">
        <v>11.92</v>
      </c>
      <c r="N13" s="4"/>
      <c r="O13" s="4">
        <v>0.41739130434782606</v>
      </c>
      <c r="P13" s="4"/>
      <c r="Q13" s="4">
        <v>0.69565217391304346</v>
      </c>
      <c r="R13" s="4"/>
      <c r="S13" s="4">
        <v>0.55652173913043479</v>
      </c>
      <c r="T13" s="4">
        <v>15.897435897435898</v>
      </c>
      <c r="U13" s="4">
        <v>145.64102564102564</v>
      </c>
      <c r="V13" s="4">
        <v>80.769230769230774</v>
      </c>
      <c r="W13" s="4"/>
      <c r="X13" s="4"/>
      <c r="Y13" s="4"/>
      <c r="Z13" s="4"/>
      <c r="AA13" s="4">
        <v>31.081917502787064</v>
      </c>
      <c r="AC13">
        <v>11</v>
      </c>
      <c r="AD13" s="10">
        <v>12</v>
      </c>
      <c r="AE13" s="10">
        <v>11.84</v>
      </c>
      <c r="AF13" s="11">
        <v>0</v>
      </c>
      <c r="AG13" s="11">
        <v>0.41739130434782606</v>
      </c>
      <c r="AH13" s="11">
        <v>0</v>
      </c>
      <c r="AI13" s="11">
        <v>0.69565217391304346</v>
      </c>
      <c r="AJ13" s="11">
        <v>0</v>
      </c>
      <c r="AK13" s="12">
        <v>15.897435897435898</v>
      </c>
      <c r="AL13" s="12">
        <v>145.64102564102564</v>
      </c>
      <c r="AM13" s="13"/>
    </row>
    <row r="14" spans="1:39" x14ac:dyDescent="0.2">
      <c r="A14" s="1">
        <v>2016</v>
      </c>
      <c r="B14" s="1">
        <v>10</v>
      </c>
      <c r="C14" s="1" t="s">
        <v>16</v>
      </c>
      <c r="D14" s="1" t="s">
        <v>14</v>
      </c>
      <c r="E14" s="1">
        <v>370</v>
      </c>
      <c r="F14" s="1" t="str">
        <f t="shared" si="0"/>
        <v>1A-10</v>
      </c>
      <c r="G14">
        <f>VLOOKUP(F:F,lookup!I:J,2,FALSE)</f>
        <v>31.25</v>
      </c>
      <c r="H14">
        <f t="shared" si="1"/>
        <v>11.84</v>
      </c>
      <c r="J14" s="3" t="s">
        <v>21</v>
      </c>
      <c r="K14" s="4"/>
      <c r="L14" s="4"/>
      <c r="M14" s="4"/>
      <c r="N14" s="4"/>
      <c r="O14" s="4"/>
      <c r="P14" s="4"/>
      <c r="Q14" s="4"/>
      <c r="R14" s="4"/>
      <c r="S14" s="4"/>
      <c r="T14" s="4"/>
      <c r="U14" s="4"/>
      <c r="V14" s="4"/>
      <c r="W14" s="4"/>
      <c r="X14" s="4"/>
      <c r="Y14" s="4"/>
      <c r="Z14" s="4"/>
      <c r="AA14" s="4"/>
    </row>
    <row r="15" spans="1:39" x14ac:dyDescent="0.2">
      <c r="A15" s="1">
        <v>2016</v>
      </c>
      <c r="B15" s="1">
        <v>10</v>
      </c>
      <c r="C15" s="1" t="s">
        <v>16</v>
      </c>
      <c r="D15" s="1" t="s">
        <v>12</v>
      </c>
      <c r="E15" s="1">
        <v>375</v>
      </c>
      <c r="F15" s="1" t="str">
        <f t="shared" si="0"/>
        <v>1A-10</v>
      </c>
      <c r="G15">
        <f>VLOOKUP(F:F,lookup!I:J,2,FALSE)</f>
        <v>31.25</v>
      </c>
      <c r="H15">
        <f t="shared" si="1"/>
        <v>12</v>
      </c>
      <c r="J15" s="3" t="s">
        <v>22</v>
      </c>
      <c r="K15" s="4">
        <v>3.8653590401858131</v>
      </c>
      <c r="L15" s="4">
        <v>38.988976829706012</v>
      </c>
      <c r="M15" s="4">
        <v>26.444827619163082</v>
      </c>
      <c r="N15" s="4">
        <v>0.25652670437946512</v>
      </c>
      <c r="O15" s="4">
        <v>1.3230639851861781</v>
      </c>
      <c r="P15" s="4">
        <v>0.39119565880129259</v>
      </c>
      <c r="Q15" s="4">
        <v>2.5772046455348163</v>
      </c>
      <c r="R15" s="4">
        <v>0.54400000000000004</v>
      </c>
      <c r="S15" s="4">
        <v>1.5734092272442606</v>
      </c>
      <c r="T15" s="4">
        <v>15.897435897435898</v>
      </c>
      <c r="U15" s="4">
        <v>160.54262335533528</v>
      </c>
      <c r="V15" s="4">
        <v>147.3930608591626</v>
      </c>
      <c r="W15" s="4">
        <v>134.90687790189548</v>
      </c>
      <c r="X15" s="4">
        <v>134.90687790189548</v>
      </c>
      <c r="Y15" s="4"/>
      <c r="Z15" s="4"/>
      <c r="AA15" s="4">
        <v>58.886450018332013</v>
      </c>
    </row>
    <row r="16" spans="1:39" x14ac:dyDescent="0.2">
      <c r="A16" s="1">
        <v>2016</v>
      </c>
      <c r="B16" s="1">
        <v>1</v>
      </c>
      <c r="C16" s="1" t="s">
        <v>10</v>
      </c>
      <c r="D16" s="1" t="s">
        <v>14</v>
      </c>
      <c r="E16" s="1">
        <v>68</v>
      </c>
      <c r="F16" s="1" t="str">
        <f t="shared" si="0"/>
        <v>2A-1</v>
      </c>
      <c r="G16">
        <f>VLOOKUP(F:F,lookup!I:J,2,FALSE)</f>
        <v>80</v>
      </c>
      <c r="H16">
        <f t="shared" si="1"/>
        <v>0.85</v>
      </c>
    </row>
    <row r="17" spans="1:10" x14ac:dyDescent="0.2">
      <c r="A17" s="1">
        <v>2016</v>
      </c>
      <c r="B17" s="1">
        <v>1</v>
      </c>
      <c r="C17" s="1" t="s">
        <v>10</v>
      </c>
      <c r="D17" s="1" t="s">
        <v>12</v>
      </c>
      <c r="E17" s="1">
        <v>29</v>
      </c>
      <c r="F17" s="1" t="str">
        <f t="shared" si="0"/>
        <v>2A-1</v>
      </c>
      <c r="G17">
        <f>VLOOKUP(F:F,lookup!I:J,2,FALSE)</f>
        <v>80</v>
      </c>
      <c r="H17">
        <f t="shared" si="1"/>
        <v>0.36249999999999999</v>
      </c>
      <c r="J17" t="s">
        <v>163</v>
      </c>
    </row>
    <row r="18" spans="1:10" x14ac:dyDescent="0.2">
      <c r="A18" s="1">
        <v>2016</v>
      </c>
      <c r="B18" s="1">
        <v>4</v>
      </c>
      <c r="C18" s="1" t="s">
        <v>10</v>
      </c>
      <c r="D18" s="1" t="s">
        <v>14</v>
      </c>
      <c r="E18" s="1">
        <v>96</v>
      </c>
      <c r="F18" s="1" t="str">
        <f t="shared" si="0"/>
        <v>2A-4</v>
      </c>
      <c r="G18">
        <f>VLOOKUP(F:F,lookup!I:J,2,FALSE)</f>
        <v>65.2</v>
      </c>
      <c r="H18">
        <f t="shared" si="1"/>
        <v>1.4723926380368098</v>
      </c>
      <c r="J18" s="3" t="s">
        <v>164</v>
      </c>
    </row>
    <row r="19" spans="1:10" x14ac:dyDescent="0.2">
      <c r="A19" s="1">
        <v>2016</v>
      </c>
      <c r="B19" s="1">
        <v>4</v>
      </c>
      <c r="C19" s="1" t="s">
        <v>10</v>
      </c>
      <c r="D19" s="1" t="s">
        <v>11</v>
      </c>
      <c r="E19" s="1">
        <v>12</v>
      </c>
      <c r="F19" s="1" t="str">
        <f t="shared" si="0"/>
        <v>2A-4</v>
      </c>
      <c r="G19">
        <f>VLOOKUP(F:F,lookup!I:J,2,FALSE)</f>
        <v>65.2</v>
      </c>
      <c r="H19">
        <f t="shared" si="1"/>
        <v>0.18404907975460122</v>
      </c>
      <c r="J19" s="3" t="s">
        <v>165</v>
      </c>
    </row>
    <row r="20" spans="1:10" x14ac:dyDescent="0.2">
      <c r="A20" s="1">
        <v>2016</v>
      </c>
      <c r="B20" s="1">
        <v>4</v>
      </c>
      <c r="C20" s="1" t="s">
        <v>10</v>
      </c>
      <c r="D20" s="1" t="s">
        <v>12</v>
      </c>
      <c r="E20" s="1">
        <v>21</v>
      </c>
      <c r="F20" s="1" t="str">
        <f t="shared" si="0"/>
        <v>2A-4</v>
      </c>
      <c r="G20">
        <f>VLOOKUP(F:F,lookup!I:J,2,FALSE)</f>
        <v>65.2</v>
      </c>
      <c r="H20">
        <f t="shared" si="1"/>
        <v>0.32208588957055212</v>
      </c>
      <c r="J20" s="3" t="s">
        <v>166</v>
      </c>
    </row>
    <row r="21" spans="1:10" x14ac:dyDescent="0.2">
      <c r="A21" s="1">
        <v>2016</v>
      </c>
      <c r="B21" s="1">
        <v>5</v>
      </c>
      <c r="C21" s="1" t="s">
        <v>10</v>
      </c>
      <c r="D21" s="1" t="s">
        <v>14</v>
      </c>
      <c r="E21" s="1">
        <v>277</v>
      </c>
      <c r="F21" s="1" t="str">
        <f t="shared" si="0"/>
        <v>2A-5</v>
      </c>
      <c r="G21">
        <f>VLOOKUP(F:F,lookup!I:J,2,FALSE)</f>
        <v>62.5</v>
      </c>
      <c r="H21">
        <f t="shared" si="1"/>
        <v>4.4320000000000004</v>
      </c>
      <c r="J21" s="3" t="s">
        <v>167</v>
      </c>
    </row>
    <row r="22" spans="1:10" x14ac:dyDescent="0.2">
      <c r="A22" s="1">
        <v>2016</v>
      </c>
      <c r="B22" s="1">
        <v>5</v>
      </c>
      <c r="C22" s="1" t="s">
        <v>10</v>
      </c>
      <c r="D22" s="1" t="s">
        <v>12</v>
      </c>
      <c r="E22" s="1">
        <v>263</v>
      </c>
      <c r="F22" s="1" t="str">
        <f t="shared" si="0"/>
        <v>2A-5</v>
      </c>
      <c r="G22">
        <f>VLOOKUP(F:F,lookup!I:J,2,FALSE)</f>
        <v>62.5</v>
      </c>
      <c r="H22">
        <f t="shared" si="1"/>
        <v>4.2080000000000002</v>
      </c>
    </row>
    <row r="23" spans="1:10" x14ac:dyDescent="0.2">
      <c r="A23" s="1">
        <v>2016</v>
      </c>
      <c r="B23" s="1">
        <v>5</v>
      </c>
      <c r="C23" s="1" t="s">
        <v>10</v>
      </c>
      <c r="D23" s="1" t="s">
        <v>19</v>
      </c>
      <c r="E23" s="1">
        <v>34</v>
      </c>
      <c r="F23" s="1" t="str">
        <f t="shared" si="0"/>
        <v>2A-5</v>
      </c>
      <c r="G23">
        <f>VLOOKUP(F:F,lookup!I:J,2,FALSE)</f>
        <v>62.5</v>
      </c>
      <c r="H23">
        <f t="shared" si="1"/>
        <v>0.54400000000000004</v>
      </c>
      <c r="J23" s="3" t="s">
        <v>168</v>
      </c>
    </row>
    <row r="24" spans="1:10" x14ac:dyDescent="0.2">
      <c r="A24" s="1">
        <v>2016</v>
      </c>
      <c r="B24" s="1">
        <v>6</v>
      </c>
      <c r="C24" s="1" t="s">
        <v>10</v>
      </c>
      <c r="D24" s="1" t="s">
        <v>12</v>
      </c>
      <c r="E24" s="1">
        <v>26</v>
      </c>
      <c r="F24" s="1" t="str">
        <f t="shared" si="0"/>
        <v>2A-6</v>
      </c>
      <c r="G24">
        <f>VLOOKUP(F:F,lookup!I:J,2,FALSE)</f>
        <v>63</v>
      </c>
      <c r="H24">
        <f t="shared" si="1"/>
        <v>0.41269841269841268</v>
      </c>
    </row>
    <row r="25" spans="1:10" x14ac:dyDescent="0.2">
      <c r="A25" s="1">
        <v>2016</v>
      </c>
      <c r="B25" s="1">
        <v>6</v>
      </c>
      <c r="C25" s="1" t="s">
        <v>10</v>
      </c>
      <c r="D25" s="1" t="s">
        <v>14</v>
      </c>
      <c r="E25" s="1">
        <v>259</v>
      </c>
      <c r="F25" s="1" t="str">
        <f t="shared" si="0"/>
        <v>2A-6</v>
      </c>
      <c r="G25">
        <f>VLOOKUP(F:F,lookup!I:J,2,FALSE)</f>
        <v>63</v>
      </c>
      <c r="H25">
        <f t="shared" si="1"/>
        <v>4.1111111111111107</v>
      </c>
    </row>
    <row r="26" spans="1:10" x14ac:dyDescent="0.2">
      <c r="A26" s="1">
        <v>2016</v>
      </c>
      <c r="B26" s="1">
        <v>7</v>
      </c>
      <c r="C26" s="1" t="s">
        <v>10</v>
      </c>
      <c r="D26" s="1" t="s">
        <v>12</v>
      </c>
      <c r="E26" s="1">
        <v>68</v>
      </c>
      <c r="F26" s="1" t="str">
        <f t="shared" si="0"/>
        <v>2A-7</v>
      </c>
      <c r="G26">
        <f>VLOOKUP(F:F,lookup!I:J,2,FALSE)</f>
        <v>64.5</v>
      </c>
      <c r="H26">
        <f t="shared" si="1"/>
        <v>1.054263565891473</v>
      </c>
    </row>
    <row r="27" spans="1:10" x14ac:dyDescent="0.2">
      <c r="A27" s="1">
        <v>2016</v>
      </c>
      <c r="B27" s="1">
        <v>7</v>
      </c>
      <c r="C27" s="1" t="s">
        <v>10</v>
      </c>
      <c r="D27" s="1" t="s">
        <v>14</v>
      </c>
      <c r="E27" s="1">
        <v>184</v>
      </c>
      <c r="F27" s="1" t="str">
        <f t="shared" si="0"/>
        <v>2A-7</v>
      </c>
      <c r="G27">
        <f>VLOOKUP(F:F,lookup!I:J,2,FALSE)</f>
        <v>64.5</v>
      </c>
      <c r="H27">
        <f t="shared" si="1"/>
        <v>2.8527131782945738</v>
      </c>
    </row>
    <row r="28" spans="1:10" x14ac:dyDescent="0.2">
      <c r="A28" s="1">
        <v>2016</v>
      </c>
      <c r="B28" s="1">
        <v>8</v>
      </c>
      <c r="C28" s="1" t="s">
        <v>10</v>
      </c>
      <c r="D28" s="1" t="s">
        <v>12</v>
      </c>
      <c r="E28" s="1">
        <v>117</v>
      </c>
      <c r="F28" s="1" t="str">
        <f t="shared" si="0"/>
        <v>2A-8</v>
      </c>
      <c r="G28">
        <f>VLOOKUP(F:F,lookup!I:J,2,FALSE)</f>
        <v>53.25</v>
      </c>
      <c r="H28">
        <f t="shared" si="1"/>
        <v>2.1971830985915495</v>
      </c>
    </row>
    <row r="29" spans="1:10" x14ac:dyDescent="0.2">
      <c r="A29" s="1">
        <v>2016</v>
      </c>
      <c r="B29" s="1">
        <v>8</v>
      </c>
      <c r="C29" s="1" t="s">
        <v>10</v>
      </c>
      <c r="D29" s="1" t="s">
        <v>14</v>
      </c>
      <c r="E29" s="1">
        <v>157</v>
      </c>
      <c r="F29" s="1" t="str">
        <f t="shared" si="0"/>
        <v>2A-8</v>
      </c>
      <c r="G29">
        <f>VLOOKUP(F:F,lookup!I:J,2,FALSE)</f>
        <v>53.25</v>
      </c>
      <c r="H29">
        <f t="shared" si="1"/>
        <v>2.948356807511737</v>
      </c>
    </row>
    <row r="30" spans="1:10" x14ac:dyDescent="0.2">
      <c r="A30" s="1">
        <v>2016</v>
      </c>
      <c r="B30" s="1">
        <v>8</v>
      </c>
      <c r="C30" s="1" t="s">
        <v>10</v>
      </c>
      <c r="D30" s="1" t="s">
        <v>18</v>
      </c>
      <c r="E30" s="1">
        <v>14</v>
      </c>
      <c r="F30" s="1" t="str">
        <f t="shared" si="0"/>
        <v>2A-8</v>
      </c>
      <c r="G30">
        <f>VLOOKUP(F:F,lookup!I:J,2,FALSE)</f>
        <v>53.25</v>
      </c>
      <c r="H30">
        <f t="shared" si="1"/>
        <v>0.26291079812206575</v>
      </c>
    </row>
    <row r="31" spans="1:10" x14ac:dyDescent="0.2">
      <c r="A31" s="1">
        <v>2016</v>
      </c>
      <c r="B31" s="1">
        <v>9</v>
      </c>
      <c r="C31" s="1" t="s">
        <v>10</v>
      </c>
      <c r="D31" s="1" t="s">
        <v>11</v>
      </c>
      <c r="E31" s="1">
        <v>19</v>
      </c>
      <c r="F31" s="1" t="str">
        <f t="shared" si="0"/>
        <v>2A-9</v>
      </c>
      <c r="G31">
        <f>VLOOKUP(F:F,lookup!I:J,2,FALSE)</f>
        <v>57.75</v>
      </c>
      <c r="H31">
        <f t="shared" si="1"/>
        <v>0.32900432900432902</v>
      </c>
    </row>
    <row r="32" spans="1:10" x14ac:dyDescent="0.2">
      <c r="A32" s="1">
        <v>2016</v>
      </c>
      <c r="B32" s="1">
        <v>9</v>
      </c>
      <c r="C32" s="1" t="s">
        <v>10</v>
      </c>
      <c r="D32" s="1" t="s">
        <v>12</v>
      </c>
      <c r="E32" s="1">
        <v>93</v>
      </c>
      <c r="F32" s="1" t="str">
        <f t="shared" si="0"/>
        <v>2A-9</v>
      </c>
      <c r="G32">
        <f>VLOOKUP(F:F,lookup!I:J,2,FALSE)</f>
        <v>57.75</v>
      </c>
      <c r="H32">
        <f t="shared" si="1"/>
        <v>1.6103896103896105</v>
      </c>
    </row>
    <row r="33" spans="1:44" ht="16" thickBot="1" x14ac:dyDescent="0.25">
      <c r="A33" s="1">
        <v>2016</v>
      </c>
      <c r="B33" s="1">
        <v>9</v>
      </c>
      <c r="C33" s="1" t="s">
        <v>10</v>
      </c>
      <c r="D33" s="1" t="s">
        <v>14</v>
      </c>
      <c r="E33" s="1">
        <v>188</v>
      </c>
      <c r="F33" s="1" t="str">
        <f t="shared" si="0"/>
        <v>2A-9</v>
      </c>
      <c r="G33">
        <f>VLOOKUP(F:F,lookup!I:J,2,FALSE)</f>
        <v>57.75</v>
      </c>
      <c r="H33">
        <f t="shared" si="1"/>
        <v>3.2554112554112553</v>
      </c>
      <c r="AN33" s="36"/>
      <c r="AO33" s="36"/>
      <c r="AP33" s="36"/>
      <c r="AQ33" s="36"/>
      <c r="AR33" s="36"/>
    </row>
    <row r="34" spans="1:44" x14ac:dyDescent="0.2">
      <c r="A34" s="1">
        <v>2016</v>
      </c>
      <c r="B34" s="1">
        <v>9</v>
      </c>
      <c r="C34" s="1" t="s">
        <v>10</v>
      </c>
      <c r="D34" s="1" t="s">
        <v>18</v>
      </c>
      <c r="E34" s="1">
        <v>30</v>
      </c>
      <c r="F34" s="1" t="str">
        <f t="shared" si="0"/>
        <v>2A-9</v>
      </c>
      <c r="G34">
        <f>VLOOKUP(F:F,lookup!I:J,2,FALSE)</f>
        <v>57.75</v>
      </c>
      <c r="H34">
        <f t="shared" si="1"/>
        <v>0.51948051948051943</v>
      </c>
      <c r="AD34" t="s">
        <v>16</v>
      </c>
      <c r="AE34" t="s">
        <v>10</v>
      </c>
      <c r="AF34" t="s">
        <v>109</v>
      </c>
      <c r="AG34" t="s">
        <v>110</v>
      </c>
      <c r="AI34" t="s">
        <v>16</v>
      </c>
      <c r="AJ34" t="s">
        <v>10</v>
      </c>
      <c r="AK34" t="s">
        <v>109</v>
      </c>
      <c r="AL34" t="s">
        <v>110</v>
      </c>
      <c r="AN34" s="35" t="s">
        <v>114</v>
      </c>
      <c r="AO34" s="35" t="s">
        <v>16</v>
      </c>
      <c r="AP34" s="35" t="s">
        <v>10</v>
      </c>
      <c r="AQ34" s="35" t="s">
        <v>109</v>
      </c>
      <c r="AR34" s="35" t="s">
        <v>110</v>
      </c>
    </row>
    <row r="35" spans="1:44" x14ac:dyDescent="0.2">
      <c r="A35" s="1">
        <v>2016</v>
      </c>
      <c r="B35" s="1">
        <v>10</v>
      </c>
      <c r="C35" s="1" t="s">
        <v>10</v>
      </c>
      <c r="D35" s="1" t="s">
        <v>14</v>
      </c>
      <c r="E35" s="1">
        <v>20</v>
      </c>
      <c r="F35" s="1" t="str">
        <f t="shared" si="0"/>
        <v>2A-10</v>
      </c>
      <c r="G35">
        <f>VLOOKUP(F:F,lookup!I:J,2,FALSE)</f>
        <v>28.75</v>
      </c>
      <c r="H35">
        <f t="shared" si="1"/>
        <v>0.69565217391304346</v>
      </c>
      <c r="AC35">
        <v>1</v>
      </c>
      <c r="AD35">
        <f>SUM(AD3:AE3)</f>
        <v>8.6875</v>
      </c>
      <c r="AE35">
        <f>SUM(AF3:AJ3)</f>
        <v>1.2124999999999999</v>
      </c>
      <c r="AF35">
        <f>SUM(AK3:AL3)</f>
        <v>79.7</v>
      </c>
      <c r="AG35">
        <v>165.45</v>
      </c>
      <c r="AH35">
        <v>1</v>
      </c>
      <c r="AI35">
        <f t="shared" ref="AI35:AI40" si="2">(AD35-$AB$40)/$AB$39</f>
        <v>-0.89220423535938587</v>
      </c>
      <c r="AJ35">
        <f t="shared" ref="AJ35:AJ40" si="3">(AE35-$AB$40)/$AB$39</f>
        <v>-0.97425883887719567</v>
      </c>
      <c r="AK35">
        <f t="shared" ref="AK35:AK40" si="4">(AF35-$AB$40)/$AB$39</f>
        <v>-0.11268550194019239</v>
      </c>
      <c r="AL35">
        <f t="shared" ref="AL35:AL40" si="5">(AG35-$AB$40)/$AB$39</f>
        <v>0.8286097825617732</v>
      </c>
      <c r="AN35">
        <v>1</v>
      </c>
      <c r="AO35" t="s">
        <v>111</v>
      </c>
      <c r="AP35" t="s">
        <v>111</v>
      </c>
      <c r="AQ35" t="s">
        <v>112</v>
      </c>
      <c r="AR35" t="s">
        <v>113</v>
      </c>
    </row>
    <row r="36" spans="1:44" x14ac:dyDescent="0.2">
      <c r="A36" s="1">
        <v>2016</v>
      </c>
      <c r="B36" s="1">
        <v>10</v>
      </c>
      <c r="C36" s="1" t="s">
        <v>10</v>
      </c>
      <c r="D36" s="1" t="s">
        <v>12</v>
      </c>
      <c r="E36" s="1">
        <v>12</v>
      </c>
      <c r="F36" s="1" t="str">
        <f t="shared" si="0"/>
        <v>2A-10</v>
      </c>
      <c r="G36">
        <f>VLOOKUP(F:F,lookup!I:J,2,FALSE)</f>
        <v>28.75</v>
      </c>
      <c r="H36">
        <f t="shared" si="1"/>
        <v>0.41739130434782606</v>
      </c>
      <c r="AC36">
        <v>2</v>
      </c>
      <c r="AD36">
        <f>SUM(AD4:AE4)</f>
        <v>3.5</v>
      </c>
      <c r="AF36">
        <f t="shared" ref="AF35:AF41" si="6">SUM(AK4:AL4)</f>
        <v>223.43333333333334</v>
      </c>
      <c r="AG36">
        <v>74.325000000000003</v>
      </c>
      <c r="AH36">
        <v>2</v>
      </c>
      <c r="AI36">
        <f t="shared" si="2"/>
        <v>-0.94914848362007331</v>
      </c>
      <c r="AJ36">
        <f t="shared" si="3"/>
        <v>-0.98756869931403113</v>
      </c>
      <c r="AK36">
        <f t="shared" si="4"/>
        <v>1.4651046892250073</v>
      </c>
      <c r="AL36">
        <f t="shared" si="5"/>
        <v>-0.17168797604162755</v>
      </c>
      <c r="AN36">
        <v>2</v>
      </c>
      <c r="AO36" t="s">
        <v>111</v>
      </c>
      <c r="AP36" t="s">
        <v>111</v>
      </c>
      <c r="AQ36" t="s">
        <v>113</v>
      </c>
      <c r="AR36" t="s">
        <v>112</v>
      </c>
    </row>
    <row r="37" spans="1:44" x14ac:dyDescent="0.2">
      <c r="A37" s="1">
        <v>2016</v>
      </c>
      <c r="B37" s="1">
        <v>1</v>
      </c>
      <c r="C37" s="1" t="s">
        <v>13</v>
      </c>
      <c r="D37" s="1" t="s">
        <v>14</v>
      </c>
      <c r="E37" s="1">
        <v>3188</v>
      </c>
      <c r="F37" s="1" t="str">
        <f t="shared" si="0"/>
        <v>4B-CS-1</v>
      </c>
      <c r="G37">
        <f>VLOOKUP(F:F,lookup!I:J,2,FALSE)</f>
        <v>40</v>
      </c>
      <c r="H37">
        <f t="shared" si="1"/>
        <v>79.7</v>
      </c>
      <c r="AC37">
        <v>3</v>
      </c>
      <c r="AF37">
        <f t="shared" si="6"/>
        <v>164.40506329113924</v>
      </c>
      <c r="AG37">
        <v>150.75</v>
      </c>
      <c r="AH37">
        <v>3</v>
      </c>
      <c r="AI37">
        <f t="shared" si="2"/>
        <v>-0.98756869931403113</v>
      </c>
      <c r="AJ37">
        <f t="shared" si="3"/>
        <v>-0.98756869931403113</v>
      </c>
      <c r="AK37">
        <f t="shared" si="4"/>
        <v>0.81713929863578338</v>
      </c>
      <c r="AL37">
        <f t="shared" si="5"/>
        <v>0.6672448766471506</v>
      </c>
      <c r="AN37">
        <v>3</v>
      </c>
      <c r="AO37" t="s">
        <v>111</v>
      </c>
      <c r="AP37" t="s">
        <v>111</v>
      </c>
      <c r="AQ37" t="s">
        <v>113</v>
      </c>
      <c r="AR37" t="s">
        <v>113</v>
      </c>
    </row>
    <row r="38" spans="1:44" x14ac:dyDescent="0.2">
      <c r="A38" s="1">
        <v>2016</v>
      </c>
      <c r="B38" s="1">
        <v>2</v>
      </c>
      <c r="C38" s="1" t="s">
        <v>13</v>
      </c>
      <c r="D38" s="1" t="s">
        <v>14</v>
      </c>
      <c r="E38" s="1">
        <v>6703</v>
      </c>
      <c r="F38" s="1" t="str">
        <f t="shared" si="0"/>
        <v>4B-CS-2</v>
      </c>
      <c r="G38">
        <f>VLOOKUP(F:F,lookup!I:J,2,FALSE)</f>
        <v>30</v>
      </c>
      <c r="H38">
        <f t="shared" si="1"/>
        <v>223.43333333333334</v>
      </c>
      <c r="AC38">
        <v>4</v>
      </c>
      <c r="AD38">
        <f>SUM(AD6:AE6)</f>
        <v>36.732203389830509</v>
      </c>
      <c r="AE38">
        <f>SUM(AF6:AJ6)</f>
        <v>1.9785276073619631</v>
      </c>
      <c r="AF38">
        <f t="shared" si="6"/>
        <v>136.07499999999999</v>
      </c>
      <c r="AG38">
        <v>376.25</v>
      </c>
      <c r="AH38">
        <v>4</v>
      </c>
      <c r="AI38">
        <f t="shared" si="2"/>
        <v>-0.58435179155642669</v>
      </c>
      <c r="AJ38">
        <f t="shared" si="3"/>
        <v>-0.96584999719080333</v>
      </c>
      <c r="AK38">
        <f t="shared" si="4"/>
        <v>0.50615440084462748</v>
      </c>
      <c r="AL38">
        <f t="shared" si="5"/>
        <v>3.1426044877864308</v>
      </c>
      <c r="AN38">
        <v>4</v>
      </c>
      <c r="AO38" t="s">
        <v>111</v>
      </c>
      <c r="AP38" t="s">
        <v>111</v>
      </c>
      <c r="AQ38" t="s">
        <v>113</v>
      </c>
      <c r="AR38" t="s">
        <v>113</v>
      </c>
    </row>
    <row r="39" spans="1:44" x14ac:dyDescent="0.2">
      <c r="A39" s="1">
        <v>2016</v>
      </c>
      <c r="B39" s="1">
        <v>3</v>
      </c>
      <c r="C39" s="1" t="s">
        <v>13</v>
      </c>
      <c r="D39" s="1" t="s">
        <v>14</v>
      </c>
      <c r="E39" s="1">
        <v>6494</v>
      </c>
      <c r="F39" s="1" t="str">
        <f t="shared" si="0"/>
        <v>4B-CS-3</v>
      </c>
      <c r="G39">
        <f>VLOOKUP(F:F,lookup!I:J,2,FALSE)</f>
        <v>39.5</v>
      </c>
      <c r="H39">
        <f t="shared" si="1"/>
        <v>164.40506329113924</v>
      </c>
      <c r="AB39">
        <f>STDEV(AD35:AG45)</f>
        <v>91.097874824019613</v>
      </c>
      <c r="AC39">
        <v>5</v>
      </c>
      <c r="AD39">
        <f>SUM(AD7:AE7)</f>
        <v>67.049180327868854</v>
      </c>
      <c r="AE39">
        <f>SUM(AF7:AJ7)</f>
        <v>9.1840000000000011</v>
      </c>
      <c r="AF39">
        <f t="shared" si="6"/>
        <v>162.49645390070921</v>
      </c>
      <c r="AG39">
        <v>121.11392405063292</v>
      </c>
      <c r="AH39">
        <v>5</v>
      </c>
      <c r="AI39">
        <f t="shared" si="2"/>
        <v>-0.25155613637123325</v>
      </c>
      <c r="AJ39">
        <f t="shared" si="3"/>
        <v>-0.88675405333308588</v>
      </c>
      <c r="AK39">
        <f t="shared" si="4"/>
        <v>0.79618810307697341</v>
      </c>
      <c r="AL39">
        <f t="shared" si="5"/>
        <v>0.34192361084795114</v>
      </c>
      <c r="AN39">
        <v>5</v>
      </c>
      <c r="AO39" t="s">
        <v>112</v>
      </c>
      <c r="AP39" t="s">
        <v>111</v>
      </c>
      <c r="AQ39" t="s">
        <v>113</v>
      </c>
      <c r="AR39" t="s">
        <v>112</v>
      </c>
    </row>
    <row r="40" spans="1:44" x14ac:dyDescent="0.2">
      <c r="A40" s="1">
        <v>2016</v>
      </c>
      <c r="B40" s="1">
        <v>4</v>
      </c>
      <c r="C40" s="1" t="s">
        <v>13</v>
      </c>
      <c r="D40" s="1" t="s">
        <v>14</v>
      </c>
      <c r="E40" s="1">
        <v>5443</v>
      </c>
      <c r="F40" s="1" t="str">
        <f t="shared" si="0"/>
        <v>4B-CS-4</v>
      </c>
      <c r="G40">
        <f>VLOOKUP(F:F,lookup!I:J,2,FALSE)</f>
        <v>40</v>
      </c>
      <c r="H40">
        <f t="shared" si="1"/>
        <v>136.07499999999999</v>
      </c>
      <c r="AB40">
        <f>AVERAGE(AD35:AG45)</f>
        <v>89.965409750229469</v>
      </c>
      <c r="AC40">
        <v>6</v>
      </c>
      <c r="AD40">
        <f>SUM(AD8:AE8)</f>
        <v>73.319148936170208</v>
      </c>
      <c r="AE40">
        <f>SUM(AF8:AJ8)</f>
        <v>4.5238095238095237</v>
      </c>
      <c r="AF40">
        <f t="shared" si="6"/>
        <v>34.082191780821915</v>
      </c>
      <c r="AG40">
        <v>117.45945945945945</v>
      </c>
      <c r="AH40">
        <v>6</v>
      </c>
      <c r="AI40">
        <f t="shared" si="2"/>
        <v>-0.18272940884972402</v>
      </c>
      <c r="AJ40">
        <f t="shared" si="3"/>
        <v>-0.93790991712456195</v>
      </c>
      <c r="AK40">
        <f t="shared" si="4"/>
        <v>-0.61344151087345589</v>
      </c>
      <c r="AL40">
        <f t="shared" si="5"/>
        <v>0.30180780575114663</v>
      </c>
      <c r="AN40">
        <v>6</v>
      </c>
      <c r="AO40" t="s">
        <v>112</v>
      </c>
      <c r="AP40" t="s">
        <v>111</v>
      </c>
      <c r="AQ40" t="s">
        <v>111</v>
      </c>
      <c r="AR40" t="s">
        <v>112</v>
      </c>
    </row>
    <row r="41" spans="1:44" x14ac:dyDescent="0.2">
      <c r="A41" s="1">
        <v>2016</v>
      </c>
      <c r="B41" s="1">
        <v>5</v>
      </c>
      <c r="C41" s="1" t="s">
        <v>13</v>
      </c>
      <c r="D41" s="1" t="s">
        <v>14</v>
      </c>
      <c r="E41" s="1">
        <v>5728</v>
      </c>
      <c r="F41" s="1" t="str">
        <f t="shared" si="0"/>
        <v>4B-CS-5</v>
      </c>
      <c r="G41">
        <f>VLOOKUP(F:F,lookup!I:J,2,FALSE)</f>
        <v>35.25</v>
      </c>
      <c r="H41">
        <f t="shared" si="1"/>
        <v>162.49645390070921</v>
      </c>
      <c r="AC41">
        <v>7</v>
      </c>
      <c r="AD41">
        <f>SUM(AD9:AE9)</f>
        <v>68.840764331210195</v>
      </c>
      <c r="AE41">
        <f>SUM(AF9:AJ9)</f>
        <v>3.9069767441860468</v>
      </c>
      <c r="AF41">
        <f t="shared" si="6"/>
        <v>141.10256410256412</v>
      </c>
      <c r="AG41">
        <v>135.07894736842104</v>
      </c>
      <c r="AH41">
        <v>7</v>
      </c>
      <c r="AI41">
        <f>(AD41-$AB$40)/$AB$39</f>
        <v>-0.23188955241631362</v>
      </c>
      <c r="AJ41">
        <f>(AE41-$AB$40)/$AB$39</f>
        <v>-0.94468101667891535</v>
      </c>
      <c r="AK41">
        <f>(AF41-$AB$40)/$AB$39</f>
        <v>0.56134300005483118</v>
      </c>
      <c r="AL41">
        <f>(AG41-$AB$40)/$AB$39</f>
        <v>0.49522052743097106</v>
      </c>
      <c r="AN41">
        <v>7</v>
      </c>
      <c r="AO41" t="s">
        <v>112</v>
      </c>
      <c r="AP41" t="s">
        <v>111</v>
      </c>
      <c r="AQ41" t="s">
        <v>113</v>
      </c>
      <c r="AR41" t="s">
        <v>112</v>
      </c>
    </row>
    <row r="42" spans="1:44" x14ac:dyDescent="0.2">
      <c r="A42" s="1">
        <v>2016</v>
      </c>
      <c r="B42" s="1">
        <v>6</v>
      </c>
      <c r="C42" s="1" t="s">
        <v>13</v>
      </c>
      <c r="D42" s="1" t="s">
        <v>14</v>
      </c>
      <c r="E42" s="1">
        <v>1244</v>
      </c>
      <c r="F42" s="1" t="str">
        <f t="shared" si="0"/>
        <v>4B-CS-6</v>
      </c>
      <c r="G42">
        <f>VLOOKUP(F:F,lookup!I:J,2,FALSE)</f>
        <v>36.5</v>
      </c>
      <c r="H42">
        <f t="shared" si="1"/>
        <v>34.082191780821915</v>
      </c>
      <c r="AC42">
        <v>8</v>
      </c>
      <c r="AH42">
        <v>8</v>
      </c>
      <c r="AN42">
        <v>8</v>
      </c>
      <c r="AO42" t="s">
        <v>112</v>
      </c>
      <c r="AP42" t="s">
        <v>111</v>
      </c>
      <c r="AQ42" t="s">
        <v>113</v>
      </c>
      <c r="AR42" t="s">
        <v>111</v>
      </c>
    </row>
    <row r="43" spans="1:44" x14ac:dyDescent="0.2">
      <c r="A43" s="1">
        <v>2016</v>
      </c>
      <c r="B43" s="1">
        <v>7</v>
      </c>
      <c r="C43" s="1" t="s">
        <v>13</v>
      </c>
      <c r="D43" s="1" t="s">
        <v>14</v>
      </c>
      <c r="E43" s="1">
        <v>5503</v>
      </c>
      <c r="F43" s="1" t="str">
        <f t="shared" si="0"/>
        <v>4B-CS-7</v>
      </c>
      <c r="G43">
        <f>VLOOKUP(F:F,lookup!I:J,2,FALSE)</f>
        <v>39</v>
      </c>
      <c r="H43">
        <f t="shared" si="1"/>
        <v>141.10256410256412</v>
      </c>
      <c r="AC43">
        <v>9</v>
      </c>
      <c r="AD43">
        <f t="shared" ref="AD43:AD45" si="7">SUM(AD11:AE11)</f>
        <v>87.731843575418992</v>
      </c>
      <c r="AE43">
        <f t="shared" ref="AE43:AE45" si="8">SUM(AF11:AJ11)</f>
        <v>5.408450704225352</v>
      </c>
      <c r="AF43">
        <f t="shared" ref="AF43:AF45" si="9">SUM(AK11:AL11)</f>
        <v>277.96428571428572</v>
      </c>
      <c r="AG43">
        <v>26.684210526315791</v>
      </c>
      <c r="AH43">
        <v>9</v>
      </c>
      <c r="AI43">
        <f t="shared" ref="AI43:AL45" si="10">(AD43-$AB$40)/$AB$39</f>
        <v>-2.4518312629413355E-2</v>
      </c>
      <c r="AJ43">
        <f t="shared" si="10"/>
        <v>-0.92819902999218096</v>
      </c>
      <c r="AK43">
        <f t="shared" si="10"/>
        <v>2.0637021042173305</v>
      </c>
      <c r="AL43">
        <f t="shared" si="10"/>
        <v>-0.69465066387287921</v>
      </c>
      <c r="AN43">
        <v>9</v>
      </c>
      <c r="AO43" t="s">
        <v>111</v>
      </c>
      <c r="AP43" t="s">
        <v>111</v>
      </c>
      <c r="AQ43" t="s">
        <v>113</v>
      </c>
      <c r="AR43" t="s">
        <v>112</v>
      </c>
    </row>
    <row r="44" spans="1:44" ht="16" thickBot="1" x14ac:dyDescent="0.25">
      <c r="A44" s="1">
        <v>2016</v>
      </c>
      <c r="B44" s="1">
        <v>8</v>
      </c>
      <c r="C44" s="1" t="s">
        <v>13</v>
      </c>
      <c r="D44" s="1" t="s">
        <v>14</v>
      </c>
      <c r="E44" s="1">
        <v>7783</v>
      </c>
      <c r="F44" s="1" t="str">
        <f t="shared" si="0"/>
        <v>4B-CS-8</v>
      </c>
      <c r="G44">
        <f>VLOOKUP(F:F,lookup!I:J,2,FALSE)</f>
        <v>28</v>
      </c>
      <c r="H44">
        <f t="shared" si="1"/>
        <v>277.96428571428572</v>
      </c>
      <c r="AC44">
        <v>10</v>
      </c>
      <c r="AD44">
        <f t="shared" si="7"/>
        <v>0.52694610778443107</v>
      </c>
      <c r="AE44">
        <f t="shared" si="8"/>
        <v>5.7142857142857144</v>
      </c>
      <c r="AF44">
        <f t="shared" si="9"/>
        <v>240.52631578947367</v>
      </c>
      <c r="AG44">
        <v>47.050359712230218</v>
      </c>
      <c r="AH44">
        <v>10</v>
      </c>
      <c r="AI44">
        <f t="shared" si="10"/>
        <v>-0.98178430413683992</v>
      </c>
      <c r="AJ44">
        <f t="shared" si="10"/>
        <v>-0.92484181654838582</v>
      </c>
      <c r="AK44">
        <f t="shared" si="10"/>
        <v>1.652737852887278</v>
      </c>
      <c r="AL44">
        <f t="shared" si="10"/>
        <v>-0.4710872797076921</v>
      </c>
      <c r="AN44" s="36">
        <v>10</v>
      </c>
      <c r="AO44" s="36" t="s">
        <v>111</v>
      </c>
      <c r="AP44" s="36" t="s">
        <v>111</v>
      </c>
      <c r="AQ44" s="36" t="s">
        <v>113</v>
      </c>
      <c r="AR44" s="36" t="s">
        <v>111</v>
      </c>
    </row>
    <row r="45" spans="1:44" x14ac:dyDescent="0.2">
      <c r="A45" s="1">
        <v>2016</v>
      </c>
      <c r="B45" s="1">
        <v>9</v>
      </c>
      <c r="C45" s="1" t="s">
        <v>13</v>
      </c>
      <c r="D45" s="1" t="s">
        <v>14</v>
      </c>
      <c r="E45" s="1">
        <v>9140</v>
      </c>
      <c r="F45" s="1" t="str">
        <f t="shared" si="0"/>
        <v>4B-CS-9</v>
      </c>
      <c r="G45">
        <f>VLOOKUP(F:F,lookup!I:J,2,FALSE)</f>
        <v>38</v>
      </c>
      <c r="H45">
        <f t="shared" si="1"/>
        <v>240.52631578947367</v>
      </c>
      <c r="AC45">
        <v>11</v>
      </c>
      <c r="AD45">
        <f t="shared" si="7"/>
        <v>23.84</v>
      </c>
      <c r="AE45">
        <f t="shared" si="8"/>
        <v>1.1130434782608696</v>
      </c>
      <c r="AF45">
        <f t="shared" si="9"/>
        <v>161.53846153846155</v>
      </c>
      <c r="AH45">
        <v>11</v>
      </c>
      <c r="AI45">
        <f t="shared" si="10"/>
        <v>-0.72587214441575865</v>
      </c>
      <c r="AJ45">
        <f t="shared" si="10"/>
        <v>-0.97535059345359243</v>
      </c>
      <c r="AK45">
        <f t="shared" si="10"/>
        <v>0.78567202502248212</v>
      </c>
      <c r="AL45">
        <f t="shared" si="10"/>
        <v>-0.98756869931403113</v>
      </c>
    </row>
    <row r="46" spans="1:44" x14ac:dyDescent="0.2">
      <c r="A46" s="1">
        <v>2016</v>
      </c>
      <c r="B46" s="1">
        <v>10</v>
      </c>
      <c r="C46" s="1" t="s">
        <v>13</v>
      </c>
      <c r="D46" s="1" t="s">
        <v>14</v>
      </c>
      <c r="E46" s="1">
        <v>2840</v>
      </c>
      <c r="F46" s="1" t="str">
        <f t="shared" si="0"/>
        <v>4B-CS-10</v>
      </c>
      <c r="G46">
        <f>VLOOKUP(F:F,lookup!I:J,2,FALSE)</f>
        <v>19.5</v>
      </c>
      <c r="H46">
        <f t="shared" si="1"/>
        <v>145.64102564102564</v>
      </c>
    </row>
    <row r="47" spans="1:44" x14ac:dyDescent="0.2">
      <c r="A47" s="1">
        <v>2016</v>
      </c>
      <c r="B47" s="1">
        <v>10</v>
      </c>
      <c r="C47" s="1" t="s">
        <v>13</v>
      </c>
      <c r="D47" s="1" t="s">
        <v>11</v>
      </c>
      <c r="E47" s="1">
        <v>310</v>
      </c>
      <c r="F47" s="1" t="str">
        <f t="shared" si="0"/>
        <v>4B-CS-10</v>
      </c>
      <c r="G47">
        <f>VLOOKUP(F:F,lookup!I:J,2,FALSE)</f>
        <v>19.5</v>
      </c>
      <c r="H47">
        <f t="shared" si="1"/>
        <v>15.897435897435898</v>
      </c>
    </row>
    <row r="48" spans="1:44" x14ac:dyDescent="0.2">
      <c r="A48" s="1">
        <v>2016</v>
      </c>
      <c r="B48" s="1">
        <v>1</v>
      </c>
      <c r="C48" s="1" t="s">
        <v>15</v>
      </c>
      <c r="D48" s="1" t="s">
        <v>14</v>
      </c>
      <c r="E48" s="1">
        <v>6618</v>
      </c>
      <c r="F48" s="1" t="str">
        <f t="shared" si="0"/>
        <v>4B-ESB-1</v>
      </c>
      <c r="G48">
        <f>VLOOKUP(F:F,lookup!I:J,2,FALSE)</f>
        <v>40</v>
      </c>
      <c r="H48">
        <f t="shared" si="1"/>
        <v>165.45</v>
      </c>
    </row>
    <row r="49" spans="1:35" x14ac:dyDescent="0.2">
      <c r="A49" s="1">
        <v>2016</v>
      </c>
      <c r="B49" s="1">
        <v>2</v>
      </c>
      <c r="C49" s="1" t="s">
        <v>15</v>
      </c>
      <c r="D49" s="1" t="s">
        <v>14</v>
      </c>
      <c r="E49" s="1">
        <v>2973</v>
      </c>
      <c r="F49" s="1" t="str">
        <f t="shared" si="0"/>
        <v>4B-ESB-2</v>
      </c>
      <c r="G49">
        <f>VLOOKUP(F:F,lookup!I:J,2,FALSE)</f>
        <v>40</v>
      </c>
      <c r="H49">
        <f t="shared" si="1"/>
        <v>74.325000000000003</v>
      </c>
    </row>
    <row r="50" spans="1:35" x14ac:dyDescent="0.2">
      <c r="A50" s="1">
        <v>2016</v>
      </c>
      <c r="B50" s="1">
        <v>3</v>
      </c>
      <c r="C50" s="1" t="s">
        <v>15</v>
      </c>
      <c r="D50" s="1" t="s">
        <v>14</v>
      </c>
      <c r="E50" s="1">
        <v>6030</v>
      </c>
      <c r="F50" s="1" t="str">
        <f t="shared" si="0"/>
        <v>4B-ESB-3</v>
      </c>
      <c r="G50">
        <f>VLOOKUP(F:F,lookup!I:J,2,FALSE)</f>
        <v>40</v>
      </c>
      <c r="H50">
        <f t="shared" si="1"/>
        <v>150.75</v>
      </c>
      <c r="AE50" t="s">
        <v>122</v>
      </c>
      <c r="AF50" t="s">
        <v>121</v>
      </c>
      <c r="AG50" t="s">
        <v>155</v>
      </c>
      <c r="AH50" t="s">
        <v>162</v>
      </c>
      <c r="AI50" t="s">
        <v>154</v>
      </c>
    </row>
    <row r="51" spans="1:35" x14ac:dyDescent="0.2">
      <c r="A51" s="1">
        <v>2016</v>
      </c>
      <c r="B51" s="1">
        <v>4</v>
      </c>
      <c r="C51" s="1" t="s">
        <v>15</v>
      </c>
      <c r="D51" s="1" t="s">
        <v>14</v>
      </c>
      <c r="E51" s="1">
        <v>15050</v>
      </c>
      <c r="F51" s="1" t="str">
        <f t="shared" si="0"/>
        <v>4B-ESB-4</v>
      </c>
      <c r="G51">
        <f>VLOOKUP(F:F,lookup!I:J,2,FALSE)</f>
        <v>40</v>
      </c>
      <c r="H51">
        <f t="shared" si="1"/>
        <v>376.25</v>
      </c>
      <c r="AC51" t="s">
        <v>115</v>
      </c>
      <c r="AE51">
        <v>0.59948280899999995</v>
      </c>
      <c r="AF51">
        <v>33.31</v>
      </c>
      <c r="AG51">
        <v>6.9</v>
      </c>
      <c r="AH51">
        <f>AF51*AG51</f>
        <v>229.83900000000003</v>
      </c>
      <c r="AI51">
        <v>20.190000000000001</v>
      </c>
    </row>
    <row r="52" spans="1:35" x14ac:dyDescent="0.2">
      <c r="A52" s="1">
        <v>2016</v>
      </c>
      <c r="B52" s="1">
        <v>5</v>
      </c>
      <c r="C52" s="1" t="s">
        <v>15</v>
      </c>
      <c r="D52" s="1" t="s">
        <v>14</v>
      </c>
      <c r="E52" s="1">
        <v>4784</v>
      </c>
      <c r="F52" s="1" t="str">
        <f t="shared" si="0"/>
        <v>4B-ESB-5</v>
      </c>
      <c r="G52">
        <f>VLOOKUP(F:F,lookup!I:J,2,FALSE)</f>
        <v>39.5</v>
      </c>
      <c r="H52">
        <f t="shared" si="1"/>
        <v>121.11392405063292</v>
      </c>
      <c r="AC52" t="s">
        <v>116</v>
      </c>
      <c r="AE52">
        <v>0.57248452000000005</v>
      </c>
      <c r="AF52">
        <v>1.26</v>
      </c>
      <c r="AG52">
        <v>9.36</v>
      </c>
      <c r="AH52">
        <f t="shared" ref="AH52:AH56" si="11">AF52*AG52</f>
        <v>11.7936</v>
      </c>
      <c r="AI52">
        <v>21.83</v>
      </c>
    </row>
    <row r="53" spans="1:35" x14ac:dyDescent="0.2">
      <c r="A53" s="1">
        <v>2016</v>
      </c>
      <c r="B53" s="1">
        <v>6</v>
      </c>
      <c r="C53" s="1" t="s">
        <v>15</v>
      </c>
      <c r="D53" s="1" t="s">
        <v>14</v>
      </c>
      <c r="E53" s="1">
        <v>4346</v>
      </c>
      <c r="F53" s="1" t="str">
        <f t="shared" si="0"/>
        <v>4B-ESB-6</v>
      </c>
      <c r="G53">
        <f>VLOOKUP(F:F,lookup!I:J,2,FALSE)</f>
        <v>37</v>
      </c>
      <c r="H53">
        <f t="shared" si="1"/>
        <v>117.45945945945945</v>
      </c>
      <c r="AC53" t="s">
        <v>117</v>
      </c>
      <c r="AE53" s="4">
        <v>0.67642020490476185</v>
      </c>
      <c r="AF53">
        <v>134.47</v>
      </c>
      <c r="AG53">
        <v>2.75</v>
      </c>
      <c r="AH53">
        <f t="shared" si="11"/>
        <v>369.79250000000002</v>
      </c>
      <c r="AI53">
        <v>15.52</v>
      </c>
    </row>
    <row r="54" spans="1:35" x14ac:dyDescent="0.2">
      <c r="A54" s="1">
        <v>2016</v>
      </c>
      <c r="B54" s="1">
        <v>7</v>
      </c>
      <c r="C54" s="1" t="s">
        <v>15</v>
      </c>
      <c r="D54" s="1" t="s">
        <v>14</v>
      </c>
      <c r="E54" s="1">
        <v>5133</v>
      </c>
      <c r="F54" s="1" t="str">
        <f t="shared" si="0"/>
        <v>4B-ESB-7</v>
      </c>
      <c r="G54">
        <f>VLOOKUP(F:F,lookup!I:J,2,FALSE)</f>
        <v>38</v>
      </c>
      <c r="H54">
        <f t="shared" si="1"/>
        <v>135.07894736842104</v>
      </c>
      <c r="AC54" t="s">
        <v>118</v>
      </c>
      <c r="AE54" s="4">
        <v>0.66638595386666677</v>
      </c>
      <c r="AF54">
        <v>199.75</v>
      </c>
      <c r="AG54">
        <v>5.71</v>
      </c>
      <c r="AH54">
        <f t="shared" si="11"/>
        <v>1140.5725</v>
      </c>
      <c r="AI54">
        <v>18.079999999999998</v>
      </c>
    </row>
    <row r="55" spans="1:35" x14ac:dyDescent="0.2">
      <c r="A55" s="1">
        <v>2016</v>
      </c>
      <c r="B55" s="1">
        <v>8</v>
      </c>
      <c r="C55" s="1" t="s">
        <v>15</v>
      </c>
      <c r="D55" s="1" t="s">
        <v>14</v>
      </c>
      <c r="E55" s="1">
        <v>1014</v>
      </c>
      <c r="F55" s="1" t="str">
        <f t="shared" si="0"/>
        <v>4B-ESB-8</v>
      </c>
      <c r="G55">
        <f>VLOOKUP(F:F,lookup!I:J,2,FALSE)</f>
        <v>38</v>
      </c>
      <c r="H55">
        <f t="shared" si="1"/>
        <v>26.684210526315791</v>
      </c>
      <c r="AC55" t="s">
        <v>119</v>
      </c>
      <c r="AE55" s="4">
        <v>0.83318221633333356</v>
      </c>
      <c r="AF55">
        <v>167.56</v>
      </c>
      <c r="AG55">
        <v>7.78</v>
      </c>
      <c r="AH55">
        <f t="shared" si="11"/>
        <v>1303.6168</v>
      </c>
      <c r="AI55">
        <v>18.05</v>
      </c>
    </row>
    <row r="56" spans="1:35" x14ac:dyDescent="0.2">
      <c r="A56" s="1">
        <v>2016</v>
      </c>
      <c r="B56" s="1">
        <v>9</v>
      </c>
      <c r="C56" s="1" t="s">
        <v>15</v>
      </c>
      <c r="D56" s="1" t="s">
        <v>14</v>
      </c>
      <c r="E56" s="1">
        <v>1635</v>
      </c>
      <c r="F56" s="1" t="str">
        <f t="shared" si="0"/>
        <v>4B-ESB-9</v>
      </c>
      <c r="G56">
        <f>VLOOKUP(F:F,lookup!I:J,2,FALSE)</f>
        <v>34.75</v>
      </c>
      <c r="H56">
        <f t="shared" si="1"/>
        <v>47.050359712230218</v>
      </c>
      <c r="AC56" t="s">
        <v>120</v>
      </c>
      <c r="AE56" s="4">
        <v>0.48095940107142854</v>
      </c>
      <c r="AF56">
        <v>36.869999999999997</v>
      </c>
      <c r="AG56">
        <v>4.17</v>
      </c>
      <c r="AH56">
        <f t="shared" si="11"/>
        <v>153.74789999999999</v>
      </c>
      <c r="AI56">
        <v>20.48</v>
      </c>
    </row>
    <row r="59" spans="1:35" x14ac:dyDescent="0.2">
      <c r="AD59" s="3" t="s">
        <v>123</v>
      </c>
    </row>
    <row r="60" spans="1:35" x14ac:dyDescent="0.2">
      <c r="AD60" s="3" t="s">
        <v>124</v>
      </c>
    </row>
    <row r="61" spans="1:35" x14ac:dyDescent="0.2">
      <c r="AD61" s="3" t="s">
        <v>125</v>
      </c>
      <c r="AE61" s="4"/>
      <c r="AF61" s="4">
        <v>0.56359319499999994</v>
      </c>
      <c r="AG61">
        <f>AVERAGE(AF61:AF62)</f>
        <v>0.57248452034615371</v>
      </c>
    </row>
    <row r="62" spans="1:35" x14ac:dyDescent="0.2">
      <c r="AD62" s="3" t="s">
        <v>126</v>
      </c>
      <c r="AE62" s="4"/>
      <c r="AF62" s="4">
        <v>0.5813758456923076</v>
      </c>
    </row>
    <row r="63" spans="1:35" x14ac:dyDescent="0.2">
      <c r="AD63" s="3" t="s">
        <v>127</v>
      </c>
      <c r="AE63" s="4"/>
      <c r="AF63" s="4">
        <v>0.5970256513333333</v>
      </c>
    </row>
    <row r="64" spans="1:35" x14ac:dyDescent="0.2">
      <c r="AD64" s="3" t="s">
        <v>128</v>
      </c>
      <c r="AE64" s="4"/>
      <c r="AF64" s="4">
        <v>0.6019399660000001</v>
      </c>
      <c r="AG64">
        <f>AVERAGE(AF63:AF64)</f>
        <v>0.5994828086666667</v>
      </c>
    </row>
  </sheetData>
  <sortState xmlns:xlrd2="http://schemas.microsoft.com/office/spreadsheetml/2017/richdata2" ref="A2:B168">
    <sortCondition ref="A1:A168"/>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7"/>
  <sheetViews>
    <sheetView workbookViewId="0">
      <selection activeCell="O27" sqref="O27"/>
    </sheetView>
  </sheetViews>
  <sheetFormatPr baseColWidth="10" defaultColWidth="8.83203125" defaultRowHeight="15" x14ac:dyDescent="0.2"/>
  <cols>
    <col min="10" max="10" width="13.5" bestFit="1" customWidth="1"/>
  </cols>
  <sheetData>
    <row r="1" spans="1:10" x14ac:dyDescent="0.2">
      <c r="A1">
        <v>2017</v>
      </c>
      <c r="B1" t="s">
        <v>30</v>
      </c>
      <c r="C1" t="s">
        <v>31</v>
      </c>
      <c r="D1" t="s">
        <v>2</v>
      </c>
      <c r="E1" t="s">
        <v>4</v>
      </c>
      <c r="F1">
        <v>2016</v>
      </c>
      <c r="G1" t="s">
        <v>4</v>
      </c>
      <c r="H1" t="s">
        <v>2</v>
      </c>
      <c r="I1" t="s">
        <v>33</v>
      </c>
      <c r="J1" t="s">
        <v>32</v>
      </c>
    </row>
    <row r="2" spans="1:10" x14ac:dyDescent="0.2">
      <c r="B2">
        <v>14</v>
      </c>
      <c r="C2">
        <v>4.5</v>
      </c>
      <c r="D2">
        <v>3</v>
      </c>
      <c r="E2" t="s">
        <v>16</v>
      </c>
      <c r="G2" t="s">
        <v>16</v>
      </c>
      <c r="H2">
        <v>1</v>
      </c>
      <c r="I2" t="str">
        <f t="shared" ref="I2:I37" si="0">_xlfn.CONCAT(G2,"-",H2)</f>
        <v>1A-1</v>
      </c>
      <c r="J2">
        <v>80</v>
      </c>
    </row>
    <row r="3" spans="1:10" x14ac:dyDescent="0.2">
      <c r="B3">
        <v>106</v>
      </c>
      <c r="C3">
        <v>7</v>
      </c>
      <c r="D3">
        <v>2</v>
      </c>
      <c r="E3" t="s">
        <v>10</v>
      </c>
      <c r="G3" t="s">
        <v>16</v>
      </c>
      <c r="H3">
        <v>10</v>
      </c>
      <c r="I3" t="str">
        <f t="shared" si="0"/>
        <v>1A-10</v>
      </c>
      <c r="J3">
        <v>31.25</v>
      </c>
    </row>
    <row r="4" spans="1:10" x14ac:dyDescent="0.2">
      <c r="B4">
        <v>116</v>
      </c>
      <c r="C4">
        <v>7.5</v>
      </c>
      <c r="D4">
        <v>4</v>
      </c>
      <c r="E4" t="s">
        <v>10</v>
      </c>
      <c r="G4" t="s">
        <v>16</v>
      </c>
      <c r="H4">
        <v>2</v>
      </c>
      <c r="I4" t="str">
        <f t="shared" si="0"/>
        <v>1A-2</v>
      </c>
      <c r="J4">
        <v>10</v>
      </c>
    </row>
    <row r="5" spans="1:10" x14ac:dyDescent="0.2">
      <c r="B5">
        <v>162</v>
      </c>
      <c r="C5">
        <v>10</v>
      </c>
      <c r="D5">
        <v>1</v>
      </c>
      <c r="E5" t="s">
        <v>13</v>
      </c>
      <c r="G5" t="s">
        <v>16</v>
      </c>
      <c r="H5">
        <v>4</v>
      </c>
      <c r="I5" t="str">
        <f t="shared" si="0"/>
        <v>1A-4</v>
      </c>
      <c r="J5">
        <v>73.75</v>
      </c>
    </row>
    <row r="6" spans="1:10" x14ac:dyDescent="0.2">
      <c r="G6" t="s">
        <v>16</v>
      </c>
      <c r="H6">
        <v>5</v>
      </c>
      <c r="I6" t="str">
        <f t="shared" si="0"/>
        <v>1A-5</v>
      </c>
      <c r="J6">
        <v>30.5</v>
      </c>
    </row>
    <row r="7" spans="1:10" x14ac:dyDescent="0.2">
      <c r="G7" t="s">
        <v>16</v>
      </c>
      <c r="H7">
        <v>6</v>
      </c>
      <c r="I7" t="str">
        <f t="shared" si="0"/>
        <v>1A-6</v>
      </c>
      <c r="J7">
        <v>70.5</v>
      </c>
    </row>
    <row r="8" spans="1:10" x14ac:dyDescent="0.2">
      <c r="G8" t="s">
        <v>16</v>
      </c>
      <c r="H8">
        <v>7</v>
      </c>
      <c r="I8" t="str">
        <f t="shared" si="0"/>
        <v>1A-7</v>
      </c>
      <c r="J8">
        <v>39.25</v>
      </c>
    </row>
    <row r="9" spans="1:10" x14ac:dyDescent="0.2">
      <c r="G9" t="s">
        <v>16</v>
      </c>
      <c r="H9">
        <v>8</v>
      </c>
      <c r="I9" t="str">
        <f t="shared" si="0"/>
        <v>1A-8</v>
      </c>
      <c r="J9">
        <v>44.75</v>
      </c>
    </row>
    <row r="10" spans="1:10" x14ac:dyDescent="0.2">
      <c r="G10" t="s">
        <v>16</v>
      </c>
      <c r="H10">
        <v>9</v>
      </c>
      <c r="I10" t="str">
        <f t="shared" si="0"/>
        <v>1A-9</v>
      </c>
      <c r="J10">
        <v>41.75</v>
      </c>
    </row>
    <row r="11" spans="1:10" x14ac:dyDescent="0.2">
      <c r="G11" t="s">
        <v>10</v>
      </c>
      <c r="H11">
        <v>1</v>
      </c>
      <c r="I11" t="str">
        <f t="shared" si="0"/>
        <v>2A-1</v>
      </c>
      <c r="J11">
        <v>80</v>
      </c>
    </row>
    <row r="12" spans="1:10" x14ac:dyDescent="0.2">
      <c r="G12" t="s">
        <v>10</v>
      </c>
      <c r="H12">
        <v>10</v>
      </c>
      <c r="I12" t="str">
        <f t="shared" si="0"/>
        <v>2A-10</v>
      </c>
      <c r="J12">
        <v>28.75</v>
      </c>
    </row>
    <row r="13" spans="1:10" x14ac:dyDescent="0.2">
      <c r="G13" t="s">
        <v>10</v>
      </c>
      <c r="H13">
        <v>4</v>
      </c>
      <c r="I13" t="str">
        <f t="shared" si="0"/>
        <v>2A-4</v>
      </c>
      <c r="J13">
        <v>65.2</v>
      </c>
    </row>
    <row r="14" spans="1:10" x14ac:dyDescent="0.2">
      <c r="G14" t="s">
        <v>10</v>
      </c>
      <c r="H14">
        <v>5</v>
      </c>
      <c r="I14" t="str">
        <f t="shared" si="0"/>
        <v>2A-5</v>
      </c>
      <c r="J14">
        <v>62.5</v>
      </c>
    </row>
    <row r="15" spans="1:10" x14ac:dyDescent="0.2">
      <c r="G15" t="s">
        <v>10</v>
      </c>
      <c r="H15">
        <v>6</v>
      </c>
      <c r="I15" t="str">
        <f t="shared" si="0"/>
        <v>2A-6</v>
      </c>
      <c r="J15">
        <v>63</v>
      </c>
    </row>
    <row r="16" spans="1:10" x14ac:dyDescent="0.2">
      <c r="G16" t="s">
        <v>10</v>
      </c>
      <c r="H16">
        <v>7</v>
      </c>
      <c r="I16" t="str">
        <f t="shared" si="0"/>
        <v>2A-7</v>
      </c>
      <c r="J16">
        <v>64.5</v>
      </c>
    </row>
    <row r="17" spans="7:10" x14ac:dyDescent="0.2">
      <c r="G17" t="s">
        <v>10</v>
      </c>
      <c r="H17">
        <v>8</v>
      </c>
      <c r="I17" t="str">
        <f t="shared" si="0"/>
        <v>2A-8</v>
      </c>
      <c r="J17">
        <v>53.25</v>
      </c>
    </row>
    <row r="18" spans="7:10" x14ac:dyDescent="0.2">
      <c r="G18" t="s">
        <v>10</v>
      </c>
      <c r="H18">
        <v>9</v>
      </c>
      <c r="I18" t="str">
        <f t="shared" si="0"/>
        <v>2A-9</v>
      </c>
      <c r="J18">
        <v>57.75</v>
      </c>
    </row>
    <row r="19" spans="7:10" x14ac:dyDescent="0.2">
      <c r="G19" t="s">
        <v>13</v>
      </c>
      <c r="H19">
        <v>1</v>
      </c>
      <c r="I19" t="str">
        <f t="shared" si="0"/>
        <v>4B-CS-1</v>
      </c>
      <c r="J19">
        <v>40</v>
      </c>
    </row>
    <row r="20" spans="7:10" x14ac:dyDescent="0.2">
      <c r="G20" t="s">
        <v>13</v>
      </c>
      <c r="H20">
        <v>10</v>
      </c>
      <c r="I20" t="str">
        <f t="shared" si="0"/>
        <v>4B-CS-10</v>
      </c>
      <c r="J20">
        <v>19.5</v>
      </c>
    </row>
    <row r="21" spans="7:10" x14ac:dyDescent="0.2">
      <c r="G21" t="s">
        <v>13</v>
      </c>
      <c r="H21">
        <v>2</v>
      </c>
      <c r="I21" t="str">
        <f t="shared" si="0"/>
        <v>4B-CS-2</v>
      </c>
      <c r="J21">
        <v>30</v>
      </c>
    </row>
    <row r="22" spans="7:10" x14ac:dyDescent="0.2">
      <c r="G22" t="s">
        <v>13</v>
      </c>
      <c r="H22">
        <v>3</v>
      </c>
      <c r="I22" t="str">
        <f t="shared" si="0"/>
        <v>4B-CS-3</v>
      </c>
      <c r="J22">
        <v>39.5</v>
      </c>
    </row>
    <row r="23" spans="7:10" x14ac:dyDescent="0.2">
      <c r="G23" t="s">
        <v>13</v>
      </c>
      <c r="H23">
        <v>4</v>
      </c>
      <c r="I23" t="str">
        <f t="shared" si="0"/>
        <v>4B-CS-4</v>
      </c>
      <c r="J23">
        <v>40</v>
      </c>
    </row>
    <row r="24" spans="7:10" x14ac:dyDescent="0.2">
      <c r="G24" t="s">
        <v>13</v>
      </c>
      <c r="H24">
        <v>5</v>
      </c>
      <c r="I24" t="str">
        <f t="shared" si="0"/>
        <v>4B-CS-5</v>
      </c>
      <c r="J24">
        <v>35.25</v>
      </c>
    </row>
    <row r="25" spans="7:10" x14ac:dyDescent="0.2">
      <c r="G25" t="s">
        <v>13</v>
      </c>
      <c r="H25">
        <v>6</v>
      </c>
      <c r="I25" t="str">
        <f t="shared" si="0"/>
        <v>4B-CS-6</v>
      </c>
      <c r="J25">
        <v>36.5</v>
      </c>
    </row>
    <row r="26" spans="7:10" x14ac:dyDescent="0.2">
      <c r="G26" t="s">
        <v>13</v>
      </c>
      <c r="H26">
        <v>7</v>
      </c>
      <c r="I26" t="str">
        <f t="shared" si="0"/>
        <v>4B-CS-7</v>
      </c>
      <c r="J26">
        <v>39</v>
      </c>
    </row>
    <row r="27" spans="7:10" x14ac:dyDescent="0.2">
      <c r="G27" t="s">
        <v>13</v>
      </c>
      <c r="H27">
        <v>8</v>
      </c>
      <c r="I27" t="str">
        <f t="shared" si="0"/>
        <v>4B-CS-8</v>
      </c>
      <c r="J27">
        <v>28</v>
      </c>
    </row>
    <row r="28" spans="7:10" x14ac:dyDescent="0.2">
      <c r="G28" t="s">
        <v>13</v>
      </c>
      <c r="H28">
        <v>9</v>
      </c>
      <c r="I28" t="str">
        <f t="shared" si="0"/>
        <v>4B-CS-9</v>
      </c>
      <c r="J28">
        <v>38</v>
      </c>
    </row>
    <row r="29" spans="7:10" x14ac:dyDescent="0.2">
      <c r="G29" t="s">
        <v>15</v>
      </c>
      <c r="H29">
        <v>1</v>
      </c>
      <c r="I29" t="str">
        <f t="shared" si="0"/>
        <v>4B-ESB-1</v>
      </c>
      <c r="J29">
        <v>40</v>
      </c>
    </row>
    <row r="30" spans="7:10" x14ac:dyDescent="0.2">
      <c r="G30" t="s">
        <v>15</v>
      </c>
      <c r="H30">
        <v>2</v>
      </c>
      <c r="I30" t="str">
        <f t="shared" si="0"/>
        <v>4B-ESB-2</v>
      </c>
      <c r="J30">
        <v>40</v>
      </c>
    </row>
    <row r="31" spans="7:10" x14ac:dyDescent="0.2">
      <c r="G31" t="s">
        <v>15</v>
      </c>
      <c r="H31">
        <v>3</v>
      </c>
      <c r="I31" t="str">
        <f t="shared" si="0"/>
        <v>4B-ESB-3</v>
      </c>
      <c r="J31">
        <v>40</v>
      </c>
    </row>
    <row r="32" spans="7:10" x14ac:dyDescent="0.2">
      <c r="G32" t="s">
        <v>15</v>
      </c>
      <c r="H32">
        <v>4</v>
      </c>
      <c r="I32" t="str">
        <f t="shared" si="0"/>
        <v>4B-ESB-4</v>
      </c>
      <c r="J32">
        <v>40</v>
      </c>
    </row>
    <row r="33" spans="7:10" x14ac:dyDescent="0.2">
      <c r="G33" t="s">
        <v>15</v>
      </c>
      <c r="H33">
        <v>5</v>
      </c>
      <c r="I33" t="str">
        <f t="shared" si="0"/>
        <v>4B-ESB-5</v>
      </c>
      <c r="J33">
        <v>39.5</v>
      </c>
    </row>
    <row r="34" spans="7:10" x14ac:dyDescent="0.2">
      <c r="G34" t="s">
        <v>15</v>
      </c>
      <c r="H34">
        <v>6</v>
      </c>
      <c r="I34" t="str">
        <f t="shared" si="0"/>
        <v>4B-ESB-6</v>
      </c>
      <c r="J34">
        <v>37</v>
      </c>
    </row>
    <row r="35" spans="7:10" x14ac:dyDescent="0.2">
      <c r="G35" t="s">
        <v>15</v>
      </c>
      <c r="H35">
        <v>7</v>
      </c>
      <c r="I35" t="str">
        <f t="shared" si="0"/>
        <v>4B-ESB-7</v>
      </c>
      <c r="J35">
        <v>38</v>
      </c>
    </row>
    <row r="36" spans="7:10" x14ac:dyDescent="0.2">
      <c r="G36" t="s">
        <v>15</v>
      </c>
      <c r="H36">
        <v>8</v>
      </c>
      <c r="I36" t="str">
        <f t="shared" si="0"/>
        <v>4B-ESB-8</v>
      </c>
      <c r="J36">
        <v>38</v>
      </c>
    </row>
    <row r="37" spans="7:10" x14ac:dyDescent="0.2">
      <c r="G37" t="s">
        <v>15</v>
      </c>
      <c r="H37">
        <v>9</v>
      </c>
      <c r="I37" t="str">
        <f t="shared" si="0"/>
        <v>4B-ESB-9</v>
      </c>
      <c r="J37">
        <v>34.75</v>
      </c>
    </row>
  </sheetData>
  <sortState xmlns:xlrd2="http://schemas.microsoft.com/office/spreadsheetml/2017/richdata2" ref="G2:I37">
    <sortCondition ref="I2:I3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60"/>
  <sheetViews>
    <sheetView topLeftCell="D1" workbookViewId="0">
      <selection activeCell="Z31" sqref="Z31"/>
    </sheetView>
  </sheetViews>
  <sheetFormatPr baseColWidth="10" defaultColWidth="8.83203125" defaultRowHeight="15" x14ac:dyDescent="0.2"/>
  <cols>
    <col min="1" max="1" width="12.6640625" style="14" bestFit="1" customWidth="1"/>
    <col min="2" max="2" width="20.83203125" style="14" bestFit="1" customWidth="1"/>
    <col min="3" max="3" width="13.6640625" style="15" bestFit="1" customWidth="1"/>
    <col min="4" max="5" width="3.1640625" style="14" bestFit="1" customWidth="1"/>
    <col min="6" max="6" width="5.6640625" style="14" bestFit="1" customWidth="1"/>
    <col min="7" max="7" width="6.6640625" style="14" bestFit="1" customWidth="1"/>
    <col min="8" max="8" width="9.33203125" style="14" bestFit="1" customWidth="1"/>
    <col min="9" max="9" width="20.83203125" style="14" bestFit="1" customWidth="1"/>
    <col min="10" max="10" width="19.33203125" style="15" bestFit="1" customWidth="1"/>
    <col min="11" max="11" width="8.1640625" style="14" bestFit="1" customWidth="1"/>
    <col min="12" max="12" width="11.33203125" style="14" bestFit="1" customWidth="1"/>
    <col min="13" max="13" width="8.1640625" style="14" bestFit="1" customWidth="1"/>
    <col min="14" max="14" width="11.33203125" style="14" bestFit="1" customWidth="1"/>
    <col min="15" max="15" width="8.1640625" style="14" bestFit="1" customWidth="1"/>
    <col min="16" max="16" width="11.33203125" style="14" bestFit="1" customWidth="1"/>
    <col min="17" max="17" width="8.1640625" style="14" bestFit="1" customWidth="1"/>
    <col min="18" max="18" width="11.33203125" style="14" bestFit="1" customWidth="1"/>
    <col min="19" max="19" width="6.33203125" style="14" bestFit="1" customWidth="1"/>
    <col min="20" max="20" width="5" style="14" bestFit="1" customWidth="1"/>
    <col min="21" max="21" width="20.83203125" style="14" bestFit="1" customWidth="1"/>
    <col min="22" max="22" width="19.33203125" style="15" bestFit="1" customWidth="1"/>
    <col min="23" max="23" width="8.1640625" style="14" bestFit="1" customWidth="1"/>
    <col min="24" max="24" width="11.33203125" style="14" bestFit="1" customWidth="1"/>
    <col min="25" max="25" width="8.1640625" style="14" bestFit="1" customWidth="1"/>
    <col min="26" max="26" width="11.33203125" style="14" bestFit="1" customWidth="1"/>
    <col min="27" max="27" width="8.1640625" style="14" bestFit="1" customWidth="1"/>
    <col min="28" max="28" width="11.33203125" style="14" bestFit="1" customWidth="1"/>
    <col min="29" max="29" width="8.1640625" style="14" bestFit="1" customWidth="1"/>
    <col min="30" max="30" width="11.33203125" style="14" bestFit="1" customWidth="1"/>
    <col min="31" max="16384" width="8.83203125" style="14"/>
  </cols>
  <sheetData>
    <row r="1" spans="1:30" x14ac:dyDescent="0.2">
      <c r="A1" s="14" t="s">
        <v>108</v>
      </c>
      <c r="B1" s="14" t="s">
        <v>106</v>
      </c>
      <c r="C1" s="15" t="s">
        <v>107</v>
      </c>
      <c r="D1" s="14" t="s">
        <v>16</v>
      </c>
      <c r="E1" s="14" t="s">
        <v>10</v>
      </c>
      <c r="F1" s="14" t="s">
        <v>13</v>
      </c>
      <c r="G1" s="14" t="s">
        <v>15</v>
      </c>
      <c r="I1" s="43" t="s">
        <v>106</v>
      </c>
      <c r="J1" s="48" t="s">
        <v>37</v>
      </c>
      <c r="K1" s="47" t="s">
        <v>4</v>
      </c>
      <c r="L1" s="47"/>
      <c r="M1" s="47"/>
      <c r="N1" s="47"/>
      <c r="O1" s="47"/>
      <c r="P1" s="47"/>
      <c r="Q1" s="47"/>
      <c r="R1" s="47"/>
      <c r="S1" s="16"/>
      <c r="U1" s="43" t="s">
        <v>106</v>
      </c>
      <c r="V1" s="48" t="s">
        <v>37</v>
      </c>
      <c r="W1" s="47" t="s">
        <v>4</v>
      </c>
      <c r="X1" s="47"/>
      <c r="Y1" s="47"/>
      <c r="Z1" s="47"/>
      <c r="AA1" s="47"/>
      <c r="AB1" s="47"/>
      <c r="AC1" s="47"/>
      <c r="AD1" s="47"/>
    </row>
    <row r="2" spans="1:30" x14ac:dyDescent="0.2">
      <c r="B2" s="14" t="s">
        <v>38</v>
      </c>
      <c r="C2" s="15" t="s">
        <v>40</v>
      </c>
      <c r="D2" s="14" t="s">
        <v>83</v>
      </c>
      <c r="E2" s="14" t="s">
        <v>83</v>
      </c>
      <c r="F2" s="14" t="s">
        <v>84</v>
      </c>
      <c r="G2" s="14" t="s">
        <v>83</v>
      </c>
      <c r="I2" s="44"/>
      <c r="J2" s="49"/>
      <c r="K2" s="47" t="s">
        <v>16</v>
      </c>
      <c r="L2" s="47"/>
      <c r="M2" s="47" t="s">
        <v>10</v>
      </c>
      <c r="N2" s="47"/>
      <c r="O2" s="47" t="s">
        <v>13</v>
      </c>
      <c r="P2" s="47"/>
      <c r="Q2" s="47" t="s">
        <v>15</v>
      </c>
      <c r="R2" s="47"/>
      <c r="U2" s="44"/>
      <c r="V2" s="49"/>
      <c r="W2" s="47" t="s">
        <v>16</v>
      </c>
      <c r="X2" s="47"/>
      <c r="Y2" s="47" t="s">
        <v>10</v>
      </c>
      <c r="Z2" s="47"/>
      <c r="AA2" s="47" t="s">
        <v>13</v>
      </c>
      <c r="AB2" s="47"/>
      <c r="AC2" s="47" t="s">
        <v>15</v>
      </c>
      <c r="AD2" s="47"/>
    </row>
    <row r="3" spans="1:30" x14ac:dyDescent="0.2">
      <c r="B3" s="14" t="s">
        <v>11</v>
      </c>
      <c r="C3" s="15" t="s">
        <v>85</v>
      </c>
      <c r="D3" s="14" t="s">
        <v>83</v>
      </c>
      <c r="E3" s="14" t="s">
        <v>84</v>
      </c>
      <c r="F3" s="14" t="s">
        <v>83</v>
      </c>
      <c r="G3" s="14" t="s">
        <v>83</v>
      </c>
      <c r="I3" s="45"/>
      <c r="J3" s="50"/>
      <c r="K3" s="17" t="s">
        <v>103</v>
      </c>
      <c r="L3" s="17" t="s">
        <v>102</v>
      </c>
      <c r="M3" s="17" t="s">
        <v>103</v>
      </c>
      <c r="N3" s="17" t="s">
        <v>102</v>
      </c>
      <c r="O3" s="17" t="s">
        <v>103</v>
      </c>
      <c r="P3" s="17" t="s">
        <v>102</v>
      </c>
      <c r="Q3" s="17" t="s">
        <v>103</v>
      </c>
      <c r="R3" s="17" t="s">
        <v>102</v>
      </c>
      <c r="U3" s="45"/>
      <c r="V3" s="50"/>
      <c r="W3" s="17" t="s">
        <v>103</v>
      </c>
      <c r="X3" s="17" t="s">
        <v>102</v>
      </c>
      <c r="Y3" s="17" t="s">
        <v>103</v>
      </c>
      <c r="Z3" s="17" t="s">
        <v>102</v>
      </c>
      <c r="AA3" s="17" t="s">
        <v>103</v>
      </c>
      <c r="AB3" s="17" t="s">
        <v>102</v>
      </c>
      <c r="AC3" s="17" t="s">
        <v>103</v>
      </c>
      <c r="AD3" s="17" t="s">
        <v>102</v>
      </c>
    </row>
    <row r="4" spans="1:30" x14ac:dyDescent="0.2">
      <c r="B4" s="14" t="s">
        <v>11</v>
      </c>
      <c r="C4" s="15" t="s">
        <v>43</v>
      </c>
      <c r="D4" s="14" t="s">
        <v>83</v>
      </c>
      <c r="E4" s="14" t="s">
        <v>83</v>
      </c>
      <c r="F4" s="14" t="s">
        <v>84</v>
      </c>
      <c r="G4" s="14" t="s">
        <v>83</v>
      </c>
      <c r="I4" s="46" t="s">
        <v>38</v>
      </c>
      <c r="J4" s="18" t="s">
        <v>39</v>
      </c>
      <c r="K4" s="19" t="s">
        <v>84</v>
      </c>
      <c r="L4" s="20"/>
      <c r="M4" s="21" t="s">
        <v>84</v>
      </c>
      <c r="N4" s="20"/>
      <c r="O4" s="21" t="s">
        <v>83</v>
      </c>
      <c r="P4" s="20"/>
      <c r="Q4" s="21" t="s">
        <v>84</v>
      </c>
      <c r="R4" s="20"/>
      <c r="S4" s="22"/>
      <c r="U4" s="34" t="s">
        <v>38</v>
      </c>
      <c r="V4" s="18"/>
      <c r="W4" s="19" t="s">
        <v>84</v>
      </c>
      <c r="X4" s="20"/>
      <c r="Y4" s="21" t="s">
        <v>84</v>
      </c>
      <c r="Z4" s="20"/>
      <c r="AA4" s="21" t="s">
        <v>84</v>
      </c>
      <c r="AB4" s="20" t="s">
        <v>84</v>
      </c>
      <c r="AC4" s="21" t="s">
        <v>84</v>
      </c>
      <c r="AD4" s="20"/>
    </row>
    <row r="5" spans="1:30" x14ac:dyDescent="0.2">
      <c r="B5" s="14" t="s">
        <v>11</v>
      </c>
      <c r="C5" s="15" t="s">
        <v>92</v>
      </c>
      <c r="D5" s="14" t="s">
        <v>84</v>
      </c>
      <c r="E5" s="14" t="s">
        <v>84</v>
      </c>
      <c r="F5" s="14" t="s">
        <v>84</v>
      </c>
      <c r="G5" s="14" t="s">
        <v>84</v>
      </c>
      <c r="I5" s="41"/>
      <c r="J5" s="23" t="s">
        <v>40</v>
      </c>
      <c r="K5" s="24" t="s">
        <v>84</v>
      </c>
      <c r="L5" s="25"/>
      <c r="M5" s="26" t="s">
        <v>84</v>
      </c>
      <c r="N5" s="25"/>
      <c r="O5" s="26" t="s">
        <v>84</v>
      </c>
      <c r="P5" s="25" t="s">
        <v>84</v>
      </c>
      <c r="Q5" s="26" t="s">
        <v>84</v>
      </c>
      <c r="R5" s="25"/>
      <c r="S5" s="22"/>
      <c r="U5" s="32" t="s">
        <v>11</v>
      </c>
      <c r="V5" s="23"/>
      <c r="W5" s="24" t="s">
        <v>84</v>
      </c>
      <c r="X5" s="25" t="s">
        <v>84</v>
      </c>
      <c r="Y5" s="26" t="s">
        <v>84</v>
      </c>
      <c r="Z5" s="25" t="s">
        <v>84</v>
      </c>
      <c r="AA5" s="26" t="s">
        <v>84</v>
      </c>
      <c r="AB5" s="25" t="s">
        <v>84</v>
      </c>
      <c r="AC5" s="26" t="s">
        <v>84</v>
      </c>
      <c r="AD5" s="25" t="s">
        <v>84</v>
      </c>
    </row>
    <row r="6" spans="1:30" x14ac:dyDescent="0.2">
      <c r="B6" s="14" t="s">
        <v>11</v>
      </c>
      <c r="C6" s="15" t="s">
        <v>93</v>
      </c>
      <c r="D6" s="14" t="s">
        <v>84</v>
      </c>
      <c r="E6" s="14" t="s">
        <v>84</v>
      </c>
      <c r="F6" s="14" t="s">
        <v>84</v>
      </c>
      <c r="G6" s="14" t="s">
        <v>84</v>
      </c>
      <c r="I6" s="41"/>
      <c r="J6" s="23" t="s">
        <v>41</v>
      </c>
      <c r="K6" s="24" t="s">
        <v>84</v>
      </c>
      <c r="L6" s="25"/>
      <c r="M6" s="26" t="s">
        <v>84</v>
      </c>
      <c r="N6" s="25"/>
      <c r="O6" s="26" t="s">
        <v>84</v>
      </c>
      <c r="P6" s="25"/>
      <c r="Q6" s="26" t="s">
        <v>84</v>
      </c>
      <c r="R6" s="25"/>
      <c r="S6" s="22"/>
      <c r="U6" s="32" t="s">
        <v>12</v>
      </c>
      <c r="V6" s="23"/>
      <c r="W6" s="24" t="s">
        <v>84</v>
      </c>
      <c r="X6" s="25" t="s">
        <v>84</v>
      </c>
      <c r="Y6" s="26" t="s">
        <v>84</v>
      </c>
      <c r="Z6" s="25" t="s">
        <v>84</v>
      </c>
      <c r="AA6" s="26" t="s">
        <v>84</v>
      </c>
      <c r="AB6" s="25" t="s">
        <v>84</v>
      </c>
      <c r="AC6" s="26" t="s">
        <v>84</v>
      </c>
      <c r="AD6" s="25" t="s">
        <v>84</v>
      </c>
    </row>
    <row r="7" spans="1:30" x14ac:dyDescent="0.2">
      <c r="B7" s="14" t="s">
        <v>99</v>
      </c>
      <c r="C7" s="15" t="s">
        <v>61</v>
      </c>
      <c r="D7" s="14" t="s">
        <v>84</v>
      </c>
      <c r="E7" s="14" t="s">
        <v>84</v>
      </c>
      <c r="F7" s="14" t="s">
        <v>84</v>
      </c>
      <c r="G7" s="14" t="s">
        <v>84</v>
      </c>
      <c r="I7" s="41"/>
      <c r="J7" s="23" t="s">
        <v>67</v>
      </c>
      <c r="K7" s="24" t="s">
        <v>83</v>
      </c>
      <c r="L7" s="25"/>
      <c r="M7" s="26" t="s">
        <v>84</v>
      </c>
      <c r="N7" s="25"/>
      <c r="O7" s="26" t="s">
        <v>83</v>
      </c>
      <c r="P7" s="25"/>
      <c r="Q7" s="26" t="s">
        <v>83</v>
      </c>
      <c r="R7" s="25"/>
      <c r="S7" s="22"/>
      <c r="U7" s="32" t="s">
        <v>18</v>
      </c>
      <c r="V7" s="23"/>
      <c r="W7" s="24" t="s">
        <v>84</v>
      </c>
      <c r="X7" s="25" t="s">
        <v>84</v>
      </c>
      <c r="Y7" s="26" t="s">
        <v>84</v>
      </c>
      <c r="Z7" s="25" t="s">
        <v>84</v>
      </c>
      <c r="AA7" s="26" t="s">
        <v>84</v>
      </c>
      <c r="AB7" s="25" t="s">
        <v>84</v>
      </c>
      <c r="AC7" s="26" t="s">
        <v>83</v>
      </c>
      <c r="AD7" s="25" t="s">
        <v>84</v>
      </c>
    </row>
    <row r="8" spans="1:30" x14ac:dyDescent="0.2">
      <c r="B8" s="14" t="s">
        <v>99</v>
      </c>
      <c r="C8" s="15" t="s">
        <v>75</v>
      </c>
      <c r="D8" s="14" t="s">
        <v>83</v>
      </c>
      <c r="E8" s="14" t="s">
        <v>84</v>
      </c>
      <c r="F8" s="14" t="s">
        <v>84</v>
      </c>
      <c r="G8" s="14" t="s">
        <v>83</v>
      </c>
      <c r="I8" s="41" t="s">
        <v>11</v>
      </c>
      <c r="J8" s="23" t="s">
        <v>85</v>
      </c>
      <c r="K8" s="24"/>
      <c r="L8" s="25"/>
      <c r="M8" s="26"/>
      <c r="N8" s="25" t="s">
        <v>84</v>
      </c>
      <c r="O8" s="26"/>
      <c r="P8" s="25"/>
      <c r="Q8" s="26"/>
      <c r="R8" s="25"/>
      <c r="S8" s="22"/>
      <c r="U8" s="32" t="s">
        <v>96</v>
      </c>
      <c r="V8" s="23"/>
      <c r="W8" s="24" t="s">
        <v>84</v>
      </c>
      <c r="X8" s="25" t="s">
        <v>84</v>
      </c>
      <c r="Y8" s="26" t="s">
        <v>84</v>
      </c>
      <c r="Z8" s="25" t="s">
        <v>84</v>
      </c>
      <c r="AA8" s="26" t="s">
        <v>83</v>
      </c>
      <c r="AB8" s="25" t="s">
        <v>84</v>
      </c>
      <c r="AC8" s="26" t="s">
        <v>84</v>
      </c>
      <c r="AD8" s="25" t="s">
        <v>84</v>
      </c>
    </row>
    <row r="9" spans="1:30" x14ac:dyDescent="0.2">
      <c r="B9" s="14" t="s">
        <v>99</v>
      </c>
      <c r="C9" s="15" t="s">
        <v>71</v>
      </c>
      <c r="D9" s="14" t="s">
        <v>84</v>
      </c>
      <c r="E9" s="14" t="s">
        <v>84</v>
      </c>
      <c r="F9" s="14" t="s">
        <v>83</v>
      </c>
      <c r="G9" s="14" t="s">
        <v>83</v>
      </c>
      <c r="I9" s="41"/>
      <c r="J9" s="23" t="s">
        <v>43</v>
      </c>
      <c r="K9" s="24" t="s">
        <v>84</v>
      </c>
      <c r="L9" s="25"/>
      <c r="M9" s="26" t="s">
        <v>84</v>
      </c>
      <c r="N9" s="25"/>
      <c r="O9" s="26" t="s">
        <v>83</v>
      </c>
      <c r="P9" s="25" t="s">
        <v>84</v>
      </c>
      <c r="Q9" s="26" t="s">
        <v>83</v>
      </c>
      <c r="R9" s="25"/>
      <c r="S9" s="22"/>
      <c r="U9" s="27" t="s">
        <v>101</v>
      </c>
      <c r="V9" s="23" t="s">
        <v>63</v>
      </c>
      <c r="W9" s="24"/>
      <c r="X9" s="25" t="s">
        <v>84</v>
      </c>
      <c r="Y9" s="26"/>
      <c r="Z9" s="25"/>
      <c r="AA9" s="26"/>
      <c r="AB9" s="25"/>
      <c r="AC9" s="26"/>
      <c r="AD9" s="25"/>
    </row>
    <row r="10" spans="1:30" x14ac:dyDescent="0.2">
      <c r="B10" s="14" t="s">
        <v>99</v>
      </c>
      <c r="C10" s="15" t="s">
        <v>66</v>
      </c>
      <c r="D10" s="14" t="s">
        <v>83</v>
      </c>
      <c r="E10" s="14" t="s">
        <v>83</v>
      </c>
      <c r="F10" s="14" t="s">
        <v>84</v>
      </c>
      <c r="G10" s="14" t="s">
        <v>83</v>
      </c>
      <c r="I10" s="41"/>
      <c r="J10" s="23" t="s">
        <v>92</v>
      </c>
      <c r="K10" s="24"/>
      <c r="L10" s="25" t="s">
        <v>84</v>
      </c>
      <c r="M10" s="26"/>
      <c r="N10" s="25" t="s">
        <v>84</v>
      </c>
      <c r="O10" s="26"/>
      <c r="P10" s="25" t="s">
        <v>84</v>
      </c>
      <c r="Q10" s="26"/>
      <c r="R10" s="25" t="s">
        <v>84</v>
      </c>
      <c r="S10" s="22"/>
      <c r="U10" s="27" t="s">
        <v>100</v>
      </c>
      <c r="V10" s="23" t="s">
        <v>91</v>
      </c>
      <c r="W10" s="24"/>
      <c r="X10" s="25"/>
      <c r="Y10" s="26"/>
      <c r="Z10" s="25" t="s">
        <v>84</v>
      </c>
      <c r="AA10" s="26"/>
      <c r="AB10" s="25"/>
      <c r="AC10" s="26"/>
      <c r="AD10" s="25"/>
    </row>
    <row r="11" spans="1:30" x14ac:dyDescent="0.2">
      <c r="B11" s="14" t="s">
        <v>99</v>
      </c>
      <c r="C11" s="15" t="s">
        <v>72</v>
      </c>
      <c r="D11" s="14" t="s">
        <v>83</v>
      </c>
      <c r="E11" s="14" t="s">
        <v>84</v>
      </c>
      <c r="F11" s="14" t="s">
        <v>83</v>
      </c>
      <c r="G11" s="14" t="s">
        <v>83</v>
      </c>
      <c r="I11" s="41"/>
      <c r="J11" s="23" t="s">
        <v>93</v>
      </c>
      <c r="K11" s="24"/>
      <c r="L11" s="25" t="s">
        <v>84</v>
      </c>
      <c r="M11" s="26"/>
      <c r="N11" s="25" t="s">
        <v>84</v>
      </c>
      <c r="O11" s="26"/>
      <c r="P11" s="25" t="s">
        <v>84</v>
      </c>
      <c r="Q11" s="26"/>
      <c r="R11" s="25" t="s">
        <v>84</v>
      </c>
      <c r="S11" s="22"/>
      <c r="U11" s="32" t="s">
        <v>99</v>
      </c>
      <c r="V11" s="23"/>
      <c r="W11" s="24" t="s">
        <v>84</v>
      </c>
      <c r="X11" s="25" t="s">
        <v>84</v>
      </c>
      <c r="Y11" s="26" t="s">
        <v>84</v>
      </c>
      <c r="Z11" s="25" t="s">
        <v>84</v>
      </c>
      <c r="AA11" s="26" t="s">
        <v>84</v>
      </c>
      <c r="AB11" s="25" t="s">
        <v>84</v>
      </c>
      <c r="AC11" s="26" t="s">
        <v>84</v>
      </c>
      <c r="AD11" s="25" t="s">
        <v>84</v>
      </c>
    </row>
    <row r="12" spans="1:30" x14ac:dyDescent="0.2">
      <c r="B12" s="14" t="s">
        <v>98</v>
      </c>
      <c r="C12" s="15" t="s">
        <v>46</v>
      </c>
      <c r="D12" s="14" t="s">
        <v>84</v>
      </c>
      <c r="E12" s="14" t="s">
        <v>84</v>
      </c>
      <c r="F12" s="14" t="s">
        <v>84</v>
      </c>
      <c r="G12" s="14" t="s">
        <v>84</v>
      </c>
      <c r="I12" s="41"/>
      <c r="J12" s="23" t="s">
        <v>55</v>
      </c>
      <c r="K12" s="24" t="s">
        <v>84</v>
      </c>
      <c r="L12" s="25"/>
      <c r="M12" s="26" t="s">
        <v>84</v>
      </c>
      <c r="N12" s="25"/>
      <c r="O12" s="26" t="s">
        <v>84</v>
      </c>
      <c r="P12" s="25"/>
      <c r="Q12" s="26" t="s">
        <v>84</v>
      </c>
      <c r="R12" s="25"/>
      <c r="S12" s="22"/>
      <c r="U12" s="32" t="s">
        <v>14</v>
      </c>
      <c r="V12" s="23"/>
      <c r="W12" s="24" t="s">
        <v>84</v>
      </c>
      <c r="X12" s="25" t="s">
        <v>84</v>
      </c>
      <c r="Y12" s="26" t="s">
        <v>84</v>
      </c>
      <c r="Z12" s="25" t="s">
        <v>84</v>
      </c>
      <c r="AA12" s="26" t="s">
        <v>84</v>
      </c>
      <c r="AB12" s="25" t="s">
        <v>84</v>
      </c>
      <c r="AC12" s="26" t="s">
        <v>84</v>
      </c>
      <c r="AD12" s="25" t="s">
        <v>84</v>
      </c>
    </row>
    <row r="13" spans="1:30" x14ac:dyDescent="0.2">
      <c r="B13" s="14" t="s">
        <v>98</v>
      </c>
      <c r="C13" s="15" t="s">
        <v>45</v>
      </c>
      <c r="D13" s="14" t="s">
        <v>84</v>
      </c>
      <c r="E13" s="14" t="s">
        <v>83</v>
      </c>
      <c r="F13" s="14" t="s">
        <v>84</v>
      </c>
      <c r="G13" s="14" t="s">
        <v>83</v>
      </c>
      <c r="I13" s="41" t="s">
        <v>12</v>
      </c>
      <c r="J13" s="23" t="s">
        <v>51</v>
      </c>
      <c r="K13" s="24" t="s">
        <v>84</v>
      </c>
      <c r="L13" s="25"/>
      <c r="M13" s="26" t="s">
        <v>84</v>
      </c>
      <c r="N13" s="25"/>
      <c r="O13" s="26" t="s">
        <v>83</v>
      </c>
      <c r="P13" s="25"/>
      <c r="Q13" s="26" t="s">
        <v>83</v>
      </c>
      <c r="R13" s="25"/>
      <c r="S13" s="22"/>
      <c r="U13" s="32" t="s">
        <v>77</v>
      </c>
      <c r="V13" s="23"/>
      <c r="W13" s="24" t="s">
        <v>84</v>
      </c>
      <c r="X13" s="25" t="s">
        <v>84</v>
      </c>
      <c r="Y13" s="26" t="s">
        <v>84</v>
      </c>
      <c r="Z13" s="25" t="s">
        <v>84</v>
      </c>
      <c r="AA13" s="26" t="s">
        <v>84</v>
      </c>
      <c r="AB13" s="25" t="s">
        <v>84</v>
      </c>
      <c r="AC13" s="26"/>
      <c r="AD13" s="25"/>
    </row>
    <row r="14" spans="1:30" x14ac:dyDescent="0.2">
      <c r="B14" s="14" t="s">
        <v>98</v>
      </c>
      <c r="C14" s="15" t="s">
        <v>47</v>
      </c>
      <c r="D14" s="14" t="s">
        <v>83</v>
      </c>
      <c r="E14" s="14" t="s">
        <v>84</v>
      </c>
      <c r="F14" s="14" t="s">
        <v>83</v>
      </c>
      <c r="G14" s="14" t="s">
        <v>83</v>
      </c>
      <c r="I14" s="41"/>
      <c r="J14" s="23" t="s">
        <v>50</v>
      </c>
      <c r="K14" s="24" t="s">
        <v>83</v>
      </c>
      <c r="L14" s="25"/>
      <c r="M14" s="26" t="s">
        <v>83</v>
      </c>
      <c r="N14" s="25"/>
      <c r="O14" s="26" t="s">
        <v>84</v>
      </c>
      <c r="P14" s="25"/>
      <c r="Q14" s="26" t="s">
        <v>83</v>
      </c>
      <c r="R14" s="25"/>
      <c r="S14" s="22"/>
      <c r="U14" s="27" t="s">
        <v>19</v>
      </c>
      <c r="V14" s="23"/>
      <c r="W14" s="24"/>
      <c r="X14" s="25" t="s">
        <v>84</v>
      </c>
      <c r="Y14" s="26"/>
      <c r="Z14" s="25" t="s">
        <v>84</v>
      </c>
      <c r="AA14" s="26"/>
      <c r="AB14" s="25"/>
      <c r="AC14" s="26"/>
      <c r="AD14" s="25"/>
    </row>
    <row r="15" spans="1:30" x14ac:dyDescent="0.2">
      <c r="B15" s="14" t="s">
        <v>98</v>
      </c>
      <c r="C15" s="15" t="s">
        <v>54</v>
      </c>
      <c r="D15" s="14" t="s">
        <v>83</v>
      </c>
      <c r="E15" s="14" t="s">
        <v>84</v>
      </c>
      <c r="F15" s="14" t="s">
        <v>84</v>
      </c>
      <c r="G15" s="14" t="s">
        <v>83</v>
      </c>
      <c r="I15" s="41"/>
      <c r="J15" s="23" t="s">
        <v>46</v>
      </c>
      <c r="K15" s="24" t="s">
        <v>84</v>
      </c>
      <c r="L15" s="25" t="s">
        <v>84</v>
      </c>
      <c r="M15" s="26" t="s">
        <v>84</v>
      </c>
      <c r="N15" s="25" t="s">
        <v>84</v>
      </c>
      <c r="O15" s="26" t="s">
        <v>83</v>
      </c>
      <c r="P15" s="25" t="s">
        <v>84</v>
      </c>
      <c r="Q15" s="26" t="s">
        <v>83</v>
      </c>
      <c r="R15" s="25" t="s">
        <v>84</v>
      </c>
      <c r="S15" s="22"/>
      <c r="U15" s="33" t="s">
        <v>80</v>
      </c>
      <c r="V15" s="28"/>
      <c r="W15" s="29" t="s">
        <v>84</v>
      </c>
      <c r="X15" s="30" t="s">
        <v>84</v>
      </c>
      <c r="Y15" s="31" t="s">
        <v>84</v>
      </c>
      <c r="Z15" s="30" t="s">
        <v>84</v>
      </c>
      <c r="AA15" s="31" t="s">
        <v>83</v>
      </c>
      <c r="AB15" s="30"/>
      <c r="AC15" s="31" t="s">
        <v>83</v>
      </c>
      <c r="AD15" s="30" t="s">
        <v>84</v>
      </c>
    </row>
    <row r="16" spans="1:30" x14ac:dyDescent="0.2">
      <c r="B16" s="14" t="s">
        <v>97</v>
      </c>
      <c r="C16" s="15" t="s">
        <v>52</v>
      </c>
      <c r="D16" s="14" t="s">
        <v>84</v>
      </c>
      <c r="E16" s="14" t="s">
        <v>84</v>
      </c>
      <c r="F16" s="14" t="s">
        <v>84</v>
      </c>
      <c r="G16" s="14" t="s">
        <v>84</v>
      </c>
      <c r="I16" s="41"/>
      <c r="J16" s="23" t="s">
        <v>45</v>
      </c>
      <c r="K16" s="24" t="s">
        <v>84</v>
      </c>
      <c r="L16" s="25" t="s">
        <v>84</v>
      </c>
      <c r="M16" s="26" t="s">
        <v>83</v>
      </c>
      <c r="N16" s="25"/>
      <c r="O16" s="26" t="s">
        <v>83</v>
      </c>
      <c r="P16" s="25" t="s">
        <v>84</v>
      </c>
      <c r="Q16" s="26" t="s">
        <v>84</v>
      </c>
      <c r="R16" s="25"/>
      <c r="S16" s="22"/>
      <c r="W16" s="14" t="s">
        <v>83</v>
      </c>
      <c r="AA16" s="14" t="s">
        <v>83</v>
      </c>
      <c r="AC16" s="14" t="s">
        <v>83</v>
      </c>
    </row>
    <row r="17" spans="2:19" x14ac:dyDescent="0.2">
      <c r="B17" s="14" t="s">
        <v>97</v>
      </c>
      <c r="C17" s="15" t="s">
        <v>90</v>
      </c>
      <c r="D17" s="14" t="s">
        <v>83</v>
      </c>
      <c r="E17" s="14" t="s">
        <v>84</v>
      </c>
      <c r="F17" s="14" t="s">
        <v>83</v>
      </c>
      <c r="G17" s="14" t="s">
        <v>83</v>
      </c>
      <c r="I17" s="41"/>
      <c r="J17" s="23" t="s">
        <v>47</v>
      </c>
      <c r="K17" s="24" t="s">
        <v>84</v>
      </c>
      <c r="L17" s="25"/>
      <c r="M17" s="26" t="s">
        <v>84</v>
      </c>
      <c r="N17" s="25" t="s">
        <v>84</v>
      </c>
      <c r="O17" s="26" t="s">
        <v>83</v>
      </c>
      <c r="P17" s="25"/>
      <c r="Q17" s="26" t="s">
        <v>83</v>
      </c>
      <c r="R17" s="25"/>
      <c r="S17" s="22"/>
    </row>
    <row r="18" spans="2:19" x14ac:dyDescent="0.2">
      <c r="B18" s="14" t="s">
        <v>96</v>
      </c>
      <c r="C18" s="15" t="s">
        <v>58</v>
      </c>
      <c r="D18" s="14" t="s">
        <v>84</v>
      </c>
      <c r="E18" s="14" t="s">
        <v>83</v>
      </c>
      <c r="F18" s="14" t="s">
        <v>83</v>
      </c>
      <c r="G18" s="14" t="s">
        <v>83</v>
      </c>
      <c r="I18" s="41"/>
      <c r="J18" s="23" t="s">
        <v>70</v>
      </c>
      <c r="K18" s="24" t="s">
        <v>83</v>
      </c>
      <c r="L18" s="25"/>
      <c r="M18" s="26" t="s">
        <v>84</v>
      </c>
      <c r="N18" s="25"/>
      <c r="O18" s="26" t="s">
        <v>83</v>
      </c>
      <c r="P18" s="25"/>
      <c r="Q18" s="26" t="s">
        <v>83</v>
      </c>
      <c r="R18" s="25"/>
      <c r="S18" s="22"/>
    </row>
    <row r="19" spans="2:19" x14ac:dyDescent="0.2">
      <c r="B19" s="14" t="s">
        <v>96</v>
      </c>
      <c r="C19" s="15" t="s">
        <v>59</v>
      </c>
      <c r="D19" s="14" t="s">
        <v>83</v>
      </c>
      <c r="E19" s="14" t="s">
        <v>84</v>
      </c>
      <c r="F19" s="14" t="s">
        <v>84</v>
      </c>
      <c r="G19" s="14" t="s">
        <v>84</v>
      </c>
      <c r="I19" s="41"/>
      <c r="J19" s="23" t="s">
        <v>54</v>
      </c>
      <c r="K19" s="24" t="s">
        <v>84</v>
      </c>
      <c r="L19" s="25"/>
      <c r="M19" s="26" t="s">
        <v>84</v>
      </c>
      <c r="N19" s="25" t="s">
        <v>84</v>
      </c>
      <c r="O19" s="26" t="s">
        <v>83</v>
      </c>
      <c r="P19" s="25" t="s">
        <v>84</v>
      </c>
      <c r="Q19" s="26" t="s">
        <v>84</v>
      </c>
      <c r="R19" s="25"/>
      <c r="S19" s="22"/>
    </row>
    <row r="20" spans="2:19" x14ac:dyDescent="0.2">
      <c r="B20" s="14" t="s">
        <v>101</v>
      </c>
      <c r="C20" s="15" t="s">
        <v>63</v>
      </c>
      <c r="D20" s="14" t="s">
        <v>84</v>
      </c>
      <c r="E20" s="14" t="s">
        <v>83</v>
      </c>
      <c r="F20" s="14" t="s">
        <v>83</v>
      </c>
      <c r="G20" s="14" t="s">
        <v>83</v>
      </c>
      <c r="I20" s="41" t="s">
        <v>18</v>
      </c>
      <c r="J20" s="23" t="s">
        <v>48</v>
      </c>
      <c r="K20" s="24" t="s">
        <v>83</v>
      </c>
      <c r="L20" s="25"/>
      <c r="M20" s="26" t="s">
        <v>84</v>
      </c>
      <c r="N20" s="25"/>
      <c r="O20" s="26" t="s">
        <v>84</v>
      </c>
      <c r="P20" s="25"/>
      <c r="Q20" s="26" t="s">
        <v>83</v>
      </c>
      <c r="R20" s="25"/>
      <c r="S20" s="22"/>
    </row>
    <row r="21" spans="2:19" x14ac:dyDescent="0.2">
      <c r="B21" s="14" t="s">
        <v>100</v>
      </c>
      <c r="C21" s="15" t="s">
        <v>91</v>
      </c>
      <c r="D21" s="14" t="s">
        <v>83</v>
      </c>
      <c r="E21" s="14" t="s">
        <v>84</v>
      </c>
      <c r="F21" s="14" t="s">
        <v>83</v>
      </c>
      <c r="G21" s="14" t="s">
        <v>83</v>
      </c>
      <c r="I21" s="41"/>
      <c r="J21" s="23" t="s">
        <v>56</v>
      </c>
      <c r="K21" s="24" t="s">
        <v>84</v>
      </c>
      <c r="L21" s="25"/>
      <c r="M21" s="26" t="s">
        <v>84</v>
      </c>
      <c r="N21" s="25"/>
      <c r="O21" s="26" t="s">
        <v>83</v>
      </c>
      <c r="P21" s="25"/>
      <c r="Q21" s="26" t="s">
        <v>83</v>
      </c>
      <c r="R21" s="25"/>
      <c r="S21" s="22"/>
    </row>
    <row r="22" spans="2:19" x14ac:dyDescent="0.2">
      <c r="B22" s="14" t="s">
        <v>14</v>
      </c>
      <c r="C22" s="15" t="s">
        <v>87</v>
      </c>
      <c r="D22" s="14" t="s">
        <v>84</v>
      </c>
      <c r="E22" s="14" t="s">
        <v>84</v>
      </c>
      <c r="F22" s="14" t="s">
        <v>84</v>
      </c>
      <c r="G22" s="14" t="s">
        <v>84</v>
      </c>
      <c r="I22" s="41"/>
      <c r="J22" s="23" t="s">
        <v>52</v>
      </c>
      <c r="K22" s="24" t="s">
        <v>84</v>
      </c>
      <c r="L22" s="25" t="s">
        <v>84</v>
      </c>
      <c r="M22" s="26" t="s">
        <v>84</v>
      </c>
      <c r="N22" s="25" t="s">
        <v>84</v>
      </c>
      <c r="O22" s="26" t="s">
        <v>83</v>
      </c>
      <c r="P22" s="25" t="s">
        <v>84</v>
      </c>
      <c r="Q22" s="26" t="s">
        <v>83</v>
      </c>
      <c r="R22" s="25" t="s">
        <v>84</v>
      </c>
      <c r="S22" s="22"/>
    </row>
    <row r="23" spans="2:19" x14ac:dyDescent="0.2">
      <c r="B23" s="14" t="s">
        <v>14</v>
      </c>
      <c r="C23" s="15" t="s">
        <v>88</v>
      </c>
      <c r="D23" s="14" t="s">
        <v>84</v>
      </c>
      <c r="E23" s="14" t="s">
        <v>84</v>
      </c>
      <c r="F23" s="14" t="s">
        <v>84</v>
      </c>
      <c r="G23" s="14" t="s">
        <v>84</v>
      </c>
      <c r="I23" s="41"/>
      <c r="J23" s="23" t="s">
        <v>90</v>
      </c>
      <c r="K23" s="24"/>
      <c r="L23" s="25"/>
      <c r="M23" s="26"/>
      <c r="N23" s="25" t="s">
        <v>84</v>
      </c>
      <c r="O23" s="26"/>
      <c r="P23" s="25"/>
      <c r="Q23" s="26"/>
      <c r="R23" s="25"/>
      <c r="S23" s="22"/>
    </row>
    <row r="24" spans="2:19" x14ac:dyDescent="0.2">
      <c r="B24" s="14" t="s">
        <v>14</v>
      </c>
      <c r="C24" s="15" t="s">
        <v>73</v>
      </c>
      <c r="D24" s="14" t="s">
        <v>84</v>
      </c>
      <c r="E24" s="14" t="s">
        <v>83</v>
      </c>
      <c r="F24" s="14" t="s">
        <v>83</v>
      </c>
      <c r="G24" s="14" t="s">
        <v>83</v>
      </c>
      <c r="I24" s="41"/>
      <c r="J24" s="23" t="s">
        <v>49</v>
      </c>
      <c r="K24" s="24" t="s">
        <v>84</v>
      </c>
      <c r="L24" s="25"/>
      <c r="M24" s="26" t="s">
        <v>84</v>
      </c>
      <c r="N24" s="25"/>
      <c r="O24" s="26" t="s">
        <v>83</v>
      </c>
      <c r="P24" s="25"/>
      <c r="Q24" s="26" t="s">
        <v>83</v>
      </c>
      <c r="R24" s="25"/>
      <c r="S24" s="22"/>
    </row>
    <row r="25" spans="2:19" x14ac:dyDescent="0.2">
      <c r="B25" s="14" t="s">
        <v>14</v>
      </c>
      <c r="C25" s="15" t="s">
        <v>74</v>
      </c>
      <c r="D25" s="14" t="s">
        <v>84</v>
      </c>
      <c r="E25" s="14" t="s">
        <v>84</v>
      </c>
      <c r="F25" s="14" t="s">
        <v>84</v>
      </c>
      <c r="G25" s="14" t="s">
        <v>84</v>
      </c>
      <c r="I25" s="41"/>
      <c r="J25" s="23" t="s">
        <v>79</v>
      </c>
      <c r="K25" s="24" t="s">
        <v>83</v>
      </c>
      <c r="L25" s="25"/>
      <c r="M25" s="26" t="s">
        <v>84</v>
      </c>
      <c r="N25" s="25"/>
      <c r="O25" s="26" t="s">
        <v>83</v>
      </c>
      <c r="P25" s="25"/>
      <c r="Q25" s="26" t="s">
        <v>83</v>
      </c>
      <c r="R25" s="25"/>
      <c r="S25" s="22"/>
    </row>
    <row r="26" spans="2:19" x14ac:dyDescent="0.2">
      <c r="B26" s="14" t="s">
        <v>14</v>
      </c>
      <c r="C26" s="15" t="s">
        <v>64</v>
      </c>
      <c r="D26" s="14" t="s">
        <v>83</v>
      </c>
      <c r="E26" s="14" t="s">
        <v>83</v>
      </c>
      <c r="F26" s="14" t="s">
        <v>83</v>
      </c>
      <c r="G26" s="14" t="s">
        <v>84</v>
      </c>
      <c r="I26" s="41" t="s">
        <v>96</v>
      </c>
      <c r="J26" s="23" t="s">
        <v>58</v>
      </c>
      <c r="K26" s="24" t="s">
        <v>84</v>
      </c>
      <c r="L26" s="25" t="s">
        <v>84</v>
      </c>
      <c r="M26" s="26" t="s">
        <v>83</v>
      </c>
      <c r="N26" s="25"/>
      <c r="O26" s="26" t="s">
        <v>83</v>
      </c>
      <c r="P26" s="25"/>
      <c r="Q26" s="26" t="s">
        <v>83</v>
      </c>
      <c r="R26" s="25"/>
      <c r="S26" s="22"/>
    </row>
    <row r="27" spans="2:19" x14ac:dyDescent="0.2">
      <c r="B27" s="14" t="s">
        <v>14</v>
      </c>
      <c r="C27" s="15" t="s">
        <v>53</v>
      </c>
      <c r="D27" s="14" t="s">
        <v>84</v>
      </c>
      <c r="E27" s="14" t="s">
        <v>84</v>
      </c>
      <c r="F27" s="14" t="s">
        <v>84</v>
      </c>
      <c r="G27" s="14" t="s">
        <v>84</v>
      </c>
      <c r="I27" s="41"/>
      <c r="J27" s="23" t="s">
        <v>59</v>
      </c>
      <c r="K27" s="24" t="s">
        <v>84</v>
      </c>
      <c r="L27" s="25"/>
      <c r="M27" s="26" t="s">
        <v>84</v>
      </c>
      <c r="N27" s="25" t="s">
        <v>84</v>
      </c>
      <c r="O27" s="26" t="s">
        <v>83</v>
      </c>
      <c r="P27" s="25" t="s">
        <v>84</v>
      </c>
      <c r="Q27" s="26" t="s">
        <v>84</v>
      </c>
      <c r="R27" s="25" t="s">
        <v>84</v>
      </c>
      <c r="S27" s="22"/>
    </row>
    <row r="28" spans="2:19" x14ac:dyDescent="0.2">
      <c r="B28" s="14" t="s">
        <v>77</v>
      </c>
      <c r="C28" s="15" t="s">
        <v>86</v>
      </c>
      <c r="D28" s="14" t="s">
        <v>83</v>
      </c>
      <c r="E28" s="14" t="s">
        <v>83</v>
      </c>
      <c r="F28" s="14" t="s">
        <v>84</v>
      </c>
      <c r="G28" s="14" t="s">
        <v>83</v>
      </c>
      <c r="I28" s="27" t="s">
        <v>101</v>
      </c>
      <c r="J28" s="23" t="s">
        <v>63</v>
      </c>
      <c r="K28" s="24"/>
      <c r="L28" s="25" t="s">
        <v>84</v>
      </c>
      <c r="M28" s="26"/>
      <c r="N28" s="25"/>
      <c r="O28" s="26"/>
      <c r="P28" s="25"/>
      <c r="Q28" s="26"/>
      <c r="R28" s="25"/>
      <c r="S28" s="22"/>
    </row>
    <row r="29" spans="2:19" x14ac:dyDescent="0.2">
      <c r="B29" s="14" t="s">
        <v>77</v>
      </c>
      <c r="C29" s="15" t="s">
        <v>89</v>
      </c>
      <c r="D29" s="14" t="s">
        <v>83</v>
      </c>
      <c r="E29" s="14" t="s">
        <v>84</v>
      </c>
      <c r="F29" s="14" t="s">
        <v>83</v>
      </c>
      <c r="G29" s="14" t="s">
        <v>83</v>
      </c>
      <c r="I29" s="27" t="s">
        <v>100</v>
      </c>
      <c r="J29" s="23" t="s">
        <v>91</v>
      </c>
      <c r="K29" s="24"/>
      <c r="L29" s="25"/>
      <c r="M29" s="26"/>
      <c r="N29" s="25" t="s">
        <v>84</v>
      </c>
      <c r="O29" s="26"/>
      <c r="P29" s="25"/>
      <c r="Q29" s="26"/>
      <c r="R29" s="25"/>
      <c r="S29" s="22"/>
    </row>
    <row r="30" spans="2:19" x14ac:dyDescent="0.2">
      <c r="B30" s="14" t="s">
        <v>77</v>
      </c>
      <c r="C30" s="15" t="s">
        <v>94</v>
      </c>
      <c r="D30" s="14" t="s">
        <v>83</v>
      </c>
      <c r="E30" s="14" t="s">
        <v>84</v>
      </c>
      <c r="F30" s="14" t="s">
        <v>84</v>
      </c>
      <c r="G30" s="14" t="s">
        <v>83</v>
      </c>
      <c r="I30" s="41" t="s">
        <v>99</v>
      </c>
      <c r="J30" s="23" t="s">
        <v>68</v>
      </c>
      <c r="K30" s="24" t="s">
        <v>84</v>
      </c>
      <c r="L30" s="25"/>
      <c r="M30" s="26" t="s">
        <v>84</v>
      </c>
      <c r="N30" s="25"/>
      <c r="O30" s="26" t="s">
        <v>83</v>
      </c>
      <c r="P30" s="25"/>
      <c r="Q30" s="26" t="s">
        <v>83</v>
      </c>
      <c r="R30" s="25"/>
      <c r="S30" s="22"/>
    </row>
    <row r="31" spans="2:19" x14ac:dyDescent="0.2">
      <c r="B31" s="14" t="s">
        <v>77</v>
      </c>
      <c r="C31" s="15" t="s">
        <v>95</v>
      </c>
      <c r="D31" s="14" t="s">
        <v>84</v>
      </c>
      <c r="E31" s="14" t="s">
        <v>84</v>
      </c>
      <c r="F31" s="14" t="s">
        <v>83</v>
      </c>
      <c r="G31" s="14" t="s">
        <v>83</v>
      </c>
      <c r="I31" s="41"/>
      <c r="J31" s="23" t="s">
        <v>104</v>
      </c>
      <c r="K31" s="24" t="s">
        <v>84</v>
      </c>
      <c r="L31" s="25"/>
      <c r="M31" s="26" t="s">
        <v>84</v>
      </c>
      <c r="N31" s="25"/>
      <c r="O31" s="26" t="s">
        <v>84</v>
      </c>
      <c r="P31" s="25"/>
      <c r="Q31" s="26" t="s">
        <v>84</v>
      </c>
      <c r="R31" s="25"/>
      <c r="S31" s="22"/>
    </row>
    <row r="32" spans="2:19" x14ac:dyDescent="0.2">
      <c r="B32" s="14" t="s">
        <v>19</v>
      </c>
      <c r="C32" s="15" t="s">
        <v>19</v>
      </c>
      <c r="D32" s="14" t="s">
        <v>84</v>
      </c>
      <c r="E32" s="14" t="s">
        <v>84</v>
      </c>
      <c r="F32" s="14" t="s">
        <v>83</v>
      </c>
      <c r="G32" s="14" t="s">
        <v>83</v>
      </c>
      <c r="I32" s="41"/>
      <c r="J32" s="23" t="s">
        <v>61</v>
      </c>
      <c r="K32" s="24" t="s">
        <v>84</v>
      </c>
      <c r="L32" s="25" t="s">
        <v>84</v>
      </c>
      <c r="M32" s="26" t="s">
        <v>84</v>
      </c>
      <c r="N32" s="25" t="s">
        <v>84</v>
      </c>
      <c r="O32" s="26" t="s">
        <v>83</v>
      </c>
      <c r="P32" s="25" t="s">
        <v>84</v>
      </c>
      <c r="Q32" s="26" t="s">
        <v>83</v>
      </c>
      <c r="R32" s="25" t="s">
        <v>84</v>
      </c>
      <c r="S32" s="22"/>
    </row>
    <row r="33" spans="2:19" x14ac:dyDescent="0.2">
      <c r="B33" s="14" t="s">
        <v>80</v>
      </c>
      <c r="C33" s="15" t="s">
        <v>76</v>
      </c>
      <c r="D33" s="14" t="s">
        <v>84</v>
      </c>
      <c r="E33" s="14" t="s">
        <v>84</v>
      </c>
      <c r="F33" s="14" t="s">
        <v>83</v>
      </c>
      <c r="G33" s="14" t="s">
        <v>84</v>
      </c>
      <c r="I33" s="41"/>
      <c r="J33" s="23" t="s">
        <v>69</v>
      </c>
      <c r="K33" s="24" t="s">
        <v>83</v>
      </c>
      <c r="L33" s="25"/>
      <c r="M33" s="26" t="s">
        <v>84</v>
      </c>
      <c r="N33" s="25"/>
      <c r="O33" s="26" t="s">
        <v>83</v>
      </c>
      <c r="P33" s="25"/>
      <c r="Q33" s="26" t="s">
        <v>83</v>
      </c>
      <c r="R33" s="25"/>
      <c r="S33" s="22"/>
    </row>
    <row r="34" spans="2:19" x14ac:dyDescent="0.2">
      <c r="I34" s="41"/>
      <c r="J34" s="23" t="s">
        <v>105</v>
      </c>
      <c r="K34" s="24" t="s">
        <v>84</v>
      </c>
      <c r="L34" s="25"/>
      <c r="M34" s="26" t="s">
        <v>84</v>
      </c>
      <c r="N34" s="25"/>
      <c r="O34" s="26" t="s">
        <v>84</v>
      </c>
      <c r="P34" s="25"/>
      <c r="Q34" s="26" t="s">
        <v>84</v>
      </c>
      <c r="R34" s="25"/>
      <c r="S34" s="22"/>
    </row>
    <row r="35" spans="2:19" x14ac:dyDescent="0.2">
      <c r="I35" s="41"/>
      <c r="J35" s="23" t="s">
        <v>75</v>
      </c>
      <c r="K35" s="24" t="s">
        <v>83</v>
      </c>
      <c r="L35" s="25"/>
      <c r="M35" s="26" t="s">
        <v>83</v>
      </c>
      <c r="N35" s="25" t="s">
        <v>84</v>
      </c>
      <c r="O35" s="26" t="s">
        <v>84</v>
      </c>
      <c r="P35" s="25" t="s">
        <v>84</v>
      </c>
      <c r="Q35" s="26" t="s">
        <v>84</v>
      </c>
      <c r="R35" s="25"/>
      <c r="S35" s="22"/>
    </row>
    <row r="36" spans="2:19" x14ac:dyDescent="0.2">
      <c r="I36" s="41"/>
      <c r="J36" s="23" t="s">
        <v>60</v>
      </c>
      <c r="K36" s="24" t="s">
        <v>83</v>
      </c>
      <c r="L36" s="25"/>
      <c r="M36" s="26" t="s">
        <v>83</v>
      </c>
      <c r="N36" s="25"/>
      <c r="O36" s="26" t="s">
        <v>84</v>
      </c>
      <c r="P36" s="25"/>
      <c r="Q36" s="26" t="s">
        <v>84</v>
      </c>
      <c r="R36" s="25"/>
      <c r="S36" s="22"/>
    </row>
    <row r="37" spans="2:19" x14ac:dyDescent="0.2">
      <c r="I37" s="41"/>
      <c r="J37" s="23" t="s">
        <v>57</v>
      </c>
      <c r="K37" s="24" t="s">
        <v>84</v>
      </c>
      <c r="L37" s="25"/>
      <c r="M37" s="26" t="s">
        <v>84</v>
      </c>
      <c r="N37" s="25"/>
      <c r="O37" s="26" t="s">
        <v>84</v>
      </c>
      <c r="P37" s="25"/>
      <c r="Q37" s="26" t="s">
        <v>84</v>
      </c>
      <c r="R37" s="25"/>
      <c r="S37" s="22"/>
    </row>
    <row r="38" spans="2:19" x14ac:dyDescent="0.2">
      <c r="I38" s="41"/>
      <c r="J38" s="23" t="s">
        <v>42</v>
      </c>
      <c r="K38" s="24" t="s">
        <v>83</v>
      </c>
      <c r="L38" s="25"/>
      <c r="M38" s="26" t="s">
        <v>83</v>
      </c>
      <c r="N38" s="25"/>
      <c r="O38" s="26" t="s">
        <v>84</v>
      </c>
      <c r="P38" s="25"/>
      <c r="Q38" s="26" t="s">
        <v>83</v>
      </c>
      <c r="R38" s="25"/>
      <c r="S38" s="22"/>
    </row>
    <row r="39" spans="2:19" x14ac:dyDescent="0.2">
      <c r="I39" s="41"/>
      <c r="J39" s="23" t="s">
        <v>65</v>
      </c>
      <c r="K39" s="24" t="s">
        <v>84</v>
      </c>
      <c r="L39" s="25"/>
      <c r="M39" s="26" t="s">
        <v>84</v>
      </c>
      <c r="N39" s="25"/>
      <c r="O39" s="26" t="s">
        <v>84</v>
      </c>
      <c r="P39" s="25"/>
      <c r="Q39" s="26" t="s">
        <v>84</v>
      </c>
      <c r="R39" s="25"/>
      <c r="S39" s="22"/>
    </row>
    <row r="40" spans="2:19" x14ac:dyDescent="0.2">
      <c r="I40" s="41"/>
      <c r="J40" s="23" t="s">
        <v>71</v>
      </c>
      <c r="K40" s="24" t="s">
        <v>84</v>
      </c>
      <c r="L40" s="25" t="s">
        <v>84</v>
      </c>
      <c r="M40" s="26" t="s">
        <v>84</v>
      </c>
      <c r="N40" s="25" t="s">
        <v>84</v>
      </c>
      <c r="O40" s="26" t="s">
        <v>84</v>
      </c>
      <c r="P40" s="25"/>
      <c r="Q40" s="26" t="s">
        <v>84</v>
      </c>
      <c r="R40" s="25"/>
      <c r="S40" s="22"/>
    </row>
    <row r="41" spans="2:19" x14ac:dyDescent="0.2">
      <c r="I41" s="41"/>
      <c r="J41" s="23" t="s">
        <v>66</v>
      </c>
      <c r="K41" s="24" t="s">
        <v>84</v>
      </c>
      <c r="L41" s="25"/>
      <c r="M41" s="26" t="s">
        <v>83</v>
      </c>
      <c r="N41" s="25"/>
      <c r="O41" s="26" t="s">
        <v>84</v>
      </c>
      <c r="P41" s="25" t="s">
        <v>84</v>
      </c>
      <c r="Q41" s="26" t="s">
        <v>84</v>
      </c>
      <c r="R41" s="25"/>
      <c r="S41" s="22"/>
    </row>
    <row r="42" spans="2:19" x14ac:dyDescent="0.2">
      <c r="I42" s="41"/>
      <c r="J42" s="23" t="s">
        <v>72</v>
      </c>
      <c r="K42" s="24" t="s">
        <v>83</v>
      </c>
      <c r="L42" s="25"/>
      <c r="M42" s="26" t="s">
        <v>84</v>
      </c>
      <c r="N42" s="25" t="s">
        <v>84</v>
      </c>
      <c r="O42" s="26" t="s">
        <v>83</v>
      </c>
      <c r="P42" s="25"/>
      <c r="Q42" s="26" t="s">
        <v>83</v>
      </c>
      <c r="R42" s="25"/>
      <c r="S42" s="22"/>
    </row>
    <row r="43" spans="2:19" x14ac:dyDescent="0.2">
      <c r="I43" s="41"/>
      <c r="J43" s="23" t="s">
        <v>81</v>
      </c>
      <c r="K43" s="24" t="s">
        <v>84</v>
      </c>
      <c r="L43" s="25"/>
      <c r="M43" s="26" t="s">
        <v>84</v>
      </c>
      <c r="N43" s="25"/>
      <c r="O43" s="26" t="s">
        <v>83</v>
      </c>
      <c r="P43" s="25"/>
      <c r="Q43" s="26" t="s">
        <v>83</v>
      </c>
      <c r="R43" s="25"/>
      <c r="S43" s="22"/>
    </row>
    <row r="44" spans="2:19" x14ac:dyDescent="0.2">
      <c r="I44" s="41"/>
      <c r="J44" s="23" t="s">
        <v>82</v>
      </c>
      <c r="K44" s="24" t="s">
        <v>83</v>
      </c>
      <c r="L44" s="25"/>
      <c r="M44" s="26" t="s">
        <v>83</v>
      </c>
      <c r="N44" s="25"/>
      <c r="O44" s="26" t="s">
        <v>83</v>
      </c>
      <c r="P44" s="25"/>
      <c r="Q44" s="26" t="s">
        <v>83</v>
      </c>
      <c r="R44" s="25"/>
      <c r="S44" s="22"/>
    </row>
    <row r="45" spans="2:19" x14ac:dyDescent="0.2">
      <c r="I45" s="41" t="s">
        <v>14</v>
      </c>
      <c r="J45" s="23" t="s">
        <v>87</v>
      </c>
      <c r="K45" s="24"/>
      <c r="L45" s="25" t="s">
        <v>84</v>
      </c>
      <c r="M45" s="26"/>
      <c r="N45" s="25" t="s">
        <v>84</v>
      </c>
      <c r="O45" s="26"/>
      <c r="P45" s="25" t="s">
        <v>84</v>
      </c>
      <c r="Q45" s="26"/>
      <c r="R45" s="25" t="s">
        <v>84</v>
      </c>
      <c r="S45" s="22"/>
    </row>
    <row r="46" spans="2:19" x14ac:dyDescent="0.2">
      <c r="I46" s="41"/>
      <c r="J46" s="23" t="s">
        <v>88</v>
      </c>
      <c r="K46" s="24"/>
      <c r="L46" s="25" t="s">
        <v>84</v>
      </c>
      <c r="M46" s="26"/>
      <c r="N46" s="25" t="s">
        <v>84</v>
      </c>
      <c r="O46" s="26"/>
      <c r="P46" s="25" t="s">
        <v>84</v>
      </c>
      <c r="Q46" s="26"/>
      <c r="R46" s="25" t="s">
        <v>84</v>
      </c>
      <c r="S46" s="22"/>
    </row>
    <row r="47" spans="2:19" x14ac:dyDescent="0.2">
      <c r="I47" s="41"/>
      <c r="J47" s="23" t="s">
        <v>73</v>
      </c>
      <c r="K47" s="24" t="s">
        <v>83</v>
      </c>
      <c r="L47" s="25" t="s">
        <v>84</v>
      </c>
      <c r="M47" s="26" t="s">
        <v>83</v>
      </c>
      <c r="N47" s="25"/>
      <c r="O47" s="26" t="s">
        <v>84</v>
      </c>
      <c r="P47" s="25"/>
      <c r="Q47" s="26" t="s">
        <v>83</v>
      </c>
      <c r="R47" s="25"/>
      <c r="S47" s="22"/>
    </row>
    <row r="48" spans="2:19" x14ac:dyDescent="0.2">
      <c r="I48" s="41"/>
      <c r="J48" s="23" t="s">
        <v>74</v>
      </c>
      <c r="K48" s="24" t="s">
        <v>84</v>
      </c>
      <c r="L48" s="25" t="s">
        <v>84</v>
      </c>
      <c r="M48" s="26" t="s">
        <v>83</v>
      </c>
      <c r="N48" s="25" t="s">
        <v>84</v>
      </c>
      <c r="O48" s="26" t="s">
        <v>83</v>
      </c>
      <c r="P48" s="25" t="s">
        <v>84</v>
      </c>
      <c r="Q48" s="26" t="s">
        <v>83</v>
      </c>
      <c r="R48" s="25" t="s">
        <v>84</v>
      </c>
      <c r="S48" s="22"/>
    </row>
    <row r="49" spans="9:19" x14ac:dyDescent="0.2">
      <c r="I49" s="41"/>
      <c r="J49" s="23" t="s">
        <v>64</v>
      </c>
      <c r="K49" s="24" t="s">
        <v>84</v>
      </c>
      <c r="L49" s="25"/>
      <c r="M49" s="26" t="s">
        <v>84</v>
      </c>
      <c r="N49" s="25"/>
      <c r="O49" s="26" t="s">
        <v>84</v>
      </c>
      <c r="P49" s="25"/>
      <c r="Q49" s="26" t="s">
        <v>84</v>
      </c>
      <c r="R49" s="25" t="s">
        <v>84</v>
      </c>
      <c r="S49" s="22"/>
    </row>
    <row r="50" spans="9:19" x14ac:dyDescent="0.2">
      <c r="I50" s="41"/>
      <c r="J50" s="23" t="s">
        <v>53</v>
      </c>
      <c r="K50" s="24" t="s">
        <v>84</v>
      </c>
      <c r="L50" s="25" t="s">
        <v>84</v>
      </c>
      <c r="M50" s="26" t="s">
        <v>84</v>
      </c>
      <c r="N50" s="25" t="s">
        <v>84</v>
      </c>
      <c r="O50" s="26" t="s">
        <v>83</v>
      </c>
      <c r="P50" s="25" t="s">
        <v>84</v>
      </c>
      <c r="Q50" s="26" t="s">
        <v>83</v>
      </c>
      <c r="R50" s="25" t="s">
        <v>84</v>
      </c>
      <c r="S50" s="22"/>
    </row>
    <row r="51" spans="9:19" x14ac:dyDescent="0.2">
      <c r="I51" s="41" t="s">
        <v>77</v>
      </c>
      <c r="J51" s="23" t="s">
        <v>86</v>
      </c>
      <c r="K51" s="24"/>
      <c r="L51" s="25"/>
      <c r="M51" s="26"/>
      <c r="N51" s="25"/>
      <c r="O51" s="26"/>
      <c r="P51" s="25" t="s">
        <v>84</v>
      </c>
      <c r="Q51" s="26"/>
      <c r="R51" s="25"/>
      <c r="S51" s="22"/>
    </row>
    <row r="52" spans="9:19" x14ac:dyDescent="0.2">
      <c r="I52" s="41"/>
      <c r="J52" s="23" t="s">
        <v>78</v>
      </c>
      <c r="K52" s="24" t="s">
        <v>84</v>
      </c>
      <c r="L52" s="25"/>
      <c r="M52" s="26" t="s">
        <v>84</v>
      </c>
      <c r="N52" s="25"/>
      <c r="O52" s="26" t="s">
        <v>83</v>
      </c>
      <c r="P52" s="25"/>
      <c r="Q52" s="26" t="s">
        <v>83</v>
      </c>
      <c r="R52" s="25"/>
      <c r="S52" s="22"/>
    </row>
    <row r="53" spans="9:19" x14ac:dyDescent="0.2">
      <c r="I53" s="41"/>
      <c r="J53" s="23" t="s">
        <v>89</v>
      </c>
      <c r="K53" s="24"/>
      <c r="L53" s="25"/>
      <c r="M53" s="26"/>
      <c r="N53" s="25" t="s">
        <v>84</v>
      </c>
      <c r="O53" s="26"/>
      <c r="P53" s="25"/>
      <c r="Q53" s="26"/>
      <c r="R53" s="25"/>
      <c r="S53" s="22"/>
    </row>
    <row r="54" spans="9:19" x14ac:dyDescent="0.2">
      <c r="I54" s="41"/>
      <c r="J54" s="23" t="s">
        <v>94</v>
      </c>
      <c r="K54" s="24"/>
      <c r="L54" s="25"/>
      <c r="M54" s="26"/>
      <c r="N54" s="25" t="s">
        <v>84</v>
      </c>
      <c r="O54" s="26"/>
      <c r="P54" s="25" t="s">
        <v>84</v>
      </c>
      <c r="Q54" s="26"/>
      <c r="R54" s="25"/>
      <c r="S54" s="22"/>
    </row>
    <row r="55" spans="9:19" x14ac:dyDescent="0.2">
      <c r="I55" s="41"/>
      <c r="J55" s="23" t="s">
        <v>95</v>
      </c>
      <c r="K55" s="24"/>
      <c r="L55" s="25" t="s">
        <v>84</v>
      </c>
      <c r="M55" s="26"/>
      <c r="N55" s="25" t="s">
        <v>84</v>
      </c>
      <c r="O55" s="26"/>
      <c r="P55" s="25"/>
      <c r="Q55" s="26"/>
      <c r="R55" s="25"/>
      <c r="S55" s="22"/>
    </row>
    <row r="56" spans="9:19" x14ac:dyDescent="0.2">
      <c r="I56" s="41"/>
      <c r="J56" s="23" t="s">
        <v>44</v>
      </c>
      <c r="K56" s="24" t="s">
        <v>83</v>
      </c>
      <c r="L56" s="25"/>
      <c r="M56" s="26" t="s">
        <v>83</v>
      </c>
      <c r="N56" s="25"/>
      <c r="O56" s="26" t="s">
        <v>84</v>
      </c>
      <c r="P56" s="25"/>
      <c r="Q56" s="26" t="s">
        <v>83</v>
      </c>
      <c r="R56" s="25"/>
      <c r="S56" s="22"/>
    </row>
    <row r="57" spans="9:19" x14ac:dyDescent="0.2">
      <c r="I57" s="27" t="s">
        <v>19</v>
      </c>
      <c r="J57" s="23" t="s">
        <v>19</v>
      </c>
      <c r="K57" s="24"/>
      <c r="L57" s="25" t="s">
        <v>84</v>
      </c>
      <c r="M57" s="26"/>
      <c r="N57" s="25" t="s">
        <v>84</v>
      </c>
      <c r="O57" s="26"/>
      <c r="P57" s="25"/>
      <c r="Q57" s="26"/>
      <c r="R57" s="25"/>
      <c r="S57" s="22"/>
    </row>
    <row r="58" spans="9:19" x14ac:dyDescent="0.2">
      <c r="I58" s="41" t="s">
        <v>80</v>
      </c>
      <c r="J58" s="23" t="s">
        <v>62</v>
      </c>
      <c r="K58" s="24" t="s">
        <v>83</v>
      </c>
      <c r="L58" s="25"/>
      <c r="M58" s="26" t="s">
        <v>84</v>
      </c>
      <c r="N58" s="25"/>
      <c r="O58" s="26" t="s">
        <v>83</v>
      </c>
      <c r="P58" s="25"/>
      <c r="Q58" s="26" t="s">
        <v>83</v>
      </c>
      <c r="R58" s="25"/>
      <c r="S58" s="22"/>
    </row>
    <row r="59" spans="9:19" x14ac:dyDescent="0.2">
      <c r="I59" s="42"/>
      <c r="J59" s="28" t="s">
        <v>76</v>
      </c>
      <c r="K59" s="29" t="s">
        <v>84</v>
      </c>
      <c r="L59" s="30" t="s">
        <v>84</v>
      </c>
      <c r="M59" s="31" t="s">
        <v>84</v>
      </c>
      <c r="N59" s="30" t="s">
        <v>84</v>
      </c>
      <c r="O59" s="31" t="s">
        <v>83</v>
      </c>
      <c r="P59" s="30"/>
      <c r="Q59" s="31" t="s">
        <v>83</v>
      </c>
      <c r="R59" s="30" t="s">
        <v>84</v>
      </c>
      <c r="S59" s="22"/>
    </row>
    <row r="60" spans="9:19" x14ac:dyDescent="0.2">
      <c r="K60" s="14" t="s">
        <v>83</v>
      </c>
      <c r="O60" s="14" t="s">
        <v>83</v>
      </c>
      <c r="Q60" s="14" t="s">
        <v>83</v>
      </c>
    </row>
  </sheetData>
  <sortState xmlns:xlrd2="http://schemas.microsoft.com/office/spreadsheetml/2017/richdata2" ref="T1:AC16">
    <sortCondition ref="T1:T16"/>
    <sortCondition ref="U1:U16"/>
  </sortState>
  <mergeCells count="23">
    <mergeCell ref="V1:V3"/>
    <mergeCell ref="W1:AD1"/>
    <mergeCell ref="W2:X2"/>
    <mergeCell ref="Y2:Z2"/>
    <mergeCell ref="AA2:AB2"/>
    <mergeCell ref="AC2:AD2"/>
    <mergeCell ref="I1:I3"/>
    <mergeCell ref="I4:I7"/>
    <mergeCell ref="K1:R1"/>
    <mergeCell ref="I8:I12"/>
    <mergeCell ref="U1:U3"/>
    <mergeCell ref="K2:L2"/>
    <mergeCell ref="M2:N2"/>
    <mergeCell ref="O2:P2"/>
    <mergeCell ref="Q2:R2"/>
    <mergeCell ref="J1:J3"/>
    <mergeCell ref="I58:I59"/>
    <mergeCell ref="I13:I19"/>
    <mergeCell ref="I20:I25"/>
    <mergeCell ref="I26:I27"/>
    <mergeCell ref="I30:I44"/>
    <mergeCell ref="I45:I50"/>
    <mergeCell ref="I51:I5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election activeCell="D34" sqref="D34"/>
    </sheetView>
  </sheetViews>
  <sheetFormatPr baseColWidth="10" defaultColWidth="8.83203125" defaultRowHeight="15" x14ac:dyDescent="0.2"/>
  <sheetData>
    <row r="1" spans="1:1" x14ac:dyDescent="0.2">
      <c r="A1"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1</vt:i4>
      </vt:variant>
    </vt:vector>
  </HeadingPairs>
  <TitlesOfParts>
    <vt:vector size="7" baseType="lpstr">
      <vt:lpstr>RA52016</vt:lpstr>
      <vt:lpstr>Sheet2</vt:lpstr>
      <vt:lpstr>CountLiter2016</vt:lpstr>
      <vt:lpstr>lookup</vt:lpstr>
      <vt:lpstr>tables_presence</vt:lpstr>
      <vt:lpstr>notes</vt:lpstr>
      <vt:lpstr>growth_prey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Zeug</dc:creator>
  <cp:lastModifiedBy>Microsoft Office User</cp:lastModifiedBy>
  <cp:lastPrinted>2017-10-12T17:30:45Z</cp:lastPrinted>
  <dcterms:created xsi:type="dcterms:W3CDTF">2017-10-10T22:48:10Z</dcterms:created>
  <dcterms:modified xsi:type="dcterms:W3CDTF">2022-04-19T23:24:40Z</dcterms:modified>
</cp:coreProperties>
</file>