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consultinginccom.sharepoint.com/sites/IBConsulting/Shared Documents/Project/Indio Water Authority/Model/"/>
    </mc:Choice>
  </mc:AlternateContent>
  <xr:revisionPtr revIDLastSave="3" documentId="8_{1282F22E-1C72-450B-AA1C-6DDAB835CFD2}" xr6:coauthVersionLast="47" xr6:coauthVersionMax="47" xr10:uidLastSave="{3F94575A-C634-44B9-A7B0-290D7DA65E67}"/>
  <bookViews>
    <workbookView xWindow="28680" yWindow="-120" windowWidth="29040" windowHeight="15840" xr2:uid="{7E78A447-EAC9-433B-A94B-104CED30C56B}"/>
  </bookViews>
  <sheets>
    <sheet name="Rates" sheetId="1" r:id="rId1"/>
  </sheets>
  <externalReferences>
    <externalReference r:id="rId2"/>
  </externalReferences>
  <definedNames>
    <definedName name="Agency">'[1]Contact Info'!$A$1</definedName>
    <definedName name="BaseYr">[1]Inputs!$I$1</definedName>
    <definedName name="BillingFreq">'[1]Contact Info'!$C$31</definedName>
    <definedName name="BillingPeriods">'[1]Contact Info'!$D$31</definedName>
    <definedName name="Capacity">OFFSET([1]Dashboard!$I$222,,[1]Dashboard!$F$151,,Display)</definedName>
    <definedName name="Capital">OFFSET([1]Dashboard!$I$163,,[1]Dashboard!$F$151,,Display)</definedName>
    <definedName name="Cashflow">OFFSET([1]Dashboard!$I$169,,[1]Dashboard!$F$151,,Display)</definedName>
    <definedName name="ChartYrs">OFFSET([1]Dashboard!$I$153,,[1]Dashboard!$F$151,,Display)</definedName>
    <definedName name="CurrentRev">OFFSET([1]Dashboard!$I$166,,[1]Dashboard!$F$151,,Display)</definedName>
    <definedName name="Debt">OFFSET([1]Dashboard!$I$162,,[1]Dashboard!$F$151,,Display)</definedName>
    <definedName name="DebtFunded">OFFSET([1]Dashboard!$I$223,,[1]Dashboard!$F$151,,Display)</definedName>
    <definedName name="Display">[1]Dashboard!$E$25</definedName>
    <definedName name="EndingBal">OFFSET([1]Dashboard!$I$259,,[1]Dashboard!$F$151,,Display)</definedName>
    <definedName name="Expense1">OFFSET([1]Dashboard!$I$154,,[1]Dashboard!$F$151,,Display)</definedName>
    <definedName name="Expense2">OFFSET([1]Dashboard!$I$155,,[1]Dashboard!$F$151,,Display)</definedName>
    <definedName name="Expense3">OFFSET([1]Dashboard!$I$156,,[1]Dashboard!$F$151,,Display)</definedName>
    <definedName name="Expense4">OFFSET([1]Dashboard!$I$157,,[1]Dashboard!$F$151,,Display)</definedName>
    <definedName name="Expense5">OFFSET([1]Dashboard!$I$158,,[1]Dashboard!$F$151,,Display)</definedName>
    <definedName name="Expense6">OFFSET([1]Dashboard!$I$159,,[1]Dashboard!$F$151,,Display)</definedName>
    <definedName name="Expense7">OFFSET([1]Dashboard!$I$160,,[1]Dashboard!$F$151,,Display)</definedName>
    <definedName name="Expense8">OFFSET([1]Dashboard!$I$161,,[1]Dashboard!$F$151,,Display)</definedName>
    <definedName name="MinTarget">OFFSET([1]Dashboard!$I$260,,[1]Dashboard!$F$151,,Display)</definedName>
    <definedName name="OpExp">OFFSET([1]Dashboard!$I$168,,[1]Dashboard!$F$151,,Display)</definedName>
    <definedName name="ProjRev">OFFSET([1]Dashboard!$I$167,,[1]Dashboard!$F$151,,Display)</definedName>
    <definedName name="RateFunded">OFFSET([1]Dashboard!$I$224,,[1]Dashboard!$F$151,,Display)</definedName>
    <definedName name="RateYear">'[1]Contact Info'!$B$33</definedName>
    <definedName name="Target">OFFSET([1]Dashboard!$I$261,,[1]Dashboard!$F$151,,Display)</definedName>
    <definedName name="TotalCIP">OFFSET([1]Dashboard!$I$221,,[1]Dashboard!$F$151,,Display)</definedName>
    <definedName name="Units">'[1]Contact Info'!$B$32</definedName>
    <definedName name="Water">OFFSET([1]Dashboard!$I$264,,[1]Dashboard!$H$264,,[1]Dashboard!$E$20)</definedName>
    <definedName name="WaterYrs">OFFSET([1]Dashboard!$I$263,,[1]Dashboard!$H$264,,[1]Dashboard!$E$20)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5" i="1" l="1"/>
  <c r="K75" i="1" s="1"/>
  <c r="L75" i="1" s="1"/>
  <c r="I75" i="1"/>
  <c r="L73" i="1"/>
  <c r="K73" i="1"/>
  <c r="J73" i="1"/>
  <c r="I73" i="1"/>
  <c r="H73" i="1"/>
  <c r="B2" i="1"/>
  <c r="F63" i="1" l="1"/>
  <c r="F70" i="1"/>
  <c r="H13" i="1"/>
  <c r="H28" i="1"/>
  <c r="H48" i="1"/>
  <c r="I6" i="1"/>
  <c r="F56" i="1"/>
  <c r="I48" i="1" l="1"/>
  <c r="J6" i="1"/>
  <c r="I28" i="1"/>
  <c r="I13" i="1"/>
  <c r="I39" i="1" l="1"/>
  <c r="I24" i="1"/>
  <c r="I20" i="1"/>
  <c r="I16" i="1"/>
  <c r="I34" i="1"/>
  <c r="I17" i="1"/>
  <c r="I38" i="1"/>
  <c r="I37" i="1"/>
  <c r="I21" i="1"/>
  <c r="I33" i="1"/>
  <c r="I36" i="1"/>
  <c r="I32" i="1"/>
  <c r="I22" i="1"/>
  <c r="I18" i="1"/>
  <c r="I35" i="1"/>
  <c r="I31" i="1"/>
  <c r="I19" i="1"/>
  <c r="I15" i="1"/>
  <c r="I23" i="1"/>
  <c r="I30" i="1"/>
  <c r="J48" i="1"/>
  <c r="J28" i="1"/>
  <c r="K6" i="1"/>
  <c r="J13" i="1"/>
  <c r="J31" i="1" l="1"/>
  <c r="J17" i="1"/>
  <c r="J34" i="1"/>
  <c r="J22" i="1"/>
  <c r="J21" i="1"/>
  <c r="J23" i="1"/>
  <c r="J36" i="1"/>
  <c r="J16" i="1"/>
  <c r="K48" i="1"/>
  <c r="K13" i="1"/>
  <c r="L6" i="1"/>
  <c r="K34" i="1"/>
  <c r="K28" i="1"/>
  <c r="J35" i="1"/>
  <c r="J20" i="1"/>
  <c r="J18" i="1"/>
  <c r="J33" i="1"/>
  <c r="J24" i="1"/>
  <c r="J39" i="1"/>
  <c r="J30" i="1"/>
  <c r="J15" i="1"/>
  <c r="J32" i="1"/>
  <c r="J37" i="1"/>
  <c r="J19" i="1"/>
  <c r="J38" i="1"/>
  <c r="K19" i="1" l="1"/>
  <c r="K39" i="1"/>
  <c r="K17" i="1"/>
  <c r="K38" i="1"/>
  <c r="K21" i="1"/>
  <c r="K37" i="1"/>
  <c r="K32" i="1"/>
  <c r="K20" i="1"/>
  <c r="K24" i="1"/>
  <c r="K36" i="1"/>
  <c r="K22" i="1"/>
  <c r="K18" i="1"/>
  <c r="K35" i="1"/>
  <c r="K33" i="1"/>
  <c r="K23" i="1"/>
  <c r="L13" i="1"/>
  <c r="L48" i="1"/>
  <c r="L28" i="1"/>
  <c r="K30" i="1"/>
  <c r="K15" i="1"/>
  <c r="K31" i="1"/>
  <c r="K16" i="1"/>
  <c r="L18" i="1" l="1"/>
  <c r="L32" i="1"/>
  <c r="L35" i="1"/>
  <c r="L20" i="1"/>
  <c r="L21" i="1"/>
  <c r="L36" i="1"/>
  <c r="L38" i="1"/>
  <c r="L17" i="1"/>
  <c r="L37" i="1"/>
  <c r="L31" i="1"/>
  <c r="L24" i="1"/>
  <c r="L30" i="1"/>
  <c r="L22" i="1"/>
  <c r="L16" i="1"/>
  <c r="L39" i="1"/>
  <c r="L34" i="1"/>
  <c r="L19" i="1"/>
  <c r="L23" i="1"/>
  <c r="L33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tc={6B48E638-57CB-4872-98AE-E947CB52163E}</author>
  </authors>
  <commentList>
    <comment ref="I75" authorId="0" shapeId="0" xr:uid="{6B48E638-57CB-4872-98AE-E947CB5216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 pass-through, future increases will be passed through when known.</t>
      </text>
    </comment>
  </commentList>
</comments>
</file>

<file path=xl/sharedStrings.xml><?xml version="1.0" encoding="utf-8"?>
<sst xmlns="http://schemas.openxmlformats.org/spreadsheetml/2006/main" count="105" uniqueCount="44">
  <si>
    <t>Proposed Revenue Adjustments</t>
  </si>
  <si>
    <t>Revenue Adjustment</t>
  </si>
  <si>
    <t>Meter Size</t>
  </si>
  <si>
    <t>Accounts</t>
  </si>
  <si>
    <t>Current Charge</t>
  </si>
  <si>
    <t>Connections</t>
  </si>
  <si>
    <t>Current Rates</t>
  </si>
  <si>
    <t>3/4"</t>
  </si>
  <si>
    <t>Tier 1</t>
  </si>
  <si>
    <t>Tier 2</t>
  </si>
  <si>
    <t>Tier 3</t>
  </si>
  <si>
    <t>Tier 4</t>
  </si>
  <si>
    <t>Tier 5</t>
  </si>
  <si>
    <t>End of Worksheet</t>
  </si>
  <si>
    <t>Indoor Water Budget</t>
  </si>
  <si>
    <t>Outdoor Water Budget</t>
  </si>
  <si>
    <t>&gt; Total Water Budget</t>
  </si>
  <si>
    <t>N/A</t>
  </si>
  <si>
    <t>Uniform</t>
  </si>
  <si>
    <t>Indio Water Authority - Water Model</t>
  </si>
  <si>
    <t>Proposed Monthly Fixed Charges</t>
  </si>
  <si>
    <t>5/8"</t>
  </si>
  <si>
    <t>1"</t>
  </si>
  <si>
    <t>1 1/2"</t>
  </si>
  <si>
    <t>2"</t>
  </si>
  <si>
    <t>3"</t>
  </si>
  <si>
    <t>4"</t>
  </si>
  <si>
    <t>6"</t>
  </si>
  <si>
    <t>8"</t>
  </si>
  <si>
    <t>10"</t>
  </si>
  <si>
    <t>Proposed Dedicated Fire Line Fixed Charges</t>
  </si>
  <si>
    <t>Connection Size</t>
  </si>
  <si>
    <t>Proposed Variable Rates ($/ccf)</t>
  </si>
  <si>
    <t>Customer Class &amp; Tier</t>
  </si>
  <si>
    <t>Tiers</t>
  </si>
  <si>
    <t>Residential</t>
  </si>
  <si>
    <t>Subtotal Residential</t>
  </si>
  <si>
    <t>Non-Residential</t>
  </si>
  <si>
    <t>Subtotal Non-Residential</t>
  </si>
  <si>
    <t>Irrigation</t>
  </si>
  <si>
    <t>Subtotal Irrigation</t>
  </si>
  <si>
    <t>Projected Usage (ccf)</t>
  </si>
  <si>
    <t>Proposed Replenishment Assessment ($/ccf)</t>
  </si>
  <si>
    <t>All Customer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</si>
</sst>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164" formatCode="&quot;FY&quot;\ 0"/>
    <numFmt numFmtId="165" formatCode="0.0%"/>
    <numFmt numFmtId="166" formatCode="#,##0.000"/>
  </numFmts>
  <fonts count="21" x14ac:knownFonts="1">
    <font>
      <sz val="12"/>
      <color theme="1"/>
      <name val="Calibri Light"/>
      <family val="2"/>
    </font>
    <font>
      <sz val="12"/>
      <color theme="1"/>
      <name val="Calibri Light"/>
      <family val="2"/>
    </font>
    <font>
      <sz val="18"/>
      <color theme="0"/>
      <name val="HP Simplified Hans"/>
      <family val="2"/>
    </font>
    <font>
      <b/>
      <sz val="14"/>
      <color theme="0"/>
      <name val="HP Simplified Light"/>
      <family val="2"/>
    </font>
    <font>
      <sz val="10"/>
      <color rgb="FFCFB9D9"/>
      <name val="Montserrat Light"/>
    </font>
    <font>
      <b/>
      <sz val="12"/>
      <color theme="0"/>
      <name val="HP Simplified Hans Light"/>
      <family val="2"/>
    </font>
    <font>
      <b/>
      <sz val="12"/>
      <color theme="0"/>
      <name val="Calibri"/>
      <family val="2"/>
    </font>
    <font>
      <b/>
      <sz val="12"/>
      <color rgb="FF492649"/>
      <name val="HP Simplified Hans Light"/>
      <family val="2"/>
    </font>
    <font>
      <b/>
      <sz val="12"/>
      <color rgb="FF492649"/>
      <name val="Montserrat Light"/>
    </font>
    <font>
      <sz val="12"/>
      <color theme="1"/>
      <name val="Montserrat Light"/>
    </font>
    <font>
      <sz val="12"/>
      <name val="Calibri Light"/>
      <family val="2"/>
    </font>
    <font>
      <sz val="12"/>
      <color theme="0" tint="-0.34998626667073579"/>
      <name val="Calibri Light"/>
      <family val="2"/>
    </font>
    <font>
      <i/>
      <sz val="10"/>
      <color rgb="FF492649"/>
      <name val="HP Simplified Hans Light"/>
      <family val="2"/>
    </font>
    <font>
      <sz val="12"/>
      <name val="Calibri Light"/>
      <family val="2"/>
      <scheme val="major"/>
    </font>
    <font>
      <b/>
      <sz val="14"/>
      <color theme="0"/>
      <name val="HP Simplified Hans Light"/>
      <family val="2"/>
    </font>
    <font>
      <i/>
      <sz val="8"/>
      <color theme="1"/>
      <name val="Calibri Light"/>
      <family val="2"/>
      <scheme val="major"/>
    </font>
    <font>
      <b/>
      <sz val="11"/>
      <color rgb="FF492649"/>
      <name val="Calibri Light"/>
      <family val="2"/>
    </font>
    <font>
      <b/>
      <sz val="12"/>
      <color rgb="FF0070C0"/>
      <name val="Calibri Light"/>
      <family val="2"/>
    </font>
    <font>
      <sz val="12"/>
      <color theme="1"/>
      <name val="Calibri"/>
      <family val="2"/>
    </font>
    <font>
      <sz val="12"/>
      <color theme="1"/>
      <name val="HP Simplified Hans Light"/>
      <family val="2"/>
    </font>
    <font>
      <sz val="1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49264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6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2" borderId="0" applyBorder="0" applyAlignment="0" applyProtection="0"/>
    <xf numFmtId="0" fontId="5" fillId="2" borderId="0" applyBorder="0" applyAlignment="0" applyProtection="0"/>
    <xf numFmtId="164" fontId="7" fillId="3" borderId="1" applyProtection="0">
      <alignment horizontal="center" vertical="center"/>
    </xf>
    <xf numFmtId="0" fontId="7" fillId="3" borderId="1" applyProtection="0">
      <alignment vertical="center"/>
    </xf>
    <xf numFmtId="165" fontId="10" fillId="0" borderId="0">
      <alignment horizontal="center"/>
    </xf>
    <xf numFmtId="37" fontId="1" fillId="0" borderId="0">
      <alignment horizontal="right" vertical="center"/>
    </xf>
    <xf numFmtId="5" fontId="10" fillId="0" borderId="0"/>
    <xf numFmtId="0" fontId="13" fillId="0" borderId="2"/>
    <xf numFmtId="37" fontId="13" fillId="0" borderId="2">
      <alignment horizontal="right"/>
    </xf>
    <xf numFmtId="0" fontId="15" fillId="0" borderId="0">
      <alignment horizontal="center" vertical="center"/>
    </xf>
    <xf numFmtId="0" fontId="16" fillId="5" borderId="3" applyNumberFormat="0" applyProtection="0">
      <alignment horizontal="center" vertical="center" shrinkToFit="1"/>
    </xf>
    <xf numFmtId="37" fontId="17" fillId="0" borderId="0">
      <alignment horizontal="right" vertical="center"/>
    </xf>
    <xf numFmtId="0" fontId="18" fillId="0" borderId="0">
      <alignment vertical="center"/>
    </xf>
    <xf numFmtId="5" fontId="13" fillId="0" borderId="2">
      <alignment horizontal="right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1" applyAlignment="1">
      <alignment vertical="top"/>
    </xf>
    <xf numFmtId="0" fontId="3" fillId="2" borderId="0" xfId="2"/>
    <xf numFmtId="0" fontId="4" fillId="2" borderId="0" xfId="0" applyFont="1" applyFill="1" applyAlignment="1">
      <alignment horizontal="center" vertical="center"/>
    </xf>
    <xf numFmtId="0" fontId="5" fillId="2" borderId="0" xfId="3" applyAlignment="1">
      <alignment vertical="center"/>
    </xf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8" fillId="3" borderId="1" xfId="4" applyFont="1">
      <alignment horizontal="center" vertical="center"/>
    </xf>
    <xf numFmtId="164" fontId="7" fillId="3" borderId="1" xfId="4" applyAlignment="1">
      <alignment vertical="distributed"/>
    </xf>
    <xf numFmtId="0" fontId="9" fillId="0" borderId="0" xfId="0" applyFont="1">
      <alignment vertical="center"/>
    </xf>
    <xf numFmtId="0" fontId="3" fillId="2" borderId="0" xfId="2" applyAlignment="1">
      <alignment vertical="center"/>
    </xf>
    <xf numFmtId="0" fontId="7" fillId="3" borderId="1" xfId="5">
      <alignment vertical="center"/>
    </xf>
    <xf numFmtId="164" fontId="7" fillId="3" borderId="1" xfId="4">
      <alignment horizontal="center" vertical="center"/>
    </xf>
    <xf numFmtId="0" fontId="0" fillId="0" borderId="0" xfId="0" applyAlignment="1">
      <alignment horizontal="left" vertical="center" indent="1"/>
    </xf>
    <xf numFmtId="165" fontId="11" fillId="4" borderId="0" xfId="6" applyFont="1" applyFill="1">
      <alignment horizontal="center"/>
    </xf>
    <xf numFmtId="165" fontId="10" fillId="0" borderId="0" xfId="6">
      <alignment horizontal="center"/>
    </xf>
    <xf numFmtId="0" fontId="7" fillId="3" borderId="0" xfId="5" applyBorder="1">
      <alignment vertical="center"/>
    </xf>
    <xf numFmtId="0" fontId="7" fillId="3" borderId="0" xfId="5" applyBorder="1" applyAlignment="1">
      <alignment horizontal="center" vertical="center" wrapText="1"/>
    </xf>
    <xf numFmtId="164" fontId="7" fillId="3" borderId="0" xfId="5" applyNumberFormat="1" applyBorder="1" applyAlignment="1">
      <alignment horizontal="center" vertical="center"/>
    </xf>
    <xf numFmtId="0" fontId="12" fillId="3" borderId="1" xfId="5" applyFont="1" applyAlignment="1">
      <alignment horizontal="left" vertical="center"/>
    </xf>
    <xf numFmtId="37" fontId="1" fillId="0" borderId="0" xfId="7">
      <alignment horizontal="right" vertical="center"/>
    </xf>
    <xf numFmtId="37" fontId="0" fillId="0" borderId="0" xfId="0" applyNumberFormat="1">
      <alignment vertical="center"/>
    </xf>
    <xf numFmtId="7" fontId="10" fillId="0" borderId="0" xfId="8" applyNumberFormat="1"/>
    <xf numFmtId="7" fontId="0" fillId="0" borderId="0" xfId="0" applyNumberFormat="1">
      <alignment vertical="center"/>
    </xf>
    <xf numFmtId="0" fontId="14" fillId="2" borderId="0" xfId="3" applyFont="1" applyAlignment="1">
      <alignment vertical="center"/>
    </xf>
    <xf numFmtId="0" fontId="7" fillId="3" borderId="0" xfId="5" applyBorder="1" applyAlignment="1">
      <alignment vertical="center" wrapText="1"/>
    </xf>
    <xf numFmtId="164" fontId="7" fillId="3" borderId="0" xfId="5" applyNumberForma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15" fillId="0" borderId="0" xfId="11">
      <alignment horizontal="center" vertical="center"/>
    </xf>
    <xf numFmtId="37" fontId="0" fillId="0" borderId="2" xfId="0" applyNumberFormat="1" applyBorder="1">
      <alignment vertical="center"/>
    </xf>
    <xf numFmtId="37" fontId="0" fillId="0" borderId="0" xfId="0" applyNumberFormat="1" applyAlignment="1">
      <alignment horizontal="center" vertical="center"/>
    </xf>
    <xf numFmtId="0" fontId="14" fillId="6" borderId="0" xfId="0" applyFont="1" applyFill="1">
      <alignment vertical="center"/>
    </xf>
    <xf numFmtId="0" fontId="19" fillId="6" borderId="0" xfId="0" applyFont="1" applyFill="1">
      <alignment vertical="center"/>
    </xf>
    <xf numFmtId="166" fontId="19" fillId="6" borderId="0" xfId="0" applyNumberFormat="1" applyFont="1" applyFill="1">
      <alignment vertical="center"/>
    </xf>
    <xf numFmtId="0" fontId="20" fillId="0" borderId="0" xfId="11" applyFont="1">
      <alignment horizontal="center" vertical="center"/>
    </xf>
    <xf numFmtId="7" fontId="0" fillId="0" borderId="0" xfId="0" applyNumberFormat="1" applyAlignment="1">
      <alignment horizontal="right" vertical="center"/>
    </xf>
  </cellXfs>
  <cellStyles count="16">
    <cellStyle name="# Formula" xfId="7" xr:uid="{C5D711DF-D4E1-4D49-B511-48C267E6C158}"/>
    <cellStyle name="Formula $" xfId="8" xr:uid="{FB7DA243-0FA7-4F19-9AFF-9802D0635778}"/>
    <cellStyle name="Formula %" xfId="6" xr:uid="{57108FD7-0D2A-487B-B315-2199BE4AD197}"/>
    <cellStyle name="FY Subheader" xfId="4" xr:uid="{9C68B48C-4460-4C0D-AC9C-396A40BADE7F}"/>
    <cellStyle name="Header" xfId="3" xr:uid="{832C7FAE-D3C2-4EF8-9AFB-6B6A187175C3}"/>
    <cellStyle name="Input #" xfId="13" xr:uid="{8890C1E1-5749-426F-8B83-59F9C5EF3872}"/>
    <cellStyle name="Normal" xfId="0" builtinId="0"/>
    <cellStyle name="Normal Header" xfId="14" xr:uid="{3EED43C0-CE0C-4DFF-A780-E1266F160069}"/>
    <cellStyle name="Notation" xfId="11" xr:uid="{98DCE78A-CEFD-4BC5-81AD-AA4EF811635D}"/>
    <cellStyle name="Options" xfId="12" xr:uid="{083B257F-A53E-48A4-8E45-362D019F6B99}"/>
    <cellStyle name="Subheader" xfId="5" xr:uid="{84D0DDE4-D038-4CA6-B971-BF6A9279A98B}"/>
    <cellStyle name="SubTitle" xfId="2" xr:uid="{5EFAD01C-1847-4A7F-989C-BEF454D32B35}"/>
    <cellStyle name="Subtotal" xfId="9" xr:uid="{4B9BB1EE-E906-4997-87F4-082042548E07}"/>
    <cellStyle name="Subtotal #" xfId="10" xr:uid="{08909560-F314-40CB-892C-2C1A35A528BF}"/>
    <cellStyle name="Subtotal $" xfId="15" xr:uid="{C813DC54-D04B-42DD-B572-F6D26EE828C6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bibIsaac\Documents\Projects\Indio%20Water%20Authority\IWA%20Water%20Financial%20Plan%20Model.xlsx" TargetMode="External"/><Relationship Id="rId1" Type="http://schemas.openxmlformats.org/officeDocument/2006/relationships/externalLinkPath" Target="file:///C:\Users\HabibIsaac\Documents\Projects\Indio%20Water%20Authority\IWA%20Water%20Financial%20Plan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ct Info"/>
      <sheetName val="Inputs"/>
      <sheetName val="Revenue"/>
      <sheetName val="O&amp;M"/>
      <sheetName val="Debt"/>
      <sheetName val="CIP Fund 812"/>
      <sheetName val="CIP Fund 310"/>
      <sheetName val="CIP Fund 321"/>
      <sheetName val="Cashflow"/>
      <sheetName val="Dashboard"/>
      <sheetName val="COS"/>
      <sheetName val="Rate Design"/>
      <sheetName val="Rates"/>
      <sheetName val="Notes"/>
    </sheetNames>
    <sheetDataSet>
      <sheetData sheetId="0">
        <row r="1">
          <cell r="A1" t="str">
            <v>Indio Water Authority - Water Model</v>
          </cell>
        </row>
        <row r="31">
          <cell r="C31" t="str">
            <v>Month</v>
          </cell>
          <cell r="D31">
            <v>12</v>
          </cell>
        </row>
        <row r="32">
          <cell r="B32" t="str">
            <v>ccf</v>
          </cell>
        </row>
        <row r="33">
          <cell r="B33">
            <v>2025</v>
          </cell>
        </row>
      </sheetData>
      <sheetData sheetId="1">
        <row r="1">
          <cell r="I1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0">
          <cell r="E20">
            <v>15</v>
          </cell>
        </row>
        <row r="25">
          <cell r="E25">
            <v>5</v>
          </cell>
        </row>
        <row r="151">
          <cell r="F151">
            <v>3</v>
          </cell>
        </row>
        <row r="153">
          <cell r="I153">
            <v>2022</v>
          </cell>
        </row>
        <row r="154">
          <cell r="I154">
            <v>781558.44999999984</v>
          </cell>
        </row>
        <row r="155">
          <cell r="I155">
            <v>0</v>
          </cell>
        </row>
        <row r="156">
          <cell r="I156">
            <v>491738.43999999994</v>
          </cell>
        </row>
        <row r="157">
          <cell r="I157">
            <v>2107854.04</v>
          </cell>
        </row>
        <row r="158">
          <cell r="I158">
            <v>1973112.56</v>
          </cell>
        </row>
        <row r="159">
          <cell r="I159">
            <v>1481281.67</v>
          </cell>
        </row>
        <row r="160">
          <cell r="I160">
            <v>1309776.3999999999</v>
          </cell>
        </row>
        <row r="161">
          <cell r="I161">
            <v>6397457.7199999979</v>
          </cell>
        </row>
        <row r="162">
          <cell r="I162">
            <v>4154862.52</v>
          </cell>
        </row>
        <row r="163">
          <cell r="I163">
            <v>4171900</v>
          </cell>
        </row>
        <row r="166">
          <cell r="I166">
            <v>25504125.980000004</v>
          </cell>
        </row>
        <row r="167">
          <cell r="I167">
            <v>25504125.980000004</v>
          </cell>
        </row>
        <row r="168">
          <cell r="I168">
            <v>18697641.800000001</v>
          </cell>
        </row>
        <row r="169">
          <cell r="I169">
            <v>6806484.1800000034</v>
          </cell>
        </row>
        <row r="221">
          <cell r="I221">
            <v>4171900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4171900</v>
          </cell>
        </row>
        <row r="259">
          <cell r="I259">
            <v>2634584.1800000034</v>
          </cell>
        </row>
        <row r="260">
          <cell r="I260">
            <v>17453925.143894237</v>
          </cell>
        </row>
        <row r="261">
          <cell r="I261">
            <v>31834265.334363818</v>
          </cell>
        </row>
        <row r="263">
          <cell r="I263">
            <v>2018</v>
          </cell>
        </row>
        <row r="264">
          <cell r="H264">
            <v>0</v>
          </cell>
          <cell r="I264">
            <v>19227.936179981632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a Boehling" id="{0E4555C9-1FDB-4BCC-AA8E-83F9FBE5E5F1}" userId="S::Aboehling@IBConsultingInc.com::c16fc6ec-24a6-42c9-bdda-76a165ff19e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5" dT="2025-02-15T02:37:06.86" personId="{0E4555C9-1FDB-4BCC-AA8E-83F9FBE5E5F1}" id="{6B48E638-57CB-4872-98AE-E947CB52163E}">
    <text>These are a pass-through, future increases will be passed through when known.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63D3-0EDB-4ED5-8548-34CDDD660613}">
  <dimension ref="A1:BG124"/>
  <sheetViews>
    <sheetView tabSelected="1" topLeftCell="A32" zoomScale="70" zoomScaleNormal="70" workbookViewId="0">
      <selection activeCell="P54" sqref="P54"/>
    </sheetView>
  </sheetViews>
  <sheetFormatPr defaultRowHeight="15.75" x14ac:dyDescent="0.25"/>
  <cols>
    <col min="1" max="3" width="3.5" customWidth="1"/>
    <col min="4" max="4" width="20.75" customWidth="1"/>
    <col min="5" max="5" width="20.625" customWidth="1"/>
    <col min="6" max="6" width="11.625" customWidth="1"/>
    <col min="7" max="9" width="11.75" customWidth="1"/>
    <col min="10" max="10" width="13.375" customWidth="1"/>
    <col min="11" max="12" width="11.75" customWidth="1"/>
    <col min="14" max="14" width="10.875" customWidth="1"/>
    <col min="16" max="16" width="14.375" customWidth="1"/>
    <col min="18" max="18" width="12.625" customWidth="1"/>
  </cols>
  <sheetData>
    <row r="1" spans="1:59" ht="31.5" customHeight="1" x14ac:dyDescent="0.25">
      <c r="A1" s="1"/>
      <c r="B1" s="2" t="s">
        <v>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3.25" customHeight="1" x14ac:dyDescent="0.25">
      <c r="A2" s="1"/>
      <c r="B2" s="5" t="str">
        <f ca="1">MID(CELL("filename",A3),FIND("]",CELL("filename",A3))+1,255)</f>
        <v>Rates</v>
      </c>
      <c r="C2" s="1"/>
      <c r="D2" s="1"/>
      <c r="E2" s="1"/>
      <c r="F2" s="1"/>
      <c r="G2" s="1"/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s="10" customFormat="1" ht="18" customHeight="1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5" spans="1:59" ht="18" x14ac:dyDescent="0.25">
      <c r="D5" s="11" t="s">
        <v>0</v>
      </c>
      <c r="E5" s="11"/>
      <c r="F5" s="11"/>
      <c r="G5" s="11"/>
      <c r="H5" s="11"/>
      <c r="I5" s="11"/>
      <c r="J5" s="11"/>
      <c r="K5" s="11"/>
      <c r="L5" s="11"/>
    </row>
    <row r="6" spans="1:59" ht="16.5" thickBot="1" x14ac:dyDescent="0.3">
      <c r="D6" s="12"/>
      <c r="E6" s="12"/>
      <c r="F6" s="12"/>
      <c r="G6" s="12"/>
      <c r="H6" s="13">
        <v>2025</v>
      </c>
      <c r="I6" s="13">
        <f>H6+1</f>
        <v>2026</v>
      </c>
      <c r="J6" s="13">
        <f t="shared" ref="J6:L6" si="0">I6+1</f>
        <v>2027</v>
      </c>
      <c r="K6" s="13">
        <f t="shared" si="0"/>
        <v>2028</v>
      </c>
      <c r="L6" s="13">
        <f t="shared" si="0"/>
        <v>2029</v>
      </c>
    </row>
    <row r="7" spans="1:59" x14ac:dyDescent="0.25">
      <c r="D7" s="14" t="s">
        <v>1</v>
      </c>
      <c r="H7" s="15">
        <v>-0.05</v>
      </c>
      <c r="I7" s="16">
        <v>0.05</v>
      </c>
      <c r="J7" s="16">
        <v>0.05</v>
      </c>
      <c r="K7" s="16">
        <v>0.05</v>
      </c>
      <c r="L7" s="16">
        <v>0.05</v>
      </c>
    </row>
    <row r="10" spans="1:59" ht="18" x14ac:dyDescent="0.25">
      <c r="A10" s="1"/>
      <c r="B10" s="3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2" spans="1:59" ht="18" x14ac:dyDescent="0.25">
      <c r="D12" s="5" t="s">
        <v>20</v>
      </c>
      <c r="E12" s="11"/>
      <c r="F12" s="11"/>
      <c r="G12" s="11"/>
      <c r="H12" s="11"/>
      <c r="I12" s="11"/>
      <c r="J12" s="11"/>
      <c r="K12" s="11"/>
      <c r="L12" s="11"/>
    </row>
    <row r="13" spans="1:59" ht="30" x14ac:dyDescent="0.25">
      <c r="D13" s="17" t="s">
        <v>2</v>
      </c>
      <c r="E13" s="18" t="s">
        <v>3</v>
      </c>
      <c r="F13" s="18"/>
      <c r="G13" s="18" t="s">
        <v>4</v>
      </c>
      <c r="H13" s="19">
        <f>H$6</f>
        <v>2025</v>
      </c>
      <c r="I13" s="19">
        <f t="shared" ref="I13:L13" si="1">I$6</f>
        <v>2026</v>
      </c>
      <c r="J13" s="19">
        <f t="shared" si="1"/>
        <v>2027</v>
      </c>
      <c r="K13" s="19">
        <f t="shared" si="1"/>
        <v>2028</v>
      </c>
      <c r="L13" s="19">
        <f t="shared" si="1"/>
        <v>2029</v>
      </c>
    </row>
    <row r="14" spans="1:59" ht="16.5" thickBot="1" x14ac:dyDescent="0.3">
      <c r="D14" s="20"/>
      <c r="E14" s="20"/>
      <c r="F14" s="20"/>
      <c r="G14" s="20"/>
      <c r="H14" s="20"/>
      <c r="I14" s="20"/>
      <c r="J14" s="20"/>
      <c r="K14" s="20"/>
      <c r="L14" s="20"/>
    </row>
    <row r="15" spans="1:59" x14ac:dyDescent="0.25">
      <c r="D15" s="14" t="s">
        <v>21</v>
      </c>
      <c r="E15" s="21">
        <v>1462</v>
      </c>
      <c r="F15" s="22"/>
      <c r="G15" s="23">
        <v>21.16</v>
      </c>
      <c r="H15" s="23">
        <v>16.14</v>
      </c>
      <c r="I15" s="23">
        <f t="shared" ref="I15:L24" si="2">ROUNDUP(H15*(1+I$7),2)</f>
        <v>16.950000000000003</v>
      </c>
      <c r="J15" s="23">
        <f t="shared" si="2"/>
        <v>17.8</v>
      </c>
      <c r="K15" s="23">
        <f t="shared" si="2"/>
        <v>18.690000000000001</v>
      </c>
      <c r="L15" s="23">
        <f t="shared" si="2"/>
        <v>19.630000000000003</v>
      </c>
      <c r="N15" s="23"/>
    </row>
    <row r="16" spans="1:59" x14ac:dyDescent="0.25">
      <c r="D16" s="14" t="s">
        <v>7</v>
      </c>
      <c r="E16" s="21">
        <v>20193</v>
      </c>
      <c r="F16" s="22"/>
      <c r="G16" s="23">
        <v>21.16</v>
      </c>
      <c r="H16" s="23">
        <v>23.11</v>
      </c>
      <c r="I16" s="23">
        <f t="shared" si="2"/>
        <v>24.270000000000003</v>
      </c>
      <c r="J16" s="23">
        <f t="shared" si="2"/>
        <v>25.490000000000002</v>
      </c>
      <c r="K16" s="23">
        <f t="shared" si="2"/>
        <v>26.770000000000003</v>
      </c>
      <c r="L16" s="23">
        <f t="shared" si="2"/>
        <v>28.110000000000003</v>
      </c>
      <c r="N16" s="23"/>
    </row>
    <row r="17" spans="4:14" x14ac:dyDescent="0.25">
      <c r="D17" s="14" t="s">
        <v>22</v>
      </c>
      <c r="E17" s="21">
        <v>2087</v>
      </c>
      <c r="F17" s="22"/>
      <c r="G17" s="23">
        <v>52.9</v>
      </c>
      <c r="H17" s="23">
        <v>37.080000000000005</v>
      </c>
      <c r="I17" s="23">
        <f t="shared" si="2"/>
        <v>38.94</v>
      </c>
      <c r="J17" s="23">
        <f t="shared" si="2"/>
        <v>40.89</v>
      </c>
      <c r="K17" s="23">
        <f t="shared" si="2"/>
        <v>42.94</v>
      </c>
      <c r="L17" s="23">
        <f t="shared" si="2"/>
        <v>45.089999999999996</v>
      </c>
      <c r="N17" s="23"/>
    </row>
    <row r="18" spans="4:14" x14ac:dyDescent="0.25">
      <c r="D18" s="14" t="s">
        <v>23</v>
      </c>
      <c r="E18" s="21">
        <v>446</v>
      </c>
      <c r="F18" s="22"/>
      <c r="G18" s="23">
        <v>105.81</v>
      </c>
      <c r="H18" s="23">
        <v>71.989999999999995</v>
      </c>
      <c r="I18" s="23">
        <f t="shared" si="2"/>
        <v>75.59</v>
      </c>
      <c r="J18" s="23">
        <f t="shared" si="2"/>
        <v>79.37</v>
      </c>
      <c r="K18" s="23">
        <f t="shared" si="2"/>
        <v>83.34</v>
      </c>
      <c r="L18" s="23">
        <f t="shared" si="2"/>
        <v>87.51</v>
      </c>
      <c r="N18" s="23"/>
    </row>
    <row r="19" spans="4:14" x14ac:dyDescent="0.25">
      <c r="D19" s="14" t="s">
        <v>24</v>
      </c>
      <c r="E19" s="21">
        <v>618</v>
      </c>
      <c r="F19" s="22"/>
      <c r="G19" s="23">
        <v>169.26</v>
      </c>
      <c r="H19" s="23">
        <v>113.87</v>
      </c>
      <c r="I19" s="23">
        <f t="shared" si="2"/>
        <v>119.57000000000001</v>
      </c>
      <c r="J19" s="23">
        <f t="shared" si="2"/>
        <v>125.55000000000001</v>
      </c>
      <c r="K19" s="23">
        <f t="shared" si="2"/>
        <v>131.82999999999998</v>
      </c>
      <c r="L19" s="23">
        <f t="shared" si="2"/>
        <v>138.42999999999998</v>
      </c>
      <c r="N19" s="23"/>
    </row>
    <row r="20" spans="4:14" x14ac:dyDescent="0.25">
      <c r="D20" s="14" t="s">
        <v>25</v>
      </c>
      <c r="E20" s="21">
        <v>45</v>
      </c>
      <c r="F20" s="22"/>
      <c r="G20" s="23">
        <v>317.37</v>
      </c>
      <c r="H20" s="23">
        <v>316.27</v>
      </c>
      <c r="I20" s="23">
        <f t="shared" si="2"/>
        <v>332.09</v>
      </c>
      <c r="J20" s="23">
        <f t="shared" si="2"/>
        <v>348.7</v>
      </c>
      <c r="K20" s="23">
        <f t="shared" si="2"/>
        <v>366.14</v>
      </c>
      <c r="L20" s="23">
        <f t="shared" si="2"/>
        <v>384.45</v>
      </c>
      <c r="N20" s="23"/>
    </row>
    <row r="21" spans="4:14" x14ac:dyDescent="0.25">
      <c r="D21" s="14" t="s">
        <v>26</v>
      </c>
      <c r="E21" s="21">
        <v>43</v>
      </c>
      <c r="F21" s="22"/>
      <c r="G21" s="23">
        <v>528.96</v>
      </c>
      <c r="H21" s="23">
        <v>700.19</v>
      </c>
      <c r="I21" s="23">
        <f t="shared" si="2"/>
        <v>735.2</v>
      </c>
      <c r="J21" s="23">
        <f t="shared" si="2"/>
        <v>771.96</v>
      </c>
      <c r="K21" s="23">
        <f t="shared" si="2"/>
        <v>810.56</v>
      </c>
      <c r="L21" s="23">
        <f t="shared" si="2"/>
        <v>851.09</v>
      </c>
      <c r="N21" s="23"/>
    </row>
    <row r="22" spans="4:14" x14ac:dyDescent="0.25">
      <c r="D22" s="14" t="s">
        <v>27</v>
      </c>
      <c r="E22" s="21">
        <v>22</v>
      </c>
      <c r="F22" s="22"/>
      <c r="G22" s="23">
        <v>1057.8800000000001</v>
      </c>
      <c r="H22" s="23">
        <v>1398.1800000000003</v>
      </c>
      <c r="I22" s="23">
        <f t="shared" si="2"/>
        <v>1468.09</v>
      </c>
      <c r="J22" s="23">
        <f t="shared" si="2"/>
        <v>1541.5</v>
      </c>
      <c r="K22" s="23">
        <f t="shared" si="2"/>
        <v>1618.58</v>
      </c>
      <c r="L22" s="23">
        <f t="shared" si="2"/>
        <v>1699.51</v>
      </c>
      <c r="N22" s="23"/>
    </row>
    <row r="23" spans="4:14" x14ac:dyDescent="0.25">
      <c r="D23" s="14" t="s">
        <v>28</v>
      </c>
      <c r="E23" s="21">
        <v>14</v>
      </c>
      <c r="F23" s="22"/>
      <c r="G23" s="23">
        <v>1691.61</v>
      </c>
      <c r="H23" s="23">
        <v>2794.1900000000005</v>
      </c>
      <c r="I23" s="23">
        <f t="shared" si="2"/>
        <v>2933.9</v>
      </c>
      <c r="J23" s="23">
        <f t="shared" si="2"/>
        <v>3080.6000000000004</v>
      </c>
      <c r="K23" s="23">
        <f t="shared" si="2"/>
        <v>3234.63</v>
      </c>
      <c r="L23" s="23">
        <f t="shared" si="2"/>
        <v>3396.3700000000003</v>
      </c>
      <c r="N23" s="23"/>
    </row>
    <row r="24" spans="4:14" x14ac:dyDescent="0.25">
      <c r="D24" s="14" t="s">
        <v>29</v>
      </c>
      <c r="E24" s="21">
        <v>1</v>
      </c>
      <c r="F24" s="22"/>
      <c r="G24" s="23">
        <v>1691.61</v>
      </c>
      <c r="H24" s="23">
        <v>4539.18</v>
      </c>
      <c r="I24" s="23">
        <f t="shared" si="2"/>
        <v>4766.1400000000003</v>
      </c>
      <c r="J24" s="23">
        <f t="shared" si="2"/>
        <v>5004.45</v>
      </c>
      <c r="K24" s="23">
        <f t="shared" si="2"/>
        <v>5254.68</v>
      </c>
      <c r="L24" s="23">
        <f t="shared" si="2"/>
        <v>5517.42</v>
      </c>
      <c r="N24" s="23"/>
    </row>
    <row r="25" spans="4:14" x14ac:dyDescent="0.25">
      <c r="D25" s="14"/>
      <c r="E25" s="21"/>
      <c r="F25" s="22"/>
      <c r="G25" s="23"/>
      <c r="H25" s="23"/>
      <c r="I25" s="23"/>
      <c r="J25" s="23"/>
      <c r="K25" s="23"/>
      <c r="L25" s="23"/>
    </row>
    <row r="26" spans="4:14" x14ac:dyDescent="0.25">
      <c r="D26" s="14"/>
      <c r="E26" s="21"/>
      <c r="F26" s="22"/>
      <c r="G26" s="23"/>
      <c r="H26" s="23"/>
      <c r="I26" s="23"/>
      <c r="J26" s="23"/>
      <c r="K26" s="23"/>
      <c r="L26" s="23"/>
    </row>
    <row r="27" spans="4:14" ht="18" x14ac:dyDescent="0.25">
      <c r="D27" s="5" t="s">
        <v>30</v>
      </c>
      <c r="E27" s="11"/>
      <c r="F27" s="11"/>
      <c r="G27" s="11"/>
      <c r="H27" s="11"/>
      <c r="I27" s="11"/>
      <c r="J27" s="11"/>
      <c r="K27" s="11"/>
      <c r="L27" s="11"/>
    </row>
    <row r="28" spans="4:14" ht="30" x14ac:dyDescent="0.25">
      <c r="D28" s="17" t="s">
        <v>31</v>
      </c>
      <c r="E28" s="18" t="s">
        <v>5</v>
      </c>
      <c r="F28" s="18"/>
      <c r="G28" s="18" t="s">
        <v>4</v>
      </c>
      <c r="H28" s="19">
        <f>H$6</f>
        <v>2025</v>
      </c>
      <c r="I28" s="19">
        <f t="shared" ref="I28:L28" si="3">I$6</f>
        <v>2026</v>
      </c>
      <c r="J28" s="19">
        <f t="shared" si="3"/>
        <v>2027</v>
      </c>
      <c r="K28" s="19">
        <f t="shared" si="3"/>
        <v>2028</v>
      </c>
      <c r="L28" s="19">
        <f t="shared" si="3"/>
        <v>2029</v>
      </c>
    </row>
    <row r="29" spans="4:14" ht="16.5" thickBot="1" x14ac:dyDescent="0.3">
      <c r="D29" s="20"/>
      <c r="E29" s="20"/>
      <c r="F29" s="20"/>
      <c r="G29" s="20"/>
      <c r="H29" s="20"/>
      <c r="I29" s="20"/>
      <c r="J29" s="20"/>
      <c r="K29" s="20"/>
      <c r="L29" s="20"/>
    </row>
    <row r="30" spans="4:14" hidden="1" x14ac:dyDescent="0.25">
      <c r="D30" s="14" t="s">
        <v>21</v>
      </c>
      <c r="E30" s="22">
        <v>0</v>
      </c>
      <c r="F30" s="22"/>
      <c r="G30" s="24">
        <v>0</v>
      </c>
      <c r="H30" s="24">
        <v>3.19</v>
      </c>
      <c r="I30" s="24">
        <f t="shared" ref="I30:L39" si="4">ROUNDUP(H30*(1+I$7),2)</f>
        <v>3.3499999999999996</v>
      </c>
      <c r="J30" s="24">
        <f t="shared" si="4"/>
        <v>3.5199999999999996</v>
      </c>
      <c r="K30" s="24">
        <f t="shared" si="4"/>
        <v>3.6999999999999997</v>
      </c>
      <c r="L30" s="24">
        <f t="shared" si="4"/>
        <v>3.8899999999999997</v>
      </c>
    </row>
    <row r="31" spans="4:14" hidden="1" x14ac:dyDescent="0.25">
      <c r="D31" s="14" t="s">
        <v>7</v>
      </c>
      <c r="E31" s="22">
        <v>0</v>
      </c>
      <c r="F31" s="22"/>
      <c r="G31" s="24">
        <v>0</v>
      </c>
      <c r="H31" s="24">
        <v>3.3899999999999997</v>
      </c>
      <c r="I31" s="24">
        <f t="shared" si="4"/>
        <v>3.5599999999999996</v>
      </c>
      <c r="J31" s="24">
        <f t="shared" si="4"/>
        <v>3.7399999999999998</v>
      </c>
      <c r="K31" s="24">
        <f t="shared" si="4"/>
        <v>3.9299999999999997</v>
      </c>
      <c r="L31" s="24">
        <f t="shared" si="4"/>
        <v>4.13</v>
      </c>
    </row>
    <row r="32" spans="4:14" x14ac:dyDescent="0.25">
      <c r="D32" s="14" t="s">
        <v>22</v>
      </c>
      <c r="E32" s="22">
        <v>10</v>
      </c>
      <c r="F32" s="22"/>
      <c r="G32" s="24">
        <v>10</v>
      </c>
      <c r="H32" s="24">
        <v>3.79</v>
      </c>
      <c r="I32" s="24">
        <f t="shared" si="4"/>
        <v>3.98</v>
      </c>
      <c r="J32" s="24">
        <f t="shared" si="4"/>
        <v>4.18</v>
      </c>
      <c r="K32" s="24">
        <f t="shared" si="4"/>
        <v>4.3899999999999997</v>
      </c>
      <c r="L32" s="24">
        <f t="shared" si="4"/>
        <v>4.6099999999999994</v>
      </c>
    </row>
    <row r="33" spans="1:59" x14ac:dyDescent="0.25">
      <c r="D33" s="14" t="s">
        <v>23</v>
      </c>
      <c r="E33" s="22">
        <v>0</v>
      </c>
      <c r="F33" s="22"/>
      <c r="G33" s="24">
        <v>15</v>
      </c>
      <c r="H33" s="24">
        <v>4.5999999999999996</v>
      </c>
      <c r="I33" s="24">
        <f t="shared" si="4"/>
        <v>4.83</v>
      </c>
      <c r="J33" s="24">
        <f t="shared" si="4"/>
        <v>5.08</v>
      </c>
      <c r="K33" s="24">
        <f t="shared" si="4"/>
        <v>5.34</v>
      </c>
      <c r="L33" s="24">
        <f t="shared" si="4"/>
        <v>5.6099999999999994</v>
      </c>
    </row>
    <row r="34" spans="1:59" x14ac:dyDescent="0.25">
      <c r="D34" s="14" t="s">
        <v>24</v>
      </c>
      <c r="E34" s="22">
        <v>7</v>
      </c>
      <c r="F34" s="22"/>
      <c r="G34" s="24">
        <v>20</v>
      </c>
      <c r="H34" s="24">
        <v>5.41</v>
      </c>
      <c r="I34" s="24">
        <f t="shared" si="4"/>
        <v>5.6899999999999995</v>
      </c>
      <c r="J34" s="24">
        <f t="shared" si="4"/>
        <v>5.9799999999999995</v>
      </c>
      <c r="K34" s="24">
        <f t="shared" si="4"/>
        <v>6.2799999999999994</v>
      </c>
      <c r="L34" s="24">
        <f t="shared" si="4"/>
        <v>6.6</v>
      </c>
    </row>
    <row r="35" spans="1:59" x14ac:dyDescent="0.25">
      <c r="D35" s="14" t="s">
        <v>25</v>
      </c>
      <c r="E35" s="22">
        <v>2</v>
      </c>
      <c r="F35" s="22"/>
      <c r="G35" s="24">
        <v>30</v>
      </c>
      <c r="H35" s="24">
        <v>7.03</v>
      </c>
      <c r="I35" s="24">
        <f t="shared" si="4"/>
        <v>7.39</v>
      </c>
      <c r="J35" s="24">
        <f t="shared" si="4"/>
        <v>7.76</v>
      </c>
      <c r="K35" s="24">
        <f t="shared" si="4"/>
        <v>8.15</v>
      </c>
      <c r="L35" s="24">
        <f t="shared" si="4"/>
        <v>8.56</v>
      </c>
    </row>
    <row r="36" spans="1:59" x14ac:dyDescent="0.25">
      <c r="D36" s="14" t="s">
        <v>26</v>
      </c>
      <c r="E36" s="22">
        <v>63</v>
      </c>
      <c r="F36" s="22"/>
      <c r="G36" s="24">
        <v>40</v>
      </c>
      <c r="H36" s="24">
        <v>8.65</v>
      </c>
      <c r="I36" s="24">
        <f t="shared" si="4"/>
        <v>9.09</v>
      </c>
      <c r="J36" s="24">
        <f t="shared" si="4"/>
        <v>9.5499999999999989</v>
      </c>
      <c r="K36" s="24">
        <f t="shared" si="4"/>
        <v>10.029999999999999</v>
      </c>
      <c r="L36" s="24">
        <f t="shared" si="4"/>
        <v>10.54</v>
      </c>
    </row>
    <row r="37" spans="1:59" x14ac:dyDescent="0.25">
      <c r="D37" s="14" t="s">
        <v>27</v>
      </c>
      <c r="E37" s="22">
        <v>107</v>
      </c>
      <c r="F37" s="22"/>
      <c r="G37" s="24">
        <v>60</v>
      </c>
      <c r="H37" s="24">
        <v>11.89</v>
      </c>
      <c r="I37" s="24">
        <f t="shared" si="4"/>
        <v>12.49</v>
      </c>
      <c r="J37" s="24">
        <f t="shared" si="4"/>
        <v>13.12</v>
      </c>
      <c r="K37" s="24">
        <f t="shared" si="4"/>
        <v>13.78</v>
      </c>
      <c r="L37" s="24">
        <f t="shared" si="4"/>
        <v>14.47</v>
      </c>
    </row>
    <row r="38" spans="1:59" x14ac:dyDescent="0.25">
      <c r="D38" s="14" t="s">
        <v>28</v>
      </c>
      <c r="E38" s="22">
        <v>73</v>
      </c>
      <c r="F38" s="22"/>
      <c r="G38" s="24">
        <v>80</v>
      </c>
      <c r="H38" s="24">
        <v>15.13</v>
      </c>
      <c r="I38" s="24">
        <f t="shared" si="4"/>
        <v>15.89</v>
      </c>
      <c r="J38" s="24">
        <f t="shared" si="4"/>
        <v>16.690000000000001</v>
      </c>
      <c r="K38" s="24">
        <f t="shared" si="4"/>
        <v>17.53</v>
      </c>
      <c r="L38" s="24">
        <f t="shared" si="4"/>
        <v>18.41</v>
      </c>
    </row>
    <row r="39" spans="1:59" x14ac:dyDescent="0.25">
      <c r="D39" s="14" t="s">
        <v>29</v>
      </c>
      <c r="E39" s="22">
        <v>11</v>
      </c>
      <c r="F39" s="22"/>
      <c r="G39" s="24">
        <v>100</v>
      </c>
      <c r="H39" s="24">
        <v>18.369999999999997</v>
      </c>
      <c r="I39" s="24">
        <f t="shared" si="4"/>
        <v>19.290000000000003</v>
      </c>
      <c r="J39" s="24">
        <f t="shared" si="4"/>
        <v>20.260000000000002</v>
      </c>
      <c r="K39" s="24">
        <f t="shared" si="4"/>
        <v>21.28</v>
      </c>
      <c r="L39" s="24">
        <f t="shared" si="4"/>
        <v>22.35</v>
      </c>
    </row>
    <row r="44" spans="1:59" ht="18" x14ac:dyDescent="0.25">
      <c r="A44" s="1"/>
      <c r="B44" s="3" t="s">
        <v>32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7" spans="1:59" ht="18" x14ac:dyDescent="0.25">
      <c r="D47" s="25" t="s">
        <v>32</v>
      </c>
      <c r="E47" s="11"/>
      <c r="F47" s="11"/>
      <c r="G47" s="11"/>
      <c r="H47" s="11"/>
      <c r="I47" s="11"/>
      <c r="J47" s="11"/>
      <c r="K47" s="11"/>
      <c r="L47" s="11"/>
    </row>
    <row r="48" spans="1:59" ht="45" x14ac:dyDescent="0.25">
      <c r="D48" s="26" t="s">
        <v>33</v>
      </c>
      <c r="E48" s="18" t="s">
        <v>34</v>
      </c>
      <c r="F48" s="18" t="s">
        <v>41</v>
      </c>
      <c r="G48" s="18" t="s">
        <v>6</v>
      </c>
      <c r="H48" s="27">
        <f>H$6</f>
        <v>2025</v>
      </c>
      <c r="I48" s="27">
        <f t="shared" ref="I48:L48" si="5">I$6</f>
        <v>2026</v>
      </c>
      <c r="J48" s="27">
        <f t="shared" si="5"/>
        <v>2027</v>
      </c>
      <c r="K48" s="27">
        <f t="shared" si="5"/>
        <v>2028</v>
      </c>
      <c r="L48" s="27">
        <f t="shared" si="5"/>
        <v>2029</v>
      </c>
    </row>
    <row r="49" spans="4:12" ht="16.5" thickBot="1" x14ac:dyDescent="0.3">
      <c r="D49" s="20"/>
      <c r="E49" s="20"/>
      <c r="F49" s="20"/>
      <c r="G49" s="20"/>
      <c r="H49" s="20"/>
      <c r="I49" s="20"/>
      <c r="J49" s="20"/>
      <c r="K49" s="20"/>
      <c r="L49" s="20"/>
    </row>
    <row r="50" spans="4:12" x14ac:dyDescent="0.25">
      <c r="D50" s="14" t="s">
        <v>35</v>
      </c>
      <c r="E50" s="14"/>
      <c r="F50" s="21"/>
      <c r="G50" s="24"/>
      <c r="H50" s="24"/>
      <c r="I50" s="24"/>
      <c r="J50" s="24"/>
      <c r="K50" s="24"/>
      <c r="L50" s="24"/>
    </row>
    <row r="51" spans="4:12" x14ac:dyDescent="0.25">
      <c r="D51" s="28" t="s">
        <v>8</v>
      </c>
      <c r="E51" s="35" t="s">
        <v>14</v>
      </c>
      <c r="F51" s="21">
        <v>2236566.1405298896</v>
      </c>
      <c r="G51" s="23">
        <v>1.05</v>
      </c>
      <c r="H51" s="24">
        <v>1.01</v>
      </c>
      <c r="I51" s="24">
        <v>1.08</v>
      </c>
      <c r="J51" s="24">
        <v>1.1500000000000001</v>
      </c>
      <c r="K51" s="24">
        <v>1.22</v>
      </c>
      <c r="L51" s="24">
        <v>1.3</v>
      </c>
    </row>
    <row r="52" spans="4:12" x14ac:dyDescent="0.25">
      <c r="D52" s="28" t="s">
        <v>9</v>
      </c>
      <c r="E52" s="35" t="s">
        <v>15</v>
      </c>
      <c r="F52" s="21">
        <v>2674520.3088552086</v>
      </c>
      <c r="G52" s="23">
        <v>1.58</v>
      </c>
      <c r="H52" s="24">
        <v>1.3900000000000001</v>
      </c>
      <c r="I52" s="24">
        <v>1.47</v>
      </c>
      <c r="J52" s="24">
        <v>1.56</v>
      </c>
      <c r="K52" s="24">
        <v>1.6500000000000001</v>
      </c>
      <c r="L52" s="24">
        <v>1.75</v>
      </c>
    </row>
    <row r="53" spans="4:12" x14ac:dyDescent="0.25">
      <c r="D53" s="28" t="s">
        <v>10</v>
      </c>
      <c r="E53" s="35" t="s">
        <v>16</v>
      </c>
      <c r="F53" s="21">
        <v>870464.55061490275</v>
      </c>
      <c r="G53" s="23">
        <v>2.11</v>
      </c>
      <c r="H53" s="24">
        <v>2.33</v>
      </c>
      <c r="I53" s="24">
        <v>2.4599999999999995</v>
      </c>
      <c r="J53" s="24">
        <v>2.5999999999999996</v>
      </c>
      <c r="K53" s="24">
        <v>2.7399999999999998</v>
      </c>
      <c r="L53" s="24">
        <v>2.8899999999999997</v>
      </c>
    </row>
    <row r="54" spans="4:12" x14ac:dyDescent="0.25">
      <c r="D54" s="28" t="s">
        <v>11</v>
      </c>
      <c r="E54" s="29"/>
      <c r="F54" s="21">
        <v>0</v>
      </c>
      <c r="G54" s="23">
        <v>3.16</v>
      </c>
      <c r="H54" s="36" t="s">
        <v>17</v>
      </c>
      <c r="I54" s="36" t="s">
        <v>17</v>
      </c>
      <c r="J54" s="36" t="s">
        <v>17</v>
      </c>
      <c r="K54" s="36" t="s">
        <v>17</v>
      </c>
      <c r="L54" s="36" t="s">
        <v>17</v>
      </c>
    </row>
    <row r="55" spans="4:12" x14ac:dyDescent="0.25">
      <c r="D55" s="28" t="s">
        <v>12</v>
      </c>
      <c r="E55" s="29"/>
      <c r="F55" s="21">
        <v>0</v>
      </c>
      <c r="G55" s="23">
        <v>4.2</v>
      </c>
      <c r="H55" s="36" t="s">
        <v>17</v>
      </c>
      <c r="I55" s="36" t="s">
        <v>17</v>
      </c>
      <c r="J55" s="36" t="s">
        <v>17</v>
      </c>
      <c r="K55" s="36" t="s">
        <v>17</v>
      </c>
      <c r="L55" s="36" t="s">
        <v>17</v>
      </c>
    </row>
    <row r="56" spans="4:12" x14ac:dyDescent="0.25">
      <c r="D56" s="14" t="s">
        <v>36</v>
      </c>
      <c r="F56" s="30">
        <f>SUBTOTAL(9,F51:F55)</f>
        <v>5781551.0000000009</v>
      </c>
    </row>
    <row r="57" spans="4:12" x14ac:dyDescent="0.25">
      <c r="D57" s="14"/>
    </row>
    <row r="58" spans="4:12" x14ac:dyDescent="0.25">
      <c r="D58" s="14" t="s">
        <v>37</v>
      </c>
    </row>
    <row r="59" spans="4:12" x14ac:dyDescent="0.25">
      <c r="D59" s="28" t="s">
        <v>8</v>
      </c>
      <c r="E59" s="35" t="s">
        <v>18</v>
      </c>
      <c r="F59" s="21">
        <v>1218822</v>
      </c>
      <c r="G59" s="23">
        <v>1.41</v>
      </c>
      <c r="H59" s="24">
        <v>1.38</v>
      </c>
      <c r="I59" s="24">
        <v>1.46</v>
      </c>
      <c r="J59" s="24">
        <v>1.55</v>
      </c>
      <c r="K59" s="24">
        <v>1.6400000000000001</v>
      </c>
      <c r="L59" s="24">
        <v>1.74</v>
      </c>
    </row>
    <row r="60" spans="4:12" x14ac:dyDescent="0.25">
      <c r="D60" s="28" t="s">
        <v>9</v>
      </c>
      <c r="E60" s="29"/>
      <c r="F60" s="21">
        <v>0</v>
      </c>
      <c r="G60" s="23">
        <v>2.11</v>
      </c>
      <c r="H60" s="36" t="s">
        <v>17</v>
      </c>
      <c r="I60" s="36" t="s">
        <v>17</v>
      </c>
      <c r="J60" s="36" t="s">
        <v>17</v>
      </c>
      <c r="K60" s="36" t="s">
        <v>17</v>
      </c>
      <c r="L60" s="36" t="s">
        <v>17</v>
      </c>
    </row>
    <row r="61" spans="4:12" x14ac:dyDescent="0.25">
      <c r="D61" s="28" t="s">
        <v>10</v>
      </c>
      <c r="E61" s="29"/>
      <c r="F61" s="21">
        <v>0</v>
      </c>
      <c r="G61" s="23">
        <v>3.16</v>
      </c>
      <c r="H61" s="36" t="s">
        <v>17</v>
      </c>
      <c r="I61" s="36" t="s">
        <v>17</v>
      </c>
      <c r="J61" s="36" t="s">
        <v>17</v>
      </c>
      <c r="K61" s="36" t="s">
        <v>17</v>
      </c>
      <c r="L61" s="36" t="s">
        <v>17</v>
      </c>
    </row>
    <row r="62" spans="4:12" x14ac:dyDescent="0.25">
      <c r="D62" s="28" t="s">
        <v>11</v>
      </c>
      <c r="E62" s="29"/>
      <c r="F62" s="21">
        <v>0</v>
      </c>
      <c r="G62" s="23">
        <v>4.2</v>
      </c>
      <c r="H62" s="36" t="s">
        <v>17</v>
      </c>
      <c r="I62" s="36" t="s">
        <v>17</v>
      </c>
      <c r="J62" s="36" t="s">
        <v>17</v>
      </c>
      <c r="K62" s="36" t="s">
        <v>17</v>
      </c>
      <c r="L62" s="36" t="s">
        <v>17</v>
      </c>
    </row>
    <row r="63" spans="4:12" x14ac:dyDescent="0.25">
      <c r="D63" s="14" t="s">
        <v>38</v>
      </c>
      <c r="F63" s="30">
        <f>SUBTOTAL(9,F59:F62)</f>
        <v>1218822</v>
      </c>
    </row>
    <row r="64" spans="4:12" x14ac:dyDescent="0.25">
      <c r="D64" s="14"/>
    </row>
    <row r="65" spans="4:12" x14ac:dyDescent="0.25">
      <c r="D65" s="14" t="s">
        <v>39</v>
      </c>
    </row>
    <row r="66" spans="4:12" x14ac:dyDescent="0.25">
      <c r="D66" s="28" t="s">
        <v>8</v>
      </c>
      <c r="E66" s="35" t="s">
        <v>15</v>
      </c>
      <c r="F66" s="21">
        <v>700603.49054427049</v>
      </c>
      <c r="G66" s="23">
        <v>1.41</v>
      </c>
      <c r="H66" s="24">
        <v>1.3</v>
      </c>
      <c r="I66" s="24">
        <v>1.3800000000000001</v>
      </c>
      <c r="J66" s="24">
        <v>1.46</v>
      </c>
      <c r="K66" s="24">
        <v>1.55</v>
      </c>
      <c r="L66" s="24">
        <v>1.6400000000000001</v>
      </c>
    </row>
    <row r="67" spans="4:12" x14ac:dyDescent="0.25">
      <c r="D67" s="28" t="s">
        <v>9</v>
      </c>
      <c r="E67" s="35" t="s">
        <v>16</v>
      </c>
      <c r="F67" s="21">
        <v>161563.50945572945</v>
      </c>
      <c r="G67" s="23">
        <v>2.11</v>
      </c>
      <c r="H67" s="24">
        <v>2.04</v>
      </c>
      <c r="I67" s="24">
        <v>2.1599999999999997</v>
      </c>
      <c r="J67" s="24">
        <v>2.2799999999999998</v>
      </c>
      <c r="K67" s="24">
        <v>2.4099999999999997</v>
      </c>
      <c r="L67" s="24">
        <v>2.5499999999999998</v>
      </c>
    </row>
    <row r="68" spans="4:12" x14ac:dyDescent="0.25">
      <c r="D68" s="28" t="s">
        <v>10</v>
      </c>
      <c r="E68" s="29"/>
      <c r="F68" s="21">
        <v>0</v>
      </c>
      <c r="G68" s="23">
        <v>3.16</v>
      </c>
      <c r="H68" s="36" t="s">
        <v>17</v>
      </c>
      <c r="I68" s="36" t="s">
        <v>17</v>
      </c>
      <c r="J68" s="36" t="s">
        <v>17</v>
      </c>
      <c r="K68" s="36" t="s">
        <v>17</v>
      </c>
      <c r="L68" s="36" t="s">
        <v>17</v>
      </c>
    </row>
    <row r="69" spans="4:12" x14ac:dyDescent="0.25">
      <c r="D69" s="28" t="s">
        <v>11</v>
      </c>
      <c r="E69" s="29"/>
      <c r="F69" s="21">
        <v>0</v>
      </c>
      <c r="G69" s="23">
        <v>4.2</v>
      </c>
      <c r="H69" s="36" t="s">
        <v>17</v>
      </c>
      <c r="I69" s="36" t="s">
        <v>17</v>
      </c>
      <c r="J69" s="36" t="s">
        <v>17</v>
      </c>
      <c r="K69" s="36" t="s">
        <v>17</v>
      </c>
      <c r="L69" s="36" t="s">
        <v>17</v>
      </c>
    </row>
    <row r="70" spans="4:12" x14ac:dyDescent="0.25">
      <c r="D70" s="14" t="s">
        <v>40</v>
      </c>
      <c r="F70" s="30">
        <f>SUBTOTAL(9,F66:F69)</f>
        <v>862167</v>
      </c>
    </row>
    <row r="71" spans="4:12" x14ac:dyDescent="0.25">
      <c r="D71" s="14"/>
    </row>
    <row r="72" spans="4:12" ht="18" x14ac:dyDescent="0.25">
      <c r="D72" s="25" t="s">
        <v>42</v>
      </c>
      <c r="E72" s="11"/>
      <c r="F72" s="11"/>
      <c r="G72" s="11"/>
      <c r="H72" s="11"/>
      <c r="I72" s="11"/>
      <c r="J72" s="11"/>
      <c r="K72" s="11"/>
      <c r="L72" s="11"/>
    </row>
    <row r="73" spans="4:12" ht="30" x14ac:dyDescent="0.25">
      <c r="D73" s="26" t="s">
        <v>33</v>
      </c>
      <c r="E73" s="18"/>
      <c r="F73" s="18"/>
      <c r="G73" s="18" t="s">
        <v>6</v>
      </c>
      <c r="H73" s="27">
        <f>H$6</f>
        <v>2025</v>
      </c>
      <c r="I73" s="27">
        <f t="shared" ref="I73:L73" si="6">I$6</f>
        <v>2026</v>
      </c>
      <c r="J73" s="27">
        <f t="shared" si="6"/>
        <v>2027</v>
      </c>
      <c r="K73" s="27">
        <f t="shared" si="6"/>
        <v>2028</v>
      </c>
      <c r="L73" s="27">
        <f t="shared" si="6"/>
        <v>2029</v>
      </c>
    </row>
    <row r="74" spans="4:12" ht="16.5" thickBot="1" x14ac:dyDescent="0.3">
      <c r="D74" s="20"/>
      <c r="E74" s="20"/>
      <c r="F74" s="20"/>
      <c r="G74" s="20"/>
      <c r="H74" s="20"/>
      <c r="I74" s="20"/>
      <c r="J74" s="20"/>
      <c r="K74" s="20"/>
      <c r="L74" s="20"/>
    </row>
    <row r="75" spans="4:12" x14ac:dyDescent="0.25">
      <c r="D75" s="14" t="s">
        <v>43</v>
      </c>
      <c r="G75" s="23">
        <v>0.18</v>
      </c>
      <c r="H75" s="23">
        <v>0.2</v>
      </c>
      <c r="I75" s="24">
        <f>H75</f>
        <v>0.2</v>
      </c>
      <c r="J75" s="24">
        <f t="shared" ref="J75:L75" si="7">I75</f>
        <v>0.2</v>
      </c>
      <c r="K75" s="24">
        <f t="shared" si="7"/>
        <v>0.2</v>
      </c>
      <c r="L75" s="24">
        <f t="shared" si="7"/>
        <v>0.2</v>
      </c>
    </row>
    <row r="76" spans="4:12" x14ac:dyDescent="0.25">
      <c r="D76" s="14"/>
    </row>
    <row r="77" spans="4:12" x14ac:dyDescent="0.25">
      <c r="D77" s="31"/>
    </row>
    <row r="78" spans="4:12" x14ac:dyDescent="0.25">
      <c r="D78" s="31"/>
    </row>
    <row r="79" spans="4:12" x14ac:dyDescent="0.25">
      <c r="D79" s="31"/>
    </row>
    <row r="80" spans="4:12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  <row r="101" spans="4:4" x14ac:dyDescent="0.25">
      <c r="D101" s="31"/>
    </row>
    <row r="102" spans="4:4" x14ac:dyDescent="0.25">
      <c r="D102" s="31"/>
    </row>
    <row r="103" spans="4:4" x14ac:dyDescent="0.25">
      <c r="D103" s="31"/>
    </row>
    <row r="104" spans="4:4" x14ac:dyDescent="0.25">
      <c r="D104" s="31"/>
    </row>
    <row r="105" spans="4:4" x14ac:dyDescent="0.25">
      <c r="D105" s="31"/>
    </row>
    <row r="106" spans="4:4" x14ac:dyDescent="0.25">
      <c r="D106" s="31"/>
    </row>
    <row r="107" spans="4:4" x14ac:dyDescent="0.25">
      <c r="D107" s="31"/>
    </row>
    <row r="108" spans="4:4" x14ac:dyDescent="0.25">
      <c r="D108" s="31"/>
    </row>
    <row r="109" spans="4:4" x14ac:dyDescent="0.25">
      <c r="D109" s="31"/>
    </row>
    <row r="110" spans="4:4" x14ac:dyDescent="0.25">
      <c r="D110" s="31"/>
    </row>
    <row r="111" spans="4:4" x14ac:dyDescent="0.25">
      <c r="D111" s="31"/>
    </row>
    <row r="112" spans="4:4" x14ac:dyDescent="0.25">
      <c r="D112" s="31"/>
    </row>
    <row r="113" spans="1:11" x14ac:dyDescent="0.25">
      <c r="D113" s="31"/>
    </row>
    <row r="114" spans="1:11" x14ac:dyDescent="0.25">
      <c r="D114" s="31"/>
    </row>
    <row r="115" spans="1:11" x14ac:dyDescent="0.25">
      <c r="D115" s="31"/>
    </row>
    <row r="116" spans="1:11" x14ac:dyDescent="0.25">
      <c r="D116" s="31"/>
    </row>
    <row r="117" spans="1:11" x14ac:dyDescent="0.25">
      <c r="D117" s="31"/>
    </row>
    <row r="118" spans="1:11" x14ac:dyDescent="0.25">
      <c r="D118" s="31"/>
    </row>
    <row r="119" spans="1:11" x14ac:dyDescent="0.25">
      <c r="D119" s="31"/>
    </row>
    <row r="120" spans="1:11" x14ac:dyDescent="0.25">
      <c r="D120" s="14"/>
    </row>
    <row r="121" spans="1:11" x14ac:dyDescent="0.25">
      <c r="D121" s="14"/>
    </row>
    <row r="122" spans="1:11" x14ac:dyDescent="0.25">
      <c r="D122" s="14"/>
    </row>
    <row r="123" spans="1:11" x14ac:dyDescent="0.25">
      <c r="D123" s="14"/>
    </row>
    <row r="124" spans="1:11" s="33" customFormat="1" ht="18" x14ac:dyDescent="0.25">
      <c r="A124" s="32" t="s">
        <v>13</v>
      </c>
      <c r="D124" s="32"/>
      <c r="F124" s="32" t="s">
        <v>13</v>
      </c>
      <c r="G124" s="34"/>
      <c r="J124" s="34"/>
      <c r="K124" s="32" t="s">
        <v>13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85C6DA2A68645A455A857217A7B2F" ma:contentTypeVersion="18" ma:contentTypeDescription="Create a new document." ma:contentTypeScope="" ma:versionID="8c7483f9cea7dc051b050357835400fd">
  <xsd:schema xmlns:xsd="http://www.w3.org/2001/XMLSchema" xmlns:xs="http://www.w3.org/2001/XMLSchema" xmlns:p="http://schemas.microsoft.com/office/2006/metadata/properties" xmlns:ns2="687267d7-8241-4257-b25a-654e84d21e8f" xmlns:ns3="a4f40c08-2615-4b3b-b081-e7bd23017a84" targetNamespace="http://schemas.microsoft.com/office/2006/metadata/properties" ma:root="true" ma:fieldsID="085803bb0594940f51c3ca4b81366c03" ns2:_="" ns3:_="">
    <xsd:import namespace="687267d7-8241-4257-b25a-654e84d21e8f"/>
    <xsd:import namespace="a4f40c08-2615-4b3b-b081-e7bd23017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NumberOrder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267d7-8241-4257-b25a-654e84d21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NumberOrder" ma:index="20" nillable="true" ma:displayName="Number Order" ma:default="11" ma:format="Dropdown" ma:indexed="true" ma:internalName="NumberOrder" ma:percentage="FALSE">
      <xsd:simpleType>
        <xsd:restriction base="dms:Number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40c08-2615-4b3b-b081-e7bd23017a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0f9e76a-2d18-49ba-ace0-5dc827da358b}" ma:internalName="TaxCatchAll" ma:showField="CatchAllData" ma:web="a4f40c08-2615-4b3b-b081-e7bd23017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Order xmlns="687267d7-8241-4257-b25a-654e84d21e8f">11</NumberOrder>
    <TaxCatchAll xmlns="a4f40c08-2615-4b3b-b081-e7bd23017a84" xsi:nil="true"/>
  </documentManagement>
</p:properties>
</file>

<file path=customXml/itemProps1.xml><?xml version="1.0" encoding="utf-8"?>
<ds:datastoreItem xmlns:ds="http://schemas.openxmlformats.org/officeDocument/2006/customXml" ds:itemID="{3474D9BC-99EE-4798-8CA2-8A1144A6A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52273-CB0F-4CFC-952E-CE1596800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267d7-8241-4257-b25a-654e84d21e8f"/>
    <ds:schemaRef ds:uri="a4f40c08-2615-4b3b-b081-e7bd23017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D9FDC7-8FCD-4767-96CE-20C16E9BD5F5}">
  <ds:schemaRefs>
    <ds:schemaRef ds:uri="http://schemas.microsoft.com/office/2006/metadata/properties"/>
    <ds:schemaRef ds:uri="http://schemas.microsoft.com/office/infopath/2007/PartnerControls"/>
    <ds:schemaRef ds:uri="687267d7-8241-4257-b25a-654e84d21e8f"/>
    <ds:schemaRef ds:uri="a4f40c08-2615-4b3b-b081-e7bd23017a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Isaac</dc:creator>
  <cp:lastModifiedBy>Habib Isaac</cp:lastModifiedBy>
  <dcterms:created xsi:type="dcterms:W3CDTF">2024-10-18T18:00:47Z</dcterms:created>
  <dcterms:modified xsi:type="dcterms:W3CDTF">2025-02-19T00:55:57Z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0x010100B3C85C6DA2A68645A455A857217A7B2F</vt:lpwstr>
  </property>
</Properties>
</file>