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F3A26B7-977A-41DD-905F-52A30C7B4D2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tos" sheetId="1" r:id="rId1"/>
    <sheet name="logs_new_product" sheetId="4" r:id="rId2"/>
    <sheet name="controle" sheetId="2" r:id="rId3"/>
    <sheet name="logs" sheetId="3" r:id="rId4"/>
  </sheets>
  <definedNames>
    <definedName name="_xlnm._FilterDatabase" localSheetId="0" hidden="1">Produtos!$A$1:$H$520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 s="1"/>
  <c r="A2" i="2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3" i="1"/>
  <c r="C477" i="1"/>
  <c r="C486" i="1"/>
  <c r="C277" i="1"/>
  <c r="C5" i="1"/>
  <c r="C4" i="1"/>
  <c r="C149" i="1"/>
  <c r="C138" i="1"/>
  <c r="C94" i="1"/>
  <c r="C50" i="1"/>
  <c r="C40" i="1"/>
  <c r="C481" i="1"/>
  <c r="C311" i="1"/>
  <c r="C309" i="1"/>
  <c r="C289" i="1"/>
  <c r="C288" i="1"/>
  <c r="C471" i="1"/>
  <c r="C472" i="1"/>
  <c r="E10" i="1" l="1"/>
  <c r="E82" i="1"/>
  <c r="E146" i="1"/>
  <c r="E210" i="1"/>
  <c r="E274" i="1"/>
  <c r="E338" i="1"/>
  <c r="E357" i="1"/>
  <c r="E373" i="1"/>
  <c r="E389" i="1"/>
  <c r="E405" i="1"/>
  <c r="E421" i="1"/>
  <c r="E437" i="1"/>
  <c r="E453" i="1"/>
  <c r="E469" i="1"/>
  <c r="E485" i="1"/>
  <c r="E501" i="1"/>
  <c r="E517" i="1"/>
  <c r="D425" i="1"/>
  <c r="D489" i="1"/>
  <c r="E178" i="1"/>
  <c r="E306" i="1"/>
  <c r="E365" i="1"/>
  <c r="E397" i="1"/>
  <c r="E429" i="1"/>
  <c r="E461" i="1"/>
  <c r="E493" i="1"/>
  <c r="D393" i="1"/>
  <c r="F393" i="1" s="1"/>
  <c r="E130" i="1"/>
  <c r="E322" i="1"/>
  <c r="E369" i="1"/>
  <c r="E401" i="1"/>
  <c r="E433" i="1"/>
  <c r="E481" i="1"/>
  <c r="D409" i="1"/>
  <c r="E98" i="1"/>
  <c r="E162" i="1"/>
  <c r="E226" i="1"/>
  <c r="E290" i="1"/>
  <c r="E345" i="1"/>
  <c r="E361" i="1"/>
  <c r="E377" i="1"/>
  <c r="E393" i="1"/>
  <c r="E409" i="1"/>
  <c r="E425" i="1"/>
  <c r="E441" i="1"/>
  <c r="E457" i="1"/>
  <c r="E473" i="1"/>
  <c r="E489" i="1"/>
  <c r="E505" i="1"/>
  <c r="D377" i="1"/>
  <c r="F377" i="1" s="1"/>
  <c r="D441" i="1"/>
  <c r="F441" i="1" s="1"/>
  <c r="D505" i="1"/>
  <c r="F505" i="1" s="1"/>
  <c r="E114" i="1"/>
  <c r="E242" i="1"/>
  <c r="E349" i="1"/>
  <c r="E381" i="1"/>
  <c r="E413" i="1"/>
  <c r="E445" i="1"/>
  <c r="E477" i="1"/>
  <c r="E509" i="1"/>
  <c r="D457" i="1"/>
  <c r="E194" i="1"/>
  <c r="E258" i="1"/>
  <c r="E353" i="1"/>
  <c r="E385" i="1"/>
  <c r="E417" i="1"/>
  <c r="E449" i="1"/>
  <c r="E465" i="1"/>
  <c r="E497" i="1"/>
  <c r="E513" i="1"/>
  <c r="D473" i="1"/>
  <c r="F473" i="1" s="1"/>
  <c r="E50" i="1"/>
  <c r="E18" i="1"/>
  <c r="D517" i="1"/>
  <c r="F517" i="1" s="1"/>
  <c r="D501" i="1"/>
  <c r="D485" i="1"/>
  <c r="F485" i="1" s="1"/>
  <c r="D469" i="1"/>
  <c r="F469" i="1" s="1"/>
  <c r="D453" i="1"/>
  <c r="F453" i="1" s="1"/>
  <c r="D437" i="1"/>
  <c r="D421" i="1"/>
  <c r="F421" i="1" s="1"/>
  <c r="D405" i="1"/>
  <c r="F405" i="1" s="1"/>
  <c r="D389" i="1"/>
  <c r="F389" i="1" s="1"/>
  <c r="E520" i="1"/>
  <c r="E516" i="1"/>
  <c r="E512" i="1"/>
  <c r="E508" i="1"/>
  <c r="E504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396" i="1"/>
  <c r="E392" i="1"/>
  <c r="E388" i="1"/>
  <c r="E384" i="1"/>
  <c r="E380" i="1"/>
  <c r="E376" i="1"/>
  <c r="E372" i="1"/>
  <c r="E368" i="1"/>
  <c r="E364" i="1"/>
  <c r="E360" i="1"/>
  <c r="E356" i="1"/>
  <c r="E352" i="1"/>
  <c r="E348" i="1"/>
  <c r="E344" i="1"/>
  <c r="E334" i="1"/>
  <c r="E318" i="1"/>
  <c r="E302" i="1"/>
  <c r="E286" i="1"/>
  <c r="E270" i="1"/>
  <c r="E254" i="1"/>
  <c r="E238" i="1"/>
  <c r="E222" i="1"/>
  <c r="E206" i="1"/>
  <c r="E190" i="1"/>
  <c r="E174" i="1"/>
  <c r="E158" i="1"/>
  <c r="E142" i="1"/>
  <c r="E126" i="1"/>
  <c r="E110" i="1"/>
  <c r="E94" i="1"/>
  <c r="E78" i="1"/>
  <c r="E62" i="1"/>
  <c r="E46" i="1"/>
  <c r="E30" i="1"/>
  <c r="E14" i="1"/>
  <c r="E66" i="1"/>
  <c r="E34" i="1"/>
  <c r="D481" i="1"/>
  <c r="F481" i="1" s="1"/>
  <c r="D449" i="1"/>
  <c r="F449" i="1" s="1"/>
  <c r="D417" i="1"/>
  <c r="F417" i="1" s="1"/>
  <c r="D401" i="1"/>
  <c r="D385" i="1"/>
  <c r="F385" i="1" s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395" i="1"/>
  <c r="E391" i="1"/>
  <c r="E387" i="1"/>
  <c r="E383" i="1"/>
  <c r="E379" i="1"/>
  <c r="E375" i="1"/>
  <c r="E371" i="1"/>
  <c r="E367" i="1"/>
  <c r="E363" i="1"/>
  <c r="E359" i="1"/>
  <c r="E355" i="1"/>
  <c r="E351" i="1"/>
  <c r="E347" i="1"/>
  <c r="E343" i="1"/>
  <c r="E330" i="1"/>
  <c r="E314" i="1"/>
  <c r="E298" i="1"/>
  <c r="E282" i="1"/>
  <c r="E266" i="1"/>
  <c r="E250" i="1"/>
  <c r="E234" i="1"/>
  <c r="E218" i="1"/>
  <c r="E202" i="1"/>
  <c r="E186" i="1"/>
  <c r="E170" i="1"/>
  <c r="E154" i="1"/>
  <c r="E138" i="1"/>
  <c r="E122" i="1"/>
  <c r="E106" i="1"/>
  <c r="E90" i="1"/>
  <c r="E74" i="1"/>
  <c r="E58" i="1"/>
  <c r="E42" i="1"/>
  <c r="E26" i="1"/>
  <c r="D18" i="1"/>
  <c r="F18" i="1" s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D513" i="1"/>
  <c r="F513" i="1" s="1"/>
  <c r="D497" i="1"/>
  <c r="F497" i="1" s="1"/>
  <c r="D465" i="1"/>
  <c r="D433" i="1"/>
  <c r="F433" i="1" s="1"/>
  <c r="D509" i="1"/>
  <c r="D493" i="1"/>
  <c r="F493" i="1" s="1"/>
  <c r="D477" i="1"/>
  <c r="F477" i="1" s="1"/>
  <c r="D461" i="1"/>
  <c r="F461" i="1" s="1"/>
  <c r="D445" i="1"/>
  <c r="F445" i="1" s="1"/>
  <c r="D429" i="1"/>
  <c r="D413" i="1"/>
  <c r="F413" i="1" s="1"/>
  <c r="D397" i="1"/>
  <c r="F397" i="1" s="1"/>
  <c r="D381" i="1"/>
  <c r="E518" i="1"/>
  <c r="E514" i="1"/>
  <c r="E510" i="1"/>
  <c r="E506" i="1"/>
  <c r="E502" i="1"/>
  <c r="E498" i="1"/>
  <c r="E494" i="1"/>
  <c r="E490" i="1"/>
  <c r="E486" i="1"/>
  <c r="E482" i="1"/>
  <c r="E478" i="1"/>
  <c r="E474" i="1"/>
  <c r="E470" i="1"/>
  <c r="E466" i="1"/>
  <c r="E462" i="1"/>
  <c r="E458" i="1"/>
  <c r="E454" i="1"/>
  <c r="E450" i="1"/>
  <c r="E446" i="1"/>
  <c r="E442" i="1"/>
  <c r="E438" i="1"/>
  <c r="E434" i="1"/>
  <c r="E430" i="1"/>
  <c r="E426" i="1"/>
  <c r="E422" i="1"/>
  <c r="E418" i="1"/>
  <c r="E414" i="1"/>
  <c r="E410" i="1"/>
  <c r="E406" i="1"/>
  <c r="E402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6" i="1"/>
  <c r="D373" i="1"/>
  <c r="F373" i="1" s="1"/>
  <c r="D369" i="1"/>
  <c r="F369" i="1" s="1"/>
  <c r="D365" i="1"/>
  <c r="F365" i="1" s="1"/>
  <c r="D361" i="1"/>
  <c r="D357" i="1"/>
  <c r="F357" i="1" s="1"/>
  <c r="D353" i="1"/>
  <c r="D349" i="1"/>
  <c r="D345" i="1"/>
  <c r="F345" i="1" s="1"/>
  <c r="D339" i="1"/>
  <c r="F339" i="1" s="1"/>
  <c r="D331" i="1"/>
  <c r="D322" i="1"/>
  <c r="F322" i="1" s="1"/>
  <c r="D306" i="1"/>
  <c r="F306" i="1" s="1"/>
  <c r="D290" i="1"/>
  <c r="F290" i="1" s="1"/>
  <c r="D274" i="1"/>
  <c r="F274" i="1" s="1"/>
  <c r="D258" i="1"/>
  <c r="D242" i="1"/>
  <c r="F242" i="1" s="1"/>
  <c r="D226" i="1"/>
  <c r="F226" i="1" s="1"/>
  <c r="D210" i="1"/>
  <c r="D194" i="1"/>
  <c r="F194" i="1" s="1"/>
  <c r="D178" i="1"/>
  <c r="D162" i="1"/>
  <c r="F162" i="1" s="1"/>
  <c r="D146" i="1"/>
  <c r="D130" i="1"/>
  <c r="D114" i="1"/>
  <c r="F114" i="1" s="1"/>
  <c r="D98" i="1"/>
  <c r="F98" i="1" s="1"/>
  <c r="D82" i="1"/>
  <c r="F82" i="1" s="1"/>
  <c r="D66" i="1"/>
  <c r="F66" i="1" s="1"/>
  <c r="D50" i="1"/>
  <c r="D34" i="1"/>
  <c r="F34" i="1" s="1"/>
  <c r="D2" i="1"/>
  <c r="D3" i="1"/>
  <c r="F3" i="1" s="1"/>
  <c r="D7" i="1"/>
  <c r="F7" i="1" s="1"/>
  <c r="D11" i="1"/>
  <c r="F11" i="1" s="1"/>
  <c r="D15" i="1"/>
  <c r="F15" i="1" s="1"/>
  <c r="D19" i="1"/>
  <c r="F19" i="1" s="1"/>
  <c r="D23" i="1"/>
  <c r="F23" i="1" s="1"/>
  <c r="D27" i="1"/>
  <c r="F27" i="1" s="1"/>
  <c r="D31" i="1"/>
  <c r="F31" i="1" s="1"/>
  <c r="D35" i="1"/>
  <c r="F35" i="1" s="1"/>
  <c r="D39" i="1"/>
  <c r="F39" i="1" s="1"/>
  <c r="D43" i="1"/>
  <c r="F43" i="1" s="1"/>
  <c r="D47" i="1"/>
  <c r="F47" i="1" s="1"/>
  <c r="D51" i="1"/>
  <c r="F51" i="1" s="1"/>
  <c r="D55" i="1"/>
  <c r="F55" i="1" s="1"/>
  <c r="D59" i="1"/>
  <c r="F59" i="1" s="1"/>
  <c r="D63" i="1"/>
  <c r="F63" i="1" s="1"/>
  <c r="D67" i="1"/>
  <c r="F67" i="1" s="1"/>
  <c r="D71" i="1"/>
  <c r="F71" i="1" s="1"/>
  <c r="D75" i="1"/>
  <c r="F75" i="1" s="1"/>
  <c r="D79" i="1"/>
  <c r="F79" i="1" s="1"/>
  <c r="D83" i="1"/>
  <c r="F83" i="1" s="1"/>
  <c r="D87" i="1"/>
  <c r="F87" i="1" s="1"/>
  <c r="D91" i="1"/>
  <c r="F91" i="1" s="1"/>
  <c r="D95" i="1"/>
  <c r="F95" i="1" s="1"/>
  <c r="D99" i="1"/>
  <c r="F99" i="1" s="1"/>
  <c r="D103" i="1"/>
  <c r="F103" i="1" s="1"/>
  <c r="D107" i="1"/>
  <c r="F107" i="1" s="1"/>
  <c r="D111" i="1"/>
  <c r="F111" i="1" s="1"/>
  <c r="D115" i="1"/>
  <c r="F115" i="1" s="1"/>
  <c r="D119" i="1"/>
  <c r="F119" i="1" s="1"/>
  <c r="D123" i="1"/>
  <c r="F123" i="1" s="1"/>
  <c r="D127" i="1"/>
  <c r="F127" i="1" s="1"/>
  <c r="D131" i="1"/>
  <c r="F131" i="1" s="1"/>
  <c r="D135" i="1"/>
  <c r="F135" i="1" s="1"/>
  <c r="D139" i="1"/>
  <c r="F139" i="1" s="1"/>
  <c r="D143" i="1"/>
  <c r="F143" i="1" s="1"/>
  <c r="D147" i="1"/>
  <c r="F147" i="1" s="1"/>
  <c r="D151" i="1"/>
  <c r="F151" i="1" s="1"/>
  <c r="D155" i="1"/>
  <c r="F155" i="1" s="1"/>
  <c r="D159" i="1"/>
  <c r="F159" i="1" s="1"/>
  <c r="D163" i="1"/>
  <c r="F163" i="1" s="1"/>
  <c r="D167" i="1"/>
  <c r="F167" i="1" s="1"/>
  <c r="D171" i="1"/>
  <c r="F171" i="1" s="1"/>
  <c r="D175" i="1"/>
  <c r="F175" i="1" s="1"/>
  <c r="D179" i="1"/>
  <c r="F179" i="1" s="1"/>
  <c r="D183" i="1"/>
  <c r="F183" i="1" s="1"/>
  <c r="D187" i="1"/>
  <c r="F187" i="1" s="1"/>
  <c r="D191" i="1"/>
  <c r="F191" i="1" s="1"/>
  <c r="D195" i="1"/>
  <c r="F195" i="1" s="1"/>
  <c r="D199" i="1"/>
  <c r="F199" i="1" s="1"/>
  <c r="D203" i="1"/>
  <c r="F203" i="1" s="1"/>
  <c r="D207" i="1"/>
  <c r="F207" i="1" s="1"/>
  <c r="D211" i="1"/>
  <c r="F211" i="1" s="1"/>
  <c r="D215" i="1"/>
  <c r="F215" i="1" s="1"/>
  <c r="D219" i="1"/>
  <c r="F219" i="1" s="1"/>
  <c r="D223" i="1"/>
  <c r="F223" i="1" s="1"/>
  <c r="D227" i="1"/>
  <c r="F227" i="1" s="1"/>
  <c r="D231" i="1"/>
  <c r="F231" i="1" s="1"/>
  <c r="D235" i="1"/>
  <c r="F235" i="1" s="1"/>
  <c r="D239" i="1"/>
  <c r="F239" i="1" s="1"/>
  <c r="D243" i="1"/>
  <c r="F243" i="1" s="1"/>
  <c r="D247" i="1"/>
  <c r="F247" i="1" s="1"/>
  <c r="D251" i="1"/>
  <c r="F251" i="1" s="1"/>
  <c r="D255" i="1"/>
  <c r="F255" i="1" s="1"/>
  <c r="D259" i="1"/>
  <c r="F259" i="1" s="1"/>
  <c r="D263" i="1"/>
  <c r="F263" i="1" s="1"/>
  <c r="D267" i="1"/>
  <c r="F267" i="1" s="1"/>
  <c r="D271" i="1"/>
  <c r="F271" i="1" s="1"/>
  <c r="D275" i="1"/>
  <c r="F275" i="1" s="1"/>
  <c r="D279" i="1"/>
  <c r="F279" i="1" s="1"/>
  <c r="D283" i="1"/>
  <c r="F283" i="1" s="1"/>
  <c r="D287" i="1"/>
  <c r="F287" i="1" s="1"/>
  <c r="D291" i="1"/>
  <c r="F291" i="1" s="1"/>
  <c r="D295" i="1"/>
  <c r="F295" i="1" s="1"/>
  <c r="D299" i="1"/>
  <c r="F299" i="1" s="1"/>
  <c r="D303" i="1"/>
  <c r="F303" i="1" s="1"/>
  <c r="D307" i="1"/>
  <c r="F307" i="1" s="1"/>
  <c r="D311" i="1"/>
  <c r="F311" i="1" s="1"/>
  <c r="D315" i="1"/>
  <c r="F315" i="1" s="1"/>
  <c r="D319" i="1"/>
  <c r="F319" i="1" s="1"/>
  <c r="D323" i="1"/>
  <c r="F323" i="1" s="1"/>
  <c r="D4" i="1"/>
  <c r="F4" i="1" s="1"/>
  <c r="D8" i="1"/>
  <c r="F8" i="1" s="1"/>
  <c r="D12" i="1"/>
  <c r="F12" i="1" s="1"/>
  <c r="D16" i="1"/>
  <c r="F16" i="1" s="1"/>
  <c r="D20" i="1"/>
  <c r="F20" i="1" s="1"/>
  <c r="D24" i="1"/>
  <c r="F24" i="1" s="1"/>
  <c r="D28" i="1"/>
  <c r="F28" i="1" s="1"/>
  <c r="D32" i="1"/>
  <c r="F32" i="1" s="1"/>
  <c r="D36" i="1"/>
  <c r="F36" i="1" s="1"/>
  <c r="D40" i="1"/>
  <c r="F40" i="1" s="1"/>
  <c r="D44" i="1"/>
  <c r="F44" i="1" s="1"/>
  <c r="D48" i="1"/>
  <c r="F48" i="1" s="1"/>
  <c r="D52" i="1"/>
  <c r="F52" i="1" s="1"/>
  <c r="D56" i="1"/>
  <c r="F56" i="1" s="1"/>
  <c r="D60" i="1"/>
  <c r="F60" i="1" s="1"/>
  <c r="D64" i="1"/>
  <c r="F64" i="1" s="1"/>
  <c r="D68" i="1"/>
  <c r="F68" i="1" s="1"/>
  <c r="D72" i="1"/>
  <c r="F72" i="1" s="1"/>
  <c r="D76" i="1"/>
  <c r="F76" i="1" s="1"/>
  <c r="D80" i="1"/>
  <c r="F80" i="1" s="1"/>
  <c r="D84" i="1"/>
  <c r="F84" i="1" s="1"/>
  <c r="D88" i="1"/>
  <c r="F88" i="1" s="1"/>
  <c r="D92" i="1"/>
  <c r="F92" i="1" s="1"/>
  <c r="D96" i="1"/>
  <c r="F96" i="1" s="1"/>
  <c r="D100" i="1"/>
  <c r="F100" i="1" s="1"/>
  <c r="D104" i="1"/>
  <c r="F104" i="1" s="1"/>
  <c r="D108" i="1"/>
  <c r="F108" i="1" s="1"/>
  <c r="D112" i="1"/>
  <c r="F112" i="1" s="1"/>
  <c r="D116" i="1"/>
  <c r="F116" i="1" s="1"/>
  <c r="D120" i="1"/>
  <c r="F120" i="1" s="1"/>
  <c r="D124" i="1"/>
  <c r="F124" i="1" s="1"/>
  <c r="D128" i="1"/>
  <c r="F128" i="1" s="1"/>
  <c r="D132" i="1"/>
  <c r="F132" i="1" s="1"/>
  <c r="D136" i="1"/>
  <c r="F136" i="1" s="1"/>
  <c r="D140" i="1"/>
  <c r="F140" i="1" s="1"/>
  <c r="D144" i="1"/>
  <c r="F144" i="1" s="1"/>
  <c r="D148" i="1"/>
  <c r="F148" i="1" s="1"/>
  <c r="D152" i="1"/>
  <c r="F152" i="1" s="1"/>
  <c r="D156" i="1"/>
  <c r="F156" i="1" s="1"/>
  <c r="D160" i="1"/>
  <c r="F160" i="1" s="1"/>
  <c r="D164" i="1"/>
  <c r="F164" i="1" s="1"/>
  <c r="D168" i="1"/>
  <c r="F168" i="1" s="1"/>
  <c r="D172" i="1"/>
  <c r="F172" i="1" s="1"/>
  <c r="D176" i="1"/>
  <c r="F176" i="1" s="1"/>
  <c r="D180" i="1"/>
  <c r="F180" i="1" s="1"/>
  <c r="D184" i="1"/>
  <c r="F184" i="1" s="1"/>
  <c r="D188" i="1"/>
  <c r="F188" i="1" s="1"/>
  <c r="D192" i="1"/>
  <c r="F192" i="1" s="1"/>
  <c r="D196" i="1"/>
  <c r="F196" i="1" s="1"/>
  <c r="D200" i="1"/>
  <c r="F200" i="1" s="1"/>
  <c r="D204" i="1"/>
  <c r="F204" i="1" s="1"/>
  <c r="D208" i="1"/>
  <c r="F208" i="1" s="1"/>
  <c r="D212" i="1"/>
  <c r="F212" i="1" s="1"/>
  <c r="D216" i="1"/>
  <c r="F216" i="1" s="1"/>
  <c r="D220" i="1"/>
  <c r="F220" i="1" s="1"/>
  <c r="D224" i="1"/>
  <c r="F224" i="1" s="1"/>
  <c r="D228" i="1"/>
  <c r="F228" i="1" s="1"/>
  <c r="D232" i="1"/>
  <c r="F232" i="1" s="1"/>
  <c r="D236" i="1"/>
  <c r="F236" i="1" s="1"/>
  <c r="D240" i="1"/>
  <c r="F240" i="1" s="1"/>
  <c r="D244" i="1"/>
  <c r="F244" i="1" s="1"/>
  <c r="D248" i="1"/>
  <c r="F248" i="1" s="1"/>
  <c r="D252" i="1"/>
  <c r="F252" i="1" s="1"/>
  <c r="D256" i="1"/>
  <c r="F256" i="1" s="1"/>
  <c r="D260" i="1"/>
  <c r="F260" i="1" s="1"/>
  <c r="D264" i="1"/>
  <c r="F264" i="1" s="1"/>
  <c r="D268" i="1"/>
  <c r="F268" i="1" s="1"/>
  <c r="D272" i="1"/>
  <c r="F272" i="1" s="1"/>
  <c r="D276" i="1"/>
  <c r="F276" i="1" s="1"/>
  <c r="D280" i="1"/>
  <c r="F280" i="1" s="1"/>
  <c r="D284" i="1"/>
  <c r="F284" i="1" s="1"/>
  <c r="D288" i="1"/>
  <c r="F288" i="1" s="1"/>
  <c r="D292" i="1"/>
  <c r="F292" i="1" s="1"/>
  <c r="D296" i="1"/>
  <c r="F296" i="1" s="1"/>
  <c r="D300" i="1"/>
  <c r="F300" i="1" s="1"/>
  <c r="D304" i="1"/>
  <c r="F304" i="1" s="1"/>
  <c r="D308" i="1"/>
  <c r="F308" i="1" s="1"/>
  <c r="D312" i="1"/>
  <c r="F312" i="1" s="1"/>
  <c r="D316" i="1"/>
  <c r="F316" i="1" s="1"/>
  <c r="D320" i="1"/>
  <c r="F320" i="1" s="1"/>
  <c r="D324" i="1"/>
  <c r="F324" i="1" s="1"/>
  <c r="D328" i="1"/>
  <c r="F328" i="1" s="1"/>
  <c r="D332" i="1"/>
  <c r="F332" i="1" s="1"/>
  <c r="D336" i="1"/>
  <c r="F336" i="1" s="1"/>
  <c r="D340" i="1"/>
  <c r="F340" i="1" s="1"/>
  <c r="D5" i="1"/>
  <c r="F5" i="1" s="1"/>
  <c r="D9" i="1"/>
  <c r="F9" i="1" s="1"/>
  <c r="D13" i="1"/>
  <c r="F13" i="1" s="1"/>
  <c r="D17" i="1"/>
  <c r="F17" i="1" s="1"/>
  <c r="D21" i="1"/>
  <c r="F21" i="1" s="1"/>
  <c r="D25" i="1"/>
  <c r="F25" i="1" s="1"/>
  <c r="D29" i="1"/>
  <c r="F29" i="1" s="1"/>
  <c r="D33" i="1"/>
  <c r="F33" i="1" s="1"/>
  <c r="D37" i="1"/>
  <c r="F37" i="1" s="1"/>
  <c r="D41" i="1"/>
  <c r="F41" i="1" s="1"/>
  <c r="D45" i="1"/>
  <c r="F45" i="1" s="1"/>
  <c r="D49" i="1"/>
  <c r="F49" i="1" s="1"/>
  <c r="D53" i="1"/>
  <c r="F53" i="1" s="1"/>
  <c r="D57" i="1"/>
  <c r="F57" i="1" s="1"/>
  <c r="D61" i="1"/>
  <c r="F61" i="1" s="1"/>
  <c r="D65" i="1"/>
  <c r="F65" i="1" s="1"/>
  <c r="D69" i="1"/>
  <c r="F69" i="1" s="1"/>
  <c r="D73" i="1"/>
  <c r="F73" i="1" s="1"/>
  <c r="D77" i="1"/>
  <c r="F77" i="1" s="1"/>
  <c r="D81" i="1"/>
  <c r="F81" i="1" s="1"/>
  <c r="D85" i="1"/>
  <c r="F85" i="1" s="1"/>
  <c r="D89" i="1"/>
  <c r="F89" i="1" s="1"/>
  <c r="D93" i="1"/>
  <c r="F93" i="1" s="1"/>
  <c r="D97" i="1"/>
  <c r="F97" i="1" s="1"/>
  <c r="D101" i="1"/>
  <c r="F101" i="1" s="1"/>
  <c r="D105" i="1"/>
  <c r="F105" i="1" s="1"/>
  <c r="D109" i="1"/>
  <c r="F109" i="1" s="1"/>
  <c r="D113" i="1"/>
  <c r="F113" i="1" s="1"/>
  <c r="D117" i="1"/>
  <c r="F117" i="1" s="1"/>
  <c r="D121" i="1"/>
  <c r="F121" i="1" s="1"/>
  <c r="D125" i="1"/>
  <c r="F125" i="1" s="1"/>
  <c r="D129" i="1"/>
  <c r="F129" i="1" s="1"/>
  <c r="D133" i="1"/>
  <c r="F133" i="1" s="1"/>
  <c r="D137" i="1"/>
  <c r="F137" i="1" s="1"/>
  <c r="D141" i="1"/>
  <c r="F141" i="1" s="1"/>
  <c r="D145" i="1"/>
  <c r="F145" i="1" s="1"/>
  <c r="D149" i="1"/>
  <c r="F149" i="1" s="1"/>
  <c r="D153" i="1"/>
  <c r="F153" i="1" s="1"/>
  <c r="D157" i="1"/>
  <c r="F157" i="1" s="1"/>
  <c r="D161" i="1"/>
  <c r="F161" i="1" s="1"/>
  <c r="D165" i="1"/>
  <c r="F165" i="1" s="1"/>
  <c r="D169" i="1"/>
  <c r="F169" i="1" s="1"/>
  <c r="D173" i="1"/>
  <c r="F173" i="1" s="1"/>
  <c r="D177" i="1"/>
  <c r="F177" i="1" s="1"/>
  <c r="D181" i="1"/>
  <c r="F181" i="1" s="1"/>
  <c r="D185" i="1"/>
  <c r="F185" i="1" s="1"/>
  <c r="D189" i="1"/>
  <c r="F189" i="1" s="1"/>
  <c r="D193" i="1"/>
  <c r="F193" i="1" s="1"/>
  <c r="D197" i="1"/>
  <c r="F197" i="1" s="1"/>
  <c r="D201" i="1"/>
  <c r="F201" i="1" s="1"/>
  <c r="D205" i="1"/>
  <c r="F205" i="1" s="1"/>
  <c r="D209" i="1"/>
  <c r="F209" i="1" s="1"/>
  <c r="D213" i="1"/>
  <c r="F213" i="1" s="1"/>
  <c r="D217" i="1"/>
  <c r="F217" i="1" s="1"/>
  <c r="D221" i="1"/>
  <c r="F221" i="1" s="1"/>
  <c r="D225" i="1"/>
  <c r="F225" i="1" s="1"/>
  <c r="D229" i="1"/>
  <c r="F229" i="1" s="1"/>
  <c r="D233" i="1"/>
  <c r="F233" i="1" s="1"/>
  <c r="D237" i="1"/>
  <c r="F237" i="1" s="1"/>
  <c r="D241" i="1"/>
  <c r="F241" i="1" s="1"/>
  <c r="D245" i="1"/>
  <c r="F245" i="1" s="1"/>
  <c r="D249" i="1"/>
  <c r="F249" i="1" s="1"/>
  <c r="D253" i="1"/>
  <c r="F253" i="1" s="1"/>
  <c r="D257" i="1"/>
  <c r="F257" i="1" s="1"/>
  <c r="D261" i="1"/>
  <c r="F261" i="1" s="1"/>
  <c r="D265" i="1"/>
  <c r="F265" i="1" s="1"/>
  <c r="D269" i="1"/>
  <c r="F269" i="1" s="1"/>
  <c r="D273" i="1"/>
  <c r="F273" i="1" s="1"/>
  <c r="D277" i="1"/>
  <c r="F277" i="1" s="1"/>
  <c r="D281" i="1"/>
  <c r="F281" i="1" s="1"/>
  <c r="D285" i="1"/>
  <c r="F285" i="1" s="1"/>
  <c r="D289" i="1"/>
  <c r="F289" i="1" s="1"/>
  <c r="D293" i="1"/>
  <c r="F293" i="1" s="1"/>
  <c r="D297" i="1"/>
  <c r="F297" i="1" s="1"/>
  <c r="D301" i="1"/>
  <c r="F301" i="1" s="1"/>
  <c r="D305" i="1"/>
  <c r="F305" i="1" s="1"/>
  <c r="D309" i="1"/>
  <c r="F309" i="1" s="1"/>
  <c r="D313" i="1"/>
  <c r="F313" i="1" s="1"/>
  <c r="D317" i="1"/>
  <c r="F317" i="1" s="1"/>
  <c r="D321" i="1"/>
  <c r="F321" i="1" s="1"/>
  <c r="D325" i="1"/>
  <c r="F325" i="1" s="1"/>
  <c r="D329" i="1"/>
  <c r="F329" i="1" s="1"/>
  <c r="D333" i="1"/>
  <c r="F333" i="1" s="1"/>
  <c r="D337" i="1"/>
  <c r="F337" i="1" s="1"/>
  <c r="D341" i="1"/>
  <c r="F341" i="1" s="1"/>
  <c r="D520" i="1"/>
  <c r="D516" i="1"/>
  <c r="D512" i="1"/>
  <c r="F512" i="1" s="1"/>
  <c r="D508" i="1"/>
  <c r="F508" i="1" s="1"/>
  <c r="D504" i="1"/>
  <c r="D500" i="1"/>
  <c r="D496" i="1"/>
  <c r="F496" i="1" s="1"/>
  <c r="D492" i="1"/>
  <c r="F492" i="1" s="1"/>
  <c r="D488" i="1"/>
  <c r="D484" i="1"/>
  <c r="D480" i="1"/>
  <c r="F480" i="1" s="1"/>
  <c r="D476" i="1"/>
  <c r="F476" i="1" s="1"/>
  <c r="D472" i="1"/>
  <c r="D468" i="1"/>
  <c r="D464" i="1"/>
  <c r="F464" i="1" s="1"/>
  <c r="D460" i="1"/>
  <c r="F460" i="1" s="1"/>
  <c r="D456" i="1"/>
  <c r="D452" i="1"/>
  <c r="D448" i="1"/>
  <c r="F448" i="1" s="1"/>
  <c r="D444" i="1"/>
  <c r="F444" i="1" s="1"/>
  <c r="D440" i="1"/>
  <c r="D436" i="1"/>
  <c r="D432" i="1"/>
  <c r="F432" i="1" s="1"/>
  <c r="D428" i="1"/>
  <c r="F428" i="1" s="1"/>
  <c r="D424" i="1"/>
  <c r="D420" i="1"/>
  <c r="D416" i="1"/>
  <c r="F416" i="1" s="1"/>
  <c r="D412" i="1"/>
  <c r="F412" i="1" s="1"/>
  <c r="D408" i="1"/>
  <c r="D404" i="1"/>
  <c r="D400" i="1"/>
  <c r="F400" i="1" s="1"/>
  <c r="D396" i="1"/>
  <c r="F396" i="1" s="1"/>
  <c r="D392" i="1"/>
  <c r="D388" i="1"/>
  <c r="D384" i="1"/>
  <c r="F384" i="1" s="1"/>
  <c r="D380" i="1"/>
  <c r="F380" i="1" s="1"/>
  <c r="D376" i="1"/>
  <c r="D372" i="1"/>
  <c r="D368" i="1"/>
  <c r="F368" i="1" s="1"/>
  <c r="D364" i="1"/>
  <c r="F364" i="1" s="1"/>
  <c r="D360" i="1"/>
  <c r="D356" i="1"/>
  <c r="D352" i="1"/>
  <c r="F352" i="1" s="1"/>
  <c r="D348" i="1"/>
  <c r="F348" i="1" s="1"/>
  <c r="D344" i="1"/>
  <c r="D338" i="1"/>
  <c r="F338" i="1" s="1"/>
  <c r="D330" i="1"/>
  <c r="F330" i="1" s="1"/>
  <c r="D318" i="1"/>
  <c r="F318" i="1" s="1"/>
  <c r="D302" i="1"/>
  <c r="F302" i="1" s="1"/>
  <c r="D286" i="1"/>
  <c r="D270" i="1"/>
  <c r="D254" i="1"/>
  <c r="F254" i="1" s="1"/>
  <c r="D238" i="1"/>
  <c r="F238" i="1" s="1"/>
  <c r="D222" i="1"/>
  <c r="D206" i="1"/>
  <c r="D190" i="1"/>
  <c r="F190" i="1" s="1"/>
  <c r="D174" i="1"/>
  <c r="F174" i="1" s="1"/>
  <c r="D158" i="1"/>
  <c r="D142" i="1"/>
  <c r="D126" i="1"/>
  <c r="F126" i="1" s="1"/>
  <c r="D110" i="1"/>
  <c r="F110" i="1" s="1"/>
  <c r="D94" i="1"/>
  <c r="D78" i="1"/>
  <c r="D62" i="1"/>
  <c r="F62" i="1" s="1"/>
  <c r="D46" i="1"/>
  <c r="F46" i="1" s="1"/>
  <c r="D30" i="1"/>
  <c r="D14" i="1"/>
  <c r="D519" i="1"/>
  <c r="F519" i="1" s="1"/>
  <c r="D515" i="1"/>
  <c r="F515" i="1" s="1"/>
  <c r="D511" i="1"/>
  <c r="F511" i="1" s="1"/>
  <c r="D507" i="1"/>
  <c r="F507" i="1" s="1"/>
  <c r="D503" i="1"/>
  <c r="F503" i="1" s="1"/>
  <c r="D499" i="1"/>
  <c r="F499" i="1" s="1"/>
  <c r="D495" i="1"/>
  <c r="F495" i="1" s="1"/>
  <c r="D491" i="1"/>
  <c r="F491" i="1" s="1"/>
  <c r="D487" i="1"/>
  <c r="F487" i="1" s="1"/>
  <c r="D483" i="1"/>
  <c r="F483" i="1" s="1"/>
  <c r="D479" i="1"/>
  <c r="F479" i="1" s="1"/>
  <c r="D475" i="1"/>
  <c r="F475" i="1" s="1"/>
  <c r="D471" i="1"/>
  <c r="F471" i="1" s="1"/>
  <c r="D467" i="1"/>
  <c r="F467" i="1" s="1"/>
  <c r="D463" i="1"/>
  <c r="F463" i="1" s="1"/>
  <c r="D459" i="1"/>
  <c r="F459" i="1" s="1"/>
  <c r="D455" i="1"/>
  <c r="F455" i="1" s="1"/>
  <c r="D451" i="1"/>
  <c r="F451" i="1" s="1"/>
  <c r="D447" i="1"/>
  <c r="F447" i="1" s="1"/>
  <c r="D443" i="1"/>
  <c r="F443" i="1" s="1"/>
  <c r="D439" i="1"/>
  <c r="F439" i="1" s="1"/>
  <c r="D435" i="1"/>
  <c r="F435" i="1" s="1"/>
  <c r="D431" i="1"/>
  <c r="F431" i="1" s="1"/>
  <c r="D427" i="1"/>
  <c r="F427" i="1" s="1"/>
  <c r="D423" i="1"/>
  <c r="F423" i="1" s="1"/>
  <c r="D419" i="1"/>
  <c r="F419" i="1" s="1"/>
  <c r="D415" i="1"/>
  <c r="F415" i="1" s="1"/>
  <c r="D411" i="1"/>
  <c r="F411" i="1" s="1"/>
  <c r="D407" i="1"/>
  <c r="F407" i="1" s="1"/>
  <c r="D403" i="1"/>
  <c r="F403" i="1" s="1"/>
  <c r="D399" i="1"/>
  <c r="F399" i="1" s="1"/>
  <c r="D395" i="1"/>
  <c r="F395" i="1" s="1"/>
  <c r="D391" i="1"/>
  <c r="F391" i="1" s="1"/>
  <c r="D387" i="1"/>
  <c r="F387" i="1" s="1"/>
  <c r="D383" i="1"/>
  <c r="F383" i="1" s="1"/>
  <c r="D379" i="1"/>
  <c r="F379" i="1" s="1"/>
  <c r="D375" i="1"/>
  <c r="F375" i="1" s="1"/>
  <c r="D371" i="1"/>
  <c r="F371" i="1" s="1"/>
  <c r="D367" i="1"/>
  <c r="F367" i="1" s="1"/>
  <c r="D363" i="1"/>
  <c r="F363" i="1" s="1"/>
  <c r="D359" i="1"/>
  <c r="F359" i="1" s="1"/>
  <c r="D355" i="1"/>
  <c r="F355" i="1" s="1"/>
  <c r="D351" i="1"/>
  <c r="F351" i="1" s="1"/>
  <c r="D347" i="1"/>
  <c r="F347" i="1" s="1"/>
  <c r="D343" i="1"/>
  <c r="F343" i="1" s="1"/>
  <c r="D335" i="1"/>
  <c r="F335" i="1" s="1"/>
  <c r="D327" i="1"/>
  <c r="D314" i="1"/>
  <c r="F314" i="1" s="1"/>
  <c r="D298" i="1"/>
  <c r="D282" i="1"/>
  <c r="D266" i="1"/>
  <c r="F266" i="1" s="1"/>
  <c r="D250" i="1"/>
  <c r="F250" i="1" s="1"/>
  <c r="D234" i="1"/>
  <c r="D218" i="1"/>
  <c r="D202" i="1"/>
  <c r="F202" i="1" s="1"/>
  <c r="D186" i="1"/>
  <c r="F186" i="1" s="1"/>
  <c r="D170" i="1"/>
  <c r="D154" i="1"/>
  <c r="D138" i="1"/>
  <c r="F138" i="1" s="1"/>
  <c r="D122" i="1"/>
  <c r="F122" i="1" s="1"/>
  <c r="D106" i="1"/>
  <c r="D90" i="1"/>
  <c r="D74" i="1"/>
  <c r="F74" i="1" s="1"/>
  <c r="D58" i="1"/>
  <c r="F58" i="1" s="1"/>
  <c r="D42" i="1"/>
  <c r="D26" i="1"/>
  <c r="D10" i="1"/>
  <c r="F10" i="1" s="1"/>
  <c r="D518" i="1"/>
  <c r="F518" i="1" s="1"/>
  <c r="D514" i="1"/>
  <c r="D510" i="1"/>
  <c r="D506" i="1"/>
  <c r="F506" i="1" s="1"/>
  <c r="D502" i="1"/>
  <c r="F502" i="1" s="1"/>
  <c r="D498" i="1"/>
  <c r="D494" i="1"/>
  <c r="D490" i="1"/>
  <c r="F490" i="1" s="1"/>
  <c r="D486" i="1"/>
  <c r="F486" i="1" s="1"/>
  <c r="D482" i="1"/>
  <c r="D478" i="1"/>
  <c r="D474" i="1"/>
  <c r="F474" i="1" s="1"/>
  <c r="D470" i="1"/>
  <c r="F470" i="1" s="1"/>
  <c r="D466" i="1"/>
  <c r="D462" i="1"/>
  <c r="D458" i="1"/>
  <c r="F458" i="1" s="1"/>
  <c r="D454" i="1"/>
  <c r="F454" i="1" s="1"/>
  <c r="D450" i="1"/>
  <c r="D446" i="1"/>
  <c r="D442" i="1"/>
  <c r="F442" i="1" s="1"/>
  <c r="D438" i="1"/>
  <c r="F438" i="1" s="1"/>
  <c r="D434" i="1"/>
  <c r="D430" i="1"/>
  <c r="D426" i="1"/>
  <c r="F426" i="1" s="1"/>
  <c r="D422" i="1"/>
  <c r="F422" i="1" s="1"/>
  <c r="D418" i="1"/>
  <c r="D414" i="1"/>
  <c r="D410" i="1"/>
  <c r="F410" i="1" s="1"/>
  <c r="D406" i="1"/>
  <c r="F406" i="1" s="1"/>
  <c r="D402" i="1"/>
  <c r="D398" i="1"/>
  <c r="D394" i="1"/>
  <c r="F394" i="1" s="1"/>
  <c r="D390" i="1"/>
  <c r="F390" i="1" s="1"/>
  <c r="D386" i="1"/>
  <c r="D382" i="1"/>
  <c r="D378" i="1"/>
  <c r="F378" i="1" s="1"/>
  <c r="D374" i="1"/>
  <c r="F374" i="1" s="1"/>
  <c r="D370" i="1"/>
  <c r="D366" i="1"/>
  <c r="D362" i="1"/>
  <c r="F362" i="1" s="1"/>
  <c r="D358" i="1"/>
  <c r="F358" i="1" s="1"/>
  <c r="D354" i="1"/>
  <c r="D350" i="1"/>
  <c r="D346" i="1"/>
  <c r="F346" i="1" s="1"/>
  <c r="D342" i="1"/>
  <c r="F342" i="1" s="1"/>
  <c r="D334" i="1"/>
  <c r="F334" i="1" s="1"/>
  <c r="D326" i="1"/>
  <c r="D310" i="1"/>
  <c r="D294" i="1"/>
  <c r="F294" i="1" s="1"/>
  <c r="D278" i="1"/>
  <c r="F278" i="1" s="1"/>
  <c r="D262" i="1"/>
  <c r="D246" i="1"/>
  <c r="D230" i="1"/>
  <c r="F230" i="1" s="1"/>
  <c r="D214" i="1"/>
  <c r="F214" i="1" s="1"/>
  <c r="D198" i="1"/>
  <c r="D182" i="1"/>
  <c r="D166" i="1"/>
  <c r="F166" i="1" s="1"/>
  <c r="D150" i="1"/>
  <c r="F150" i="1" s="1"/>
  <c r="D134" i="1"/>
  <c r="D118" i="1"/>
  <c r="D102" i="1"/>
  <c r="F102" i="1" s="1"/>
  <c r="D86" i="1"/>
  <c r="F86" i="1" s="1"/>
  <c r="D70" i="1"/>
  <c r="D54" i="1"/>
  <c r="D38" i="1"/>
  <c r="F38" i="1" s="1"/>
  <c r="D22" i="1"/>
  <c r="F22" i="1" s="1"/>
  <c r="D6" i="1"/>
  <c r="E2" i="1"/>
  <c r="F2" i="1" s="1"/>
  <c r="F14" i="1" l="1"/>
  <c r="F206" i="1"/>
  <c r="F361" i="1"/>
  <c r="F465" i="1"/>
  <c r="F437" i="1"/>
  <c r="F501" i="1"/>
  <c r="F489" i="1"/>
  <c r="F142" i="1"/>
  <c r="F50" i="1"/>
  <c r="F54" i="1"/>
  <c r="F182" i="1"/>
  <c r="F310" i="1"/>
  <c r="F356" i="1"/>
  <c r="F372" i="1"/>
  <c r="F388" i="1"/>
  <c r="F404" i="1"/>
  <c r="F420" i="1"/>
  <c r="F436" i="1"/>
  <c r="F452" i="1"/>
  <c r="F468" i="1"/>
  <c r="F484" i="1"/>
  <c r="F500" i="1"/>
  <c r="F516" i="1"/>
  <c r="F130" i="1"/>
  <c r="F258" i="1"/>
  <c r="F349" i="1"/>
  <c r="F429" i="1"/>
  <c r="F401" i="1"/>
  <c r="F409" i="1"/>
  <c r="F425" i="1"/>
  <c r="F78" i="1"/>
  <c r="F270" i="1"/>
  <c r="F178" i="1"/>
  <c r="F118" i="1"/>
  <c r="F246" i="1"/>
  <c r="F350" i="1"/>
  <c r="F366" i="1"/>
  <c r="F382" i="1"/>
  <c r="F398" i="1"/>
  <c r="F414" i="1"/>
  <c r="F430" i="1"/>
  <c r="F446" i="1"/>
  <c r="F462" i="1"/>
  <c r="F478" i="1"/>
  <c r="F494" i="1"/>
  <c r="F510" i="1"/>
  <c r="F26" i="1"/>
  <c r="F90" i="1"/>
  <c r="F154" i="1"/>
  <c r="F218" i="1"/>
  <c r="F282" i="1"/>
  <c r="F146" i="1"/>
  <c r="F210" i="1"/>
  <c r="F331" i="1"/>
  <c r="F353" i="1"/>
  <c r="F381" i="1"/>
  <c r="F509" i="1"/>
  <c r="F457" i="1"/>
  <c r="F327" i="1"/>
  <c r="F30" i="1"/>
  <c r="F94" i="1"/>
  <c r="F158" i="1"/>
  <c r="F222" i="1"/>
  <c r="F286" i="1"/>
  <c r="F70" i="1"/>
  <c r="F198" i="1"/>
  <c r="F326" i="1"/>
  <c r="F344" i="1"/>
  <c r="F360" i="1"/>
  <c r="F376" i="1"/>
  <c r="F392" i="1"/>
  <c r="F408" i="1"/>
  <c r="F424" i="1"/>
  <c r="F440" i="1"/>
  <c r="F456" i="1"/>
  <c r="F472" i="1"/>
  <c r="F488" i="1"/>
  <c r="F504" i="1"/>
  <c r="F520" i="1"/>
  <c r="F6" i="1"/>
  <c r="F134" i="1"/>
  <c r="F262" i="1"/>
  <c r="F354" i="1"/>
  <c r="F370" i="1"/>
  <c r="F386" i="1"/>
  <c r="F402" i="1"/>
  <c r="F418" i="1"/>
  <c r="F434" i="1"/>
  <c r="F450" i="1"/>
  <c r="F466" i="1"/>
  <c r="F482" i="1"/>
  <c r="F498" i="1"/>
  <c r="F514" i="1"/>
  <c r="F42" i="1"/>
  <c r="F106" i="1"/>
  <c r="F170" i="1"/>
  <c r="F234" i="1"/>
  <c r="F298" i="1"/>
</calcChain>
</file>

<file path=xl/sharedStrings.xml><?xml version="1.0" encoding="utf-8"?>
<sst xmlns="http://schemas.openxmlformats.org/spreadsheetml/2006/main" count="1055" uniqueCount="537">
  <si>
    <t>Código</t>
  </si>
  <si>
    <t>Descrição</t>
  </si>
  <si>
    <t>Estoque mínimo</t>
  </si>
  <si>
    <t>Categoria</t>
  </si>
  <si>
    <t>Óleo ACDelco Semisintético SAE 5W3O API SN</t>
  </si>
  <si>
    <t>Óleo</t>
  </si>
  <si>
    <t>Óleo ACDelco Sintético 5W30 API SN</t>
  </si>
  <si>
    <t>Óleo ACDelco Sintético 0W20 API SN</t>
  </si>
  <si>
    <t>ÓLEO PETRONAS SYNTIUM 3000XS SP 5W30 SINTÉTICO</t>
  </si>
  <si>
    <t>Óleo Classic Line Sintético 5W30</t>
  </si>
  <si>
    <t>ÓLEO MAXON 5W30 HITEC DIESEL SINTÉTICO</t>
  </si>
  <si>
    <t>ÓLEO PETRONAS SYNTIUM 0W20 7000 HYBRID</t>
  </si>
  <si>
    <t>Fluido de Freio ATE DOT 4 0,5L</t>
  </si>
  <si>
    <t>Todos</t>
  </si>
  <si>
    <t>Fluido para Transmissão Automática e Direção Hidraulica Dexron VI</t>
  </si>
  <si>
    <t>Abraçadeira 12,3mm</t>
  </si>
  <si>
    <t>Abraçadeira 13,3mm</t>
  </si>
  <si>
    <t>Abraçadeira 14,5mm</t>
  </si>
  <si>
    <t>Abraçadeira 15,3mm</t>
  </si>
  <si>
    <t>Adesivo Pastilhado</t>
  </si>
  <si>
    <t>Anel para Bico Injetor</t>
  </si>
  <si>
    <t>Arruela</t>
  </si>
  <si>
    <t>Botão de Vidro 93581A7108</t>
  </si>
  <si>
    <t>Champ-Plate 2817402400</t>
  </si>
  <si>
    <t>Chicote alternador e sensor de pressão de óleo</t>
  </si>
  <si>
    <t>Cola instantânea Tekbond</t>
  </si>
  <si>
    <t>Conector Mangueira de Combustivel</t>
  </si>
  <si>
    <t>Contacteu Stop 98182324</t>
  </si>
  <si>
    <t>Cupilha</t>
  </si>
  <si>
    <t>ENS de Joints 0348Q5</t>
  </si>
  <si>
    <t>Filtro de Cabine AKX 1998</t>
  </si>
  <si>
    <t>Fita Crepe G</t>
  </si>
  <si>
    <t>Fita Crepe M</t>
  </si>
  <si>
    <t>Fita Isolante</t>
  </si>
  <si>
    <t>[37] Correia Dentada CT 457 Continental</t>
  </si>
  <si>
    <t>Fita dupla face</t>
  </si>
  <si>
    <t>Fita isolante de Tecido</t>
  </si>
  <si>
    <t>[388] ÓLEO PARA MOTOR PETRONAS SYNTIUM 800 SE SP 10W30</t>
  </si>
  <si>
    <t>Fusivel 10</t>
  </si>
  <si>
    <t>[389] ANEL DO BUJÃO RENAULT</t>
  </si>
  <si>
    <t>Fusivel 15</t>
  </si>
  <si>
    <t>[39] Kit Correia MV 3PK 796 ELAST CT</t>
  </si>
  <si>
    <t>Fusivel 20</t>
  </si>
  <si>
    <t>[390] FLUIDO PARA RADIADOR PARAFLU CONCENTRADO ROSA</t>
  </si>
  <si>
    <t>Fusivel 25</t>
  </si>
  <si>
    <t>[391] FLUIDO PARA RADIADOR PARAFLU CONCENTRADO AMARELO</t>
  </si>
  <si>
    <t>Fusivel 30</t>
  </si>
  <si>
    <t>[392] FLUIDO PARA RADIADOR PARAFLU CONCENTRADO VERDE</t>
  </si>
  <si>
    <t>Fusivel 40</t>
  </si>
  <si>
    <t>[393] CAR80 GRAFITE SPRAY LUBRIFICANTE SECO</t>
  </si>
  <si>
    <t>Fusivel 5</t>
  </si>
  <si>
    <t>[394] CAR80 VASELINA SPRAY</t>
  </si>
  <si>
    <t>Fusivel 60</t>
  </si>
  <si>
    <t>[395] FILTRO DE ÓLEO WEGA WO412</t>
  </si>
  <si>
    <t>Garra Baixa 15</t>
  </si>
  <si>
    <t>[398] BIELETA N93036</t>
  </si>
  <si>
    <t>Gerador de Sinal 94544449</t>
  </si>
  <si>
    <t>[399] BIELETA N6081</t>
  </si>
  <si>
    <t>Grampo de fixação</t>
  </si>
  <si>
    <t>[40] Kit Correia MV 5PK 1051 ELAST CT</t>
  </si>
  <si>
    <t>Guarnição de Flange do Modulo do Combustivel 2070</t>
  </si>
  <si>
    <t>[400] BIELETA N1068</t>
  </si>
  <si>
    <t>Haste VW</t>
  </si>
  <si>
    <t>[401] BIELETA BR19353102136</t>
  </si>
  <si>
    <t>Junta 98AD-9276-AB</t>
  </si>
  <si>
    <t>[405] BUJÃO COM ANEL</t>
  </si>
  <si>
    <t>Junta Borracha Vulcaniz 52145259</t>
  </si>
  <si>
    <t>[409] VELA DE IGNIÇÃO LZKAR7A-D</t>
  </si>
  <si>
    <t>Junta Borracha Vulcaniz 52154215</t>
  </si>
  <si>
    <t>[41] Kit Correia MV 6PK 1200 ELAST CT</t>
  </si>
  <si>
    <t>Junta Cabeçote GM 90409594</t>
  </si>
  <si>
    <t>[411] ÁGUA DESMINERALIZADA RADIEX 1L</t>
  </si>
  <si>
    <t>Junta Tampa Dif GM90345227</t>
  </si>
  <si>
    <t>[412] ÓLEO MAXON 5W30 SINTETICO</t>
  </si>
  <si>
    <t>Junta Tampa Valvula Motor</t>
  </si>
  <si>
    <t>[272] FILTRO DE AR WEGA FAP3261</t>
  </si>
  <si>
    <t>[413] FILTRO DE AR WEGA FAP9121</t>
  </si>
  <si>
    <t>Junta de Tampa de Valvula Ford 75022</t>
  </si>
  <si>
    <t>[273] FILTRO DE AR MAHLE LX1779</t>
  </si>
  <si>
    <t>[414] FILTRO DE AR MAHLE LX908</t>
  </si>
  <si>
    <t>Junta tomada de agua</t>
  </si>
  <si>
    <t>[274] FILTRO DE AR WEGA FAP7007</t>
  </si>
  <si>
    <t>[415] FILTRO DE AR WEGA FAP2214</t>
  </si>
  <si>
    <t>Kit Borracha Fire Evo 40112KD</t>
  </si>
  <si>
    <t>[275] FILTRO DE AR WEGA WR196</t>
  </si>
  <si>
    <t>[416] MANGUEIRA 5UO-201-153-A</t>
  </si>
  <si>
    <t>Kit Conjuto engate rapido</t>
  </si>
  <si>
    <t>[276] FILTRO DE AR WEGA FAP3599</t>
  </si>
  <si>
    <t>[417] BUJÃO AUDI</t>
  </si>
  <si>
    <t>Kit Para Bico Injetor 2314</t>
  </si>
  <si>
    <t>[277] FIILTRO DE AR WEGA FAP2219</t>
  </si>
  <si>
    <t>[418] VALVULA AZUL</t>
  </si>
  <si>
    <t>Kit Para Bico Injetor 2317</t>
  </si>
  <si>
    <t>[278] FILTRO DE AR WEGA FAP3285</t>
  </si>
  <si>
    <t>[419] ÓLEO PARA MOTOR ACDELCO 5W30 DEXOS 1 SAE API SP</t>
  </si>
  <si>
    <t>Kit Para Bico Injetor 2322</t>
  </si>
  <si>
    <t>[279] FILTRO DE AR WEGA FAP3288</t>
  </si>
  <si>
    <t>Kit Para Bico Injetor 2339</t>
  </si>
  <si>
    <t>[28] Água Desmineralizada ONYX PLUS 1L</t>
  </si>
  <si>
    <t>[42] Correia Multi V Correia Acanalada 6PK 989 ELAST</t>
  </si>
  <si>
    <t>[280] FILTRO DE AR WEGA JFA0H21</t>
  </si>
  <si>
    <t>Mangueira 23330</t>
  </si>
  <si>
    <t>[420] Óleo ACDelco 0W20 Dexos 1 SAE API SP</t>
  </si>
  <si>
    <t>Mangueira de Vacuo VW</t>
  </si>
  <si>
    <t>[281] FILTRO DE AR MAHLE LX3800</t>
  </si>
  <si>
    <t>[421] Fusivel 30A</t>
  </si>
  <si>
    <t>[282] FILTRO DE AR WEGA JFA0K16</t>
  </si>
  <si>
    <t>[422] Lampada H11 Multilaser</t>
  </si>
  <si>
    <t>Parafuso de Cabagem</t>
  </si>
  <si>
    <t>[283] FILTRO DE AR MAHLE LX1785</t>
  </si>
  <si>
    <t>[423] Filtro de ar wega JFA0998</t>
  </si>
  <si>
    <t>Parafuso de Roda</t>
  </si>
  <si>
    <t>[284] FILTRO DE AR WEGA JFA0H26</t>
  </si>
  <si>
    <t>[424] Regulador Voltagem Tensão Alternador Bosch</t>
  </si>
  <si>
    <t>Reparo Terminal</t>
  </si>
  <si>
    <t>[285] FILTRO DE AR WEGA JFA0H40</t>
  </si>
  <si>
    <t>[425] Pasta para lavar Mão</t>
  </si>
  <si>
    <t>Retentor Fiat K68174374AA</t>
  </si>
  <si>
    <t>[286] FILTRO DE AR WEGA JFA0H29</t>
  </si>
  <si>
    <t>[426] Plastico filme para volante</t>
  </si>
  <si>
    <t>Retentor eixo de Comando de valvulas 02178</t>
  </si>
  <si>
    <t>[287] FILTRO DE AR WEGA JFA0H24</t>
  </si>
  <si>
    <t>[427] TENSOR GM93353848</t>
  </si>
  <si>
    <t>Retentor eixo de Comando de valvulas 02525</t>
  </si>
  <si>
    <t>[288] PASTILHA DE FREIO N-1272</t>
  </si>
  <si>
    <t>[428] TAMPA RESERVATORIO GM</t>
  </si>
  <si>
    <t>Retentor eixo de Comando de valvulas 05266</t>
  </si>
  <si>
    <t>[289] PASTILHA DE FREIO N-540</t>
  </si>
  <si>
    <t>[43] Correia Multi V Correia Acanalada 3PK 796 ELAST</t>
  </si>
  <si>
    <t>[29] METALSIL DESIX AROMATIZANTE DE USO GERAL</t>
  </si>
  <si>
    <t>Retentor eixo de Comando de valvulas 05808</t>
  </si>
  <si>
    <t>[44] Correia De Transmissão 24579487</t>
  </si>
  <si>
    <t>Sensor VW</t>
  </si>
  <si>
    <t>[290] PASTILHA DE FREIO N-547</t>
  </si>
  <si>
    <t>[45] Correia POLY-V 6PK1560</t>
  </si>
  <si>
    <t>Soquete LNPD 94706510</t>
  </si>
  <si>
    <t>[181] PRESILHA 12.3</t>
  </si>
  <si>
    <t>[291] PASTILHA DE FREIO N-1770</t>
  </si>
  <si>
    <t>[46] Correia MV 5PK 1770 IMP</t>
  </si>
  <si>
    <t>Tampão ar quente</t>
  </si>
  <si>
    <t>[182] JOINT 16X24 - 15</t>
  </si>
  <si>
    <t>[292] PASTILHA DE FREIO N-2131</t>
  </si>
  <si>
    <t>[47] Correia Mult V Correia Acanalada 6PK 1200 ELAST</t>
  </si>
  <si>
    <t>Terminal Removivel 311529</t>
  </si>
  <si>
    <t>[183] ANEL DE VEDAÇÃO BORRACHA</t>
  </si>
  <si>
    <t>[293] PASTILHA DE FREIO HQF2344AC FERODO</t>
  </si>
  <si>
    <t>Terminal de Bateria</t>
  </si>
  <si>
    <t>[184] ANEL DO BUJÃO AZUL</t>
  </si>
  <si>
    <t>[294] PASTILHA DE FREIO HQF2460 FERODO</t>
  </si>
  <si>
    <t>[49] Correia DE Transmissão GM 24579488</t>
  </si>
  <si>
    <t>Trava Pastilha</t>
  </si>
  <si>
    <t>[185] ANEL DO BUJÃO CHEVROLET</t>
  </si>
  <si>
    <t>[295] PASTILHA DE FREIO 1423 SYL</t>
  </si>
  <si>
    <t>[50] Carcaça 03212028CN</t>
  </si>
  <si>
    <t>Tubo do motor 93583625</t>
  </si>
  <si>
    <t>[186] ANEL DO BUJÃO FIAT</t>
  </si>
  <si>
    <t>[51] Separador 030103464A</t>
  </si>
  <si>
    <t>Valvula para Pneu S/Camara c/ sensor GM 13540602</t>
  </si>
  <si>
    <t>[187] ANEL DO BUJÃO PEUGEOT</t>
  </si>
  <si>
    <t>[297] PASTILHA DE FREIO N-288 COBREG</t>
  </si>
  <si>
    <t>[52] Bomba D´Água URBA - FIAT/GM UB0162</t>
  </si>
  <si>
    <t>Valvula para Pneu s/Camara TR414</t>
  </si>
  <si>
    <t>[188] ANEL DO BUJÃO RENAULT</t>
  </si>
  <si>
    <t>[298] PASTILHA DE FREIO HQJ-2356A JURID</t>
  </si>
  <si>
    <t>[53] Bomba D´Água URBA - VW UB0630</t>
  </si>
  <si>
    <t>[189] ANEL DO BUJÃO FORD</t>
  </si>
  <si>
    <t>[299] PASTILHA DE FREIO HQJ-2282A JURID</t>
  </si>
  <si>
    <t>[19] Óleo Para Motor Petronas Syntium 1000 10W40</t>
  </si>
  <si>
    <t>Valvula para Pneus S/Camara TR418</t>
  </si>
  <si>
    <t>[54] Bronzina de Biela SBB-271-J-0,25 SPA</t>
  </si>
  <si>
    <t>Vaselina Solida 200g</t>
  </si>
  <si>
    <t>[30] Polia VKM 4794</t>
  </si>
  <si>
    <t>[55] Bronzina de Mancal SBC-880-J-0,25</t>
  </si>
  <si>
    <t>[190] ANEL DO BUJÃO HONDA</t>
  </si>
  <si>
    <t>[300] PASTILHA DE FREIO N-1767 COBRAG</t>
  </si>
  <si>
    <t>[56] Filtro de Cabine Wega AKX 1965/C</t>
  </si>
  <si>
    <t>òleo para motor maxon 10w40</t>
  </si>
  <si>
    <t>[191] ANEL DO BUJÃO TOYOTA</t>
  </si>
  <si>
    <t>[301] PASTILHA DE FREIO 3250 S.Y.L</t>
  </si>
  <si>
    <t>[57] Filtro de Cabine Wega AKX2161</t>
  </si>
  <si>
    <t>[192] ANEL DO BUJÃO VW</t>
  </si>
  <si>
    <t>[302] PASTILHA DE FREIO N-1344 COBREG</t>
  </si>
  <si>
    <t>[58] Filtro de Cabine Wega AKX1937</t>
  </si>
  <si>
    <t>[193] ANEL VEDA TUBO</t>
  </si>
  <si>
    <t>[303] PASTILHA DE FREIO N-1377 COBREG</t>
  </si>
  <si>
    <t>[59] Filtro de Cabine Wega AKX1939</t>
  </si>
  <si>
    <t>[194] ABRAÇADEIRA UNIVERSAL 12X16</t>
  </si>
  <si>
    <t>[304] PASTILHA DE FREIO N-1368 COBREG</t>
  </si>
  <si>
    <t>[60] Filtro de Cabine Wega AKX 35323</t>
  </si>
  <si>
    <t>[195] ABRAÇADEIRA UNIVERSAL 14X22</t>
  </si>
  <si>
    <t>[305] PASTILHA DE FREIO HQJ-2288A JURID</t>
  </si>
  <si>
    <t>[61] Filtro de Cabine Wega AKX35321</t>
  </si>
  <si>
    <t>[196] ABRAÇADEIRA UNIVERSAL 19X27</t>
  </si>
  <si>
    <t>[306] PASTILHA DE FREIO HQJ-2229A JURID</t>
  </si>
  <si>
    <t>[62] Filtro de Cabine Wega AKX1375</t>
  </si>
  <si>
    <t>[197] ABRAÇADEIRA UNIVERSAL 22X32</t>
  </si>
  <si>
    <t>[307] PASTILHA DE FREIO N-1166 COBREG</t>
  </si>
  <si>
    <t>[63] Filtro de Cabine Wega AKX 2108/C</t>
  </si>
  <si>
    <t>[198] ABRAÇADEIRA UNIVERSAL 9X13</t>
  </si>
  <si>
    <t>[308] PASTILHA DE FREIO N-457 COBREG</t>
  </si>
  <si>
    <t>[199] ABRAÇADEIRA COIFA 33X7</t>
  </si>
  <si>
    <t>Óleo Para Sistemas Pneumáticos ARC-C10</t>
  </si>
  <si>
    <t>Filtro de Cabine Wega AKX35345-2</t>
  </si>
  <si>
    <t>Filtro de Cabine Wega AKX35157</t>
  </si>
  <si>
    <t>Bateria Moura M50JD</t>
  </si>
  <si>
    <t>Óleo Para Motor Maxon Mineral 20W50 API SL</t>
  </si>
  <si>
    <t>Óleo Para Motor Maxon 5W40 Sintético</t>
  </si>
  <si>
    <t>[105] FILTRO DE CABINE AKX 1456/C WEGA</t>
  </si>
  <si>
    <t>[106] Bomba D'Água UB0167</t>
  </si>
  <si>
    <t>[107] Óleo Para Motor Maxon Sintético 0W20</t>
  </si>
  <si>
    <t>[108] Óleo Para Motor Maxon LongLife 10W30</t>
  </si>
  <si>
    <t>[64] Filtro de Cabine Wega AKX35293</t>
  </si>
  <si>
    <t>[309] PASTILHA DE FREIO 1359 S.Y.L</t>
  </si>
  <si>
    <t>[65] Filtro de Cabine Wega AKX35723</t>
  </si>
  <si>
    <t>[2] FILTRO DE AR WEGA FAP5218</t>
  </si>
  <si>
    <t>[31] Tensor INA</t>
  </si>
  <si>
    <t>[66] Filtro de Cabine Wega AKX3536</t>
  </si>
  <si>
    <t>[20] Óleo Petronas Syntium 800 SE SP 15W40</t>
  </si>
  <si>
    <t>[310] PASTILHA DE FREIO 2114 S.Y.L</t>
  </si>
  <si>
    <t>[67] Filtro de Cabine Wega AKX3562</t>
  </si>
  <si>
    <t>[200] ABRAÇADEIRA UNIVERSAL 25X38</t>
  </si>
  <si>
    <t>[311] PASTILHA DE FREIO N-2031 COBREG</t>
  </si>
  <si>
    <t>[68] Filtro de Cabine Wega AKX35159</t>
  </si>
  <si>
    <t>[201] ABRAÇADEIRA UNIVERSAL 38X51</t>
  </si>
  <si>
    <t>[312] PASTILHA DE FREIO N-378 COBREG</t>
  </si>
  <si>
    <t>[69] Filtro de Cabine Wega AKX35280</t>
  </si>
  <si>
    <t>[202] ABRAÇADEIRA UNIVERSAL 26X38</t>
  </si>
  <si>
    <t>[313] PASTILHA DE FREIO N-305 COBREG</t>
  </si>
  <si>
    <t>[70] Filtro de Cabine Wega AKX35281/C</t>
  </si>
  <si>
    <t>[203] ABRAÇADEIRA RED INCA 9MM 3/4X1</t>
  </si>
  <si>
    <t>[314] PASTILHA DE FREIO N-377 COBREG</t>
  </si>
  <si>
    <t>[71] Filtro de Cabine Tecfil ACP312</t>
  </si>
  <si>
    <t>[204] SOLUÇÃO DE ARREFECIMENTO ORGÂNICO WURTH</t>
  </si>
  <si>
    <t>[315] PASTILHA DE FREIO N-367 COBREG</t>
  </si>
  <si>
    <t>[72] Filtro de Cabine Wega AKX35163</t>
  </si>
  <si>
    <t>[205] FILTRO DE AR WEGA FAP4043</t>
  </si>
  <si>
    <t>[316] PASTILHA DE FREIO N-152 COBREG</t>
  </si>
  <si>
    <t>[73] Filtro de Cabine Wega AKX35634</t>
  </si>
  <si>
    <t>[206] FILTRO DE AR WEGA JFA0285</t>
  </si>
  <si>
    <t>[317] BATERIA MOURA MA60AD</t>
  </si>
  <si>
    <t>[207] FILTRO DE AR WEGA FAP4041</t>
  </si>
  <si>
    <t>[109] Óleo Para Motor Maxon LongLife 5W30</t>
  </si>
  <si>
    <t>[11] Lubrificante Mineral Para Transmissão Automática e Direção Hidraulica GM</t>
  </si>
  <si>
    <t>[110] CAR80 Car Lub Lubrificante Antiferrugem</t>
  </si>
  <si>
    <t>[111] CAR80 Limpa Bicos Injetores</t>
  </si>
  <si>
    <t>[112] CAR80 Limpa Contato</t>
  </si>
  <si>
    <t>[113] Filtro de Óleo Fram PH11457</t>
  </si>
  <si>
    <t>[114] Filtro de Óleo Mahle OC1449</t>
  </si>
  <si>
    <t>[115] Filtro de Óleo Mahle OX339/2D</t>
  </si>
  <si>
    <t>[116] Filtro de Óleo Wega WOE624</t>
  </si>
  <si>
    <t>[117] Filtro de Óleo Wega WO121</t>
  </si>
  <si>
    <t>[74] Filtro de Cabine Wega AKX1113/C</t>
  </si>
  <si>
    <t>[318] SAPATOS COM LONAS PARA FREIOS CB/49-CPA</t>
  </si>
  <si>
    <t>[75] Filtro de Cabine Wega AKX1129F</t>
  </si>
  <si>
    <t>[208] FILTRO DE AR WEGA FAP6013</t>
  </si>
  <si>
    <t>[319] SAPATOS COM LONAS PARA FREIOS FD/152-CPA</t>
  </si>
  <si>
    <t>[76] Filtro de Cabine Wega AKX1100/C</t>
  </si>
  <si>
    <t>[209] FILTRO DE AR WEGA FAP9013</t>
  </si>
  <si>
    <t>[32] Tensor FORD CM5G-6K245-EB</t>
  </si>
  <si>
    <t>[77] Filtro de Cabine Wega AKX2007</t>
  </si>
  <si>
    <t>[21] Óleo Para Motor pro Honda SAE 10W30</t>
  </si>
  <si>
    <t>[320] CILINDRO DE RODA 19,05MM</t>
  </si>
  <si>
    <t>[78] Filtro de Cabine Wega AKX1963</t>
  </si>
  <si>
    <t>[210] FILTRO DE AR WEGA CA9315</t>
  </si>
  <si>
    <t>[321] KIT ROLAMENTO DE RODA ALK-4529</t>
  </si>
  <si>
    <t>[79] Filtro de Cabine Wega AKX2005</t>
  </si>
  <si>
    <t>[211] FILTRO DE AR WEGA FAP4811</t>
  </si>
  <si>
    <t>[80] Filtro de Cabine Wega AKX1974/C</t>
  </si>
  <si>
    <t>[212] FILTRO DE AR WEGA FAP4871</t>
  </si>
  <si>
    <t>[323] TERMINAL DE DIREÇÃO TS4121:009 TRW</t>
  </si>
  <si>
    <t>[81] Filtro de Cabine Wega AKX1958</t>
  </si>
  <si>
    <t>[213] FILTRO DE AR WEGA FAP6000</t>
  </si>
  <si>
    <t>[324] KIT ROLAMENTO DE RODA VKBA 4544 SKF</t>
  </si>
  <si>
    <t>[82] FILTRO DE CABINE WEGA AKX1984</t>
  </si>
  <si>
    <t>[214] FILTRO DE AR WEGA JFA0428/4</t>
  </si>
  <si>
    <t>[325] CILINDRO DE RODA 19MM 006013 ATF</t>
  </si>
  <si>
    <t>[83] Filtro de Cabine LA301 Mahle</t>
  </si>
  <si>
    <t>[215] FILTRO DE AR WEGA JFA0428/3</t>
  </si>
  <si>
    <t>[326] CILINDRO DE RODA 17MM 005841 ATF</t>
  </si>
  <si>
    <t>[216] FILTRO DE AR WEGA JFA0438</t>
  </si>
  <si>
    <t>[118] Filtro de Óleo Wega WO205</t>
  </si>
  <si>
    <t>[119] Filtro de Óleo Tecfil PSL76</t>
  </si>
  <si>
    <t>[12] Óleo Para Transmissão Mecânica 75W85 ACDelco</t>
  </si>
  <si>
    <t>[120] Filtro de Óleo Wega WO200</t>
  </si>
  <si>
    <t>[121] Filtro de Óleo Fram PH5796</t>
  </si>
  <si>
    <t>[122] Filtro de Óleo Mahle OX1018D</t>
  </si>
  <si>
    <t>[123] Filtro de Óleo Wega WOE313</t>
  </si>
  <si>
    <t>[124] Filtro de Óleo Mahle OX1041D</t>
  </si>
  <si>
    <t>[125] Filtro de Óleo Fram PH4967</t>
  </si>
  <si>
    <t>[126] Filtro de Óleo Fram PH4967A</t>
  </si>
  <si>
    <t>[85] Filtro de Cabine Wega AKX2014</t>
  </si>
  <si>
    <t>[327] CILINDRO DE RODA RCCR02860:019 TRW</t>
  </si>
  <si>
    <t>[86] Filtro de Cabine Wega AKX35347F</t>
  </si>
  <si>
    <t>[217] FILTRO DE AR WEGA JFA0405</t>
  </si>
  <si>
    <t>[328] CILINDRO DE RODA RCCR028990:009 TRW</t>
  </si>
  <si>
    <t>[87] Filtro de Cabine Wega AKX1959</t>
  </si>
  <si>
    <t>[218] FILTRO DE AR WEGA JFA0447</t>
  </si>
  <si>
    <t>[329] CILINDRO DE RODA BWF6000:009 (SPIN) TRW</t>
  </si>
  <si>
    <t>[88] Filtro de Cabine Wega AKX1446</t>
  </si>
  <si>
    <t>[219] FILTRO DE AR WEGA JFA0426</t>
  </si>
  <si>
    <t>[33] Rolamento Pro Automotive PRPOFE177626CP</t>
  </si>
  <si>
    <t>[89] Filtro de Cabine Wega AKX1399</t>
  </si>
  <si>
    <t>[22] Óleo Para Motor de Motocicleta Petronas Sprinta F500 10W30</t>
  </si>
  <si>
    <t>[330] CILINDRO DE RODA C-3430 19,05MM CONTROIL</t>
  </si>
  <si>
    <t>[90] Filtro de Cabine Wega AKX1397</t>
  </si>
  <si>
    <t>[220] FILTRO DE AR WEGA JFA0429</t>
  </si>
  <si>
    <t>[331] SAPATOS COM LONAS FD/61-CPA</t>
  </si>
  <si>
    <t>[91] Filtro de Cabine Wega AKX1215</t>
  </si>
  <si>
    <t>[221] FILTRO DE AR WEGA JFA0440</t>
  </si>
  <si>
    <t>[332] COLA EPOXI ORBI QUIMICA</t>
  </si>
  <si>
    <t>[92] Filtro de Cabine Wega AKX1956</t>
  </si>
  <si>
    <t>[222] FILTRO DE AR WEGA JFA0587</t>
  </si>
  <si>
    <t>[333] COLA DE SILICONE DRIKO</t>
  </si>
  <si>
    <t>[93] Filtro de Cabine Wega AKX1995</t>
  </si>
  <si>
    <t>[223] FILTRO DE AR WEGA JFA0F17</t>
  </si>
  <si>
    <t>[334] VEDA ESCAPE ORBI QUIMICA</t>
  </si>
  <si>
    <t>[94] Filtro de Cabine Wega AKX1993/C</t>
  </si>
  <si>
    <t>[335] VALVULA TERMOSTATICA E2868802652AD WAHLER</t>
  </si>
  <si>
    <t>[225] FILTRO DE AR WEGA JFA0134</t>
  </si>
  <si>
    <t>[127] Filtro de Óleo Wega WO133</t>
  </si>
  <si>
    <t>[128] Filtro de Óleo Wega WO181</t>
  </si>
  <si>
    <t>[129] Filtro de Óleo Wega WO139</t>
  </si>
  <si>
    <t>[13] Solução Arrefecedora Pronto uso Paraflu Rosa</t>
  </si>
  <si>
    <t>[130] Filtro de Óleo Mahle OX175D</t>
  </si>
  <si>
    <t>[131] Filtro de Óleo Wega WO156</t>
  </si>
  <si>
    <t>[132] Filtro de Óleo Wega JFOH00</t>
  </si>
  <si>
    <t>[133] Filtro de Óleo Wega JFO0H01</t>
  </si>
  <si>
    <t>[134] Filtro de Óleo Mahle OC100</t>
  </si>
  <si>
    <t>[135] Filtro de Óleo Fram JFO0F03</t>
  </si>
  <si>
    <t>[95] Filtro de Cabine Wega AKX35126</t>
  </si>
  <si>
    <t>[336] PLUG ELETRONICO 4099</t>
  </si>
  <si>
    <t>[96] FILTRO DE CABINE AKX1971 WEGA</t>
  </si>
  <si>
    <t>[226] FILTRO DE AR WEGA JFA0193</t>
  </si>
  <si>
    <t>[337] VALVULA DE EXPANSÃO TESMOSTATO</t>
  </si>
  <si>
    <t>[97] Filtro de Cabine Wega AKX1701</t>
  </si>
  <si>
    <t>[227] FILTRO DE AR WEGA JFA0135</t>
  </si>
  <si>
    <t>[338] TOMOSTATO RT1193</t>
  </si>
  <si>
    <t>[98] Filtro de Cabine Wega AKX35175F</t>
  </si>
  <si>
    <t>[228] FILTRO DE AR WEGA FAP9296</t>
  </si>
  <si>
    <t>[339] PARAFUSO ROSCADO TENSOR CORREIA 93373723</t>
  </si>
  <si>
    <t>[99] Filtro de Cabine Mahle LA1099/S</t>
  </si>
  <si>
    <t>[229] FILTRO DE AR WEGA FAP9295</t>
  </si>
  <si>
    <t>[34] Tensor da Correia GM 904571168</t>
  </si>
  <si>
    <t>68112202AA</t>
  </si>
  <si>
    <t>[23] Óleo Para Motor Synthetic Motorcraft 5W30</t>
  </si>
  <si>
    <t>[341] DISCO DE FREIO FREMAX BD8930</t>
  </si>
  <si>
    <t>8200288</t>
  </si>
  <si>
    <t>[230] FILTRO DE AR WEGA FAP9003</t>
  </si>
  <si>
    <t>[342] DISCO DE FREIO FREMAX BD3547</t>
  </si>
  <si>
    <t>Abraçadeira 10,5mm</t>
  </si>
  <si>
    <t>[231] FILTRO DE AR WEGA FAP7019</t>
  </si>
  <si>
    <t>[343] DISCO DE FREIO FREMAX BD1440</t>
  </si>
  <si>
    <t>Abraçadeira 11,5mm</t>
  </si>
  <si>
    <t>[232] FILTRO DE AR WEGA FAP9286</t>
  </si>
  <si>
    <t>[344] DISCO DE FREIO FREMAX BD5297</t>
  </si>
  <si>
    <t>Abraçadeira 11,9mm</t>
  </si>
  <si>
    <t>[233] FILTRO DE AR TECFIL ART6098</t>
  </si>
  <si>
    <t>[345] DISCO DE FREIO FREMAX BD5602</t>
  </si>
  <si>
    <t>[234] FILTRO DE AR MAHLE LX1780/3</t>
  </si>
  <si>
    <t>[136] Filtro de Óleo Fram PH3614</t>
  </si>
  <si>
    <t>[137] Filtro de Óleo Fram PH5566</t>
  </si>
  <si>
    <t>[138] FILTRO DE ÓLEO PH3593A FRAM</t>
  </si>
  <si>
    <t>[139] FILTRO DE ÓLEO OC205 MAHLE</t>
  </si>
  <si>
    <t>[14] Lubrificante Semissitético Para Transmissão e Diferencial Maxon 75W80</t>
  </si>
  <si>
    <t>[140] FILTRO DE ÓLEO OC504 MAHLE</t>
  </si>
  <si>
    <t>[141] FILTRO DE ÓLEO OC506 MAHLE</t>
  </si>
  <si>
    <t>[142] FILTRO DE ÓLEO OC600 MAHLE</t>
  </si>
  <si>
    <t>[143] FILTRO DE ÓLEO OC522 MAHLE</t>
  </si>
  <si>
    <t>[144] FILTRO DE ÓLEO PH10908 MIX 3/2-2 FRAM</t>
  </si>
  <si>
    <t>[346] DISCO DE FREIO FREMAX BD3108</t>
  </si>
  <si>
    <t>[235] VELA DE IGNIÇÃO NGK BKR7ESB-D</t>
  </si>
  <si>
    <t>[347] DISCO DE FREIO FREMAX BD1700</t>
  </si>
  <si>
    <t>[236] VELA DE IGNIÇÃO NGK LNAR7A-9G</t>
  </si>
  <si>
    <t>[348] DISCO DE FREIO FREMAX BD1705</t>
  </si>
  <si>
    <t>[237] VELA DE IGNIÇÃO NGK LTR7A-10</t>
  </si>
  <si>
    <t>[349] DISCO DE FREIO FREMAX BD3545</t>
  </si>
  <si>
    <t>[238] VELA DE IGNIÇÃO MOTOCRAFT AXFS22FM</t>
  </si>
  <si>
    <t>[35] Correia Sincronizadora GM 90531677</t>
  </si>
  <si>
    <t>[239] VELA DE IGNIÇÃO NGK KR8B-10D</t>
  </si>
  <si>
    <t>[350] DISCO DE FREIO FREMAX BD8929</t>
  </si>
  <si>
    <t>[24] Solução Arrefecedora Pronto Uso Paraflu Amarelo</t>
  </si>
  <si>
    <t>[351] LAMPADA MULTILASER H7 12V 55W</t>
  </si>
  <si>
    <t>[240] VELA DE IGNIÇÃO NGK BKR7E</t>
  </si>
  <si>
    <t>[352] ABRAÇADEIRA DE NYLON ETE7571 1,3MM PRETA</t>
  </si>
  <si>
    <t>[241] VELA DE IGNIÇÃO BKR6E-D</t>
  </si>
  <si>
    <t>[353] ABRAÇADEIRA DE NYLON VERDE</t>
  </si>
  <si>
    <t>[242] VELA DE IGNIÇÃO FR7D-DEG</t>
  </si>
  <si>
    <t>[354] ABRAÇADEIRA DE NYLON VERMELHA</t>
  </si>
  <si>
    <t>[243] VELA DE IGNIÇÃO BKR6EK</t>
  </si>
  <si>
    <t>[145] BATERIA MOURA M70KD</t>
  </si>
  <si>
    <t>[146] BATERIA MOURA M60GD</t>
  </si>
  <si>
    <t>[148] BATERIA MOURA MF60AD</t>
  </si>
  <si>
    <t>[149] BATERIA MOURA M80RD</t>
  </si>
  <si>
    <t>[15] Fluido Lubrificante Para Transmissão Automática e Sistemas de Direção Hidráulica ATF DEXRON III</t>
  </si>
  <si>
    <t>[150] BATERIA MOURA M75LD</t>
  </si>
  <si>
    <t>[151] BATERIA MOURA M60AD</t>
  </si>
  <si>
    <t>[152] BATERIA MOURA M40SD</t>
  </si>
  <si>
    <t>[153] BATERIA MOURA M48FD</t>
  </si>
  <si>
    <t>[355] ABRAÇADEIRA DE NYLON AMARELA</t>
  </si>
  <si>
    <t>[356] ABRAÇADEIRA DE NYLON ETE7518 1,0MM PRETA</t>
  </si>
  <si>
    <t>[245] VELA DE IGNIÇÃO LZKR7B-DE</t>
  </si>
  <si>
    <t>[357] ABRAÇADEIRA DE NYLON BRANCA 1,45MM</t>
  </si>
  <si>
    <t>[358] ÓLEO PARA MOTOR MAXON LONGLIFE 5W40</t>
  </si>
  <si>
    <t>[247] VELA DE IGNIÇÃO 93206675</t>
  </si>
  <si>
    <t>[359] FILTRO DE AR WEGA JFA0H12</t>
  </si>
  <si>
    <t>[248] VELA DE IGNIÇÃO 93230926</t>
  </si>
  <si>
    <t>[36] Kit de Transmissão Correia e Tensor KS210</t>
  </si>
  <si>
    <t>[249] VELA DE IGNIÇÃO 93221446</t>
  </si>
  <si>
    <t>[360] VELA DE IGNIÇÃO NGK KER7A-8DEG</t>
  </si>
  <si>
    <t>[25] Solução Arrefecedora Pronto Uso Paraflu Verde</t>
  </si>
  <si>
    <t>[250] CABOS DE IGNIÇÃO ST-V25</t>
  </si>
  <si>
    <t>[362] FILTRO DE AR FAP9054 WEGA</t>
  </si>
  <si>
    <t>[251] CABOS DE IGNIÇÃO SC-G101</t>
  </si>
  <si>
    <t>[252] CABOS DE IGNIÇÃO SC-R13</t>
  </si>
  <si>
    <t>[154] BATERIA MOURA M50ED</t>
  </si>
  <si>
    <t>[155] FILTRO DE COMBUSTIVEL KL635 MAHLE</t>
  </si>
  <si>
    <t>[156] FILTRO DE COMBUSTIVEL JFCF00 WEGA</t>
  </si>
  <si>
    <t>[157] FILTRO DE COMBUSTIVEL G9889F FRAM</t>
  </si>
  <si>
    <t>[158] FILTRO DE COMBUSTIVEL KL582 MAHLE</t>
  </si>
  <si>
    <t>[159] FILTRO DE COMBUSTIVEL KL583 MAHLE</t>
  </si>
  <si>
    <t>[16] Óleo Petronas Selenia Perform SAE 5W40 API SN PLUS</t>
  </si>
  <si>
    <t>[160] FILTRO DE COMBUSTIVEL G5188 FRAM</t>
  </si>
  <si>
    <t>[161] FILTRO DE COMBUSTIVEL KL420 MAHLE</t>
  </si>
  <si>
    <t>[162] FILTRO DE COMBUSTIVEL G10226F FRAM</t>
  </si>
  <si>
    <t>[253] CABOS DE IGNIÇÃO SC-F35</t>
  </si>
  <si>
    <t>[254] CABOS DE IGNIÇÃO SC-G73</t>
  </si>
  <si>
    <t>[255] CABOS DE IGNIÇÃO SC-F30</t>
  </si>
  <si>
    <t>[256] CABOS DE IGNIÇÃO BH1A-12280-AA-8</t>
  </si>
  <si>
    <t>[257] BOMBA DE IGNIÇÃO U2079</t>
  </si>
  <si>
    <t>[258] BOMBA DE IGNIÇÃO B10071MM1</t>
  </si>
  <si>
    <t>[259] BOMBA DE IGNIÇÃO F000ZSO210</t>
  </si>
  <si>
    <t>[26] Lubrificante Mineral Para Transmissão Automotivo Lubrax 80w</t>
  </si>
  <si>
    <t>[260] INJETOR DE COMBUSTIVEL VW</t>
  </si>
  <si>
    <t>[261] SENSOR DE OXIGENIO ES20331-13B1</t>
  </si>
  <si>
    <t>[163] ABRAÇADEIRA SEM FIM ZN 32X50X9</t>
  </si>
  <si>
    <t>[164] ABRAÇADEIRA SEM FIM ZN 25X40X9</t>
  </si>
  <si>
    <t>[165] ABRAÇADEIRA SEM FIM ZNB 12X22X9</t>
  </si>
  <si>
    <t>[166] ABRAÇADEIRA SEM FIM ZN 10X16X9</t>
  </si>
  <si>
    <t>[167] TRAVA ROSCA W77 WURTH</t>
  </si>
  <si>
    <t>[168] ARRUELA VED ALUMINIO 14.0X20.0 X1.5MM</t>
  </si>
  <si>
    <t>[169] VERNIZ DE MOTOR WURTH 1L</t>
  </si>
  <si>
    <t>[17] Óleo de Motor Volkswagen Maxi Perfomace SAE 5W40</t>
  </si>
  <si>
    <t>[170] EMISSOR DE COMBUSTIVEL FORD D3B5-9A299-AD</t>
  </si>
  <si>
    <t>[171] SENSOR DE COMBUSTIVEL TSA</t>
  </si>
  <si>
    <t>[262] FILTRO DE AR WEGA FAP9299</t>
  </si>
  <si>
    <t>[264] FILTRO DE AR WEGA FAP9273</t>
  </si>
  <si>
    <t>[265] FILTRO DE AR WEGA FAP4054/2</t>
  </si>
  <si>
    <t>[266] FILTRO DE AR WEGA WR245</t>
  </si>
  <si>
    <t>[267] FILTRO DE AR WEGA FAP3286</t>
  </si>
  <si>
    <t>[268] FILTRO DE AR WEGA FAP3233</t>
  </si>
  <si>
    <t>[269] FILTRO DE AR MAHLE LX523</t>
  </si>
  <si>
    <t>[27] Óleo Lubrificante Para Caixa de Mudança Mecanica ISAFLUIDO556</t>
  </si>
  <si>
    <t>[270] FILTRO DE AR WEGA FAP3289</t>
  </si>
  <si>
    <t>[271] FILTRO DE AR WEGA FAP3280</t>
  </si>
  <si>
    <t>[172] BOMBA DE COMBUSTIVEL EUROTEAM</t>
  </si>
  <si>
    <t>[173] SENSOR DE COMBUSTIVEL BOSCH</t>
  </si>
  <si>
    <t>[174] ANEL DO BUJÃO NISSAN</t>
  </si>
  <si>
    <t>[175] PRESILHA 15.3</t>
  </si>
  <si>
    <t>[176] PRESILHA 11.9</t>
  </si>
  <si>
    <t>[177] PRESILHA 11.3</t>
  </si>
  <si>
    <t>[178] PRESILHA 13.3</t>
  </si>
  <si>
    <t>[179] PRESILHA 14.8</t>
  </si>
  <si>
    <t>[18] Óleo Para Motor Synthetic Motocraft 5W20</t>
  </si>
  <si>
    <t>[180] PRESILHA 14.5</t>
  </si>
  <si>
    <t>Sensor J7B5-9F472-BC</t>
  </si>
  <si>
    <t>Vela de Ignição 04E 905 602 F</t>
  </si>
  <si>
    <t>Filtro de Ar Mahle LX999</t>
  </si>
  <si>
    <t xml:space="preserve">Óleo de Motor 0W30 Total Quartz </t>
  </si>
  <si>
    <t>Bateria Moura MF72LD</t>
  </si>
  <si>
    <t xml:space="preserve">Tampa Reservatorio Fiat </t>
  </si>
  <si>
    <t>Reservatorio Fiat</t>
  </si>
  <si>
    <t>Reservatorio Ford</t>
  </si>
  <si>
    <t>Pastilha de Freio N-1247</t>
  </si>
  <si>
    <t>ÓLEO PETRONAS SELENIA SAE 5W30 API SN PLUS</t>
  </si>
  <si>
    <t>Pastilha de Freio N-1465</t>
  </si>
  <si>
    <t>ÓLEO LUBRIFICANTE SEMISSINTÉTICO 15W40 API SN CLASSIC LINE</t>
  </si>
  <si>
    <t>Filtro de Cabine AKX 35174 Wega</t>
  </si>
  <si>
    <t>Filtro de Ar Wega JFA0137</t>
  </si>
  <si>
    <t>Filtro de Ar Wega FAP2829</t>
  </si>
  <si>
    <t>Filtro de Ar Wega FAP2802</t>
  </si>
  <si>
    <t>Filtro de Óleo Mann HU711/51 X</t>
  </si>
  <si>
    <t>Filtro de Ar Wega FAP4877</t>
  </si>
  <si>
    <t>Suporte do motor - Lado Direito Logan, Sandero</t>
  </si>
  <si>
    <t>Vela de Ignição NGK BR8ES-D</t>
  </si>
  <si>
    <t>Pastilha de Freio N-1483</t>
  </si>
  <si>
    <t>Reservatorio GM</t>
  </si>
  <si>
    <t>Filtro de Óleo PH11904</t>
  </si>
  <si>
    <t>Filtro de Ar Wega JFA0428/1</t>
  </si>
  <si>
    <t>Pastilha de Freio N-1168</t>
  </si>
  <si>
    <t>Filtro de Cabine AKX 35112 Wega</t>
  </si>
  <si>
    <t>Disco de freio BD5636</t>
  </si>
  <si>
    <t>Cabo de vela SC-T64</t>
  </si>
  <si>
    <t>Filtro de óleo PSL55 Tecfil</t>
  </si>
  <si>
    <t>Filtro de Ar Wega FAP4872/1</t>
  </si>
  <si>
    <t>Correia Poly-V Belt 4PK1538</t>
  </si>
  <si>
    <t>Filtro de Ar Wega JFA0433</t>
  </si>
  <si>
    <t>Aditivo Ford</t>
  </si>
  <si>
    <t>Filtro de Ar Wega FAP6012</t>
  </si>
  <si>
    <t>Bujão do carter</t>
  </si>
  <si>
    <t>[48] kit Correia  5PK1051 Dayco</t>
  </si>
  <si>
    <t>[38] Kit Correia MV 6PK 989 ELAST CT</t>
  </si>
  <si>
    <t>Parafuso Diversos</t>
  </si>
  <si>
    <t>junta de vedação gm 24581894</t>
  </si>
  <si>
    <t>oleo 15w40 menzoil</t>
  </si>
  <si>
    <t>Filtro de combustivel wega FCI1304</t>
  </si>
  <si>
    <t>Filtro de combustivel wega JFC383</t>
  </si>
  <si>
    <t>[244] VELA DE IGNIÇÃO BkR6ES-D</t>
  </si>
  <si>
    <t>[246] VELA DE IGNIÇÃO FR6E-D</t>
  </si>
  <si>
    <t>VELA DE IGNIÇÃO DIFR6D11D</t>
  </si>
  <si>
    <t>VELA DE IGNIÇÃO SILZKR7C11DS</t>
  </si>
  <si>
    <t>VELA DE IGNIÇÃO DILFR6D11D</t>
  </si>
  <si>
    <t>VELA DE IGNIÇAÇÃO DILKAR7Q8D</t>
  </si>
  <si>
    <t>Disco de freio BD3466</t>
  </si>
  <si>
    <t>Disco de freio BD0178</t>
  </si>
  <si>
    <t>Disco de freio BD5650</t>
  </si>
  <si>
    <t>[328] CILINDRO DE RODA RCCR02930:019 TRW</t>
  </si>
  <si>
    <t>CILINDRO DE RODA BWD6000:009</t>
  </si>
  <si>
    <t>[296] PASTILHA DE FREIO N-252 COBREG</t>
  </si>
  <si>
    <t xml:space="preserve">KIT DE REPARO PARA JUNTAS HOMOCINETICAS </t>
  </si>
  <si>
    <t xml:space="preserve">kit amortecedor </t>
  </si>
  <si>
    <t>Anel Bujão do Carter borracha</t>
  </si>
  <si>
    <t>BIELETA N96001</t>
  </si>
  <si>
    <t>BIELETA N96002</t>
  </si>
  <si>
    <t>BIELETA N9230</t>
  </si>
  <si>
    <t>entradas</t>
  </si>
  <si>
    <t>saidas</t>
  </si>
  <si>
    <t>estoque inicial</t>
  </si>
  <si>
    <t>estoque final</t>
  </si>
  <si>
    <t>data</t>
  </si>
  <si>
    <t>id</t>
  </si>
  <si>
    <t>tipo</t>
  </si>
  <si>
    <t>mecanico</t>
  </si>
  <si>
    <t>carro</t>
  </si>
  <si>
    <t>placa</t>
  </si>
  <si>
    <t>quantidade</t>
  </si>
  <si>
    <t>id_item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</si>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</sst>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2F832-BC3D-4792-8364-6D960D491438}" name="Tabela1" displayName="Tabela1" ref="A1:H520" totalsRowShown="0" headerRowDxfId="1">
  <autoFilter ref="A1:H520" xr:uid="{00000000-0001-0000-0000-000000000000}"/>
  <sortState xmlns:xlrd2="http://schemas.microsoft.com/office/spreadsheetml/2017/richdata2" ref="A2:H520">
    <sortCondition ref="B1:B520"/>
  </sortState>
  <tableColumns count="8">
    <tableColumn id="1" xr3:uid="{039BF5C1-7B03-45D5-A6B7-F5B0198059BA}" name="Código" dataDxfId="0"/>
    <tableColumn id="2" xr3:uid="{3207D928-F654-4E7A-BE1D-39CA56198756}" name="Descrição"/>
    <tableColumn id="3" xr3:uid="{9323BA6C-7B9B-46A6-AC4F-EEB4CDC7C061}" name="estoque inicial"/>
    <tableColumn id="8" xr3:uid="{3EE7C0D5-483A-4C9B-BA8F-3D4552124D59}" name="entradas">
      <calculatedColumnFormula>SUMIFS(controle!G:G,controle!I:I,Produtos!B2,controle!C:C,"E")</calculatedColumnFormula>
    </tableColumn>
    <tableColumn id="7" xr3:uid="{0D80EA42-2EBA-43CD-A438-1EA3F0EE19FB}" name="saidas">
      <calculatedColumnFormula>SUMIFS(controle!G:G,controle!I:I,Produtos!B2,controle!C:C,"S")</calculatedColumnFormula>
    </tableColumn>
    <tableColumn id="6" xr3:uid="{A42E6FDE-0710-4E28-90FE-EBB4AD03048C}" name="estoque final">
      <calculatedColumnFormula>Tabela1[[#This Row],[estoque inicial]]+Tabela1[[#This Row],[entradas]]-Tabela1[[#This Row],[saidas]]</calculatedColumnFormula>
    </tableColumn>
    <tableColumn id="4" xr3:uid="{4B1C51E6-BC8D-4E5F-83D7-5965839D5A75}" name="Estoque mínimo"/>
    <tableColumn id="5" xr3:uid="{97CD8C5D-367D-4173-AA31-9B4AB2EBA580}" name="Categori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271B2-8EBC-4B06-842D-D6E57D26BFAF}" name="Tabela2" displayName="Tabela2" ref="A1:I2" totalsRowShown="0">
  <autoFilter ref="A1:I2" xr:uid="{40B271B2-8EBC-4B06-842D-D6E57D26BF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9919C10-2687-42C9-B34B-0D6EE9D41470}" name="data">
      <calculatedColumnFormula>logs!A1</calculatedColumnFormula>
    </tableColumn>
    <tableColumn id="2" xr3:uid="{8118A015-D157-4D16-992A-45431E9FA933}" name="id">
      <calculatedColumnFormula>logs!B1</calculatedColumnFormula>
    </tableColumn>
    <tableColumn id="3" xr3:uid="{9DE479E0-946E-43DD-8C71-DDF7A98666F0}" name="tipo">
      <calculatedColumnFormula>logs!C1</calculatedColumnFormula>
    </tableColumn>
    <tableColumn id="4" xr3:uid="{7A10D3F7-9E22-4F71-9030-60258DC94BF0}" name="mecanico">
      <calculatedColumnFormula>logs!D1</calculatedColumnFormula>
    </tableColumn>
    <tableColumn id="5" xr3:uid="{326816ED-303F-4DBD-A68D-CAB26AD4617E}" name="carro">
      <calculatedColumnFormula>logs!E1</calculatedColumnFormula>
    </tableColumn>
    <tableColumn id="6" xr3:uid="{B84A0471-57E3-4C6A-89C9-F634FFF0B2FF}" name="placa">
      <calculatedColumnFormula>logs!F1</calculatedColumnFormula>
    </tableColumn>
    <tableColumn id="7" xr3:uid="{96F8AFFE-325E-4A50-AB5F-A0D60B9B674C}" name="quantidade">
      <calculatedColumnFormula>logs!G1</calculatedColumnFormula>
    </tableColumn>
    <tableColumn id="8" xr3:uid="{4282DC46-A008-420C-B1A2-6AB49E1C1616}" name="id_item">
      <calculatedColumnFormula>logs!H1</calculatedColumnFormula>
    </tableColumn>
    <tableColumn id="9" xr3:uid="{ACFA902D-4C91-4239-9F89-5B2719424199}" name="item">
      <calculatedColumnFormula>VLOOKUP(Tabela2[[#This Row],[id_item]],Tabela1[],2,FALSE)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0"/>
  <sheetViews>
    <sheetView workbookViewId="0">
      <selection activeCell="C10" sqref="C10"/>
    </sheetView>
  </sheetViews>
  <sheetFormatPr defaultRowHeight="15" x14ac:dyDescent="0.25"/>
  <cols>
    <col min="1" max="1" width="15" customWidth="1"/>
    <col min="2" max="2" width="93.140625" bestFit="1" customWidth="1"/>
    <col min="3" max="6" width="15" customWidth="1"/>
    <col min="7" max="7" width="17.570312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526</v>
      </c>
      <c r="D1" s="1" t="s">
        <v>524</v>
      </c>
      <c r="E1" s="1" t="s">
        <v>525</v>
      </c>
      <c r="F1" s="1" t="s">
        <v>527</v>
      </c>
      <c r="G1" s="1" t="s">
        <v>2</v>
      </c>
      <c r="H1" s="1" t="s">
        <v>3</v>
      </c>
    </row>
    <row r="2" spans="1:8" x14ac:dyDescent="0.25">
      <c r="A2">
        <v>1</v>
      </c>
      <c r="B2" t="s">
        <v>207</v>
      </c>
      <c r="C2">
        <v>3</v>
      </c>
      <c r="D2">
        <f>SUMIFS(controle!G:G,controle!I:I,Produtos!B2,controle!C:C,"E")</f>
        <v>0</v>
      </c>
      <c r="E2">
        <f>SUMIFS(controle!G:G,controle!I:I,Produtos!B2,controle!C:C,"S")</f>
        <v>0</v>
      </c>
      <c r="F2">
        <f>Tabela1[[#This Row],[estoque inicial]]+Tabela1[[#This Row],[entradas]]-Tabela1[[#This Row],[saidas]]</f>
        <v>3</v>
      </c>
      <c r="G2">
        <v>0</v>
      </c>
      <c r="H2" t="s">
        <v>13</v>
      </c>
    </row>
    <row r="3" spans="1:8" x14ac:dyDescent="0.25">
      <c r="A3">
        <f>A2+1</f>
        <v>2</v>
      </c>
      <c r="B3" t="s">
        <v>208</v>
      </c>
      <c r="C3">
        <v>1</v>
      </c>
      <c r="D3">
        <f>SUMIFS(controle!G:G,controle!I:I,Produtos!B3,controle!C:C,"E")</f>
        <v>0</v>
      </c>
      <c r="E3">
        <f>SUMIFS(controle!G:G,controle!I:I,Produtos!B3,controle!C:C,"S")</f>
        <v>0</v>
      </c>
      <c r="F3">
        <f>Tabela1[[#This Row],[estoque inicial]]+Tabela1[[#This Row],[entradas]]-Tabela1[[#This Row],[saidas]]</f>
        <v>1</v>
      </c>
      <c r="G3">
        <v>0</v>
      </c>
      <c r="H3" t="s">
        <v>13</v>
      </c>
    </row>
    <row r="4" spans="1:8" x14ac:dyDescent="0.25">
      <c r="A4">
        <f t="shared" ref="A4:A67" si="0">A3+1</f>
        <v>3</v>
      </c>
      <c r="B4" t="s">
        <v>209</v>
      </c>
      <c r="C4">
        <f>9+24*4</f>
        <v>105</v>
      </c>
      <c r="D4">
        <f>SUMIFS(controle!G:G,controle!I:I,Produtos!B4,controle!C:C,"E")</f>
        <v>0</v>
      </c>
      <c r="E4">
        <f>SUMIFS(controle!G:G,controle!I:I,Produtos!B4,controle!C:C,"S")</f>
        <v>0</v>
      </c>
      <c r="F4">
        <f>Tabela1[[#This Row],[estoque inicial]]+Tabela1[[#This Row],[entradas]]-Tabela1[[#This Row],[saidas]]</f>
        <v>105</v>
      </c>
      <c r="G4">
        <v>0</v>
      </c>
      <c r="H4" t="s">
        <v>13</v>
      </c>
    </row>
    <row r="5" spans="1:8" x14ac:dyDescent="0.25">
      <c r="A5">
        <f t="shared" si="0"/>
        <v>4</v>
      </c>
      <c r="B5" t="s">
        <v>210</v>
      </c>
      <c r="C5">
        <f>29+24</f>
        <v>53</v>
      </c>
      <c r="D5">
        <f>SUMIFS(controle!G:G,controle!I:I,Produtos!B5,controle!C:C,"E")</f>
        <v>0</v>
      </c>
      <c r="E5">
        <f>SUMIFS(controle!G:G,controle!I:I,Produtos!B5,controle!C:C,"S")</f>
        <v>0</v>
      </c>
      <c r="F5">
        <f>Tabela1[[#This Row],[estoque inicial]]+Tabela1[[#This Row],[entradas]]-Tabela1[[#This Row],[saidas]]</f>
        <v>53</v>
      </c>
      <c r="G5">
        <v>0</v>
      </c>
      <c r="H5" t="s">
        <v>13</v>
      </c>
    </row>
    <row r="6" spans="1:8" x14ac:dyDescent="0.25">
      <c r="A6">
        <f t="shared" si="0"/>
        <v>5</v>
      </c>
      <c r="B6" t="s">
        <v>241</v>
      </c>
      <c r="C6">
        <v>8</v>
      </c>
      <c r="D6">
        <f>SUMIFS(controle!G:G,controle!I:I,Produtos!B6,controle!C:C,"E")</f>
        <v>0</v>
      </c>
      <c r="E6">
        <f>SUMIFS(controle!G:G,controle!I:I,Produtos!B6,controle!C:C,"S")</f>
        <v>0</v>
      </c>
      <c r="F6">
        <f>Tabela1[[#This Row],[estoque inicial]]+Tabela1[[#This Row],[entradas]]-Tabela1[[#This Row],[saidas]]</f>
        <v>8</v>
      </c>
      <c r="G6">
        <v>0</v>
      </c>
      <c r="H6" t="s">
        <v>13</v>
      </c>
    </row>
    <row r="7" spans="1:8" x14ac:dyDescent="0.25">
      <c r="A7">
        <f t="shared" si="0"/>
        <v>6</v>
      </c>
      <c r="B7" t="s">
        <v>242</v>
      </c>
      <c r="C7">
        <v>1</v>
      </c>
      <c r="D7">
        <f>SUMIFS(controle!G:G,controle!I:I,Produtos!B7,controle!C:C,"E")</f>
        <v>0</v>
      </c>
      <c r="E7">
        <f>SUMIFS(controle!G:G,controle!I:I,Produtos!B7,controle!C:C,"S")</f>
        <v>0</v>
      </c>
      <c r="F7">
        <f>Tabela1[[#This Row],[estoque inicial]]+Tabela1[[#This Row],[entradas]]-Tabela1[[#This Row],[saidas]]</f>
        <v>1</v>
      </c>
      <c r="G7">
        <v>0</v>
      </c>
      <c r="H7" t="s">
        <v>13</v>
      </c>
    </row>
    <row r="8" spans="1:8" x14ac:dyDescent="0.25">
      <c r="A8">
        <f t="shared" si="0"/>
        <v>7</v>
      </c>
      <c r="B8" t="s">
        <v>243</v>
      </c>
      <c r="C8">
        <v>6</v>
      </c>
      <c r="D8">
        <f>SUMIFS(controle!G:G,controle!I:I,Produtos!B8,controle!C:C,"E")</f>
        <v>0</v>
      </c>
      <c r="E8">
        <f>SUMIFS(controle!G:G,controle!I:I,Produtos!B8,controle!C:C,"S")</f>
        <v>0</v>
      </c>
      <c r="F8">
        <f>Tabela1[[#This Row],[estoque inicial]]+Tabela1[[#This Row],[entradas]]-Tabela1[[#This Row],[saidas]]</f>
        <v>6</v>
      </c>
      <c r="G8">
        <v>0</v>
      </c>
      <c r="H8" t="s">
        <v>13</v>
      </c>
    </row>
    <row r="9" spans="1:8" x14ac:dyDescent="0.25">
      <c r="A9">
        <f t="shared" si="0"/>
        <v>8</v>
      </c>
      <c r="B9" t="s">
        <v>244</v>
      </c>
      <c r="C9">
        <v>2</v>
      </c>
      <c r="D9">
        <f>SUMIFS(controle!G:G,controle!I:I,Produtos!B9,controle!C:C,"E")</f>
        <v>0</v>
      </c>
      <c r="E9">
        <f>SUMIFS(controle!G:G,controle!I:I,Produtos!B9,controle!C:C,"S")</f>
        <v>0</v>
      </c>
      <c r="F9">
        <f>Tabela1[[#This Row],[estoque inicial]]+Tabela1[[#This Row],[entradas]]-Tabela1[[#This Row],[saidas]]</f>
        <v>2</v>
      </c>
      <c r="G9">
        <v>0</v>
      </c>
      <c r="H9" t="s">
        <v>13</v>
      </c>
    </row>
    <row r="10" spans="1:8" x14ac:dyDescent="0.25">
      <c r="A10">
        <f t="shared" si="0"/>
        <v>9</v>
      </c>
      <c r="B10" t="s">
        <v>245</v>
      </c>
      <c r="C10">
        <v>4</v>
      </c>
      <c r="D10">
        <f>SUMIFS(controle!G:G,controle!I:I,Produtos!B10,controle!C:C,"E")</f>
        <v>0</v>
      </c>
      <c r="E10">
        <f>SUMIFS(controle!G:G,controle!I:I,Produtos!B10,controle!C:C,"S")</f>
        <v>0</v>
      </c>
      <c r="F10">
        <f>Tabela1[[#This Row],[estoque inicial]]+Tabela1[[#This Row],[entradas]]-Tabela1[[#This Row],[saidas]]</f>
        <v>4</v>
      </c>
      <c r="G10">
        <v>0</v>
      </c>
      <c r="H10" t="s">
        <v>13</v>
      </c>
    </row>
    <row r="11" spans="1:8" x14ac:dyDescent="0.25">
      <c r="A11">
        <f t="shared" si="0"/>
        <v>10</v>
      </c>
      <c r="B11" t="s">
        <v>246</v>
      </c>
      <c r="C11">
        <v>3</v>
      </c>
      <c r="D11">
        <f>SUMIFS(controle!G:G,controle!I:I,Produtos!B11,controle!C:C,"E")</f>
        <v>0</v>
      </c>
      <c r="E11">
        <f>SUMIFS(controle!G:G,controle!I:I,Produtos!B11,controle!C:C,"S")</f>
        <v>0</v>
      </c>
      <c r="F11">
        <f>Tabela1[[#This Row],[estoque inicial]]+Tabela1[[#This Row],[entradas]]-Tabela1[[#This Row],[saidas]]</f>
        <v>3</v>
      </c>
      <c r="G11">
        <v>0</v>
      </c>
      <c r="H11" t="s">
        <v>13</v>
      </c>
    </row>
    <row r="12" spans="1:8" x14ac:dyDescent="0.25">
      <c r="A12">
        <f t="shared" si="0"/>
        <v>11</v>
      </c>
      <c r="B12" t="s">
        <v>247</v>
      </c>
      <c r="C12">
        <v>0</v>
      </c>
      <c r="D12">
        <f>SUMIFS(controle!G:G,controle!I:I,Produtos!B12,controle!C:C,"E")</f>
        <v>0</v>
      </c>
      <c r="E12">
        <f>SUMIFS(controle!G:G,controle!I:I,Produtos!B12,controle!C:C,"S")</f>
        <v>0</v>
      </c>
      <c r="F12">
        <f>Tabela1[[#This Row],[estoque inicial]]+Tabela1[[#This Row],[entradas]]-Tabela1[[#This Row],[saidas]]</f>
        <v>0</v>
      </c>
      <c r="G12">
        <v>0</v>
      </c>
      <c r="H12" t="s">
        <v>13</v>
      </c>
    </row>
    <row r="13" spans="1:8" x14ac:dyDescent="0.25">
      <c r="A13">
        <f t="shared" si="0"/>
        <v>12</v>
      </c>
      <c r="B13" t="s">
        <v>248</v>
      </c>
      <c r="C13">
        <v>2</v>
      </c>
      <c r="D13">
        <f>SUMIFS(controle!G:G,controle!I:I,Produtos!B13,controle!C:C,"E")</f>
        <v>0</v>
      </c>
      <c r="E13">
        <f>SUMIFS(controle!G:G,controle!I:I,Produtos!B13,controle!C:C,"S")</f>
        <v>0</v>
      </c>
      <c r="F13">
        <f>Tabela1[[#This Row],[estoque inicial]]+Tabela1[[#This Row],[entradas]]-Tabela1[[#This Row],[saidas]]</f>
        <v>2</v>
      </c>
      <c r="G13">
        <v>0</v>
      </c>
      <c r="H13" t="s">
        <v>13</v>
      </c>
    </row>
    <row r="14" spans="1:8" x14ac:dyDescent="0.25">
      <c r="A14">
        <f t="shared" si="0"/>
        <v>13</v>
      </c>
      <c r="B14" t="s">
        <v>249</v>
      </c>
      <c r="C14">
        <v>0</v>
      </c>
      <c r="D14">
        <f>SUMIFS(controle!G:G,controle!I:I,Produtos!B14,controle!C:C,"E")</f>
        <v>0</v>
      </c>
      <c r="E14">
        <f>SUMIFS(controle!G:G,controle!I:I,Produtos!B14,controle!C:C,"S")</f>
        <v>0</v>
      </c>
      <c r="F14">
        <f>Tabela1[[#This Row],[estoque inicial]]+Tabela1[[#This Row],[entradas]]-Tabela1[[#This Row],[saidas]]</f>
        <v>0</v>
      </c>
      <c r="G14">
        <v>0</v>
      </c>
      <c r="H14" t="s">
        <v>13</v>
      </c>
    </row>
    <row r="15" spans="1:8" x14ac:dyDescent="0.25">
      <c r="A15">
        <f t="shared" si="0"/>
        <v>14</v>
      </c>
      <c r="B15" t="s">
        <v>250</v>
      </c>
      <c r="C15">
        <v>3</v>
      </c>
      <c r="D15">
        <f>SUMIFS(controle!G:G,controle!I:I,Produtos!B15,controle!C:C,"E")</f>
        <v>0</v>
      </c>
      <c r="E15">
        <f>SUMIFS(controle!G:G,controle!I:I,Produtos!B15,controle!C:C,"S")</f>
        <v>0</v>
      </c>
      <c r="F15">
        <f>Tabela1[[#This Row],[estoque inicial]]+Tabela1[[#This Row],[entradas]]-Tabela1[[#This Row],[saidas]]</f>
        <v>3</v>
      </c>
      <c r="G15">
        <v>0</v>
      </c>
      <c r="H15" t="s">
        <v>13</v>
      </c>
    </row>
    <row r="16" spans="1:8" x14ac:dyDescent="0.25">
      <c r="A16">
        <f t="shared" si="0"/>
        <v>15</v>
      </c>
      <c r="B16" t="s">
        <v>280</v>
      </c>
      <c r="C16">
        <v>2</v>
      </c>
      <c r="D16">
        <f>SUMIFS(controle!G:G,controle!I:I,Produtos!B16,controle!C:C,"E")</f>
        <v>0</v>
      </c>
      <c r="E16">
        <f>SUMIFS(controle!G:G,controle!I:I,Produtos!B16,controle!C:C,"S")</f>
        <v>0</v>
      </c>
      <c r="F16">
        <f>Tabela1[[#This Row],[estoque inicial]]+Tabela1[[#This Row],[entradas]]-Tabela1[[#This Row],[saidas]]</f>
        <v>2</v>
      </c>
      <c r="G16">
        <v>0</v>
      </c>
      <c r="H16" t="s">
        <v>13</v>
      </c>
    </row>
    <row r="17" spans="1:8" x14ac:dyDescent="0.25">
      <c r="A17">
        <f t="shared" si="0"/>
        <v>16</v>
      </c>
      <c r="B17" t="s">
        <v>281</v>
      </c>
      <c r="C17">
        <v>0</v>
      </c>
      <c r="D17">
        <f>SUMIFS(controle!G:G,controle!I:I,Produtos!B17,controle!C:C,"E")</f>
        <v>0</v>
      </c>
      <c r="E17">
        <f>SUMIFS(controle!G:G,controle!I:I,Produtos!B17,controle!C:C,"S")</f>
        <v>0</v>
      </c>
      <c r="F17">
        <f>Tabela1[[#This Row],[estoque inicial]]+Tabela1[[#This Row],[entradas]]-Tabela1[[#This Row],[saidas]]</f>
        <v>0</v>
      </c>
      <c r="G17">
        <v>0</v>
      </c>
      <c r="H17" t="s">
        <v>13</v>
      </c>
    </row>
    <row r="18" spans="1:8" x14ac:dyDescent="0.25">
      <c r="A18">
        <f t="shared" si="0"/>
        <v>17</v>
      </c>
      <c r="B18" t="s">
        <v>282</v>
      </c>
      <c r="C18">
        <v>7</v>
      </c>
      <c r="D18">
        <f>SUMIFS(controle!G:G,controle!I:I,Produtos!B18,controle!C:C,"E")</f>
        <v>0</v>
      </c>
      <c r="E18">
        <f>SUMIFS(controle!G:G,controle!I:I,Produtos!B18,controle!C:C,"S")</f>
        <v>0</v>
      </c>
      <c r="F18">
        <f>Tabela1[[#This Row],[estoque inicial]]+Tabela1[[#This Row],[entradas]]-Tabela1[[#This Row],[saidas]]</f>
        <v>7</v>
      </c>
      <c r="G18">
        <v>0</v>
      </c>
      <c r="H18" t="s">
        <v>13</v>
      </c>
    </row>
    <row r="19" spans="1:8" x14ac:dyDescent="0.25">
      <c r="A19">
        <f t="shared" si="0"/>
        <v>18</v>
      </c>
      <c r="B19" t="s">
        <v>283</v>
      </c>
      <c r="C19">
        <v>1</v>
      </c>
      <c r="D19">
        <f>SUMIFS(controle!G:G,controle!I:I,Produtos!B19,controle!C:C,"E")</f>
        <v>0</v>
      </c>
      <c r="E19">
        <f>SUMIFS(controle!G:G,controle!I:I,Produtos!B19,controle!C:C,"S")</f>
        <v>0</v>
      </c>
      <c r="F19">
        <f>Tabela1[[#This Row],[estoque inicial]]+Tabela1[[#This Row],[entradas]]-Tabela1[[#This Row],[saidas]]</f>
        <v>1</v>
      </c>
      <c r="G19">
        <v>0</v>
      </c>
      <c r="H19" t="s">
        <v>13</v>
      </c>
    </row>
    <row r="20" spans="1:8" x14ac:dyDescent="0.25">
      <c r="A20">
        <f t="shared" si="0"/>
        <v>19</v>
      </c>
      <c r="B20" t="s">
        <v>284</v>
      </c>
      <c r="C20">
        <v>2</v>
      </c>
      <c r="D20">
        <f>SUMIFS(controle!G:G,controle!I:I,Produtos!B20,controle!C:C,"E")</f>
        <v>0</v>
      </c>
      <c r="E20">
        <f>SUMIFS(controle!G:G,controle!I:I,Produtos!B20,controle!C:C,"S")</f>
        <v>0</v>
      </c>
      <c r="F20">
        <f>Tabela1[[#This Row],[estoque inicial]]+Tabela1[[#This Row],[entradas]]-Tabela1[[#This Row],[saidas]]</f>
        <v>2</v>
      </c>
      <c r="G20">
        <v>0</v>
      </c>
      <c r="H20" t="s">
        <v>13</v>
      </c>
    </row>
    <row r="21" spans="1:8" x14ac:dyDescent="0.25">
      <c r="A21">
        <f t="shared" si="0"/>
        <v>20</v>
      </c>
      <c r="B21" t="s">
        <v>285</v>
      </c>
      <c r="C21">
        <v>1</v>
      </c>
      <c r="D21">
        <f>SUMIFS(controle!G:G,controle!I:I,Produtos!B21,controle!C:C,"E")</f>
        <v>0</v>
      </c>
      <c r="E21">
        <f>SUMIFS(controle!G:G,controle!I:I,Produtos!B21,controle!C:C,"S")</f>
        <v>0</v>
      </c>
      <c r="F21">
        <f>Tabela1[[#This Row],[estoque inicial]]+Tabela1[[#This Row],[entradas]]-Tabela1[[#This Row],[saidas]]</f>
        <v>1</v>
      </c>
      <c r="G21">
        <v>0</v>
      </c>
      <c r="H21" t="s">
        <v>13</v>
      </c>
    </row>
    <row r="22" spans="1:8" x14ac:dyDescent="0.25">
      <c r="A22">
        <f t="shared" si="0"/>
        <v>21</v>
      </c>
      <c r="B22" t="s">
        <v>286</v>
      </c>
      <c r="C22">
        <v>1</v>
      </c>
      <c r="D22">
        <f>SUMIFS(controle!G:G,controle!I:I,Produtos!B22,controle!C:C,"E")</f>
        <v>0</v>
      </c>
      <c r="E22">
        <f>SUMIFS(controle!G:G,controle!I:I,Produtos!B22,controle!C:C,"S")</f>
        <v>0</v>
      </c>
      <c r="F22">
        <f>Tabela1[[#This Row],[estoque inicial]]+Tabela1[[#This Row],[entradas]]-Tabela1[[#This Row],[saidas]]</f>
        <v>1</v>
      </c>
      <c r="G22">
        <v>0</v>
      </c>
      <c r="H22" t="s">
        <v>13</v>
      </c>
    </row>
    <row r="23" spans="1:8" x14ac:dyDescent="0.25">
      <c r="A23">
        <f t="shared" si="0"/>
        <v>22</v>
      </c>
      <c r="B23" t="s">
        <v>287</v>
      </c>
      <c r="C23">
        <v>3</v>
      </c>
      <c r="D23">
        <f>SUMIFS(controle!G:G,controle!I:I,Produtos!B23,controle!C:C,"E")</f>
        <v>0</v>
      </c>
      <c r="E23">
        <f>SUMIFS(controle!G:G,controle!I:I,Produtos!B23,controle!C:C,"S")</f>
        <v>0</v>
      </c>
      <c r="F23">
        <f>Tabela1[[#This Row],[estoque inicial]]+Tabela1[[#This Row],[entradas]]-Tabela1[[#This Row],[saidas]]</f>
        <v>3</v>
      </c>
      <c r="G23">
        <v>0</v>
      </c>
      <c r="H23" t="s">
        <v>13</v>
      </c>
    </row>
    <row r="24" spans="1:8" x14ac:dyDescent="0.25">
      <c r="A24">
        <f t="shared" si="0"/>
        <v>23</v>
      </c>
      <c r="B24" t="s">
        <v>288</v>
      </c>
      <c r="C24">
        <v>3</v>
      </c>
      <c r="D24">
        <f>SUMIFS(controle!G:G,controle!I:I,Produtos!B24,controle!C:C,"E")</f>
        <v>0</v>
      </c>
      <c r="E24">
        <f>SUMIFS(controle!G:G,controle!I:I,Produtos!B24,controle!C:C,"S")</f>
        <v>0</v>
      </c>
      <c r="F24">
        <f>Tabela1[[#This Row],[estoque inicial]]+Tabela1[[#This Row],[entradas]]-Tabela1[[#This Row],[saidas]]</f>
        <v>3</v>
      </c>
      <c r="G24">
        <v>0</v>
      </c>
      <c r="H24" t="s">
        <v>13</v>
      </c>
    </row>
    <row r="25" spans="1:8" x14ac:dyDescent="0.25">
      <c r="A25">
        <f t="shared" si="0"/>
        <v>24</v>
      </c>
      <c r="B25" t="s">
        <v>289</v>
      </c>
      <c r="C25">
        <v>2</v>
      </c>
      <c r="D25">
        <f>SUMIFS(controle!G:G,controle!I:I,Produtos!B25,controle!C:C,"E")</f>
        <v>0</v>
      </c>
      <c r="E25">
        <f>SUMIFS(controle!G:G,controle!I:I,Produtos!B25,controle!C:C,"S")</f>
        <v>0</v>
      </c>
      <c r="F25">
        <f>Tabela1[[#This Row],[estoque inicial]]+Tabela1[[#This Row],[entradas]]-Tabela1[[#This Row],[saidas]]</f>
        <v>2</v>
      </c>
      <c r="G25">
        <v>0</v>
      </c>
      <c r="H25" t="s">
        <v>13</v>
      </c>
    </row>
    <row r="26" spans="1:8" x14ac:dyDescent="0.25">
      <c r="A26">
        <f t="shared" si="0"/>
        <v>25</v>
      </c>
      <c r="B26" t="s">
        <v>319</v>
      </c>
      <c r="C26">
        <v>2</v>
      </c>
      <c r="D26">
        <f>SUMIFS(controle!G:G,controle!I:I,Produtos!B26,controle!C:C,"E")</f>
        <v>0</v>
      </c>
      <c r="E26">
        <f>SUMIFS(controle!G:G,controle!I:I,Produtos!B26,controle!C:C,"S")</f>
        <v>0</v>
      </c>
      <c r="F26">
        <f>Tabela1[[#This Row],[estoque inicial]]+Tabela1[[#This Row],[entradas]]-Tabela1[[#This Row],[saidas]]</f>
        <v>2</v>
      </c>
      <c r="G26">
        <v>0</v>
      </c>
      <c r="H26" t="s">
        <v>13</v>
      </c>
    </row>
    <row r="27" spans="1:8" x14ac:dyDescent="0.25">
      <c r="A27">
        <f t="shared" si="0"/>
        <v>26</v>
      </c>
      <c r="B27" t="s">
        <v>320</v>
      </c>
      <c r="C27">
        <v>2</v>
      </c>
      <c r="D27">
        <f>SUMIFS(controle!G:G,controle!I:I,Produtos!B27,controle!C:C,"E")</f>
        <v>0</v>
      </c>
      <c r="E27">
        <f>SUMIFS(controle!G:G,controle!I:I,Produtos!B27,controle!C:C,"S")</f>
        <v>0</v>
      </c>
      <c r="F27">
        <f>Tabela1[[#This Row],[estoque inicial]]+Tabela1[[#This Row],[entradas]]-Tabela1[[#This Row],[saidas]]</f>
        <v>2</v>
      </c>
      <c r="G27">
        <v>0</v>
      </c>
      <c r="H27" t="s">
        <v>13</v>
      </c>
    </row>
    <row r="28" spans="1:8" x14ac:dyDescent="0.25">
      <c r="A28">
        <f t="shared" si="0"/>
        <v>27</v>
      </c>
      <c r="B28" t="s">
        <v>321</v>
      </c>
      <c r="C28">
        <v>3</v>
      </c>
      <c r="D28">
        <f>SUMIFS(controle!G:G,controle!I:I,Produtos!B28,controle!C:C,"E")</f>
        <v>0</v>
      </c>
      <c r="E28">
        <f>SUMIFS(controle!G:G,controle!I:I,Produtos!B28,controle!C:C,"S")</f>
        <v>0</v>
      </c>
      <c r="F28">
        <f>Tabela1[[#This Row],[estoque inicial]]+Tabela1[[#This Row],[entradas]]-Tabela1[[#This Row],[saidas]]</f>
        <v>3</v>
      </c>
      <c r="G28">
        <v>0</v>
      </c>
      <c r="H28" t="s">
        <v>13</v>
      </c>
    </row>
    <row r="29" spans="1:8" x14ac:dyDescent="0.25">
      <c r="A29">
        <f t="shared" si="0"/>
        <v>28</v>
      </c>
      <c r="B29" t="s">
        <v>322</v>
      </c>
      <c r="C29">
        <v>0</v>
      </c>
      <c r="D29">
        <f>SUMIFS(controle!G:G,controle!I:I,Produtos!B29,controle!C:C,"E")</f>
        <v>0</v>
      </c>
      <c r="E29">
        <f>SUMIFS(controle!G:G,controle!I:I,Produtos!B29,controle!C:C,"S")</f>
        <v>0</v>
      </c>
      <c r="F29">
        <f>Tabela1[[#This Row],[estoque inicial]]+Tabela1[[#This Row],[entradas]]-Tabela1[[#This Row],[saidas]]</f>
        <v>0</v>
      </c>
      <c r="G29">
        <v>0</v>
      </c>
      <c r="H29" t="s">
        <v>13</v>
      </c>
    </row>
    <row r="30" spans="1:8" x14ac:dyDescent="0.25">
      <c r="A30">
        <f t="shared" si="0"/>
        <v>29</v>
      </c>
      <c r="B30" t="s">
        <v>323</v>
      </c>
      <c r="C30">
        <v>1</v>
      </c>
      <c r="D30">
        <f>SUMIFS(controle!G:G,controle!I:I,Produtos!B30,controle!C:C,"E")</f>
        <v>0</v>
      </c>
      <c r="E30">
        <f>SUMIFS(controle!G:G,controle!I:I,Produtos!B30,controle!C:C,"S")</f>
        <v>0</v>
      </c>
      <c r="F30">
        <f>Tabela1[[#This Row],[estoque inicial]]+Tabela1[[#This Row],[entradas]]-Tabela1[[#This Row],[saidas]]</f>
        <v>1</v>
      </c>
      <c r="G30">
        <v>0</v>
      </c>
      <c r="H30" t="s">
        <v>13</v>
      </c>
    </row>
    <row r="31" spans="1:8" x14ac:dyDescent="0.25">
      <c r="A31">
        <f t="shared" si="0"/>
        <v>30</v>
      </c>
      <c r="B31" t="s">
        <v>324</v>
      </c>
      <c r="C31">
        <v>2</v>
      </c>
      <c r="D31">
        <f>SUMIFS(controle!G:G,controle!I:I,Produtos!B31,controle!C:C,"E")</f>
        <v>0</v>
      </c>
      <c r="E31">
        <f>SUMIFS(controle!G:G,controle!I:I,Produtos!B31,controle!C:C,"S")</f>
        <v>0</v>
      </c>
      <c r="F31">
        <f>Tabela1[[#This Row],[estoque inicial]]+Tabela1[[#This Row],[entradas]]-Tabela1[[#This Row],[saidas]]</f>
        <v>2</v>
      </c>
      <c r="G31">
        <v>0</v>
      </c>
      <c r="H31" t="s">
        <v>13</v>
      </c>
    </row>
    <row r="32" spans="1:8" x14ac:dyDescent="0.25">
      <c r="A32">
        <f t="shared" si="0"/>
        <v>31</v>
      </c>
      <c r="B32" t="s">
        <v>325</v>
      </c>
      <c r="C32">
        <v>0</v>
      </c>
      <c r="D32">
        <f>SUMIFS(controle!G:G,controle!I:I,Produtos!B32,controle!C:C,"E")</f>
        <v>0</v>
      </c>
      <c r="E32">
        <f>SUMIFS(controle!G:G,controle!I:I,Produtos!B32,controle!C:C,"S")</f>
        <v>0</v>
      </c>
      <c r="F32">
        <f>Tabela1[[#This Row],[estoque inicial]]+Tabela1[[#This Row],[entradas]]-Tabela1[[#This Row],[saidas]]</f>
        <v>0</v>
      </c>
      <c r="G32">
        <v>0</v>
      </c>
      <c r="H32" t="s">
        <v>13</v>
      </c>
    </row>
    <row r="33" spans="1:8" x14ac:dyDescent="0.25">
      <c r="A33">
        <f t="shared" si="0"/>
        <v>32</v>
      </c>
      <c r="B33" t="s">
        <v>326</v>
      </c>
      <c r="C33">
        <v>3</v>
      </c>
      <c r="D33">
        <f>SUMIFS(controle!G:G,controle!I:I,Produtos!B33,controle!C:C,"E")</f>
        <v>0</v>
      </c>
      <c r="E33">
        <f>SUMIFS(controle!G:G,controle!I:I,Produtos!B33,controle!C:C,"S")</f>
        <v>0</v>
      </c>
      <c r="F33">
        <f>Tabela1[[#This Row],[estoque inicial]]+Tabela1[[#This Row],[entradas]]-Tabela1[[#This Row],[saidas]]</f>
        <v>3</v>
      </c>
      <c r="G33">
        <v>0</v>
      </c>
      <c r="H33" t="s">
        <v>13</v>
      </c>
    </row>
    <row r="34" spans="1:8" x14ac:dyDescent="0.25">
      <c r="A34">
        <f t="shared" si="0"/>
        <v>33</v>
      </c>
      <c r="B34" t="s">
        <v>327</v>
      </c>
      <c r="C34">
        <v>0</v>
      </c>
      <c r="D34">
        <f>SUMIFS(controle!G:G,controle!I:I,Produtos!B34,controle!C:C,"E")</f>
        <v>0</v>
      </c>
      <c r="E34">
        <f>SUMIFS(controle!G:G,controle!I:I,Produtos!B34,controle!C:C,"S")</f>
        <v>0</v>
      </c>
      <c r="F34">
        <f>Tabela1[[#This Row],[estoque inicial]]+Tabela1[[#This Row],[entradas]]-Tabela1[[#This Row],[saidas]]</f>
        <v>0</v>
      </c>
      <c r="G34">
        <v>0</v>
      </c>
      <c r="H34" t="s">
        <v>13</v>
      </c>
    </row>
    <row r="35" spans="1:8" x14ac:dyDescent="0.25">
      <c r="A35">
        <f t="shared" si="0"/>
        <v>34</v>
      </c>
      <c r="B35" t="s">
        <v>328</v>
      </c>
      <c r="C35">
        <v>2</v>
      </c>
      <c r="D35">
        <f>SUMIFS(controle!G:G,controle!I:I,Produtos!B35,controle!C:C,"E")</f>
        <v>0</v>
      </c>
      <c r="E35">
        <f>SUMIFS(controle!G:G,controle!I:I,Produtos!B35,controle!C:C,"S")</f>
        <v>0</v>
      </c>
      <c r="F35">
        <f>Tabela1[[#This Row],[estoque inicial]]+Tabela1[[#This Row],[entradas]]-Tabela1[[#This Row],[saidas]]</f>
        <v>2</v>
      </c>
      <c r="G35">
        <v>0</v>
      </c>
      <c r="H35" t="s">
        <v>13</v>
      </c>
    </row>
    <row r="36" spans="1:8" x14ac:dyDescent="0.25">
      <c r="A36">
        <f t="shared" si="0"/>
        <v>35</v>
      </c>
      <c r="B36" t="s">
        <v>359</v>
      </c>
      <c r="C36">
        <v>1</v>
      </c>
      <c r="D36">
        <f>SUMIFS(controle!G:G,controle!I:I,Produtos!B36,controle!C:C,"E")</f>
        <v>0</v>
      </c>
      <c r="E36">
        <f>SUMIFS(controle!G:G,controle!I:I,Produtos!B36,controle!C:C,"S")</f>
        <v>0</v>
      </c>
      <c r="F36">
        <f>Tabela1[[#This Row],[estoque inicial]]+Tabela1[[#This Row],[entradas]]-Tabela1[[#This Row],[saidas]]</f>
        <v>1</v>
      </c>
      <c r="G36">
        <v>0</v>
      </c>
      <c r="H36" t="s">
        <v>13</v>
      </c>
    </row>
    <row r="37" spans="1:8" x14ac:dyDescent="0.25">
      <c r="A37">
        <f t="shared" si="0"/>
        <v>36</v>
      </c>
      <c r="B37" t="s">
        <v>360</v>
      </c>
      <c r="C37">
        <v>2</v>
      </c>
      <c r="D37">
        <f>SUMIFS(controle!G:G,controle!I:I,Produtos!B37,controle!C:C,"E")</f>
        <v>0</v>
      </c>
      <c r="E37">
        <f>SUMIFS(controle!G:G,controle!I:I,Produtos!B37,controle!C:C,"S")</f>
        <v>0</v>
      </c>
      <c r="F37">
        <f>Tabela1[[#This Row],[estoque inicial]]+Tabela1[[#This Row],[entradas]]-Tabela1[[#This Row],[saidas]]</f>
        <v>2</v>
      </c>
      <c r="G37">
        <v>0</v>
      </c>
      <c r="H37" t="s">
        <v>13</v>
      </c>
    </row>
    <row r="38" spans="1:8" x14ac:dyDescent="0.25">
      <c r="A38">
        <f t="shared" si="0"/>
        <v>37</v>
      </c>
      <c r="B38" t="s">
        <v>361</v>
      </c>
      <c r="C38">
        <v>3</v>
      </c>
      <c r="D38">
        <f>SUMIFS(controle!G:G,controle!I:I,Produtos!B38,controle!C:C,"E")</f>
        <v>0</v>
      </c>
      <c r="E38">
        <f>SUMIFS(controle!G:G,controle!I:I,Produtos!B38,controle!C:C,"S")</f>
        <v>0</v>
      </c>
      <c r="F38">
        <f>Tabela1[[#This Row],[estoque inicial]]+Tabela1[[#This Row],[entradas]]-Tabela1[[#This Row],[saidas]]</f>
        <v>3</v>
      </c>
      <c r="G38">
        <v>0</v>
      </c>
      <c r="H38" t="s">
        <v>13</v>
      </c>
    </row>
    <row r="39" spans="1:8" x14ac:dyDescent="0.25">
      <c r="A39">
        <f t="shared" si="0"/>
        <v>38</v>
      </c>
      <c r="B39" t="s">
        <v>362</v>
      </c>
      <c r="C39">
        <v>1</v>
      </c>
      <c r="D39">
        <f>SUMIFS(controle!G:G,controle!I:I,Produtos!B39,controle!C:C,"E")</f>
        <v>0</v>
      </c>
      <c r="E39">
        <f>SUMIFS(controle!G:G,controle!I:I,Produtos!B39,controle!C:C,"S")</f>
        <v>0</v>
      </c>
      <c r="F39">
        <f>Tabela1[[#This Row],[estoque inicial]]+Tabela1[[#This Row],[entradas]]-Tabela1[[#This Row],[saidas]]</f>
        <v>1</v>
      </c>
      <c r="G39">
        <v>0</v>
      </c>
      <c r="H39" t="s">
        <v>13</v>
      </c>
    </row>
    <row r="40" spans="1:8" x14ac:dyDescent="0.25">
      <c r="A40">
        <f t="shared" si="0"/>
        <v>39</v>
      </c>
      <c r="B40" t="s">
        <v>363</v>
      </c>
      <c r="C40">
        <f>24*2+17</f>
        <v>65</v>
      </c>
      <c r="D40">
        <f>SUMIFS(controle!G:G,controle!I:I,Produtos!B40,controle!C:C,"E")</f>
        <v>0</v>
      </c>
      <c r="E40">
        <f>SUMIFS(controle!G:G,controle!I:I,Produtos!B40,controle!C:C,"S")</f>
        <v>0</v>
      </c>
      <c r="F40">
        <f>Tabela1[[#This Row],[estoque inicial]]+Tabela1[[#This Row],[entradas]]-Tabela1[[#This Row],[saidas]]</f>
        <v>65</v>
      </c>
      <c r="G40">
        <v>0</v>
      </c>
      <c r="H40" t="s">
        <v>13</v>
      </c>
    </row>
    <row r="41" spans="1:8" x14ac:dyDescent="0.25">
      <c r="A41">
        <f t="shared" si="0"/>
        <v>40</v>
      </c>
      <c r="B41" t="s">
        <v>364</v>
      </c>
      <c r="C41">
        <v>6</v>
      </c>
      <c r="D41">
        <f>SUMIFS(controle!G:G,controle!I:I,Produtos!B41,controle!C:C,"E")</f>
        <v>0</v>
      </c>
      <c r="E41">
        <f>SUMIFS(controle!G:G,controle!I:I,Produtos!B41,controle!C:C,"S")</f>
        <v>0</v>
      </c>
      <c r="F41">
        <f>Tabela1[[#This Row],[estoque inicial]]+Tabela1[[#This Row],[entradas]]-Tabela1[[#This Row],[saidas]]</f>
        <v>6</v>
      </c>
      <c r="G41">
        <v>0</v>
      </c>
      <c r="H41" t="s">
        <v>13</v>
      </c>
    </row>
    <row r="42" spans="1:8" x14ac:dyDescent="0.25">
      <c r="A42">
        <f t="shared" si="0"/>
        <v>41</v>
      </c>
      <c r="B42" t="s">
        <v>365</v>
      </c>
      <c r="C42">
        <v>4</v>
      </c>
      <c r="D42">
        <f>SUMIFS(controle!G:G,controle!I:I,Produtos!B42,controle!C:C,"E")</f>
        <v>0</v>
      </c>
      <c r="E42">
        <f>SUMIFS(controle!G:G,controle!I:I,Produtos!B42,controle!C:C,"S")</f>
        <v>0</v>
      </c>
      <c r="F42">
        <f>Tabela1[[#This Row],[estoque inicial]]+Tabela1[[#This Row],[entradas]]-Tabela1[[#This Row],[saidas]]</f>
        <v>4</v>
      </c>
      <c r="G42">
        <v>0</v>
      </c>
      <c r="H42" t="s">
        <v>13</v>
      </c>
    </row>
    <row r="43" spans="1:8" x14ac:dyDescent="0.25">
      <c r="A43">
        <f t="shared" si="0"/>
        <v>42</v>
      </c>
      <c r="B43" t="s">
        <v>366</v>
      </c>
      <c r="C43">
        <v>3</v>
      </c>
      <c r="D43">
        <f>SUMIFS(controle!G:G,controle!I:I,Produtos!B43,controle!C:C,"E")</f>
        <v>0</v>
      </c>
      <c r="E43">
        <f>SUMIFS(controle!G:G,controle!I:I,Produtos!B43,controle!C:C,"S")</f>
        <v>0</v>
      </c>
      <c r="F43">
        <f>Tabela1[[#This Row],[estoque inicial]]+Tabela1[[#This Row],[entradas]]-Tabela1[[#This Row],[saidas]]</f>
        <v>3</v>
      </c>
      <c r="G43">
        <v>0</v>
      </c>
      <c r="H43" t="s">
        <v>13</v>
      </c>
    </row>
    <row r="44" spans="1:8" x14ac:dyDescent="0.25">
      <c r="A44">
        <f t="shared" si="0"/>
        <v>43</v>
      </c>
      <c r="B44" t="s">
        <v>367</v>
      </c>
      <c r="C44">
        <v>4</v>
      </c>
      <c r="D44">
        <f>SUMIFS(controle!G:G,controle!I:I,Produtos!B44,controle!C:C,"E")</f>
        <v>0</v>
      </c>
      <c r="E44">
        <f>SUMIFS(controle!G:G,controle!I:I,Produtos!B44,controle!C:C,"S")</f>
        <v>0</v>
      </c>
      <c r="F44">
        <f>Tabela1[[#This Row],[estoque inicial]]+Tabela1[[#This Row],[entradas]]-Tabela1[[#This Row],[saidas]]</f>
        <v>4</v>
      </c>
      <c r="G44">
        <v>0</v>
      </c>
      <c r="H44" t="s">
        <v>13</v>
      </c>
    </row>
    <row r="45" spans="1:8" x14ac:dyDescent="0.25">
      <c r="A45">
        <f t="shared" si="0"/>
        <v>44</v>
      </c>
      <c r="B45" t="s">
        <v>368</v>
      </c>
      <c r="C45">
        <v>1</v>
      </c>
      <c r="D45">
        <f>SUMIFS(controle!G:G,controle!I:I,Produtos!B45,controle!C:C,"E")</f>
        <v>0</v>
      </c>
      <c r="E45">
        <f>SUMIFS(controle!G:G,controle!I:I,Produtos!B45,controle!C:C,"S")</f>
        <v>0</v>
      </c>
      <c r="F45">
        <f>Tabela1[[#This Row],[estoque inicial]]+Tabela1[[#This Row],[entradas]]-Tabela1[[#This Row],[saidas]]</f>
        <v>1</v>
      </c>
      <c r="G45">
        <v>0</v>
      </c>
      <c r="H45" t="s">
        <v>13</v>
      </c>
    </row>
    <row r="46" spans="1:8" x14ac:dyDescent="0.25">
      <c r="A46">
        <f t="shared" si="0"/>
        <v>45</v>
      </c>
      <c r="B46" t="s">
        <v>389</v>
      </c>
      <c r="C46">
        <v>0</v>
      </c>
      <c r="D46">
        <f>SUMIFS(controle!G:G,controle!I:I,Produtos!B46,controle!C:C,"E")</f>
        <v>0</v>
      </c>
      <c r="E46">
        <f>SUMIFS(controle!G:G,controle!I:I,Produtos!B46,controle!C:C,"S")</f>
        <v>0</v>
      </c>
      <c r="F46">
        <f>Tabela1[[#This Row],[estoque inicial]]+Tabela1[[#This Row],[entradas]]-Tabela1[[#This Row],[saidas]]</f>
        <v>0</v>
      </c>
      <c r="G46">
        <v>0</v>
      </c>
      <c r="H46" t="s">
        <v>13</v>
      </c>
    </row>
    <row r="47" spans="1:8" x14ac:dyDescent="0.25">
      <c r="A47">
        <f t="shared" si="0"/>
        <v>46</v>
      </c>
      <c r="B47" t="s">
        <v>390</v>
      </c>
      <c r="C47">
        <v>6</v>
      </c>
      <c r="D47">
        <f>SUMIFS(controle!G:G,controle!I:I,Produtos!B47,controle!C:C,"E")</f>
        <v>0</v>
      </c>
      <c r="E47">
        <f>SUMIFS(controle!G:G,controle!I:I,Produtos!B47,controle!C:C,"S")</f>
        <v>0</v>
      </c>
      <c r="F47">
        <f>Tabela1[[#This Row],[estoque inicial]]+Tabela1[[#This Row],[entradas]]-Tabela1[[#This Row],[saidas]]</f>
        <v>6</v>
      </c>
      <c r="G47">
        <v>0</v>
      </c>
      <c r="H47" t="s">
        <v>13</v>
      </c>
    </row>
    <row r="48" spans="1:8" x14ac:dyDescent="0.25">
      <c r="A48">
        <f t="shared" si="0"/>
        <v>47</v>
      </c>
      <c r="B48" t="s">
        <v>391</v>
      </c>
      <c r="C48">
        <v>2</v>
      </c>
      <c r="D48">
        <f>SUMIFS(controle!G:G,controle!I:I,Produtos!B48,controle!C:C,"E")</f>
        <v>0</v>
      </c>
      <c r="E48">
        <f>SUMIFS(controle!G:G,controle!I:I,Produtos!B48,controle!C:C,"S")</f>
        <v>0</v>
      </c>
      <c r="F48">
        <f>Tabela1[[#This Row],[estoque inicial]]+Tabela1[[#This Row],[entradas]]-Tabela1[[#This Row],[saidas]]</f>
        <v>2</v>
      </c>
      <c r="G48">
        <v>0</v>
      </c>
      <c r="H48" t="s">
        <v>13</v>
      </c>
    </row>
    <row r="49" spans="1:8" x14ac:dyDescent="0.25">
      <c r="A49">
        <f t="shared" si="0"/>
        <v>48</v>
      </c>
      <c r="B49" t="s">
        <v>392</v>
      </c>
      <c r="C49">
        <v>0</v>
      </c>
      <c r="D49">
        <f>SUMIFS(controle!G:G,controle!I:I,Produtos!B49,controle!C:C,"E")</f>
        <v>0</v>
      </c>
      <c r="E49">
        <f>SUMIFS(controle!G:G,controle!I:I,Produtos!B49,controle!C:C,"S")</f>
        <v>0</v>
      </c>
      <c r="F49">
        <f>Tabela1[[#This Row],[estoque inicial]]+Tabela1[[#This Row],[entradas]]-Tabela1[[#This Row],[saidas]]</f>
        <v>0</v>
      </c>
      <c r="G49">
        <v>0</v>
      </c>
      <c r="H49" t="s">
        <v>13</v>
      </c>
    </row>
    <row r="50" spans="1:8" x14ac:dyDescent="0.25">
      <c r="A50">
        <f t="shared" si="0"/>
        <v>49</v>
      </c>
      <c r="B50" t="s">
        <v>393</v>
      </c>
      <c r="C50">
        <f>24+24-2</f>
        <v>46</v>
      </c>
      <c r="D50">
        <f>SUMIFS(controle!G:G,controle!I:I,Produtos!B50,controle!C:C,"E")</f>
        <v>0</v>
      </c>
      <c r="E50">
        <f>SUMIFS(controle!G:G,controle!I:I,Produtos!B50,controle!C:C,"S")</f>
        <v>0</v>
      </c>
      <c r="F50">
        <f>Tabela1[[#This Row],[estoque inicial]]+Tabela1[[#This Row],[entradas]]-Tabela1[[#This Row],[saidas]]</f>
        <v>46</v>
      </c>
      <c r="G50">
        <v>0</v>
      </c>
      <c r="H50" t="s">
        <v>13</v>
      </c>
    </row>
    <row r="51" spans="1:8" x14ac:dyDescent="0.25">
      <c r="A51">
        <f t="shared" si="0"/>
        <v>50</v>
      </c>
      <c r="B51" t="s">
        <v>394</v>
      </c>
      <c r="C51">
        <v>1</v>
      </c>
      <c r="D51">
        <f>SUMIFS(controle!G:G,controle!I:I,Produtos!B51,controle!C:C,"E")</f>
        <v>0</v>
      </c>
      <c r="E51">
        <f>SUMIFS(controle!G:G,controle!I:I,Produtos!B51,controle!C:C,"S")</f>
        <v>0</v>
      </c>
      <c r="F51">
        <f>Tabela1[[#This Row],[estoque inicial]]+Tabela1[[#This Row],[entradas]]-Tabela1[[#This Row],[saidas]]</f>
        <v>1</v>
      </c>
      <c r="G51">
        <v>0</v>
      </c>
      <c r="H51" t="s">
        <v>13</v>
      </c>
    </row>
    <row r="52" spans="1:8" x14ac:dyDescent="0.25">
      <c r="A52">
        <f t="shared" si="0"/>
        <v>51</v>
      </c>
      <c r="B52" t="s">
        <v>395</v>
      </c>
      <c r="C52">
        <v>4</v>
      </c>
      <c r="D52">
        <f>SUMIFS(controle!G:G,controle!I:I,Produtos!B52,controle!C:C,"E")</f>
        <v>0</v>
      </c>
      <c r="E52">
        <f>SUMIFS(controle!G:G,controle!I:I,Produtos!B52,controle!C:C,"S")</f>
        <v>0</v>
      </c>
      <c r="F52">
        <f>Tabela1[[#This Row],[estoque inicial]]+Tabela1[[#This Row],[entradas]]-Tabela1[[#This Row],[saidas]]</f>
        <v>4</v>
      </c>
      <c r="G52">
        <v>0</v>
      </c>
      <c r="H52" t="s">
        <v>13</v>
      </c>
    </row>
    <row r="53" spans="1:8" x14ac:dyDescent="0.25">
      <c r="A53">
        <f t="shared" si="0"/>
        <v>52</v>
      </c>
      <c r="B53" t="s">
        <v>396</v>
      </c>
      <c r="C53">
        <v>2</v>
      </c>
      <c r="D53">
        <f>SUMIFS(controle!G:G,controle!I:I,Produtos!B53,controle!C:C,"E")</f>
        <v>0</v>
      </c>
      <c r="E53">
        <f>SUMIFS(controle!G:G,controle!I:I,Produtos!B53,controle!C:C,"S")</f>
        <v>0</v>
      </c>
      <c r="F53">
        <f>Tabela1[[#This Row],[estoque inicial]]+Tabela1[[#This Row],[entradas]]-Tabela1[[#This Row],[saidas]]</f>
        <v>2</v>
      </c>
      <c r="G53">
        <v>0</v>
      </c>
      <c r="H53" t="s">
        <v>13</v>
      </c>
    </row>
    <row r="54" spans="1:8" x14ac:dyDescent="0.25">
      <c r="A54">
        <f t="shared" si="0"/>
        <v>53</v>
      </c>
      <c r="B54" t="s">
        <v>397</v>
      </c>
      <c r="C54">
        <v>5</v>
      </c>
      <c r="D54">
        <f>SUMIFS(controle!G:G,controle!I:I,Produtos!B54,controle!C:C,"E")</f>
        <v>0</v>
      </c>
      <c r="E54">
        <f>SUMIFS(controle!G:G,controle!I:I,Produtos!B54,controle!C:C,"S")</f>
        <v>0</v>
      </c>
      <c r="F54">
        <f>Tabela1[[#This Row],[estoque inicial]]+Tabela1[[#This Row],[entradas]]-Tabela1[[#This Row],[saidas]]</f>
        <v>5</v>
      </c>
      <c r="G54">
        <v>0</v>
      </c>
      <c r="H54" t="s">
        <v>13</v>
      </c>
    </row>
    <row r="55" spans="1:8" x14ac:dyDescent="0.25">
      <c r="A55">
        <f t="shared" si="0"/>
        <v>54</v>
      </c>
      <c r="B55" t="s">
        <v>414</v>
      </c>
      <c r="C55">
        <v>12</v>
      </c>
      <c r="D55">
        <f>SUMIFS(controle!G:G,controle!I:I,Produtos!B55,controle!C:C,"E")</f>
        <v>0</v>
      </c>
      <c r="E55">
        <f>SUMIFS(controle!G:G,controle!I:I,Produtos!B55,controle!C:C,"S")</f>
        <v>0</v>
      </c>
      <c r="F55">
        <f>Tabela1[[#This Row],[estoque inicial]]+Tabela1[[#This Row],[entradas]]-Tabela1[[#This Row],[saidas]]</f>
        <v>12</v>
      </c>
      <c r="G55">
        <v>0</v>
      </c>
      <c r="H55" t="s">
        <v>13</v>
      </c>
    </row>
    <row r="56" spans="1:8" x14ac:dyDescent="0.25">
      <c r="A56">
        <f t="shared" si="0"/>
        <v>55</v>
      </c>
      <c r="B56" t="s">
        <v>415</v>
      </c>
      <c r="C56">
        <v>6</v>
      </c>
      <c r="D56">
        <f>SUMIFS(controle!G:G,controle!I:I,Produtos!B56,controle!C:C,"E")</f>
        <v>0</v>
      </c>
      <c r="E56">
        <f>SUMIFS(controle!G:G,controle!I:I,Produtos!B56,controle!C:C,"S")</f>
        <v>0</v>
      </c>
      <c r="F56">
        <f>Tabela1[[#This Row],[estoque inicial]]+Tabela1[[#This Row],[entradas]]-Tabela1[[#This Row],[saidas]]</f>
        <v>6</v>
      </c>
      <c r="G56">
        <v>0</v>
      </c>
      <c r="H56" t="s">
        <v>13</v>
      </c>
    </row>
    <row r="57" spans="1:8" x14ac:dyDescent="0.25">
      <c r="A57">
        <f t="shared" si="0"/>
        <v>56</v>
      </c>
      <c r="B57" t="s">
        <v>416</v>
      </c>
      <c r="C57">
        <v>1</v>
      </c>
      <c r="D57">
        <f>SUMIFS(controle!G:G,controle!I:I,Produtos!B57,controle!C:C,"E")</f>
        <v>0</v>
      </c>
      <c r="E57">
        <f>SUMIFS(controle!G:G,controle!I:I,Produtos!B57,controle!C:C,"S")</f>
        <v>0</v>
      </c>
      <c r="F57">
        <f>Tabela1[[#This Row],[estoque inicial]]+Tabela1[[#This Row],[entradas]]-Tabela1[[#This Row],[saidas]]</f>
        <v>1</v>
      </c>
      <c r="G57">
        <v>0</v>
      </c>
      <c r="H57" t="s">
        <v>13</v>
      </c>
    </row>
    <row r="58" spans="1:8" x14ac:dyDescent="0.25">
      <c r="A58">
        <f t="shared" si="0"/>
        <v>57</v>
      </c>
      <c r="B58" t="s">
        <v>417</v>
      </c>
      <c r="C58">
        <v>2</v>
      </c>
      <c r="D58">
        <f>SUMIFS(controle!G:G,controle!I:I,Produtos!B58,controle!C:C,"E")</f>
        <v>0</v>
      </c>
      <c r="E58">
        <f>SUMIFS(controle!G:G,controle!I:I,Produtos!B58,controle!C:C,"S")</f>
        <v>0</v>
      </c>
      <c r="F58">
        <f>Tabela1[[#This Row],[estoque inicial]]+Tabela1[[#This Row],[entradas]]-Tabela1[[#This Row],[saidas]]</f>
        <v>2</v>
      </c>
      <c r="G58">
        <v>0</v>
      </c>
      <c r="H58" t="s">
        <v>13</v>
      </c>
    </row>
    <row r="59" spans="1:8" x14ac:dyDescent="0.25">
      <c r="A59">
        <f t="shared" si="0"/>
        <v>58</v>
      </c>
      <c r="B59" t="s">
        <v>418</v>
      </c>
      <c r="C59">
        <v>17</v>
      </c>
      <c r="D59">
        <f>SUMIFS(controle!G:G,controle!I:I,Produtos!B59,controle!C:C,"E")</f>
        <v>0</v>
      </c>
      <c r="E59">
        <f>SUMIFS(controle!G:G,controle!I:I,Produtos!B59,controle!C:C,"S")</f>
        <v>0</v>
      </c>
      <c r="F59">
        <f>Tabela1[[#This Row],[estoque inicial]]+Tabela1[[#This Row],[entradas]]-Tabela1[[#This Row],[saidas]]</f>
        <v>17</v>
      </c>
      <c r="G59">
        <v>0</v>
      </c>
      <c r="H59" t="s">
        <v>13</v>
      </c>
    </row>
    <row r="60" spans="1:8" x14ac:dyDescent="0.25">
      <c r="A60">
        <f t="shared" si="0"/>
        <v>59</v>
      </c>
      <c r="B60" t="s">
        <v>419</v>
      </c>
      <c r="C60">
        <v>16</v>
      </c>
      <c r="D60">
        <f>SUMIFS(controle!G:G,controle!I:I,Produtos!B60,controle!C:C,"E")</f>
        <v>0</v>
      </c>
      <c r="E60">
        <f>SUMIFS(controle!G:G,controle!I:I,Produtos!B60,controle!C:C,"S")</f>
        <v>0</v>
      </c>
      <c r="F60">
        <f>Tabela1[[#This Row],[estoque inicial]]+Tabela1[[#This Row],[entradas]]-Tabela1[[#This Row],[saidas]]</f>
        <v>16</v>
      </c>
      <c r="G60">
        <v>0</v>
      </c>
      <c r="H60" t="s">
        <v>13</v>
      </c>
    </row>
    <row r="61" spans="1:8" x14ac:dyDescent="0.25">
      <c r="A61">
        <f t="shared" si="0"/>
        <v>60</v>
      </c>
      <c r="B61" t="s">
        <v>420</v>
      </c>
      <c r="C61">
        <v>12</v>
      </c>
      <c r="D61">
        <f>SUMIFS(controle!G:G,controle!I:I,Produtos!B61,controle!C:C,"E")</f>
        <v>0</v>
      </c>
      <c r="E61">
        <f>SUMIFS(controle!G:G,controle!I:I,Produtos!B61,controle!C:C,"S")</f>
        <v>0</v>
      </c>
      <c r="F61">
        <f>Tabela1[[#This Row],[estoque inicial]]+Tabela1[[#This Row],[entradas]]-Tabela1[[#This Row],[saidas]]</f>
        <v>12</v>
      </c>
      <c r="G61">
        <v>0</v>
      </c>
      <c r="H61" t="s">
        <v>13</v>
      </c>
    </row>
    <row r="62" spans="1:8" x14ac:dyDescent="0.25">
      <c r="A62">
        <f t="shared" si="0"/>
        <v>61</v>
      </c>
      <c r="B62" t="s">
        <v>421</v>
      </c>
      <c r="C62">
        <v>1</v>
      </c>
      <c r="D62">
        <f>SUMIFS(controle!G:G,controle!I:I,Produtos!B62,controle!C:C,"E")</f>
        <v>0</v>
      </c>
      <c r="E62">
        <f>SUMIFS(controle!G:G,controle!I:I,Produtos!B62,controle!C:C,"S")</f>
        <v>0</v>
      </c>
      <c r="F62">
        <f>Tabela1[[#This Row],[estoque inicial]]+Tabela1[[#This Row],[entradas]]-Tabela1[[#This Row],[saidas]]</f>
        <v>1</v>
      </c>
      <c r="G62">
        <v>0</v>
      </c>
      <c r="H62" t="s">
        <v>13</v>
      </c>
    </row>
    <row r="63" spans="1:8" x14ac:dyDescent="0.25">
      <c r="A63">
        <f t="shared" si="0"/>
        <v>62</v>
      </c>
      <c r="B63" t="s">
        <v>422</v>
      </c>
      <c r="C63">
        <v>4</v>
      </c>
      <c r="D63">
        <f>SUMIFS(controle!G:G,controle!I:I,Produtos!B63,controle!C:C,"E")</f>
        <v>0</v>
      </c>
      <c r="E63">
        <f>SUMIFS(controle!G:G,controle!I:I,Produtos!B63,controle!C:C,"S")</f>
        <v>0</v>
      </c>
      <c r="F63">
        <f>Tabela1[[#This Row],[estoque inicial]]+Tabela1[[#This Row],[entradas]]-Tabela1[[#This Row],[saidas]]</f>
        <v>4</v>
      </c>
      <c r="G63">
        <v>0</v>
      </c>
      <c r="H63" t="s">
        <v>13</v>
      </c>
    </row>
    <row r="64" spans="1:8" x14ac:dyDescent="0.25">
      <c r="A64">
        <f t="shared" si="0"/>
        <v>63</v>
      </c>
      <c r="B64" t="s">
        <v>423</v>
      </c>
      <c r="C64">
        <v>2</v>
      </c>
      <c r="D64">
        <f>SUMIFS(controle!G:G,controle!I:I,Produtos!B64,controle!C:C,"E")</f>
        <v>0</v>
      </c>
      <c r="E64">
        <f>SUMIFS(controle!G:G,controle!I:I,Produtos!B64,controle!C:C,"S")</f>
        <v>0</v>
      </c>
      <c r="F64">
        <f>Tabela1[[#This Row],[estoque inicial]]+Tabela1[[#This Row],[entradas]]-Tabela1[[#This Row],[saidas]]</f>
        <v>2</v>
      </c>
      <c r="G64">
        <v>0</v>
      </c>
      <c r="H64" t="s">
        <v>13</v>
      </c>
    </row>
    <row r="65" spans="1:8" x14ac:dyDescent="0.25">
      <c r="A65">
        <f t="shared" si="0"/>
        <v>64</v>
      </c>
      <c r="B65" t="s">
        <v>434</v>
      </c>
      <c r="C65">
        <v>23</v>
      </c>
      <c r="D65">
        <f>SUMIFS(controle!G:G,controle!I:I,Produtos!B65,controle!C:C,"E")</f>
        <v>0</v>
      </c>
      <c r="E65">
        <f>SUMIFS(controle!G:G,controle!I:I,Produtos!B65,controle!C:C,"S")</f>
        <v>0</v>
      </c>
      <c r="F65">
        <f>Tabela1[[#This Row],[estoque inicial]]+Tabela1[[#This Row],[entradas]]-Tabela1[[#This Row],[saidas]]</f>
        <v>23</v>
      </c>
      <c r="G65">
        <v>0</v>
      </c>
      <c r="H65" t="s">
        <v>13</v>
      </c>
    </row>
    <row r="66" spans="1:8" x14ac:dyDescent="0.25">
      <c r="A66">
        <f t="shared" si="0"/>
        <v>65</v>
      </c>
      <c r="B66" t="s">
        <v>435</v>
      </c>
      <c r="C66">
        <v>23</v>
      </c>
      <c r="D66">
        <f>SUMIFS(controle!G:G,controle!I:I,Produtos!B66,controle!C:C,"E")</f>
        <v>0</v>
      </c>
      <c r="E66">
        <f>SUMIFS(controle!G:G,controle!I:I,Produtos!B66,controle!C:C,"S")</f>
        <v>0</v>
      </c>
      <c r="F66">
        <f>Tabela1[[#This Row],[estoque inicial]]+Tabela1[[#This Row],[entradas]]-Tabela1[[#This Row],[saidas]]</f>
        <v>23</v>
      </c>
      <c r="G66">
        <v>0</v>
      </c>
      <c r="H66" t="s">
        <v>13</v>
      </c>
    </row>
    <row r="67" spans="1:8" x14ac:dyDescent="0.25">
      <c r="A67">
        <f t="shared" si="0"/>
        <v>66</v>
      </c>
      <c r="B67" t="s">
        <v>436</v>
      </c>
      <c r="C67">
        <v>24</v>
      </c>
      <c r="D67">
        <f>SUMIFS(controle!G:G,controle!I:I,Produtos!B67,controle!C:C,"E")</f>
        <v>0</v>
      </c>
      <c r="E67">
        <f>SUMIFS(controle!G:G,controle!I:I,Produtos!B67,controle!C:C,"S")</f>
        <v>0</v>
      </c>
      <c r="F67">
        <f>Tabela1[[#This Row],[estoque inicial]]+Tabela1[[#This Row],[entradas]]-Tabela1[[#This Row],[saidas]]</f>
        <v>24</v>
      </c>
      <c r="G67">
        <v>0</v>
      </c>
      <c r="H67" t="s">
        <v>13</v>
      </c>
    </row>
    <row r="68" spans="1:8" x14ac:dyDescent="0.25">
      <c r="A68">
        <f t="shared" ref="A68:A131" si="1">A67+1</f>
        <v>67</v>
      </c>
      <c r="B68" t="s">
        <v>437</v>
      </c>
      <c r="C68">
        <v>24</v>
      </c>
      <c r="D68">
        <f>SUMIFS(controle!G:G,controle!I:I,Produtos!B68,controle!C:C,"E")</f>
        <v>0</v>
      </c>
      <c r="E68">
        <f>SUMIFS(controle!G:G,controle!I:I,Produtos!B68,controle!C:C,"S")</f>
        <v>0</v>
      </c>
      <c r="F68">
        <f>Tabela1[[#This Row],[estoque inicial]]+Tabela1[[#This Row],[entradas]]-Tabela1[[#This Row],[saidas]]</f>
        <v>24</v>
      </c>
      <c r="G68">
        <v>0</v>
      </c>
      <c r="H68" t="s">
        <v>13</v>
      </c>
    </row>
    <row r="69" spans="1:8" x14ac:dyDescent="0.25">
      <c r="A69">
        <f t="shared" si="1"/>
        <v>68</v>
      </c>
      <c r="B69" t="s">
        <v>438</v>
      </c>
      <c r="C69">
        <v>5</v>
      </c>
      <c r="D69">
        <f>SUMIFS(controle!G:G,controle!I:I,Produtos!B69,controle!C:C,"E")</f>
        <v>0</v>
      </c>
      <c r="E69">
        <f>SUMIFS(controle!G:G,controle!I:I,Produtos!B69,controle!C:C,"S")</f>
        <v>0</v>
      </c>
      <c r="F69">
        <f>Tabela1[[#This Row],[estoque inicial]]+Tabela1[[#This Row],[entradas]]-Tabela1[[#This Row],[saidas]]</f>
        <v>5</v>
      </c>
      <c r="G69">
        <v>0</v>
      </c>
      <c r="H69" t="s">
        <v>13</v>
      </c>
    </row>
    <row r="70" spans="1:8" x14ac:dyDescent="0.25">
      <c r="A70">
        <f t="shared" si="1"/>
        <v>69</v>
      </c>
      <c r="B70" t="s">
        <v>439</v>
      </c>
      <c r="C70">
        <v>50</v>
      </c>
      <c r="D70">
        <f>SUMIFS(controle!G:G,controle!I:I,Produtos!B70,controle!C:C,"E")</f>
        <v>0</v>
      </c>
      <c r="E70">
        <f>SUMIFS(controle!G:G,controle!I:I,Produtos!B70,controle!C:C,"S")</f>
        <v>0</v>
      </c>
      <c r="F70">
        <f>Tabela1[[#This Row],[estoque inicial]]+Tabela1[[#This Row],[entradas]]-Tabela1[[#This Row],[saidas]]</f>
        <v>50</v>
      </c>
      <c r="G70">
        <v>0</v>
      </c>
      <c r="H70" t="s">
        <v>13</v>
      </c>
    </row>
    <row r="71" spans="1:8" x14ac:dyDescent="0.25">
      <c r="A71">
        <f t="shared" si="1"/>
        <v>70</v>
      </c>
      <c r="B71" t="s">
        <v>440</v>
      </c>
      <c r="C71">
        <v>1</v>
      </c>
      <c r="D71">
        <f>SUMIFS(controle!G:G,controle!I:I,Produtos!B71,controle!C:C,"E")</f>
        <v>0</v>
      </c>
      <c r="E71">
        <f>SUMIFS(controle!G:G,controle!I:I,Produtos!B71,controle!C:C,"S")</f>
        <v>0</v>
      </c>
      <c r="F71">
        <f>Tabela1[[#This Row],[estoque inicial]]+Tabela1[[#This Row],[entradas]]-Tabela1[[#This Row],[saidas]]</f>
        <v>1</v>
      </c>
      <c r="G71">
        <v>0</v>
      </c>
      <c r="H71" t="s">
        <v>13</v>
      </c>
    </row>
    <row r="72" spans="1:8" x14ac:dyDescent="0.25">
      <c r="A72">
        <f t="shared" si="1"/>
        <v>71</v>
      </c>
      <c r="B72" t="s">
        <v>441</v>
      </c>
      <c r="C72">
        <v>7</v>
      </c>
      <c r="D72">
        <f>SUMIFS(controle!G:G,controle!I:I,Produtos!B72,controle!C:C,"E")</f>
        <v>0</v>
      </c>
      <c r="E72">
        <f>SUMIFS(controle!G:G,controle!I:I,Produtos!B72,controle!C:C,"S")</f>
        <v>0</v>
      </c>
      <c r="F72">
        <f>Tabela1[[#This Row],[estoque inicial]]+Tabela1[[#This Row],[entradas]]-Tabela1[[#This Row],[saidas]]</f>
        <v>7</v>
      </c>
      <c r="G72">
        <v>0</v>
      </c>
      <c r="H72" t="s">
        <v>13</v>
      </c>
    </row>
    <row r="73" spans="1:8" x14ac:dyDescent="0.25">
      <c r="A73">
        <f t="shared" si="1"/>
        <v>72</v>
      </c>
      <c r="B73" t="s">
        <v>442</v>
      </c>
      <c r="C73">
        <v>6</v>
      </c>
      <c r="D73">
        <f>SUMIFS(controle!G:G,controle!I:I,Produtos!B73,controle!C:C,"E")</f>
        <v>0</v>
      </c>
      <c r="E73">
        <f>SUMIFS(controle!G:G,controle!I:I,Produtos!B73,controle!C:C,"S")</f>
        <v>0</v>
      </c>
      <c r="F73">
        <f>Tabela1[[#This Row],[estoque inicial]]+Tabela1[[#This Row],[entradas]]-Tabela1[[#This Row],[saidas]]</f>
        <v>6</v>
      </c>
      <c r="G73">
        <v>0</v>
      </c>
      <c r="H73" t="s">
        <v>13</v>
      </c>
    </row>
    <row r="74" spans="1:8" x14ac:dyDescent="0.25">
      <c r="A74">
        <f t="shared" si="1"/>
        <v>73</v>
      </c>
      <c r="B74" t="s">
        <v>443</v>
      </c>
      <c r="C74">
        <v>1</v>
      </c>
      <c r="D74">
        <f>SUMIFS(controle!G:G,controle!I:I,Produtos!B74,controle!C:C,"E")</f>
        <v>0</v>
      </c>
      <c r="E74">
        <f>SUMIFS(controle!G:G,controle!I:I,Produtos!B74,controle!C:C,"S")</f>
        <v>0</v>
      </c>
      <c r="F74">
        <f>Tabela1[[#This Row],[estoque inicial]]+Tabela1[[#This Row],[entradas]]-Tabela1[[#This Row],[saidas]]</f>
        <v>1</v>
      </c>
      <c r="G74">
        <v>0</v>
      </c>
      <c r="H74" t="s">
        <v>13</v>
      </c>
    </row>
    <row r="75" spans="1:8" x14ac:dyDescent="0.25">
      <c r="A75">
        <f t="shared" si="1"/>
        <v>74</v>
      </c>
      <c r="B75" t="s">
        <v>454</v>
      </c>
      <c r="C75">
        <v>1</v>
      </c>
      <c r="D75">
        <f>SUMIFS(controle!G:G,controle!I:I,Produtos!B75,controle!C:C,"E")</f>
        <v>0</v>
      </c>
      <c r="E75">
        <f>SUMIFS(controle!G:G,controle!I:I,Produtos!B75,controle!C:C,"S")</f>
        <v>0</v>
      </c>
      <c r="F75">
        <f>Tabela1[[#This Row],[estoque inicial]]+Tabela1[[#This Row],[entradas]]-Tabela1[[#This Row],[saidas]]</f>
        <v>1</v>
      </c>
      <c r="G75">
        <v>0</v>
      </c>
      <c r="H75" t="s">
        <v>13</v>
      </c>
    </row>
    <row r="76" spans="1:8" x14ac:dyDescent="0.25">
      <c r="A76">
        <f t="shared" si="1"/>
        <v>75</v>
      </c>
      <c r="B76" t="s">
        <v>455</v>
      </c>
      <c r="C76">
        <v>1</v>
      </c>
      <c r="D76">
        <f>SUMIFS(controle!G:G,controle!I:I,Produtos!B76,controle!C:C,"E")</f>
        <v>0</v>
      </c>
      <c r="E76">
        <f>SUMIFS(controle!G:G,controle!I:I,Produtos!B76,controle!C:C,"S")</f>
        <v>0</v>
      </c>
      <c r="F76">
        <f>Tabela1[[#This Row],[estoque inicial]]+Tabela1[[#This Row],[entradas]]-Tabela1[[#This Row],[saidas]]</f>
        <v>1</v>
      </c>
      <c r="G76">
        <v>0</v>
      </c>
      <c r="H76" t="s">
        <v>13</v>
      </c>
    </row>
    <row r="77" spans="1:8" x14ac:dyDescent="0.25">
      <c r="A77">
        <f t="shared" si="1"/>
        <v>76</v>
      </c>
      <c r="B77" t="s">
        <v>456</v>
      </c>
      <c r="C77">
        <v>63</v>
      </c>
      <c r="D77">
        <f>SUMIFS(controle!G:G,controle!I:I,Produtos!B77,controle!C:C,"E")</f>
        <v>0</v>
      </c>
      <c r="E77">
        <f>SUMIFS(controle!G:G,controle!I:I,Produtos!B77,controle!C:C,"S")</f>
        <v>0</v>
      </c>
      <c r="F77">
        <f>Tabela1[[#This Row],[estoque inicial]]+Tabela1[[#This Row],[entradas]]-Tabela1[[#This Row],[saidas]]</f>
        <v>63</v>
      </c>
      <c r="G77">
        <v>0</v>
      </c>
      <c r="H77" t="s">
        <v>13</v>
      </c>
    </row>
    <row r="78" spans="1:8" x14ac:dyDescent="0.25">
      <c r="A78">
        <f t="shared" si="1"/>
        <v>77</v>
      </c>
      <c r="B78" t="s">
        <v>457</v>
      </c>
      <c r="C78">
        <v>3</v>
      </c>
      <c r="D78">
        <f>SUMIFS(controle!G:G,controle!I:I,Produtos!B78,controle!C:C,"E")</f>
        <v>0</v>
      </c>
      <c r="E78">
        <f>SUMIFS(controle!G:G,controle!I:I,Produtos!B78,controle!C:C,"S")</f>
        <v>0</v>
      </c>
      <c r="F78">
        <f>Tabela1[[#This Row],[estoque inicial]]+Tabela1[[#This Row],[entradas]]-Tabela1[[#This Row],[saidas]]</f>
        <v>3</v>
      </c>
      <c r="G78">
        <v>0</v>
      </c>
      <c r="H78" t="s">
        <v>13</v>
      </c>
    </row>
    <row r="79" spans="1:8" x14ac:dyDescent="0.25">
      <c r="A79">
        <f t="shared" si="1"/>
        <v>78</v>
      </c>
      <c r="B79" t="s">
        <v>458</v>
      </c>
      <c r="C79">
        <v>6</v>
      </c>
      <c r="D79">
        <f>SUMIFS(controle!G:G,controle!I:I,Produtos!B79,controle!C:C,"E")</f>
        <v>0</v>
      </c>
      <c r="E79">
        <f>SUMIFS(controle!G:G,controle!I:I,Produtos!B79,controle!C:C,"S")</f>
        <v>0</v>
      </c>
      <c r="F79">
        <f>Tabela1[[#This Row],[estoque inicial]]+Tabela1[[#This Row],[entradas]]-Tabela1[[#This Row],[saidas]]</f>
        <v>6</v>
      </c>
      <c r="G79">
        <v>0</v>
      </c>
      <c r="H79" t="s">
        <v>13</v>
      </c>
    </row>
    <row r="80" spans="1:8" x14ac:dyDescent="0.25">
      <c r="A80">
        <f t="shared" si="1"/>
        <v>79</v>
      </c>
      <c r="B80" t="s">
        <v>459</v>
      </c>
      <c r="C80">
        <v>2</v>
      </c>
      <c r="D80">
        <f>SUMIFS(controle!G:G,controle!I:I,Produtos!B80,controle!C:C,"E")</f>
        <v>0</v>
      </c>
      <c r="E80">
        <f>SUMIFS(controle!G:G,controle!I:I,Produtos!B80,controle!C:C,"S")</f>
        <v>0</v>
      </c>
      <c r="F80">
        <f>Tabela1[[#This Row],[estoque inicial]]+Tabela1[[#This Row],[entradas]]-Tabela1[[#This Row],[saidas]]</f>
        <v>2</v>
      </c>
      <c r="G80">
        <v>0</v>
      </c>
      <c r="H80" t="s">
        <v>13</v>
      </c>
    </row>
    <row r="81" spans="1:8" x14ac:dyDescent="0.25">
      <c r="A81">
        <f t="shared" si="1"/>
        <v>80</v>
      </c>
      <c r="B81" t="s">
        <v>460</v>
      </c>
      <c r="C81">
        <v>1</v>
      </c>
      <c r="D81">
        <f>SUMIFS(controle!G:G,controle!I:I,Produtos!B81,controle!C:C,"E")</f>
        <v>0</v>
      </c>
      <c r="E81">
        <f>SUMIFS(controle!G:G,controle!I:I,Produtos!B81,controle!C:C,"S")</f>
        <v>0</v>
      </c>
      <c r="F81">
        <f>Tabela1[[#This Row],[estoque inicial]]+Tabela1[[#This Row],[entradas]]-Tabela1[[#This Row],[saidas]]</f>
        <v>1</v>
      </c>
      <c r="G81">
        <v>0</v>
      </c>
      <c r="H81" t="s">
        <v>13</v>
      </c>
    </row>
    <row r="82" spans="1:8" x14ac:dyDescent="0.25">
      <c r="A82">
        <f t="shared" si="1"/>
        <v>81</v>
      </c>
      <c r="B82" t="s">
        <v>461</v>
      </c>
      <c r="C82">
        <v>1</v>
      </c>
      <c r="D82">
        <f>SUMIFS(controle!G:G,controle!I:I,Produtos!B82,controle!C:C,"E")</f>
        <v>0</v>
      </c>
      <c r="E82">
        <f>SUMIFS(controle!G:G,controle!I:I,Produtos!B82,controle!C:C,"S")</f>
        <v>0</v>
      </c>
      <c r="F82">
        <f>Tabela1[[#This Row],[estoque inicial]]+Tabela1[[#This Row],[entradas]]-Tabela1[[#This Row],[saidas]]</f>
        <v>1</v>
      </c>
      <c r="G82">
        <v>0</v>
      </c>
      <c r="H82" t="s">
        <v>13</v>
      </c>
    </row>
    <row r="83" spans="1:8" x14ac:dyDescent="0.25">
      <c r="A83">
        <f t="shared" si="1"/>
        <v>82</v>
      </c>
      <c r="B83" t="s">
        <v>462</v>
      </c>
      <c r="C83">
        <v>48</v>
      </c>
      <c r="D83">
        <f>SUMIFS(controle!G:G,controle!I:I,Produtos!B83,controle!C:C,"E")</f>
        <v>0</v>
      </c>
      <c r="E83">
        <f>SUMIFS(controle!G:G,controle!I:I,Produtos!B83,controle!C:C,"S")</f>
        <v>0</v>
      </c>
      <c r="F83">
        <f>Tabela1[[#This Row],[estoque inicial]]+Tabela1[[#This Row],[entradas]]-Tabela1[[#This Row],[saidas]]</f>
        <v>48</v>
      </c>
      <c r="G83">
        <v>0</v>
      </c>
      <c r="H83" t="s">
        <v>13</v>
      </c>
    </row>
    <row r="84" spans="1:8" x14ac:dyDescent="0.25">
      <c r="A84">
        <f t="shared" si="1"/>
        <v>83</v>
      </c>
      <c r="B84" t="s">
        <v>463</v>
      </c>
      <c r="C84">
        <v>1</v>
      </c>
      <c r="D84">
        <f>SUMIFS(controle!G:G,controle!I:I,Produtos!B84,controle!C:C,"E")</f>
        <v>0</v>
      </c>
      <c r="E84">
        <f>SUMIFS(controle!G:G,controle!I:I,Produtos!B84,controle!C:C,"S")</f>
        <v>0</v>
      </c>
      <c r="F84">
        <f>Tabela1[[#This Row],[estoque inicial]]+Tabela1[[#This Row],[entradas]]-Tabela1[[#This Row],[saidas]]</f>
        <v>1</v>
      </c>
      <c r="G84">
        <v>0</v>
      </c>
      <c r="H84" t="s">
        <v>13</v>
      </c>
    </row>
    <row r="85" spans="1:8" x14ac:dyDescent="0.25">
      <c r="A85">
        <f t="shared" si="1"/>
        <v>84</v>
      </c>
      <c r="B85" t="s">
        <v>136</v>
      </c>
      <c r="C85">
        <v>1</v>
      </c>
      <c r="D85">
        <f>SUMIFS(controle!G:G,controle!I:I,Produtos!B85,controle!C:C,"E")</f>
        <v>0</v>
      </c>
      <c r="E85">
        <f>SUMIFS(controle!G:G,controle!I:I,Produtos!B85,controle!C:C,"S")</f>
        <v>0</v>
      </c>
      <c r="F85">
        <f>Tabela1[[#This Row],[estoque inicial]]+Tabela1[[#This Row],[entradas]]-Tabela1[[#This Row],[saidas]]</f>
        <v>1</v>
      </c>
      <c r="G85">
        <v>0</v>
      </c>
      <c r="H85" t="s">
        <v>13</v>
      </c>
    </row>
    <row r="86" spans="1:8" x14ac:dyDescent="0.25">
      <c r="A86">
        <f t="shared" si="1"/>
        <v>85</v>
      </c>
      <c r="B86" t="s">
        <v>140</v>
      </c>
      <c r="C86">
        <v>15</v>
      </c>
      <c r="D86">
        <f>SUMIFS(controle!G:G,controle!I:I,Produtos!B86,controle!C:C,"E")</f>
        <v>0</v>
      </c>
      <c r="E86">
        <f>SUMIFS(controle!G:G,controle!I:I,Produtos!B86,controle!C:C,"S")</f>
        <v>0</v>
      </c>
      <c r="F86">
        <f>Tabela1[[#This Row],[estoque inicial]]+Tabela1[[#This Row],[entradas]]-Tabela1[[#This Row],[saidas]]</f>
        <v>15</v>
      </c>
      <c r="G86">
        <v>0</v>
      </c>
      <c r="H86" t="s">
        <v>13</v>
      </c>
    </row>
    <row r="87" spans="1:8" x14ac:dyDescent="0.25">
      <c r="A87">
        <f t="shared" si="1"/>
        <v>86</v>
      </c>
      <c r="B87" t="s">
        <v>144</v>
      </c>
      <c r="C87">
        <v>27</v>
      </c>
      <c r="D87">
        <f>SUMIFS(controle!G:G,controle!I:I,Produtos!B87,controle!C:C,"E")</f>
        <v>0</v>
      </c>
      <c r="E87">
        <f>SUMIFS(controle!G:G,controle!I:I,Produtos!B87,controle!C:C,"S")</f>
        <v>0</v>
      </c>
      <c r="F87">
        <f>Tabela1[[#This Row],[estoque inicial]]+Tabela1[[#This Row],[entradas]]-Tabela1[[#This Row],[saidas]]</f>
        <v>27</v>
      </c>
      <c r="G87">
        <v>0</v>
      </c>
      <c r="H87" t="s">
        <v>13</v>
      </c>
    </row>
    <row r="88" spans="1:8" x14ac:dyDescent="0.25">
      <c r="A88">
        <f t="shared" si="1"/>
        <v>87</v>
      </c>
      <c r="B88" t="s">
        <v>147</v>
      </c>
      <c r="C88">
        <v>10</v>
      </c>
      <c r="D88">
        <f>SUMIFS(controle!G:G,controle!I:I,Produtos!B88,controle!C:C,"E")</f>
        <v>0</v>
      </c>
      <c r="E88">
        <f>SUMIFS(controle!G:G,controle!I:I,Produtos!B88,controle!C:C,"S")</f>
        <v>0</v>
      </c>
      <c r="F88">
        <f>Tabela1[[#This Row],[estoque inicial]]+Tabela1[[#This Row],[entradas]]-Tabela1[[#This Row],[saidas]]</f>
        <v>10</v>
      </c>
      <c r="G88">
        <v>0</v>
      </c>
      <c r="H88" t="s">
        <v>13</v>
      </c>
    </row>
    <row r="89" spans="1:8" x14ac:dyDescent="0.25">
      <c r="A89">
        <f t="shared" si="1"/>
        <v>88</v>
      </c>
      <c r="B89" t="s">
        <v>151</v>
      </c>
      <c r="C89">
        <v>32</v>
      </c>
      <c r="D89">
        <f>SUMIFS(controle!G:G,controle!I:I,Produtos!B89,controle!C:C,"E")</f>
        <v>0</v>
      </c>
      <c r="E89">
        <f>SUMIFS(controle!G:G,controle!I:I,Produtos!B89,controle!C:C,"S")</f>
        <v>0</v>
      </c>
      <c r="F89">
        <f>Tabela1[[#This Row],[estoque inicial]]+Tabela1[[#This Row],[entradas]]-Tabela1[[#This Row],[saidas]]</f>
        <v>32</v>
      </c>
      <c r="G89">
        <v>0</v>
      </c>
      <c r="H89" t="s">
        <v>13</v>
      </c>
    </row>
    <row r="90" spans="1:8" x14ac:dyDescent="0.25">
      <c r="A90">
        <f t="shared" si="1"/>
        <v>89</v>
      </c>
      <c r="B90" t="s">
        <v>155</v>
      </c>
      <c r="C90">
        <v>10</v>
      </c>
      <c r="D90">
        <f>SUMIFS(controle!G:G,controle!I:I,Produtos!B90,controle!C:C,"E")</f>
        <v>0</v>
      </c>
      <c r="E90">
        <f>SUMIFS(controle!G:G,controle!I:I,Produtos!B90,controle!C:C,"S")</f>
        <v>0</v>
      </c>
      <c r="F90">
        <f>Tabela1[[#This Row],[estoque inicial]]+Tabela1[[#This Row],[entradas]]-Tabela1[[#This Row],[saidas]]</f>
        <v>10</v>
      </c>
      <c r="G90">
        <v>0</v>
      </c>
      <c r="H90" t="s">
        <v>13</v>
      </c>
    </row>
    <row r="91" spans="1:8" x14ac:dyDescent="0.25">
      <c r="A91">
        <f t="shared" si="1"/>
        <v>90</v>
      </c>
      <c r="B91" t="s">
        <v>158</v>
      </c>
      <c r="C91">
        <v>5</v>
      </c>
      <c r="D91">
        <f>SUMIFS(controle!G:G,controle!I:I,Produtos!B91,controle!C:C,"E")</f>
        <v>0</v>
      </c>
      <c r="E91">
        <f>SUMIFS(controle!G:G,controle!I:I,Produtos!B91,controle!C:C,"S")</f>
        <v>0</v>
      </c>
      <c r="F91">
        <f>Tabela1[[#This Row],[estoque inicial]]+Tabela1[[#This Row],[entradas]]-Tabela1[[#This Row],[saidas]]</f>
        <v>5</v>
      </c>
      <c r="G91">
        <v>0</v>
      </c>
      <c r="H91" t="s">
        <v>13</v>
      </c>
    </row>
    <row r="92" spans="1:8" x14ac:dyDescent="0.25">
      <c r="A92">
        <f t="shared" si="1"/>
        <v>91</v>
      </c>
      <c r="B92" t="s">
        <v>162</v>
      </c>
      <c r="C92">
        <v>6</v>
      </c>
      <c r="D92">
        <f>SUMIFS(controle!G:G,controle!I:I,Produtos!B92,controle!C:C,"E")</f>
        <v>0</v>
      </c>
      <c r="E92">
        <f>SUMIFS(controle!G:G,controle!I:I,Produtos!B92,controle!C:C,"S")</f>
        <v>0</v>
      </c>
      <c r="F92">
        <f>Tabela1[[#This Row],[estoque inicial]]+Tabela1[[#This Row],[entradas]]-Tabela1[[#This Row],[saidas]]</f>
        <v>6</v>
      </c>
      <c r="G92">
        <v>0</v>
      </c>
      <c r="H92" t="s">
        <v>13</v>
      </c>
    </row>
    <row r="93" spans="1:8" x14ac:dyDescent="0.25">
      <c r="A93">
        <f t="shared" si="1"/>
        <v>92</v>
      </c>
      <c r="B93" t="s">
        <v>165</v>
      </c>
      <c r="C93">
        <v>5</v>
      </c>
      <c r="D93">
        <f>SUMIFS(controle!G:G,controle!I:I,Produtos!B93,controle!C:C,"E")</f>
        <v>0</v>
      </c>
      <c r="E93">
        <f>SUMIFS(controle!G:G,controle!I:I,Produtos!B93,controle!C:C,"S")</f>
        <v>0</v>
      </c>
      <c r="F93">
        <f>Tabela1[[#This Row],[estoque inicial]]+Tabela1[[#This Row],[entradas]]-Tabela1[[#This Row],[saidas]]</f>
        <v>5</v>
      </c>
      <c r="G93">
        <v>0</v>
      </c>
      <c r="H93" t="s">
        <v>13</v>
      </c>
    </row>
    <row r="94" spans="1:8" x14ac:dyDescent="0.25">
      <c r="A94">
        <f t="shared" si="1"/>
        <v>93</v>
      </c>
      <c r="B94" t="s">
        <v>167</v>
      </c>
      <c r="C94">
        <f>24+29</f>
        <v>53</v>
      </c>
      <c r="D94">
        <f>SUMIFS(controle!G:G,controle!I:I,Produtos!B94,controle!C:C,"E")</f>
        <v>0</v>
      </c>
      <c r="E94">
        <f>SUMIFS(controle!G:G,controle!I:I,Produtos!B94,controle!C:C,"S")</f>
        <v>0</v>
      </c>
      <c r="F94">
        <f>Tabela1[[#This Row],[estoque inicial]]+Tabela1[[#This Row],[entradas]]-Tabela1[[#This Row],[saidas]]</f>
        <v>53</v>
      </c>
      <c r="G94">
        <v>0</v>
      </c>
      <c r="H94" t="s">
        <v>13</v>
      </c>
    </row>
    <row r="95" spans="1:8" x14ac:dyDescent="0.25">
      <c r="A95">
        <f t="shared" si="1"/>
        <v>94</v>
      </c>
      <c r="B95" t="s">
        <v>173</v>
      </c>
      <c r="C95">
        <v>5</v>
      </c>
      <c r="D95">
        <f>SUMIFS(controle!G:G,controle!I:I,Produtos!B95,controle!C:C,"E")</f>
        <v>0</v>
      </c>
      <c r="E95">
        <f>SUMIFS(controle!G:G,controle!I:I,Produtos!B95,controle!C:C,"S")</f>
        <v>0</v>
      </c>
      <c r="F95">
        <f>Tabela1[[#This Row],[estoque inicial]]+Tabela1[[#This Row],[entradas]]-Tabela1[[#This Row],[saidas]]</f>
        <v>5</v>
      </c>
      <c r="G95">
        <v>0</v>
      </c>
      <c r="H95" t="s">
        <v>13</v>
      </c>
    </row>
    <row r="96" spans="1:8" x14ac:dyDescent="0.25">
      <c r="A96">
        <f t="shared" si="1"/>
        <v>95</v>
      </c>
      <c r="B96" t="s">
        <v>177</v>
      </c>
      <c r="C96">
        <v>10</v>
      </c>
      <c r="D96">
        <f>SUMIFS(controle!G:G,controle!I:I,Produtos!B96,controle!C:C,"E")</f>
        <v>0</v>
      </c>
      <c r="E96">
        <f>SUMIFS(controle!G:G,controle!I:I,Produtos!B96,controle!C:C,"S")</f>
        <v>0</v>
      </c>
      <c r="F96">
        <f>Tabela1[[#This Row],[estoque inicial]]+Tabela1[[#This Row],[entradas]]-Tabela1[[#This Row],[saidas]]</f>
        <v>10</v>
      </c>
      <c r="G96">
        <v>0</v>
      </c>
      <c r="H96" t="s">
        <v>13</v>
      </c>
    </row>
    <row r="97" spans="1:8" x14ac:dyDescent="0.25">
      <c r="A97">
        <f t="shared" si="1"/>
        <v>96</v>
      </c>
      <c r="B97" t="s">
        <v>180</v>
      </c>
      <c r="C97">
        <v>47</v>
      </c>
      <c r="D97">
        <f>SUMIFS(controle!G:G,controle!I:I,Produtos!B97,controle!C:C,"E")</f>
        <v>0</v>
      </c>
      <c r="E97">
        <f>SUMIFS(controle!G:G,controle!I:I,Produtos!B97,controle!C:C,"S")</f>
        <v>0</v>
      </c>
      <c r="F97">
        <f>Tabela1[[#This Row],[estoque inicial]]+Tabela1[[#This Row],[entradas]]-Tabela1[[#This Row],[saidas]]</f>
        <v>47</v>
      </c>
      <c r="G97">
        <v>0</v>
      </c>
      <c r="H97" t="s">
        <v>13</v>
      </c>
    </row>
    <row r="98" spans="1:8" x14ac:dyDescent="0.25">
      <c r="A98">
        <f t="shared" si="1"/>
        <v>97</v>
      </c>
      <c r="B98" t="s">
        <v>183</v>
      </c>
      <c r="C98">
        <v>10</v>
      </c>
      <c r="D98">
        <f>SUMIFS(controle!G:G,controle!I:I,Produtos!B98,controle!C:C,"E")</f>
        <v>0</v>
      </c>
      <c r="E98">
        <f>SUMIFS(controle!G:G,controle!I:I,Produtos!B98,controle!C:C,"S")</f>
        <v>0</v>
      </c>
      <c r="F98">
        <f>Tabela1[[#This Row],[estoque inicial]]+Tabela1[[#This Row],[entradas]]-Tabela1[[#This Row],[saidas]]</f>
        <v>10</v>
      </c>
      <c r="G98">
        <v>0</v>
      </c>
      <c r="H98" t="s">
        <v>13</v>
      </c>
    </row>
    <row r="99" spans="1:8" x14ac:dyDescent="0.25">
      <c r="A99">
        <f t="shared" si="1"/>
        <v>98</v>
      </c>
      <c r="B99" t="s">
        <v>186</v>
      </c>
      <c r="C99">
        <v>1</v>
      </c>
      <c r="D99">
        <f>SUMIFS(controle!G:G,controle!I:I,Produtos!B99,controle!C:C,"E")</f>
        <v>0</v>
      </c>
      <c r="E99">
        <f>SUMIFS(controle!G:G,controle!I:I,Produtos!B99,controle!C:C,"S")</f>
        <v>0</v>
      </c>
      <c r="F99">
        <f>Tabela1[[#This Row],[estoque inicial]]+Tabela1[[#This Row],[entradas]]-Tabela1[[#This Row],[saidas]]</f>
        <v>1</v>
      </c>
      <c r="G99">
        <v>0</v>
      </c>
      <c r="H99" t="s">
        <v>13</v>
      </c>
    </row>
    <row r="100" spans="1:8" x14ac:dyDescent="0.25">
      <c r="A100">
        <f t="shared" si="1"/>
        <v>99</v>
      </c>
      <c r="B100" t="s">
        <v>189</v>
      </c>
      <c r="C100">
        <v>0</v>
      </c>
      <c r="D100">
        <f>SUMIFS(controle!G:G,controle!I:I,Produtos!B100,controle!C:C,"E")</f>
        <v>0</v>
      </c>
      <c r="E100">
        <f>SUMIFS(controle!G:G,controle!I:I,Produtos!B100,controle!C:C,"S")</f>
        <v>0</v>
      </c>
      <c r="F100">
        <f>Tabela1[[#This Row],[estoque inicial]]+Tabela1[[#This Row],[entradas]]-Tabela1[[#This Row],[saidas]]</f>
        <v>0</v>
      </c>
      <c r="G100">
        <v>0</v>
      </c>
      <c r="H100" t="s">
        <v>13</v>
      </c>
    </row>
    <row r="101" spans="1:8" x14ac:dyDescent="0.25">
      <c r="A101">
        <f t="shared" si="1"/>
        <v>100</v>
      </c>
      <c r="B101" t="s">
        <v>192</v>
      </c>
      <c r="C101">
        <v>18</v>
      </c>
      <c r="D101">
        <f>SUMIFS(controle!G:G,controle!I:I,Produtos!B101,controle!C:C,"E")</f>
        <v>0</v>
      </c>
      <c r="E101">
        <f>SUMIFS(controle!G:G,controle!I:I,Produtos!B101,controle!C:C,"S")</f>
        <v>0</v>
      </c>
      <c r="F101">
        <f>Tabela1[[#This Row],[estoque inicial]]+Tabela1[[#This Row],[entradas]]-Tabela1[[#This Row],[saidas]]</f>
        <v>18</v>
      </c>
      <c r="G101">
        <v>0</v>
      </c>
      <c r="H101" t="s">
        <v>13</v>
      </c>
    </row>
    <row r="102" spans="1:8" x14ac:dyDescent="0.25">
      <c r="A102">
        <f t="shared" si="1"/>
        <v>101</v>
      </c>
      <c r="B102" t="s">
        <v>195</v>
      </c>
      <c r="C102">
        <v>16</v>
      </c>
      <c r="D102">
        <f>SUMIFS(controle!G:G,controle!I:I,Produtos!B102,controle!C:C,"E")</f>
        <v>0</v>
      </c>
      <c r="E102">
        <f>SUMIFS(controle!G:G,controle!I:I,Produtos!B102,controle!C:C,"S")</f>
        <v>0</v>
      </c>
      <c r="F102">
        <f>Tabela1[[#This Row],[estoque inicial]]+Tabela1[[#This Row],[entradas]]-Tabela1[[#This Row],[saidas]]</f>
        <v>16</v>
      </c>
      <c r="G102">
        <v>0</v>
      </c>
      <c r="H102" t="s">
        <v>13</v>
      </c>
    </row>
    <row r="103" spans="1:8" x14ac:dyDescent="0.25">
      <c r="A103">
        <f t="shared" si="1"/>
        <v>102</v>
      </c>
      <c r="B103" t="s">
        <v>198</v>
      </c>
      <c r="C103">
        <v>4</v>
      </c>
      <c r="D103">
        <f>SUMIFS(controle!G:G,controle!I:I,Produtos!B103,controle!C:C,"E")</f>
        <v>0</v>
      </c>
      <c r="E103">
        <f>SUMIFS(controle!G:G,controle!I:I,Produtos!B103,controle!C:C,"S")</f>
        <v>0</v>
      </c>
      <c r="F103">
        <f>Tabela1[[#This Row],[estoque inicial]]+Tabela1[[#This Row],[entradas]]-Tabela1[[#This Row],[saidas]]</f>
        <v>4</v>
      </c>
      <c r="G103">
        <v>0</v>
      </c>
      <c r="H103" t="s">
        <v>13</v>
      </c>
    </row>
    <row r="104" spans="1:8" x14ac:dyDescent="0.25">
      <c r="A104">
        <f t="shared" si="1"/>
        <v>103</v>
      </c>
      <c r="B104" t="s">
        <v>200</v>
      </c>
      <c r="C104">
        <v>8</v>
      </c>
      <c r="D104">
        <f>SUMIFS(controle!G:G,controle!I:I,Produtos!B104,controle!C:C,"E")</f>
        <v>0</v>
      </c>
      <c r="E104">
        <f>SUMIFS(controle!G:G,controle!I:I,Produtos!B104,controle!C:C,"S")</f>
        <v>0</v>
      </c>
      <c r="F104">
        <f>Tabela1[[#This Row],[estoque inicial]]+Tabela1[[#This Row],[entradas]]-Tabela1[[#This Row],[saidas]]</f>
        <v>8</v>
      </c>
      <c r="G104">
        <v>0</v>
      </c>
      <c r="H104" t="s">
        <v>13</v>
      </c>
    </row>
    <row r="105" spans="1:8" x14ac:dyDescent="0.25">
      <c r="A105">
        <f t="shared" si="1"/>
        <v>104</v>
      </c>
      <c r="B105" t="s">
        <v>214</v>
      </c>
      <c r="C105">
        <v>2</v>
      </c>
      <c r="D105">
        <f>SUMIFS(controle!G:G,controle!I:I,Produtos!B105,controle!C:C,"E")</f>
        <v>0</v>
      </c>
      <c r="E105">
        <f>SUMIFS(controle!G:G,controle!I:I,Produtos!B105,controle!C:C,"S")</f>
        <v>0</v>
      </c>
      <c r="F105">
        <f>Tabela1[[#This Row],[estoque inicial]]+Tabela1[[#This Row],[entradas]]-Tabela1[[#This Row],[saidas]]</f>
        <v>2</v>
      </c>
      <c r="G105">
        <v>0</v>
      </c>
      <c r="H105" t="s">
        <v>13</v>
      </c>
    </row>
    <row r="106" spans="1:8" x14ac:dyDescent="0.25">
      <c r="A106">
        <f t="shared" si="1"/>
        <v>105</v>
      </c>
      <c r="B106" t="s">
        <v>217</v>
      </c>
      <c r="C106">
        <v>0</v>
      </c>
      <c r="D106">
        <f>SUMIFS(controle!G:G,controle!I:I,Produtos!B106,controle!C:C,"E")</f>
        <v>0</v>
      </c>
      <c r="E106">
        <f>SUMIFS(controle!G:G,controle!I:I,Produtos!B106,controle!C:C,"S")</f>
        <v>0</v>
      </c>
      <c r="F106">
        <f>Tabela1[[#This Row],[estoque inicial]]+Tabela1[[#This Row],[entradas]]-Tabela1[[#This Row],[saidas]]</f>
        <v>0</v>
      </c>
      <c r="G106">
        <v>0</v>
      </c>
      <c r="H106" t="s">
        <v>13</v>
      </c>
    </row>
    <row r="107" spans="1:8" x14ac:dyDescent="0.25">
      <c r="A107">
        <f t="shared" si="1"/>
        <v>106</v>
      </c>
      <c r="B107" t="s">
        <v>220</v>
      </c>
      <c r="C107">
        <v>1</v>
      </c>
      <c r="D107">
        <f>SUMIFS(controle!G:G,controle!I:I,Produtos!B107,controle!C:C,"E")</f>
        <v>0</v>
      </c>
      <c r="E107">
        <f>SUMIFS(controle!G:G,controle!I:I,Produtos!B107,controle!C:C,"S")</f>
        <v>0</v>
      </c>
      <c r="F107">
        <f>Tabela1[[#This Row],[estoque inicial]]+Tabela1[[#This Row],[entradas]]-Tabela1[[#This Row],[saidas]]</f>
        <v>1</v>
      </c>
      <c r="G107">
        <v>0</v>
      </c>
      <c r="H107" t="s">
        <v>13</v>
      </c>
    </row>
    <row r="108" spans="1:8" x14ac:dyDescent="0.25">
      <c r="A108">
        <f t="shared" si="1"/>
        <v>107</v>
      </c>
      <c r="B108" t="s">
        <v>223</v>
      </c>
      <c r="C108">
        <v>1</v>
      </c>
      <c r="D108">
        <f>SUMIFS(controle!G:G,controle!I:I,Produtos!B108,controle!C:C,"E")</f>
        <v>0</v>
      </c>
      <c r="E108">
        <f>SUMIFS(controle!G:G,controle!I:I,Produtos!B108,controle!C:C,"S")</f>
        <v>0</v>
      </c>
      <c r="F108">
        <f>Tabela1[[#This Row],[estoque inicial]]+Tabela1[[#This Row],[entradas]]-Tabela1[[#This Row],[saidas]]</f>
        <v>1</v>
      </c>
      <c r="G108">
        <v>0</v>
      </c>
      <c r="H108" t="s">
        <v>13</v>
      </c>
    </row>
    <row r="109" spans="1:8" x14ac:dyDescent="0.25">
      <c r="A109">
        <f t="shared" si="1"/>
        <v>108</v>
      </c>
      <c r="B109" t="s">
        <v>226</v>
      </c>
      <c r="C109">
        <v>1</v>
      </c>
      <c r="D109">
        <f>SUMIFS(controle!G:G,controle!I:I,Produtos!B109,controle!C:C,"E")</f>
        <v>0</v>
      </c>
      <c r="E109">
        <f>SUMIFS(controle!G:G,controle!I:I,Produtos!B109,controle!C:C,"S")</f>
        <v>0</v>
      </c>
      <c r="F109">
        <f>Tabela1[[#This Row],[estoque inicial]]+Tabela1[[#This Row],[entradas]]-Tabela1[[#This Row],[saidas]]</f>
        <v>1</v>
      </c>
      <c r="G109">
        <v>0</v>
      </c>
      <c r="H109" t="s">
        <v>13</v>
      </c>
    </row>
    <row r="110" spans="1:8" x14ac:dyDescent="0.25">
      <c r="A110">
        <f t="shared" si="1"/>
        <v>109</v>
      </c>
      <c r="B110" t="s">
        <v>229</v>
      </c>
      <c r="C110">
        <v>1</v>
      </c>
      <c r="D110">
        <f>SUMIFS(controle!G:G,controle!I:I,Produtos!B110,controle!C:C,"E")</f>
        <v>0</v>
      </c>
      <c r="E110">
        <f>SUMIFS(controle!G:G,controle!I:I,Produtos!B110,controle!C:C,"S")</f>
        <v>0</v>
      </c>
      <c r="F110">
        <f>Tabela1[[#This Row],[estoque inicial]]+Tabela1[[#This Row],[entradas]]-Tabela1[[#This Row],[saidas]]</f>
        <v>1</v>
      </c>
      <c r="G110">
        <v>0</v>
      </c>
      <c r="H110" t="s">
        <v>13</v>
      </c>
    </row>
    <row r="111" spans="1:8" x14ac:dyDescent="0.25">
      <c r="A111">
        <f t="shared" si="1"/>
        <v>110</v>
      </c>
      <c r="B111" t="s">
        <v>232</v>
      </c>
      <c r="C111">
        <v>1</v>
      </c>
      <c r="D111">
        <f>SUMIFS(controle!G:G,controle!I:I,Produtos!B111,controle!C:C,"E")</f>
        <v>0</v>
      </c>
      <c r="E111">
        <f>SUMIFS(controle!G:G,controle!I:I,Produtos!B111,controle!C:C,"S")</f>
        <v>0</v>
      </c>
      <c r="F111">
        <f>Tabela1[[#This Row],[estoque inicial]]+Tabela1[[#This Row],[entradas]]-Tabela1[[#This Row],[saidas]]</f>
        <v>1</v>
      </c>
      <c r="G111">
        <v>0</v>
      </c>
      <c r="H111" t="s">
        <v>13</v>
      </c>
    </row>
    <row r="112" spans="1:8" x14ac:dyDescent="0.25">
      <c r="A112">
        <f t="shared" si="1"/>
        <v>111</v>
      </c>
      <c r="B112" t="s">
        <v>235</v>
      </c>
      <c r="C112">
        <v>2</v>
      </c>
      <c r="D112">
        <f>SUMIFS(controle!G:G,controle!I:I,Produtos!B112,controle!C:C,"E")</f>
        <v>0</v>
      </c>
      <c r="E112">
        <f>SUMIFS(controle!G:G,controle!I:I,Produtos!B112,controle!C:C,"S")</f>
        <v>0</v>
      </c>
      <c r="F112">
        <f>Tabela1[[#This Row],[estoque inicial]]+Tabela1[[#This Row],[entradas]]-Tabela1[[#This Row],[saidas]]</f>
        <v>2</v>
      </c>
      <c r="G112">
        <v>0</v>
      </c>
      <c r="H112" t="s">
        <v>13</v>
      </c>
    </row>
    <row r="113" spans="1:8" x14ac:dyDescent="0.25">
      <c r="A113">
        <f t="shared" si="1"/>
        <v>112</v>
      </c>
      <c r="B113" t="s">
        <v>238</v>
      </c>
      <c r="C113">
        <v>2</v>
      </c>
      <c r="D113">
        <f>SUMIFS(controle!G:G,controle!I:I,Produtos!B113,controle!C:C,"E")</f>
        <v>0</v>
      </c>
      <c r="E113">
        <f>SUMIFS(controle!G:G,controle!I:I,Produtos!B113,controle!C:C,"S")</f>
        <v>0</v>
      </c>
      <c r="F113">
        <f>Tabela1[[#This Row],[estoque inicial]]+Tabela1[[#This Row],[entradas]]-Tabela1[[#This Row],[saidas]]</f>
        <v>2</v>
      </c>
      <c r="G113">
        <v>0</v>
      </c>
      <c r="H113" t="s">
        <v>13</v>
      </c>
    </row>
    <row r="114" spans="1:8" x14ac:dyDescent="0.25">
      <c r="A114">
        <f t="shared" si="1"/>
        <v>113</v>
      </c>
      <c r="B114" t="s">
        <v>240</v>
      </c>
      <c r="C114">
        <v>3</v>
      </c>
      <c r="D114">
        <f>SUMIFS(controle!G:G,controle!I:I,Produtos!B114,controle!C:C,"E")</f>
        <v>0</v>
      </c>
      <c r="E114">
        <f>SUMIFS(controle!G:G,controle!I:I,Produtos!B114,controle!C:C,"S")</f>
        <v>0</v>
      </c>
      <c r="F114">
        <f>Tabela1[[#This Row],[estoque inicial]]+Tabela1[[#This Row],[entradas]]-Tabela1[[#This Row],[saidas]]</f>
        <v>3</v>
      </c>
      <c r="G114">
        <v>0</v>
      </c>
      <c r="H114" t="s">
        <v>13</v>
      </c>
    </row>
    <row r="115" spans="1:8" x14ac:dyDescent="0.25">
      <c r="A115">
        <f t="shared" si="1"/>
        <v>114</v>
      </c>
      <c r="B115" t="s">
        <v>254</v>
      </c>
      <c r="C115">
        <v>1</v>
      </c>
      <c r="D115">
        <f>SUMIFS(controle!G:G,controle!I:I,Produtos!B115,controle!C:C,"E")</f>
        <v>0</v>
      </c>
      <c r="E115">
        <f>SUMIFS(controle!G:G,controle!I:I,Produtos!B115,controle!C:C,"S")</f>
        <v>0</v>
      </c>
      <c r="F115">
        <f>Tabela1[[#This Row],[estoque inicial]]+Tabela1[[#This Row],[entradas]]-Tabela1[[#This Row],[saidas]]</f>
        <v>1</v>
      </c>
      <c r="G115">
        <v>0</v>
      </c>
      <c r="H115" t="s">
        <v>13</v>
      </c>
    </row>
    <row r="116" spans="1:8" x14ac:dyDescent="0.25">
      <c r="A116">
        <f t="shared" si="1"/>
        <v>115</v>
      </c>
      <c r="B116" t="s">
        <v>257</v>
      </c>
      <c r="C116">
        <v>1</v>
      </c>
      <c r="D116">
        <f>SUMIFS(controle!G:G,controle!I:I,Produtos!B116,controle!C:C,"E")</f>
        <v>0</v>
      </c>
      <c r="E116">
        <f>SUMIFS(controle!G:G,controle!I:I,Produtos!B116,controle!C:C,"S")</f>
        <v>0</v>
      </c>
      <c r="F116">
        <f>Tabela1[[#This Row],[estoque inicial]]+Tabela1[[#This Row],[entradas]]-Tabela1[[#This Row],[saidas]]</f>
        <v>1</v>
      </c>
      <c r="G116">
        <v>0</v>
      </c>
      <c r="H116" t="s">
        <v>13</v>
      </c>
    </row>
    <row r="117" spans="1:8" x14ac:dyDescent="0.25">
      <c r="A117">
        <f t="shared" si="1"/>
        <v>116</v>
      </c>
      <c r="B117" t="s">
        <v>260</v>
      </c>
      <c r="C117">
        <v>4</v>
      </c>
      <c r="D117">
        <f>SUMIFS(controle!G:G,controle!I:I,Produtos!B117,controle!C:C,"E")</f>
        <v>0</v>
      </c>
      <c r="E117">
        <f>SUMIFS(controle!G:G,controle!I:I,Produtos!B117,controle!C:C,"S")</f>
        <v>0</v>
      </c>
      <c r="F117">
        <f>Tabela1[[#This Row],[estoque inicial]]+Tabela1[[#This Row],[entradas]]-Tabela1[[#This Row],[saidas]]</f>
        <v>4</v>
      </c>
      <c r="G117">
        <v>0</v>
      </c>
      <c r="H117" t="s">
        <v>13</v>
      </c>
    </row>
    <row r="118" spans="1:8" x14ac:dyDescent="0.25">
      <c r="A118">
        <f t="shared" si="1"/>
        <v>117</v>
      </c>
      <c r="B118" t="s">
        <v>263</v>
      </c>
      <c r="C118">
        <v>2</v>
      </c>
      <c r="D118">
        <f>SUMIFS(controle!G:G,controle!I:I,Produtos!B118,controle!C:C,"E")</f>
        <v>0</v>
      </c>
      <c r="E118">
        <f>SUMIFS(controle!G:G,controle!I:I,Produtos!B118,controle!C:C,"S")</f>
        <v>0</v>
      </c>
      <c r="F118">
        <f>Tabela1[[#This Row],[estoque inicial]]+Tabela1[[#This Row],[entradas]]-Tabela1[[#This Row],[saidas]]</f>
        <v>2</v>
      </c>
      <c r="G118">
        <v>0</v>
      </c>
      <c r="H118" t="s">
        <v>13</v>
      </c>
    </row>
    <row r="119" spans="1:8" x14ac:dyDescent="0.25">
      <c r="A119">
        <f t="shared" si="1"/>
        <v>118</v>
      </c>
      <c r="B119" t="s">
        <v>266</v>
      </c>
      <c r="C119">
        <v>1</v>
      </c>
      <c r="D119">
        <f>SUMIFS(controle!G:G,controle!I:I,Produtos!B119,controle!C:C,"E")</f>
        <v>0</v>
      </c>
      <c r="E119">
        <f>SUMIFS(controle!G:G,controle!I:I,Produtos!B119,controle!C:C,"S")</f>
        <v>0</v>
      </c>
      <c r="F119">
        <f>Tabela1[[#This Row],[estoque inicial]]+Tabela1[[#This Row],[entradas]]-Tabela1[[#This Row],[saidas]]</f>
        <v>1</v>
      </c>
      <c r="G119">
        <v>0</v>
      </c>
      <c r="H119" t="s">
        <v>13</v>
      </c>
    </row>
    <row r="120" spans="1:8" x14ac:dyDescent="0.25">
      <c r="A120">
        <f t="shared" si="1"/>
        <v>119</v>
      </c>
      <c r="B120" t="s">
        <v>268</v>
      </c>
      <c r="C120">
        <v>1</v>
      </c>
      <c r="D120">
        <f>SUMIFS(controle!G:G,controle!I:I,Produtos!B120,controle!C:C,"E")</f>
        <v>0</v>
      </c>
      <c r="E120">
        <f>SUMIFS(controle!G:G,controle!I:I,Produtos!B120,controle!C:C,"S")</f>
        <v>0</v>
      </c>
      <c r="F120">
        <f>Tabela1[[#This Row],[estoque inicial]]+Tabela1[[#This Row],[entradas]]-Tabela1[[#This Row],[saidas]]</f>
        <v>1</v>
      </c>
      <c r="G120">
        <v>0</v>
      </c>
      <c r="H120" t="s">
        <v>13</v>
      </c>
    </row>
    <row r="121" spans="1:8" x14ac:dyDescent="0.25">
      <c r="A121">
        <f t="shared" si="1"/>
        <v>120</v>
      </c>
      <c r="B121" t="s">
        <v>271</v>
      </c>
      <c r="C121">
        <v>1</v>
      </c>
      <c r="D121">
        <f>SUMIFS(controle!G:G,controle!I:I,Produtos!B121,controle!C:C,"E")</f>
        <v>0</v>
      </c>
      <c r="E121">
        <f>SUMIFS(controle!G:G,controle!I:I,Produtos!B121,controle!C:C,"S")</f>
        <v>0</v>
      </c>
      <c r="F121">
        <f>Tabela1[[#This Row],[estoque inicial]]+Tabela1[[#This Row],[entradas]]-Tabela1[[#This Row],[saidas]]</f>
        <v>1</v>
      </c>
      <c r="G121">
        <v>0</v>
      </c>
      <c r="H121" t="s">
        <v>13</v>
      </c>
    </row>
    <row r="122" spans="1:8" x14ac:dyDescent="0.25">
      <c r="A122">
        <f t="shared" si="1"/>
        <v>121</v>
      </c>
      <c r="B122" t="s">
        <v>274</v>
      </c>
      <c r="C122">
        <v>2</v>
      </c>
      <c r="D122">
        <f>SUMIFS(controle!G:G,controle!I:I,Produtos!B122,controle!C:C,"E")</f>
        <v>0</v>
      </c>
      <c r="E122">
        <f>SUMIFS(controle!G:G,controle!I:I,Produtos!B122,controle!C:C,"S")</f>
        <v>0</v>
      </c>
      <c r="F122">
        <f>Tabela1[[#This Row],[estoque inicial]]+Tabela1[[#This Row],[entradas]]-Tabela1[[#This Row],[saidas]]</f>
        <v>2</v>
      </c>
      <c r="G122">
        <v>0</v>
      </c>
      <c r="H122" t="s">
        <v>13</v>
      </c>
    </row>
    <row r="123" spans="1:8" x14ac:dyDescent="0.25">
      <c r="A123">
        <f t="shared" si="1"/>
        <v>122</v>
      </c>
      <c r="B123" t="s">
        <v>277</v>
      </c>
      <c r="C123">
        <v>2</v>
      </c>
      <c r="D123">
        <f>SUMIFS(controle!G:G,controle!I:I,Produtos!B123,controle!C:C,"E")</f>
        <v>0</v>
      </c>
      <c r="E123">
        <f>SUMIFS(controle!G:G,controle!I:I,Produtos!B123,controle!C:C,"S")</f>
        <v>0</v>
      </c>
      <c r="F123">
        <f>Tabela1[[#This Row],[estoque inicial]]+Tabela1[[#This Row],[entradas]]-Tabela1[[#This Row],[saidas]]</f>
        <v>2</v>
      </c>
      <c r="G123">
        <v>0</v>
      </c>
      <c r="H123" t="s">
        <v>13</v>
      </c>
    </row>
    <row r="124" spans="1:8" x14ac:dyDescent="0.25">
      <c r="A124">
        <f t="shared" si="1"/>
        <v>123</v>
      </c>
      <c r="B124" t="s">
        <v>279</v>
      </c>
      <c r="C124">
        <v>2</v>
      </c>
      <c r="D124">
        <f>SUMIFS(controle!G:G,controle!I:I,Produtos!B124,controle!C:C,"E")</f>
        <v>0</v>
      </c>
      <c r="E124">
        <f>SUMIFS(controle!G:G,controle!I:I,Produtos!B124,controle!C:C,"S")</f>
        <v>0</v>
      </c>
      <c r="F124">
        <f>Tabela1[[#This Row],[estoque inicial]]+Tabela1[[#This Row],[entradas]]-Tabela1[[#This Row],[saidas]]</f>
        <v>2</v>
      </c>
      <c r="G124">
        <v>0</v>
      </c>
      <c r="H124" t="s">
        <v>13</v>
      </c>
    </row>
    <row r="125" spans="1:8" x14ac:dyDescent="0.25">
      <c r="A125">
        <f t="shared" si="1"/>
        <v>124</v>
      </c>
      <c r="B125" t="s">
        <v>293</v>
      </c>
      <c r="C125">
        <v>1</v>
      </c>
      <c r="D125">
        <f>SUMIFS(controle!G:G,controle!I:I,Produtos!B125,controle!C:C,"E")</f>
        <v>0</v>
      </c>
      <c r="E125">
        <f>SUMIFS(controle!G:G,controle!I:I,Produtos!B125,controle!C:C,"S")</f>
        <v>0</v>
      </c>
      <c r="F125">
        <f>Tabela1[[#This Row],[estoque inicial]]+Tabela1[[#This Row],[entradas]]-Tabela1[[#This Row],[saidas]]</f>
        <v>1</v>
      </c>
      <c r="G125">
        <v>0</v>
      </c>
      <c r="H125" t="s">
        <v>13</v>
      </c>
    </row>
    <row r="126" spans="1:8" x14ac:dyDescent="0.25">
      <c r="A126">
        <f t="shared" si="1"/>
        <v>125</v>
      </c>
      <c r="B126" t="s">
        <v>296</v>
      </c>
      <c r="C126">
        <v>2</v>
      </c>
      <c r="D126">
        <f>SUMIFS(controle!G:G,controle!I:I,Produtos!B126,controle!C:C,"E")</f>
        <v>0</v>
      </c>
      <c r="E126">
        <f>SUMIFS(controle!G:G,controle!I:I,Produtos!B126,controle!C:C,"S")</f>
        <v>0</v>
      </c>
      <c r="F126">
        <f>Tabela1[[#This Row],[estoque inicial]]+Tabela1[[#This Row],[entradas]]-Tabela1[[#This Row],[saidas]]</f>
        <v>2</v>
      </c>
      <c r="G126">
        <v>0</v>
      </c>
      <c r="H126" t="s">
        <v>13</v>
      </c>
    </row>
    <row r="127" spans="1:8" x14ac:dyDescent="0.25">
      <c r="A127">
        <f t="shared" si="1"/>
        <v>126</v>
      </c>
      <c r="B127" t="s">
        <v>299</v>
      </c>
      <c r="C127">
        <v>3</v>
      </c>
      <c r="D127">
        <f>SUMIFS(controle!G:G,controle!I:I,Produtos!B127,controle!C:C,"E")</f>
        <v>0</v>
      </c>
      <c r="E127">
        <f>SUMIFS(controle!G:G,controle!I:I,Produtos!B127,controle!C:C,"S")</f>
        <v>0</v>
      </c>
      <c r="F127">
        <f>Tabela1[[#This Row],[estoque inicial]]+Tabela1[[#This Row],[entradas]]-Tabela1[[#This Row],[saidas]]</f>
        <v>3</v>
      </c>
      <c r="G127">
        <v>0</v>
      </c>
      <c r="H127" t="s">
        <v>13</v>
      </c>
    </row>
    <row r="128" spans="1:8" x14ac:dyDescent="0.25">
      <c r="A128">
        <f t="shared" si="1"/>
        <v>127</v>
      </c>
      <c r="B128" t="s">
        <v>302</v>
      </c>
      <c r="C128">
        <v>4</v>
      </c>
      <c r="D128">
        <f>SUMIFS(controle!G:G,controle!I:I,Produtos!B128,controle!C:C,"E")</f>
        <v>0</v>
      </c>
      <c r="E128">
        <f>SUMIFS(controle!G:G,controle!I:I,Produtos!B128,controle!C:C,"S")</f>
        <v>0</v>
      </c>
      <c r="F128">
        <f>Tabela1[[#This Row],[estoque inicial]]+Tabela1[[#This Row],[entradas]]-Tabela1[[#This Row],[saidas]]</f>
        <v>4</v>
      </c>
      <c r="G128">
        <v>0</v>
      </c>
      <c r="H128" t="s">
        <v>13</v>
      </c>
    </row>
    <row r="129" spans="1:8" x14ac:dyDescent="0.25">
      <c r="A129">
        <f t="shared" si="1"/>
        <v>128</v>
      </c>
      <c r="B129" t="s">
        <v>305</v>
      </c>
      <c r="C129">
        <v>1</v>
      </c>
      <c r="D129">
        <f>SUMIFS(controle!G:G,controle!I:I,Produtos!B129,controle!C:C,"E")</f>
        <v>0</v>
      </c>
      <c r="E129">
        <f>SUMIFS(controle!G:G,controle!I:I,Produtos!B129,controle!C:C,"S")</f>
        <v>0</v>
      </c>
      <c r="F129">
        <f>Tabela1[[#This Row],[estoque inicial]]+Tabela1[[#This Row],[entradas]]-Tabela1[[#This Row],[saidas]]</f>
        <v>1</v>
      </c>
      <c r="G129">
        <v>0</v>
      </c>
      <c r="H129" t="s">
        <v>13</v>
      </c>
    </row>
    <row r="130" spans="1:8" x14ac:dyDescent="0.25">
      <c r="A130">
        <f t="shared" si="1"/>
        <v>129</v>
      </c>
      <c r="B130" t="s">
        <v>308</v>
      </c>
      <c r="C130">
        <v>2</v>
      </c>
      <c r="D130">
        <f>SUMIFS(controle!G:G,controle!I:I,Produtos!B130,controle!C:C,"E")</f>
        <v>0</v>
      </c>
      <c r="E130">
        <f>SUMIFS(controle!G:G,controle!I:I,Produtos!B130,controle!C:C,"S")</f>
        <v>0</v>
      </c>
      <c r="F130">
        <f>Tabela1[[#This Row],[estoque inicial]]+Tabela1[[#This Row],[entradas]]-Tabela1[[#This Row],[saidas]]</f>
        <v>2</v>
      </c>
      <c r="G130">
        <v>0</v>
      </c>
      <c r="H130" t="s">
        <v>13</v>
      </c>
    </row>
    <row r="131" spans="1:8" x14ac:dyDescent="0.25">
      <c r="A131">
        <f t="shared" si="1"/>
        <v>130</v>
      </c>
      <c r="B131" t="s">
        <v>311</v>
      </c>
      <c r="C131">
        <v>1</v>
      </c>
      <c r="D131">
        <f>SUMIFS(controle!G:G,controle!I:I,Produtos!B131,controle!C:C,"E")</f>
        <v>0</v>
      </c>
      <c r="E131">
        <f>SUMIFS(controle!G:G,controle!I:I,Produtos!B131,controle!C:C,"S")</f>
        <v>0</v>
      </c>
      <c r="F131">
        <f>Tabela1[[#This Row],[estoque inicial]]+Tabela1[[#This Row],[entradas]]-Tabela1[[#This Row],[saidas]]</f>
        <v>1</v>
      </c>
      <c r="G131">
        <v>0</v>
      </c>
      <c r="H131" t="s">
        <v>13</v>
      </c>
    </row>
    <row r="132" spans="1:8" x14ac:dyDescent="0.25">
      <c r="A132">
        <f t="shared" ref="A132:A195" si="2">A131+1</f>
        <v>131</v>
      </c>
      <c r="B132" t="s">
        <v>314</v>
      </c>
      <c r="C132">
        <v>1</v>
      </c>
      <c r="D132">
        <f>SUMIFS(controle!G:G,controle!I:I,Produtos!B132,controle!C:C,"E")</f>
        <v>0</v>
      </c>
      <c r="E132">
        <f>SUMIFS(controle!G:G,controle!I:I,Produtos!B132,controle!C:C,"S")</f>
        <v>0</v>
      </c>
      <c r="F132">
        <f>Tabela1[[#This Row],[estoque inicial]]+Tabela1[[#This Row],[entradas]]-Tabela1[[#This Row],[saidas]]</f>
        <v>1</v>
      </c>
      <c r="G132">
        <v>0</v>
      </c>
      <c r="H132" t="s">
        <v>13</v>
      </c>
    </row>
    <row r="133" spans="1:8" x14ac:dyDescent="0.25">
      <c r="A133">
        <f t="shared" si="2"/>
        <v>132</v>
      </c>
      <c r="B133" t="s">
        <v>318</v>
      </c>
      <c r="C133">
        <v>1</v>
      </c>
      <c r="D133">
        <f>SUMIFS(controle!G:G,controle!I:I,Produtos!B133,controle!C:C,"E")</f>
        <v>0</v>
      </c>
      <c r="E133">
        <f>SUMIFS(controle!G:G,controle!I:I,Produtos!B133,controle!C:C,"S")</f>
        <v>0</v>
      </c>
      <c r="F133">
        <f>Tabela1[[#This Row],[estoque inicial]]+Tabela1[[#This Row],[entradas]]-Tabela1[[#This Row],[saidas]]</f>
        <v>1</v>
      </c>
      <c r="G133">
        <v>0</v>
      </c>
      <c r="H133" t="s">
        <v>13</v>
      </c>
    </row>
    <row r="134" spans="1:8" x14ac:dyDescent="0.25">
      <c r="A134">
        <f t="shared" si="2"/>
        <v>133</v>
      </c>
      <c r="B134" t="s">
        <v>332</v>
      </c>
      <c r="C134">
        <v>2</v>
      </c>
      <c r="D134">
        <f>SUMIFS(controle!G:G,controle!I:I,Produtos!B134,controle!C:C,"E")</f>
        <v>0</v>
      </c>
      <c r="E134">
        <f>SUMIFS(controle!G:G,controle!I:I,Produtos!B134,controle!C:C,"S")</f>
        <v>0</v>
      </c>
      <c r="F134">
        <f>Tabela1[[#This Row],[estoque inicial]]+Tabela1[[#This Row],[entradas]]-Tabela1[[#This Row],[saidas]]</f>
        <v>2</v>
      </c>
      <c r="G134">
        <v>0</v>
      </c>
      <c r="H134" t="s">
        <v>13</v>
      </c>
    </row>
    <row r="135" spans="1:8" x14ac:dyDescent="0.25">
      <c r="A135">
        <f t="shared" si="2"/>
        <v>134</v>
      </c>
      <c r="B135" t="s">
        <v>335</v>
      </c>
      <c r="C135">
        <v>2</v>
      </c>
      <c r="D135">
        <f>SUMIFS(controle!G:G,controle!I:I,Produtos!B135,controle!C:C,"E")</f>
        <v>0</v>
      </c>
      <c r="E135">
        <f>SUMIFS(controle!G:G,controle!I:I,Produtos!B135,controle!C:C,"S")</f>
        <v>0</v>
      </c>
      <c r="F135">
        <f>Tabela1[[#This Row],[estoque inicial]]+Tabela1[[#This Row],[entradas]]-Tabela1[[#This Row],[saidas]]</f>
        <v>2</v>
      </c>
      <c r="G135">
        <v>0</v>
      </c>
      <c r="H135" t="s">
        <v>13</v>
      </c>
    </row>
    <row r="136" spans="1:8" x14ac:dyDescent="0.25">
      <c r="A136">
        <f t="shared" si="2"/>
        <v>135</v>
      </c>
      <c r="B136" t="s">
        <v>338</v>
      </c>
      <c r="C136">
        <v>2</v>
      </c>
      <c r="D136">
        <f>SUMIFS(controle!G:G,controle!I:I,Produtos!B136,controle!C:C,"E")</f>
        <v>0</v>
      </c>
      <c r="E136">
        <f>SUMIFS(controle!G:G,controle!I:I,Produtos!B136,controle!C:C,"S")</f>
        <v>0</v>
      </c>
      <c r="F136">
        <f>Tabela1[[#This Row],[estoque inicial]]+Tabela1[[#This Row],[entradas]]-Tabela1[[#This Row],[saidas]]</f>
        <v>2</v>
      </c>
      <c r="G136">
        <v>0</v>
      </c>
      <c r="H136" t="s">
        <v>13</v>
      </c>
    </row>
    <row r="137" spans="1:8" x14ac:dyDescent="0.25">
      <c r="A137">
        <f t="shared" si="2"/>
        <v>136</v>
      </c>
      <c r="B137" t="s">
        <v>341</v>
      </c>
      <c r="C137">
        <v>1</v>
      </c>
      <c r="D137">
        <f>SUMIFS(controle!G:G,controle!I:I,Produtos!B137,controle!C:C,"E")</f>
        <v>0</v>
      </c>
      <c r="E137">
        <f>SUMIFS(controle!G:G,controle!I:I,Produtos!B137,controle!C:C,"S")</f>
        <v>0</v>
      </c>
      <c r="F137">
        <f>Tabela1[[#This Row],[estoque inicial]]+Tabela1[[#This Row],[entradas]]-Tabela1[[#This Row],[saidas]]</f>
        <v>1</v>
      </c>
      <c r="G137">
        <v>0</v>
      </c>
      <c r="H137" t="s">
        <v>13</v>
      </c>
    </row>
    <row r="138" spans="1:8" x14ac:dyDescent="0.25">
      <c r="A138">
        <f t="shared" si="2"/>
        <v>137</v>
      </c>
      <c r="B138" t="s">
        <v>344</v>
      </c>
      <c r="C138">
        <f>24+24+12</f>
        <v>60</v>
      </c>
      <c r="D138">
        <f>SUMIFS(controle!G:G,controle!I:I,Produtos!B138,controle!C:C,"E")</f>
        <v>0</v>
      </c>
      <c r="E138">
        <f>SUMIFS(controle!G:G,controle!I:I,Produtos!B138,controle!C:C,"S")</f>
        <v>0</v>
      </c>
      <c r="F138">
        <f>Tabela1[[#This Row],[estoque inicial]]+Tabela1[[#This Row],[entradas]]-Tabela1[[#This Row],[saidas]]</f>
        <v>60</v>
      </c>
      <c r="G138">
        <v>0</v>
      </c>
      <c r="H138" t="s">
        <v>13</v>
      </c>
    </row>
    <row r="139" spans="1:8" x14ac:dyDescent="0.25">
      <c r="A139">
        <f t="shared" si="2"/>
        <v>138</v>
      </c>
      <c r="B139" t="s">
        <v>347</v>
      </c>
      <c r="C139">
        <v>1</v>
      </c>
      <c r="D139">
        <f>SUMIFS(controle!G:G,controle!I:I,Produtos!B139,controle!C:C,"E")</f>
        <v>0</v>
      </c>
      <c r="E139">
        <f>SUMIFS(controle!G:G,controle!I:I,Produtos!B139,controle!C:C,"S")</f>
        <v>0</v>
      </c>
      <c r="F139">
        <f>Tabela1[[#This Row],[estoque inicial]]+Tabela1[[#This Row],[entradas]]-Tabela1[[#This Row],[saidas]]</f>
        <v>1</v>
      </c>
      <c r="G139">
        <v>0</v>
      </c>
      <c r="H139" t="s">
        <v>13</v>
      </c>
    </row>
    <row r="140" spans="1:8" x14ac:dyDescent="0.25">
      <c r="A140">
        <f t="shared" si="2"/>
        <v>139</v>
      </c>
      <c r="B140" t="s">
        <v>350</v>
      </c>
      <c r="C140">
        <v>3</v>
      </c>
      <c r="D140">
        <f>SUMIFS(controle!G:G,controle!I:I,Produtos!B140,controle!C:C,"E")</f>
        <v>0</v>
      </c>
      <c r="E140">
        <f>SUMIFS(controle!G:G,controle!I:I,Produtos!B140,controle!C:C,"S")</f>
        <v>0</v>
      </c>
      <c r="F140">
        <f>Tabela1[[#This Row],[estoque inicial]]+Tabela1[[#This Row],[entradas]]-Tabela1[[#This Row],[saidas]]</f>
        <v>3</v>
      </c>
      <c r="G140">
        <v>0</v>
      </c>
      <c r="H140" t="s">
        <v>13</v>
      </c>
    </row>
    <row r="141" spans="1:8" x14ac:dyDescent="0.25">
      <c r="A141">
        <f t="shared" si="2"/>
        <v>140</v>
      </c>
      <c r="B141" t="s">
        <v>353</v>
      </c>
      <c r="C141">
        <v>4</v>
      </c>
      <c r="D141">
        <f>SUMIFS(controle!G:G,controle!I:I,Produtos!B141,controle!C:C,"E")</f>
        <v>0</v>
      </c>
      <c r="E141">
        <f>SUMIFS(controle!G:G,controle!I:I,Produtos!B141,controle!C:C,"S")</f>
        <v>0</v>
      </c>
      <c r="F141">
        <f>Tabela1[[#This Row],[estoque inicial]]+Tabela1[[#This Row],[entradas]]-Tabela1[[#This Row],[saidas]]</f>
        <v>4</v>
      </c>
      <c r="G141">
        <v>0</v>
      </c>
      <c r="H141" t="s">
        <v>13</v>
      </c>
    </row>
    <row r="142" spans="1:8" x14ac:dyDescent="0.25">
      <c r="A142">
        <f t="shared" si="2"/>
        <v>141</v>
      </c>
      <c r="B142" t="s">
        <v>356</v>
      </c>
      <c r="C142">
        <v>1</v>
      </c>
      <c r="D142">
        <f>SUMIFS(controle!G:G,controle!I:I,Produtos!B142,controle!C:C,"E")</f>
        <v>0</v>
      </c>
      <c r="E142">
        <f>SUMIFS(controle!G:G,controle!I:I,Produtos!B142,controle!C:C,"S")</f>
        <v>0</v>
      </c>
      <c r="F142">
        <f>Tabela1[[#This Row],[estoque inicial]]+Tabela1[[#This Row],[entradas]]-Tabela1[[#This Row],[saidas]]</f>
        <v>1</v>
      </c>
      <c r="G142">
        <v>0</v>
      </c>
      <c r="H142" t="s">
        <v>13</v>
      </c>
    </row>
    <row r="143" spans="1:8" x14ac:dyDescent="0.25">
      <c r="A143">
        <f t="shared" si="2"/>
        <v>142</v>
      </c>
      <c r="B143" t="s">
        <v>358</v>
      </c>
      <c r="C143">
        <v>1</v>
      </c>
      <c r="D143">
        <f>SUMIFS(controle!G:G,controle!I:I,Produtos!B143,controle!C:C,"E")</f>
        <v>0</v>
      </c>
      <c r="E143">
        <f>SUMIFS(controle!G:G,controle!I:I,Produtos!B143,controle!C:C,"S")</f>
        <v>0</v>
      </c>
      <c r="F143">
        <f>Tabela1[[#This Row],[estoque inicial]]+Tabela1[[#This Row],[entradas]]-Tabela1[[#This Row],[saidas]]</f>
        <v>1</v>
      </c>
      <c r="G143">
        <v>0</v>
      </c>
      <c r="H143" t="s">
        <v>13</v>
      </c>
    </row>
    <row r="144" spans="1:8" x14ac:dyDescent="0.25">
      <c r="A144">
        <f t="shared" si="2"/>
        <v>143</v>
      </c>
      <c r="B144" t="s">
        <v>370</v>
      </c>
      <c r="C144">
        <v>12</v>
      </c>
      <c r="D144">
        <f>SUMIFS(controle!G:G,controle!I:I,Produtos!B144,controle!C:C,"E")</f>
        <v>0</v>
      </c>
      <c r="E144">
        <f>SUMIFS(controle!G:G,controle!I:I,Produtos!B144,controle!C:C,"S")</f>
        <v>0</v>
      </c>
      <c r="F144">
        <f>Tabela1[[#This Row],[estoque inicial]]+Tabela1[[#This Row],[entradas]]-Tabela1[[#This Row],[saidas]]</f>
        <v>12</v>
      </c>
      <c r="G144">
        <v>0</v>
      </c>
      <c r="H144" t="s">
        <v>13</v>
      </c>
    </row>
    <row r="145" spans="1:8" x14ac:dyDescent="0.25">
      <c r="A145">
        <f t="shared" si="2"/>
        <v>144</v>
      </c>
      <c r="B145" t="s">
        <v>372</v>
      </c>
      <c r="C145">
        <v>12</v>
      </c>
      <c r="D145">
        <f>SUMIFS(controle!G:G,controle!I:I,Produtos!B145,controle!C:C,"E")</f>
        <v>0</v>
      </c>
      <c r="E145">
        <f>SUMIFS(controle!G:G,controle!I:I,Produtos!B145,controle!C:C,"S")</f>
        <v>0</v>
      </c>
      <c r="F145">
        <f>Tabela1[[#This Row],[estoque inicial]]+Tabela1[[#This Row],[entradas]]-Tabela1[[#This Row],[saidas]]</f>
        <v>12</v>
      </c>
      <c r="G145">
        <v>0</v>
      </c>
      <c r="H145" t="s">
        <v>13</v>
      </c>
    </row>
    <row r="146" spans="1:8" x14ac:dyDescent="0.25">
      <c r="A146">
        <f t="shared" si="2"/>
        <v>145</v>
      </c>
      <c r="B146" t="s">
        <v>374</v>
      </c>
      <c r="C146">
        <v>4</v>
      </c>
      <c r="D146">
        <f>SUMIFS(controle!G:G,controle!I:I,Produtos!B146,controle!C:C,"E")</f>
        <v>0</v>
      </c>
      <c r="E146">
        <f>SUMIFS(controle!G:G,controle!I:I,Produtos!B146,controle!C:C,"S")</f>
        <v>0</v>
      </c>
      <c r="F146">
        <f>Tabela1[[#This Row],[estoque inicial]]+Tabela1[[#This Row],[entradas]]-Tabela1[[#This Row],[saidas]]</f>
        <v>4</v>
      </c>
      <c r="G146">
        <v>0</v>
      </c>
      <c r="H146" t="s">
        <v>13</v>
      </c>
    </row>
    <row r="147" spans="1:8" x14ac:dyDescent="0.25">
      <c r="A147">
        <f t="shared" si="2"/>
        <v>146</v>
      </c>
      <c r="B147" t="s">
        <v>376</v>
      </c>
      <c r="C147">
        <v>4</v>
      </c>
      <c r="D147">
        <f>SUMIFS(controle!G:G,controle!I:I,Produtos!B147,controle!C:C,"E")</f>
        <v>0</v>
      </c>
      <c r="E147">
        <f>SUMIFS(controle!G:G,controle!I:I,Produtos!B147,controle!C:C,"S")</f>
        <v>0</v>
      </c>
      <c r="F147">
        <f>Tabela1[[#This Row],[estoque inicial]]+Tabela1[[#This Row],[entradas]]-Tabela1[[#This Row],[saidas]]</f>
        <v>4</v>
      </c>
      <c r="G147">
        <v>0</v>
      </c>
      <c r="H147" t="s">
        <v>13</v>
      </c>
    </row>
    <row r="148" spans="1:8" x14ac:dyDescent="0.25">
      <c r="A148">
        <f t="shared" si="2"/>
        <v>147</v>
      </c>
      <c r="B148" t="s">
        <v>378</v>
      </c>
      <c r="C148">
        <v>4</v>
      </c>
      <c r="D148">
        <f>SUMIFS(controle!G:G,controle!I:I,Produtos!B148,controle!C:C,"E")</f>
        <v>0</v>
      </c>
      <c r="E148">
        <f>SUMIFS(controle!G:G,controle!I:I,Produtos!B148,controle!C:C,"S")</f>
        <v>0</v>
      </c>
      <c r="F148">
        <f>Tabela1[[#This Row],[estoque inicial]]+Tabela1[[#This Row],[entradas]]-Tabela1[[#This Row],[saidas]]</f>
        <v>4</v>
      </c>
      <c r="G148">
        <v>0</v>
      </c>
      <c r="H148" t="s">
        <v>13</v>
      </c>
    </row>
    <row r="149" spans="1:8" x14ac:dyDescent="0.25">
      <c r="A149">
        <f t="shared" si="2"/>
        <v>148</v>
      </c>
      <c r="B149" t="s">
        <v>380</v>
      </c>
      <c r="C149">
        <f>12+12</f>
        <v>24</v>
      </c>
      <c r="D149">
        <f>SUMIFS(controle!G:G,controle!I:I,Produtos!B149,controle!C:C,"E")</f>
        <v>0</v>
      </c>
      <c r="E149">
        <f>SUMIFS(controle!G:G,controle!I:I,Produtos!B149,controle!C:C,"S")</f>
        <v>0</v>
      </c>
      <c r="F149">
        <f>Tabela1[[#This Row],[estoque inicial]]+Tabela1[[#This Row],[entradas]]-Tabela1[[#This Row],[saidas]]</f>
        <v>24</v>
      </c>
      <c r="G149">
        <v>0</v>
      </c>
      <c r="H149" t="s">
        <v>13</v>
      </c>
    </row>
    <row r="150" spans="1:8" x14ac:dyDescent="0.25">
      <c r="A150">
        <f t="shared" si="2"/>
        <v>149</v>
      </c>
      <c r="B150" t="s">
        <v>382</v>
      </c>
      <c r="C150">
        <v>4</v>
      </c>
      <c r="D150">
        <f>SUMIFS(controle!G:G,controle!I:I,Produtos!B150,controle!C:C,"E")</f>
        <v>0</v>
      </c>
      <c r="E150">
        <f>SUMIFS(controle!G:G,controle!I:I,Produtos!B150,controle!C:C,"S")</f>
        <v>0</v>
      </c>
      <c r="F150">
        <f>Tabela1[[#This Row],[estoque inicial]]+Tabela1[[#This Row],[entradas]]-Tabela1[[#This Row],[saidas]]</f>
        <v>4</v>
      </c>
      <c r="G150">
        <v>0</v>
      </c>
      <c r="H150" t="s">
        <v>13</v>
      </c>
    </row>
    <row r="151" spans="1:8" x14ac:dyDescent="0.25">
      <c r="A151">
        <f t="shared" si="2"/>
        <v>150</v>
      </c>
      <c r="B151" t="s">
        <v>384</v>
      </c>
      <c r="C151">
        <v>4</v>
      </c>
      <c r="D151">
        <f>SUMIFS(controle!G:G,controle!I:I,Produtos!B151,controle!C:C,"E")</f>
        <v>0</v>
      </c>
      <c r="E151">
        <f>SUMIFS(controle!G:G,controle!I:I,Produtos!B151,controle!C:C,"S")</f>
        <v>0</v>
      </c>
      <c r="F151">
        <f>Tabela1[[#This Row],[estoque inicial]]+Tabela1[[#This Row],[entradas]]-Tabela1[[#This Row],[saidas]]</f>
        <v>4</v>
      </c>
      <c r="G151">
        <v>0</v>
      </c>
      <c r="H151" t="s">
        <v>13</v>
      </c>
    </row>
    <row r="152" spans="1:8" x14ac:dyDescent="0.25">
      <c r="A152">
        <f t="shared" si="2"/>
        <v>151</v>
      </c>
      <c r="B152" t="s">
        <v>386</v>
      </c>
      <c r="C152">
        <v>8</v>
      </c>
      <c r="D152">
        <f>SUMIFS(controle!G:G,controle!I:I,Produtos!B152,controle!C:C,"E")</f>
        <v>0</v>
      </c>
      <c r="E152">
        <f>SUMIFS(controle!G:G,controle!I:I,Produtos!B152,controle!C:C,"S")</f>
        <v>0</v>
      </c>
      <c r="F152">
        <f>Tabela1[[#This Row],[estoque inicial]]+Tabela1[[#This Row],[entradas]]-Tabela1[[#This Row],[saidas]]</f>
        <v>8</v>
      </c>
      <c r="G152">
        <v>0</v>
      </c>
      <c r="H152" t="s">
        <v>13</v>
      </c>
    </row>
    <row r="153" spans="1:8" x14ac:dyDescent="0.25">
      <c r="A153">
        <f t="shared" si="2"/>
        <v>152</v>
      </c>
      <c r="B153" t="s">
        <v>388</v>
      </c>
      <c r="C153">
        <v>4</v>
      </c>
      <c r="D153">
        <f>SUMIFS(controle!G:G,controle!I:I,Produtos!B153,controle!C:C,"E")</f>
        <v>0</v>
      </c>
      <c r="E153">
        <f>SUMIFS(controle!G:G,controle!I:I,Produtos!B153,controle!C:C,"S")</f>
        <v>0</v>
      </c>
      <c r="F153">
        <f>Tabela1[[#This Row],[estoque inicial]]+Tabela1[[#This Row],[entradas]]-Tabela1[[#This Row],[saidas]]</f>
        <v>4</v>
      </c>
      <c r="G153">
        <v>0</v>
      </c>
      <c r="H153" t="s">
        <v>13</v>
      </c>
    </row>
    <row r="154" spans="1:8" x14ac:dyDescent="0.25">
      <c r="A154">
        <f t="shared" si="2"/>
        <v>153</v>
      </c>
      <c r="B154" t="s">
        <v>506</v>
      </c>
      <c r="C154">
        <v>8</v>
      </c>
      <c r="D154">
        <f>SUMIFS(controle!G:G,controle!I:I,Produtos!B154,controle!C:C,"E")</f>
        <v>0</v>
      </c>
      <c r="E154">
        <f>SUMIFS(controle!G:G,controle!I:I,Produtos!B154,controle!C:C,"S")</f>
        <v>0</v>
      </c>
      <c r="F154">
        <f>Tabela1[[#This Row],[estoque inicial]]+Tabela1[[#This Row],[entradas]]-Tabela1[[#This Row],[saidas]]</f>
        <v>8</v>
      </c>
      <c r="G154">
        <v>0</v>
      </c>
      <c r="H154" t="s">
        <v>13</v>
      </c>
    </row>
    <row r="155" spans="1:8" x14ac:dyDescent="0.25">
      <c r="A155">
        <f t="shared" si="2"/>
        <v>154</v>
      </c>
      <c r="B155" t="s">
        <v>400</v>
      </c>
      <c r="C155">
        <v>4</v>
      </c>
      <c r="D155">
        <f>SUMIFS(controle!G:G,controle!I:I,Produtos!B155,controle!C:C,"E")</f>
        <v>0</v>
      </c>
      <c r="E155">
        <f>SUMIFS(controle!G:G,controle!I:I,Produtos!B155,controle!C:C,"S")</f>
        <v>0</v>
      </c>
      <c r="F155">
        <f>Tabela1[[#This Row],[estoque inicial]]+Tabela1[[#This Row],[entradas]]-Tabela1[[#This Row],[saidas]]</f>
        <v>4</v>
      </c>
      <c r="G155">
        <v>0</v>
      </c>
      <c r="H155" t="s">
        <v>13</v>
      </c>
    </row>
    <row r="156" spans="1:8" x14ac:dyDescent="0.25">
      <c r="A156">
        <f t="shared" si="2"/>
        <v>155</v>
      </c>
      <c r="B156" t="s">
        <v>507</v>
      </c>
      <c r="C156">
        <v>4</v>
      </c>
      <c r="D156">
        <f>SUMIFS(controle!G:G,controle!I:I,Produtos!B156,controle!C:C,"E")</f>
        <v>0</v>
      </c>
      <c r="E156">
        <f>SUMIFS(controle!G:G,controle!I:I,Produtos!B156,controle!C:C,"S")</f>
        <v>0</v>
      </c>
      <c r="F156">
        <f>Tabela1[[#This Row],[estoque inicial]]+Tabela1[[#This Row],[entradas]]-Tabela1[[#This Row],[saidas]]</f>
        <v>4</v>
      </c>
      <c r="G156">
        <v>0</v>
      </c>
      <c r="H156" t="s">
        <v>13</v>
      </c>
    </row>
    <row r="157" spans="1:8" x14ac:dyDescent="0.25">
      <c r="A157">
        <f t="shared" si="2"/>
        <v>156</v>
      </c>
      <c r="B157" t="s">
        <v>403</v>
      </c>
      <c r="C157">
        <v>20</v>
      </c>
      <c r="D157">
        <f>SUMIFS(controle!G:G,controle!I:I,Produtos!B157,controle!C:C,"E")</f>
        <v>0</v>
      </c>
      <c r="E157">
        <f>SUMIFS(controle!G:G,controle!I:I,Produtos!B157,controle!C:C,"S")</f>
        <v>0</v>
      </c>
      <c r="F157">
        <f>Tabela1[[#This Row],[estoque inicial]]+Tabela1[[#This Row],[entradas]]-Tabela1[[#This Row],[saidas]]</f>
        <v>20</v>
      </c>
      <c r="G157">
        <v>0</v>
      </c>
      <c r="H157" t="s">
        <v>13</v>
      </c>
    </row>
    <row r="158" spans="1:8" x14ac:dyDescent="0.25">
      <c r="A158">
        <f t="shared" si="2"/>
        <v>157</v>
      </c>
      <c r="B158" t="s">
        <v>405</v>
      </c>
      <c r="C158">
        <v>20</v>
      </c>
      <c r="D158">
        <f>SUMIFS(controle!G:G,controle!I:I,Produtos!B158,controle!C:C,"E")</f>
        <v>0</v>
      </c>
      <c r="E158">
        <f>SUMIFS(controle!G:G,controle!I:I,Produtos!B158,controle!C:C,"S")</f>
        <v>0</v>
      </c>
      <c r="F158">
        <f>Tabela1[[#This Row],[estoque inicial]]+Tabela1[[#This Row],[entradas]]-Tabela1[[#This Row],[saidas]]</f>
        <v>20</v>
      </c>
      <c r="G158">
        <v>0</v>
      </c>
      <c r="H158" t="s">
        <v>13</v>
      </c>
    </row>
    <row r="159" spans="1:8" x14ac:dyDescent="0.25">
      <c r="A159">
        <f t="shared" si="2"/>
        <v>158</v>
      </c>
      <c r="B159" t="s">
        <v>407</v>
      </c>
      <c r="C159">
        <v>8</v>
      </c>
      <c r="D159">
        <f>SUMIFS(controle!G:G,controle!I:I,Produtos!B159,controle!C:C,"E")</f>
        <v>0</v>
      </c>
      <c r="E159">
        <f>SUMIFS(controle!G:G,controle!I:I,Produtos!B159,controle!C:C,"S")</f>
        <v>0</v>
      </c>
      <c r="F159">
        <f>Tabela1[[#This Row],[estoque inicial]]+Tabela1[[#This Row],[entradas]]-Tabela1[[#This Row],[saidas]]</f>
        <v>8</v>
      </c>
      <c r="G159">
        <v>0</v>
      </c>
      <c r="H159" t="s">
        <v>13</v>
      </c>
    </row>
    <row r="160" spans="1:8" x14ac:dyDescent="0.25">
      <c r="A160">
        <f t="shared" si="2"/>
        <v>159</v>
      </c>
      <c r="B160" t="s">
        <v>409</v>
      </c>
      <c r="C160">
        <v>1</v>
      </c>
      <c r="D160">
        <f>SUMIFS(controle!G:G,controle!I:I,Produtos!B160,controle!C:C,"E")</f>
        <v>0</v>
      </c>
      <c r="E160">
        <f>SUMIFS(controle!G:G,controle!I:I,Produtos!B160,controle!C:C,"S")</f>
        <v>0</v>
      </c>
      <c r="F160">
        <f>Tabela1[[#This Row],[estoque inicial]]+Tabela1[[#This Row],[entradas]]-Tabela1[[#This Row],[saidas]]</f>
        <v>1</v>
      </c>
      <c r="G160">
        <v>0</v>
      </c>
      <c r="H160" t="s">
        <v>13</v>
      </c>
    </row>
    <row r="161" spans="1:8" x14ac:dyDescent="0.25">
      <c r="A161">
        <f t="shared" si="2"/>
        <v>160</v>
      </c>
      <c r="B161" t="s">
        <v>410</v>
      </c>
      <c r="C161">
        <v>2</v>
      </c>
      <c r="D161">
        <f>SUMIFS(controle!G:G,controle!I:I,Produtos!B161,controle!C:C,"E")</f>
        <v>0</v>
      </c>
      <c r="E161">
        <f>SUMIFS(controle!G:G,controle!I:I,Produtos!B161,controle!C:C,"S")</f>
        <v>0</v>
      </c>
      <c r="F161">
        <f>Tabela1[[#This Row],[estoque inicial]]+Tabela1[[#This Row],[entradas]]-Tabela1[[#This Row],[saidas]]</f>
        <v>2</v>
      </c>
      <c r="G161">
        <v>0</v>
      </c>
      <c r="H161" t="s">
        <v>13</v>
      </c>
    </row>
    <row r="162" spans="1:8" x14ac:dyDescent="0.25">
      <c r="A162">
        <f t="shared" si="2"/>
        <v>161</v>
      </c>
      <c r="B162" t="s">
        <v>412</v>
      </c>
      <c r="C162">
        <v>0</v>
      </c>
      <c r="D162">
        <f>SUMIFS(controle!G:G,controle!I:I,Produtos!B162,controle!C:C,"E")</f>
        <v>0</v>
      </c>
      <c r="E162">
        <f>SUMIFS(controle!G:G,controle!I:I,Produtos!B162,controle!C:C,"S")</f>
        <v>0</v>
      </c>
      <c r="F162">
        <f>Tabela1[[#This Row],[estoque inicial]]+Tabela1[[#This Row],[entradas]]-Tabela1[[#This Row],[saidas]]</f>
        <v>0</v>
      </c>
      <c r="G162">
        <v>0</v>
      </c>
      <c r="H162" t="s">
        <v>13</v>
      </c>
    </row>
    <row r="163" spans="1:8" x14ac:dyDescent="0.25">
      <c r="A163">
        <f t="shared" si="2"/>
        <v>162</v>
      </c>
      <c r="B163" t="s">
        <v>413</v>
      </c>
      <c r="C163">
        <v>1</v>
      </c>
      <c r="D163">
        <f>SUMIFS(controle!G:G,controle!I:I,Produtos!B163,controle!C:C,"E")</f>
        <v>0</v>
      </c>
      <c r="E163">
        <f>SUMIFS(controle!G:G,controle!I:I,Produtos!B163,controle!C:C,"S")</f>
        <v>0</v>
      </c>
      <c r="F163">
        <f>Tabela1[[#This Row],[estoque inicial]]+Tabela1[[#This Row],[entradas]]-Tabela1[[#This Row],[saidas]]</f>
        <v>1</v>
      </c>
      <c r="G163">
        <v>0</v>
      </c>
      <c r="H163" t="s">
        <v>13</v>
      </c>
    </row>
    <row r="164" spans="1:8" x14ac:dyDescent="0.25">
      <c r="A164">
        <f t="shared" si="2"/>
        <v>163</v>
      </c>
      <c r="B164" t="s">
        <v>424</v>
      </c>
      <c r="C164">
        <v>1</v>
      </c>
      <c r="D164">
        <f>SUMIFS(controle!G:G,controle!I:I,Produtos!B164,controle!C:C,"E")</f>
        <v>0</v>
      </c>
      <c r="E164">
        <f>SUMIFS(controle!G:G,controle!I:I,Produtos!B164,controle!C:C,"S")</f>
        <v>0</v>
      </c>
      <c r="F164">
        <f>Tabela1[[#This Row],[estoque inicial]]+Tabela1[[#This Row],[entradas]]-Tabela1[[#This Row],[saidas]]</f>
        <v>1</v>
      </c>
      <c r="G164">
        <v>0</v>
      </c>
      <c r="H164" t="s">
        <v>13</v>
      </c>
    </row>
    <row r="165" spans="1:8" x14ac:dyDescent="0.25">
      <c r="A165">
        <f t="shared" si="2"/>
        <v>164</v>
      </c>
      <c r="B165" t="s">
        <v>425</v>
      </c>
      <c r="C165">
        <v>1</v>
      </c>
      <c r="D165">
        <f>SUMIFS(controle!G:G,controle!I:I,Produtos!B165,controle!C:C,"E")</f>
        <v>0</v>
      </c>
      <c r="E165">
        <f>SUMIFS(controle!G:G,controle!I:I,Produtos!B165,controle!C:C,"S")</f>
        <v>0</v>
      </c>
      <c r="F165">
        <f>Tabela1[[#This Row],[estoque inicial]]+Tabela1[[#This Row],[entradas]]-Tabela1[[#This Row],[saidas]]</f>
        <v>1</v>
      </c>
      <c r="G165">
        <v>0</v>
      </c>
      <c r="H165" t="s">
        <v>13</v>
      </c>
    </row>
    <row r="166" spans="1:8" x14ac:dyDescent="0.25">
      <c r="A166">
        <f t="shared" si="2"/>
        <v>165</v>
      </c>
      <c r="B166" t="s">
        <v>426</v>
      </c>
      <c r="C166">
        <v>1</v>
      </c>
      <c r="D166">
        <f>SUMIFS(controle!G:G,controle!I:I,Produtos!B166,controle!C:C,"E")</f>
        <v>0</v>
      </c>
      <c r="E166">
        <f>SUMIFS(controle!G:G,controle!I:I,Produtos!B166,controle!C:C,"S")</f>
        <v>0</v>
      </c>
      <c r="F166">
        <f>Tabela1[[#This Row],[estoque inicial]]+Tabela1[[#This Row],[entradas]]-Tabela1[[#This Row],[saidas]]</f>
        <v>1</v>
      </c>
      <c r="G166">
        <v>0</v>
      </c>
      <c r="H166" t="s">
        <v>13</v>
      </c>
    </row>
    <row r="167" spans="1:8" x14ac:dyDescent="0.25">
      <c r="A167">
        <f t="shared" si="2"/>
        <v>166</v>
      </c>
      <c r="B167" t="s">
        <v>427</v>
      </c>
      <c r="C167">
        <v>1</v>
      </c>
      <c r="D167">
        <f>SUMIFS(controle!G:G,controle!I:I,Produtos!B167,controle!C:C,"E")</f>
        <v>0</v>
      </c>
      <c r="E167">
        <f>SUMIFS(controle!G:G,controle!I:I,Produtos!B167,controle!C:C,"S")</f>
        <v>0</v>
      </c>
      <c r="F167">
        <f>Tabela1[[#This Row],[estoque inicial]]+Tabela1[[#This Row],[entradas]]-Tabela1[[#This Row],[saidas]]</f>
        <v>1</v>
      </c>
      <c r="G167">
        <v>0</v>
      </c>
      <c r="H167" t="s">
        <v>13</v>
      </c>
    </row>
    <row r="168" spans="1:8" x14ac:dyDescent="0.25">
      <c r="A168">
        <f t="shared" si="2"/>
        <v>167</v>
      </c>
      <c r="B168" t="s">
        <v>428</v>
      </c>
      <c r="C168">
        <v>2</v>
      </c>
      <c r="D168">
        <f>SUMIFS(controle!G:G,controle!I:I,Produtos!B168,controle!C:C,"E")</f>
        <v>0</v>
      </c>
      <c r="E168">
        <f>SUMIFS(controle!G:G,controle!I:I,Produtos!B168,controle!C:C,"S")</f>
        <v>0</v>
      </c>
      <c r="F168">
        <f>Tabela1[[#This Row],[estoque inicial]]+Tabela1[[#This Row],[entradas]]-Tabela1[[#This Row],[saidas]]</f>
        <v>2</v>
      </c>
      <c r="G168">
        <v>0</v>
      </c>
      <c r="H168" t="s">
        <v>13</v>
      </c>
    </row>
    <row r="169" spans="1:8" x14ac:dyDescent="0.25">
      <c r="A169">
        <f t="shared" si="2"/>
        <v>168</v>
      </c>
      <c r="B169" t="s">
        <v>429</v>
      </c>
      <c r="C169">
        <v>1</v>
      </c>
      <c r="D169">
        <f>SUMIFS(controle!G:G,controle!I:I,Produtos!B169,controle!C:C,"E")</f>
        <v>0</v>
      </c>
      <c r="E169">
        <f>SUMIFS(controle!G:G,controle!I:I,Produtos!B169,controle!C:C,"S")</f>
        <v>0</v>
      </c>
      <c r="F169">
        <f>Tabela1[[#This Row],[estoque inicial]]+Tabela1[[#This Row],[entradas]]-Tabela1[[#This Row],[saidas]]</f>
        <v>1</v>
      </c>
      <c r="G169">
        <v>0</v>
      </c>
      <c r="H169" t="s">
        <v>13</v>
      </c>
    </row>
    <row r="170" spans="1:8" x14ac:dyDescent="0.25">
      <c r="A170">
        <f t="shared" si="2"/>
        <v>169</v>
      </c>
      <c r="B170" t="s">
        <v>430</v>
      </c>
      <c r="C170">
        <v>2</v>
      </c>
      <c r="D170">
        <f>SUMIFS(controle!G:G,controle!I:I,Produtos!B170,controle!C:C,"E")</f>
        <v>0</v>
      </c>
      <c r="E170">
        <f>SUMIFS(controle!G:G,controle!I:I,Produtos!B170,controle!C:C,"S")</f>
        <v>0</v>
      </c>
      <c r="F170">
        <f>Tabela1[[#This Row],[estoque inicial]]+Tabela1[[#This Row],[entradas]]-Tabela1[[#This Row],[saidas]]</f>
        <v>2</v>
      </c>
      <c r="G170">
        <v>0</v>
      </c>
      <c r="H170" t="s">
        <v>13</v>
      </c>
    </row>
    <row r="171" spans="1:8" x14ac:dyDescent="0.25">
      <c r="A171">
        <f t="shared" si="2"/>
        <v>170</v>
      </c>
      <c r="B171" t="s">
        <v>431</v>
      </c>
      <c r="C171">
        <v>2</v>
      </c>
      <c r="D171">
        <f>SUMIFS(controle!G:G,controle!I:I,Produtos!B171,controle!C:C,"E")</f>
        <v>0</v>
      </c>
      <c r="E171">
        <f>SUMIFS(controle!G:G,controle!I:I,Produtos!B171,controle!C:C,"S")</f>
        <v>0</v>
      </c>
      <c r="F171">
        <f>Tabela1[[#This Row],[estoque inicial]]+Tabela1[[#This Row],[entradas]]-Tabela1[[#This Row],[saidas]]</f>
        <v>2</v>
      </c>
      <c r="G171">
        <v>0</v>
      </c>
      <c r="H171" t="s">
        <v>13</v>
      </c>
    </row>
    <row r="172" spans="1:8" x14ac:dyDescent="0.25">
      <c r="A172">
        <f t="shared" si="2"/>
        <v>171</v>
      </c>
      <c r="B172" t="s">
        <v>432</v>
      </c>
      <c r="C172">
        <v>2</v>
      </c>
      <c r="D172">
        <f>SUMIFS(controle!G:G,controle!I:I,Produtos!B172,controle!C:C,"E")</f>
        <v>0</v>
      </c>
      <c r="E172">
        <f>SUMIFS(controle!G:G,controle!I:I,Produtos!B172,controle!C:C,"S")</f>
        <v>0</v>
      </c>
      <c r="F172">
        <f>Tabela1[[#This Row],[estoque inicial]]+Tabela1[[#This Row],[entradas]]-Tabela1[[#This Row],[saidas]]</f>
        <v>2</v>
      </c>
      <c r="G172">
        <v>0</v>
      </c>
      <c r="H172" t="s">
        <v>13</v>
      </c>
    </row>
    <row r="173" spans="1:8" x14ac:dyDescent="0.25">
      <c r="A173">
        <f t="shared" si="2"/>
        <v>172</v>
      </c>
      <c r="B173" t="s">
        <v>433</v>
      </c>
      <c r="C173">
        <v>0</v>
      </c>
      <c r="D173">
        <f>SUMIFS(controle!G:G,controle!I:I,Produtos!B173,controle!C:C,"E")</f>
        <v>0</v>
      </c>
      <c r="E173">
        <f>SUMIFS(controle!G:G,controle!I:I,Produtos!B173,controle!C:C,"S")</f>
        <v>0</v>
      </c>
      <c r="F173">
        <f>Tabela1[[#This Row],[estoque inicial]]+Tabela1[[#This Row],[entradas]]-Tabela1[[#This Row],[saidas]]</f>
        <v>0</v>
      </c>
      <c r="G173">
        <v>0</v>
      </c>
      <c r="H173" t="s">
        <v>13</v>
      </c>
    </row>
    <row r="174" spans="1:8" x14ac:dyDescent="0.25">
      <c r="A174">
        <f t="shared" si="2"/>
        <v>173</v>
      </c>
      <c r="B174" t="s">
        <v>444</v>
      </c>
      <c r="C174">
        <v>1</v>
      </c>
      <c r="D174">
        <f>SUMIFS(controle!G:G,controle!I:I,Produtos!B174,controle!C:C,"E")</f>
        <v>0</v>
      </c>
      <c r="E174">
        <f>SUMIFS(controle!G:G,controle!I:I,Produtos!B174,controle!C:C,"S")</f>
        <v>0</v>
      </c>
      <c r="F174">
        <f>Tabela1[[#This Row],[estoque inicial]]+Tabela1[[#This Row],[entradas]]-Tabela1[[#This Row],[saidas]]</f>
        <v>1</v>
      </c>
      <c r="G174">
        <v>0</v>
      </c>
      <c r="H174" t="s">
        <v>13</v>
      </c>
    </row>
    <row r="175" spans="1:8" x14ac:dyDescent="0.25">
      <c r="A175">
        <f t="shared" si="2"/>
        <v>174</v>
      </c>
      <c r="B175" t="s">
        <v>445</v>
      </c>
      <c r="C175">
        <v>0</v>
      </c>
      <c r="D175">
        <f>SUMIFS(controle!G:G,controle!I:I,Produtos!B175,controle!C:C,"E")</f>
        <v>0</v>
      </c>
      <c r="E175">
        <f>SUMIFS(controle!G:G,controle!I:I,Produtos!B175,controle!C:C,"S")</f>
        <v>0</v>
      </c>
      <c r="F175">
        <f>Tabela1[[#This Row],[estoque inicial]]+Tabela1[[#This Row],[entradas]]-Tabela1[[#This Row],[saidas]]</f>
        <v>0</v>
      </c>
      <c r="G175">
        <v>0</v>
      </c>
      <c r="H175" t="s">
        <v>13</v>
      </c>
    </row>
    <row r="176" spans="1:8" x14ac:dyDescent="0.25">
      <c r="A176">
        <f t="shared" si="2"/>
        <v>175</v>
      </c>
      <c r="B176" t="s">
        <v>446</v>
      </c>
      <c r="C176">
        <v>1</v>
      </c>
      <c r="D176">
        <f>SUMIFS(controle!G:G,controle!I:I,Produtos!B176,controle!C:C,"E")</f>
        <v>0</v>
      </c>
      <c r="E176">
        <f>SUMIFS(controle!G:G,controle!I:I,Produtos!B176,controle!C:C,"S")</f>
        <v>0</v>
      </c>
      <c r="F176">
        <f>Tabela1[[#This Row],[estoque inicial]]+Tabela1[[#This Row],[entradas]]-Tabela1[[#This Row],[saidas]]</f>
        <v>1</v>
      </c>
      <c r="G176">
        <v>0</v>
      </c>
      <c r="H176" t="s">
        <v>13</v>
      </c>
    </row>
    <row r="177" spans="1:8" x14ac:dyDescent="0.25">
      <c r="A177">
        <f t="shared" si="2"/>
        <v>176</v>
      </c>
      <c r="B177" t="s">
        <v>447</v>
      </c>
      <c r="C177">
        <v>1</v>
      </c>
      <c r="D177">
        <f>SUMIFS(controle!G:G,controle!I:I,Produtos!B177,controle!C:C,"E")</f>
        <v>0</v>
      </c>
      <c r="E177">
        <f>SUMIFS(controle!G:G,controle!I:I,Produtos!B177,controle!C:C,"S")</f>
        <v>0</v>
      </c>
      <c r="F177">
        <f>Tabela1[[#This Row],[estoque inicial]]+Tabela1[[#This Row],[entradas]]-Tabela1[[#This Row],[saidas]]</f>
        <v>1</v>
      </c>
      <c r="G177">
        <v>0</v>
      </c>
      <c r="H177" t="s">
        <v>13</v>
      </c>
    </row>
    <row r="178" spans="1:8" x14ac:dyDescent="0.25">
      <c r="A178">
        <f t="shared" si="2"/>
        <v>177</v>
      </c>
      <c r="B178" t="s">
        <v>448</v>
      </c>
      <c r="C178">
        <v>3</v>
      </c>
      <c r="D178">
        <f>SUMIFS(controle!G:G,controle!I:I,Produtos!B178,controle!C:C,"E")</f>
        <v>0</v>
      </c>
      <c r="E178">
        <f>SUMIFS(controle!G:G,controle!I:I,Produtos!B178,controle!C:C,"S")</f>
        <v>0</v>
      </c>
      <c r="F178">
        <f>Tabela1[[#This Row],[estoque inicial]]+Tabela1[[#This Row],[entradas]]-Tabela1[[#This Row],[saidas]]</f>
        <v>3</v>
      </c>
      <c r="G178">
        <v>0</v>
      </c>
      <c r="H178" t="s">
        <v>13</v>
      </c>
    </row>
    <row r="179" spans="1:8" x14ac:dyDescent="0.25">
      <c r="A179">
        <f t="shared" si="2"/>
        <v>178</v>
      </c>
      <c r="B179" t="s">
        <v>449</v>
      </c>
      <c r="C179">
        <v>3</v>
      </c>
      <c r="D179">
        <f>SUMIFS(controle!G:G,controle!I:I,Produtos!B179,controle!C:C,"E")</f>
        <v>0</v>
      </c>
      <c r="E179">
        <f>SUMIFS(controle!G:G,controle!I:I,Produtos!B179,controle!C:C,"S")</f>
        <v>0</v>
      </c>
      <c r="F179">
        <f>Tabela1[[#This Row],[estoque inicial]]+Tabela1[[#This Row],[entradas]]-Tabela1[[#This Row],[saidas]]</f>
        <v>3</v>
      </c>
      <c r="G179">
        <v>0</v>
      </c>
      <c r="H179" t="s">
        <v>13</v>
      </c>
    </row>
    <row r="180" spans="1:8" x14ac:dyDescent="0.25">
      <c r="A180">
        <f t="shared" si="2"/>
        <v>179</v>
      </c>
      <c r="B180" t="s">
        <v>450</v>
      </c>
      <c r="C180">
        <v>2</v>
      </c>
      <c r="D180">
        <f>SUMIFS(controle!G:G,controle!I:I,Produtos!B180,controle!C:C,"E")</f>
        <v>0</v>
      </c>
      <c r="E180">
        <f>SUMIFS(controle!G:G,controle!I:I,Produtos!B180,controle!C:C,"S")</f>
        <v>0</v>
      </c>
      <c r="F180">
        <f>Tabela1[[#This Row],[estoque inicial]]+Tabela1[[#This Row],[entradas]]-Tabela1[[#This Row],[saidas]]</f>
        <v>2</v>
      </c>
      <c r="G180">
        <v>0</v>
      </c>
      <c r="H180" t="s">
        <v>13</v>
      </c>
    </row>
    <row r="181" spans="1:8" x14ac:dyDescent="0.25">
      <c r="A181">
        <f t="shared" si="2"/>
        <v>180</v>
      </c>
      <c r="B181" t="s">
        <v>451</v>
      </c>
      <c r="C181">
        <v>4</v>
      </c>
      <c r="D181">
        <f>SUMIFS(controle!G:G,controle!I:I,Produtos!B181,controle!C:C,"E")</f>
        <v>0</v>
      </c>
      <c r="E181">
        <f>SUMIFS(controle!G:G,controle!I:I,Produtos!B181,controle!C:C,"S")</f>
        <v>0</v>
      </c>
      <c r="F181">
        <f>Tabela1[[#This Row],[estoque inicial]]+Tabela1[[#This Row],[entradas]]-Tabela1[[#This Row],[saidas]]</f>
        <v>4</v>
      </c>
      <c r="G181">
        <v>0</v>
      </c>
      <c r="H181" t="s">
        <v>13</v>
      </c>
    </row>
    <row r="182" spans="1:8" x14ac:dyDescent="0.25">
      <c r="A182">
        <f t="shared" si="2"/>
        <v>181</v>
      </c>
      <c r="B182" t="s">
        <v>452</v>
      </c>
      <c r="C182">
        <v>2</v>
      </c>
      <c r="D182">
        <f>SUMIFS(controle!G:G,controle!I:I,Produtos!B182,controle!C:C,"E")</f>
        <v>0</v>
      </c>
      <c r="E182">
        <f>SUMIFS(controle!G:G,controle!I:I,Produtos!B182,controle!C:C,"S")</f>
        <v>0</v>
      </c>
      <c r="F182">
        <f>Tabela1[[#This Row],[estoque inicial]]+Tabela1[[#This Row],[entradas]]-Tabela1[[#This Row],[saidas]]</f>
        <v>2</v>
      </c>
      <c r="G182">
        <v>0</v>
      </c>
      <c r="H182" t="s">
        <v>13</v>
      </c>
    </row>
    <row r="183" spans="1:8" x14ac:dyDescent="0.25">
      <c r="A183">
        <f t="shared" si="2"/>
        <v>182</v>
      </c>
      <c r="B183" t="s">
        <v>453</v>
      </c>
      <c r="C183">
        <v>0</v>
      </c>
      <c r="D183">
        <f>SUMIFS(controle!G:G,controle!I:I,Produtos!B183,controle!C:C,"E")</f>
        <v>0</v>
      </c>
      <c r="E183">
        <f>SUMIFS(controle!G:G,controle!I:I,Produtos!B183,controle!C:C,"S")</f>
        <v>0</v>
      </c>
      <c r="F183">
        <f>Tabela1[[#This Row],[estoque inicial]]+Tabela1[[#This Row],[entradas]]-Tabela1[[#This Row],[saidas]]</f>
        <v>0</v>
      </c>
      <c r="G183">
        <v>0</v>
      </c>
      <c r="H183" t="s">
        <v>13</v>
      </c>
    </row>
    <row r="184" spans="1:8" x14ac:dyDescent="0.25">
      <c r="A184">
        <f t="shared" si="2"/>
        <v>183</v>
      </c>
      <c r="B184" t="s">
        <v>75</v>
      </c>
      <c r="C184">
        <v>2</v>
      </c>
      <c r="D184">
        <f>SUMIFS(controle!G:G,controle!I:I,Produtos!B184,controle!C:C,"E")</f>
        <v>0</v>
      </c>
      <c r="E184">
        <f>SUMIFS(controle!G:G,controle!I:I,Produtos!B184,controle!C:C,"S")</f>
        <v>0</v>
      </c>
      <c r="F184">
        <f>Tabela1[[#This Row],[estoque inicial]]+Tabela1[[#This Row],[entradas]]-Tabela1[[#This Row],[saidas]]</f>
        <v>2</v>
      </c>
      <c r="G184">
        <v>0</v>
      </c>
      <c r="H184" t="s">
        <v>13</v>
      </c>
    </row>
    <row r="185" spans="1:8" x14ac:dyDescent="0.25">
      <c r="A185">
        <f t="shared" si="2"/>
        <v>184</v>
      </c>
      <c r="B185" t="s">
        <v>78</v>
      </c>
      <c r="C185">
        <v>0</v>
      </c>
      <c r="D185">
        <f>SUMIFS(controle!G:G,controle!I:I,Produtos!B185,controle!C:C,"E")</f>
        <v>0</v>
      </c>
      <c r="E185">
        <f>SUMIFS(controle!G:G,controle!I:I,Produtos!B185,controle!C:C,"S")</f>
        <v>0</v>
      </c>
      <c r="F185">
        <f>Tabela1[[#This Row],[estoque inicial]]+Tabela1[[#This Row],[entradas]]-Tabela1[[#This Row],[saidas]]</f>
        <v>0</v>
      </c>
      <c r="G185">
        <v>0</v>
      </c>
      <c r="H185" t="s">
        <v>13</v>
      </c>
    </row>
    <row r="186" spans="1:8" x14ac:dyDescent="0.25">
      <c r="A186">
        <f t="shared" si="2"/>
        <v>185</v>
      </c>
      <c r="B186" t="s">
        <v>81</v>
      </c>
      <c r="C186">
        <v>4</v>
      </c>
      <c r="D186">
        <f>SUMIFS(controle!G:G,controle!I:I,Produtos!B186,controle!C:C,"E")</f>
        <v>0</v>
      </c>
      <c r="E186">
        <f>SUMIFS(controle!G:G,controle!I:I,Produtos!B186,controle!C:C,"S")</f>
        <v>0</v>
      </c>
      <c r="F186">
        <f>Tabela1[[#This Row],[estoque inicial]]+Tabela1[[#This Row],[entradas]]-Tabela1[[#This Row],[saidas]]</f>
        <v>4</v>
      </c>
      <c r="G186">
        <v>0</v>
      </c>
      <c r="H186" t="s">
        <v>13</v>
      </c>
    </row>
    <row r="187" spans="1:8" x14ac:dyDescent="0.25">
      <c r="A187">
        <f t="shared" si="2"/>
        <v>186</v>
      </c>
      <c r="B187" t="s">
        <v>84</v>
      </c>
      <c r="C187">
        <v>1</v>
      </c>
      <c r="D187">
        <f>SUMIFS(controle!G:G,controle!I:I,Produtos!B187,controle!C:C,"E")</f>
        <v>0</v>
      </c>
      <c r="E187">
        <f>SUMIFS(controle!G:G,controle!I:I,Produtos!B187,controle!C:C,"S")</f>
        <v>0</v>
      </c>
      <c r="F187">
        <f>Tabela1[[#This Row],[estoque inicial]]+Tabela1[[#This Row],[entradas]]-Tabela1[[#This Row],[saidas]]</f>
        <v>1</v>
      </c>
      <c r="G187">
        <v>0</v>
      </c>
      <c r="H187" t="s">
        <v>13</v>
      </c>
    </row>
    <row r="188" spans="1:8" x14ac:dyDescent="0.25">
      <c r="A188">
        <f t="shared" si="2"/>
        <v>187</v>
      </c>
      <c r="B188" t="s">
        <v>87</v>
      </c>
      <c r="C188">
        <v>1</v>
      </c>
      <c r="D188">
        <f>SUMIFS(controle!G:G,controle!I:I,Produtos!B188,controle!C:C,"E")</f>
        <v>0</v>
      </c>
      <c r="E188">
        <f>SUMIFS(controle!G:G,controle!I:I,Produtos!B188,controle!C:C,"S")</f>
        <v>0</v>
      </c>
      <c r="F188">
        <f>Tabela1[[#This Row],[estoque inicial]]+Tabela1[[#This Row],[entradas]]-Tabela1[[#This Row],[saidas]]</f>
        <v>1</v>
      </c>
      <c r="G188">
        <v>0</v>
      </c>
      <c r="H188" t="s">
        <v>13</v>
      </c>
    </row>
    <row r="189" spans="1:8" x14ac:dyDescent="0.25">
      <c r="A189">
        <f t="shared" si="2"/>
        <v>188</v>
      </c>
      <c r="B189" t="s">
        <v>90</v>
      </c>
      <c r="C189">
        <v>2</v>
      </c>
      <c r="D189">
        <f>SUMIFS(controle!G:G,controle!I:I,Produtos!B189,controle!C:C,"E")</f>
        <v>0</v>
      </c>
      <c r="E189">
        <f>SUMIFS(controle!G:G,controle!I:I,Produtos!B189,controle!C:C,"S")</f>
        <v>0</v>
      </c>
      <c r="F189">
        <f>Tabela1[[#This Row],[estoque inicial]]+Tabela1[[#This Row],[entradas]]-Tabela1[[#This Row],[saidas]]</f>
        <v>2</v>
      </c>
      <c r="G189">
        <v>0</v>
      </c>
      <c r="H189" t="s">
        <v>13</v>
      </c>
    </row>
    <row r="190" spans="1:8" x14ac:dyDescent="0.25">
      <c r="A190">
        <f t="shared" si="2"/>
        <v>189</v>
      </c>
      <c r="B190" t="s">
        <v>93</v>
      </c>
      <c r="C190">
        <v>2</v>
      </c>
      <c r="D190">
        <f>SUMIFS(controle!G:G,controle!I:I,Produtos!B190,controle!C:C,"E")</f>
        <v>0</v>
      </c>
      <c r="E190">
        <f>SUMIFS(controle!G:G,controle!I:I,Produtos!B190,controle!C:C,"S")</f>
        <v>0</v>
      </c>
      <c r="F190">
        <f>Tabela1[[#This Row],[estoque inicial]]+Tabela1[[#This Row],[entradas]]-Tabela1[[#This Row],[saidas]]</f>
        <v>2</v>
      </c>
      <c r="G190">
        <v>0</v>
      </c>
      <c r="H190" t="s">
        <v>13</v>
      </c>
    </row>
    <row r="191" spans="1:8" x14ac:dyDescent="0.25">
      <c r="A191">
        <f t="shared" si="2"/>
        <v>190</v>
      </c>
      <c r="B191" t="s">
        <v>96</v>
      </c>
      <c r="C191">
        <v>1</v>
      </c>
      <c r="D191">
        <f>SUMIFS(controle!G:G,controle!I:I,Produtos!B191,controle!C:C,"E")</f>
        <v>0</v>
      </c>
      <c r="E191">
        <f>SUMIFS(controle!G:G,controle!I:I,Produtos!B191,controle!C:C,"S")</f>
        <v>0</v>
      </c>
      <c r="F191">
        <f>Tabela1[[#This Row],[estoque inicial]]+Tabela1[[#This Row],[entradas]]-Tabela1[[#This Row],[saidas]]</f>
        <v>1</v>
      </c>
      <c r="G191">
        <v>0</v>
      </c>
      <c r="H191" t="s">
        <v>13</v>
      </c>
    </row>
    <row r="192" spans="1:8" x14ac:dyDescent="0.25">
      <c r="A192">
        <f t="shared" si="2"/>
        <v>191</v>
      </c>
      <c r="B192" t="s">
        <v>98</v>
      </c>
      <c r="C192">
        <v>12</v>
      </c>
      <c r="D192">
        <f>SUMIFS(controle!G:G,controle!I:I,Produtos!B192,controle!C:C,"E")</f>
        <v>0</v>
      </c>
      <c r="E192">
        <f>SUMIFS(controle!G:G,controle!I:I,Produtos!B192,controle!C:C,"S")</f>
        <v>0</v>
      </c>
      <c r="F192">
        <f>Tabela1[[#This Row],[estoque inicial]]+Tabela1[[#This Row],[entradas]]-Tabela1[[#This Row],[saidas]]</f>
        <v>12</v>
      </c>
      <c r="G192">
        <v>0</v>
      </c>
      <c r="H192" t="s">
        <v>13</v>
      </c>
    </row>
    <row r="193" spans="1:8" x14ac:dyDescent="0.25">
      <c r="A193">
        <f t="shared" si="2"/>
        <v>192</v>
      </c>
      <c r="B193" t="s">
        <v>100</v>
      </c>
      <c r="C193">
        <v>1</v>
      </c>
      <c r="D193">
        <f>SUMIFS(controle!G:G,controle!I:I,Produtos!B193,controle!C:C,"E")</f>
        <v>0</v>
      </c>
      <c r="E193">
        <f>SUMIFS(controle!G:G,controle!I:I,Produtos!B193,controle!C:C,"S")</f>
        <v>0</v>
      </c>
      <c r="F193">
        <f>Tabela1[[#This Row],[estoque inicial]]+Tabela1[[#This Row],[entradas]]-Tabela1[[#This Row],[saidas]]</f>
        <v>1</v>
      </c>
      <c r="G193">
        <v>0</v>
      </c>
      <c r="H193" t="s">
        <v>13</v>
      </c>
    </row>
    <row r="194" spans="1:8" x14ac:dyDescent="0.25">
      <c r="A194">
        <f t="shared" si="2"/>
        <v>193</v>
      </c>
      <c r="B194" t="s">
        <v>104</v>
      </c>
      <c r="C194">
        <v>1</v>
      </c>
      <c r="D194">
        <f>SUMIFS(controle!G:G,controle!I:I,Produtos!B194,controle!C:C,"E")</f>
        <v>0</v>
      </c>
      <c r="E194">
        <f>SUMIFS(controle!G:G,controle!I:I,Produtos!B194,controle!C:C,"S")</f>
        <v>0</v>
      </c>
      <c r="F194">
        <f>Tabela1[[#This Row],[estoque inicial]]+Tabela1[[#This Row],[entradas]]-Tabela1[[#This Row],[saidas]]</f>
        <v>1</v>
      </c>
      <c r="G194">
        <v>0</v>
      </c>
      <c r="H194" t="s">
        <v>13</v>
      </c>
    </row>
    <row r="195" spans="1:8" x14ac:dyDescent="0.25">
      <c r="A195">
        <f t="shared" si="2"/>
        <v>194</v>
      </c>
      <c r="B195" t="s">
        <v>106</v>
      </c>
      <c r="C195">
        <v>2</v>
      </c>
      <c r="D195">
        <f>SUMIFS(controle!G:G,controle!I:I,Produtos!B195,controle!C:C,"E")</f>
        <v>0</v>
      </c>
      <c r="E195">
        <f>SUMIFS(controle!G:G,controle!I:I,Produtos!B195,controle!C:C,"S")</f>
        <v>0</v>
      </c>
      <c r="F195">
        <f>Tabela1[[#This Row],[estoque inicial]]+Tabela1[[#This Row],[entradas]]-Tabela1[[#This Row],[saidas]]</f>
        <v>2</v>
      </c>
      <c r="G195">
        <v>0</v>
      </c>
      <c r="H195" t="s">
        <v>13</v>
      </c>
    </row>
    <row r="196" spans="1:8" x14ac:dyDescent="0.25">
      <c r="A196">
        <f t="shared" ref="A196:A259" si="3">A195+1</f>
        <v>195</v>
      </c>
      <c r="B196" t="s">
        <v>109</v>
      </c>
      <c r="C196">
        <v>0</v>
      </c>
      <c r="D196">
        <f>SUMIFS(controle!G:G,controle!I:I,Produtos!B196,controle!C:C,"E")</f>
        <v>0</v>
      </c>
      <c r="E196">
        <f>SUMIFS(controle!G:G,controle!I:I,Produtos!B196,controle!C:C,"S")</f>
        <v>0</v>
      </c>
      <c r="F196">
        <f>Tabela1[[#This Row],[estoque inicial]]+Tabela1[[#This Row],[entradas]]-Tabela1[[#This Row],[saidas]]</f>
        <v>0</v>
      </c>
      <c r="G196">
        <v>0</v>
      </c>
      <c r="H196" t="s">
        <v>13</v>
      </c>
    </row>
    <row r="197" spans="1:8" x14ac:dyDescent="0.25">
      <c r="A197">
        <f t="shared" si="3"/>
        <v>196</v>
      </c>
      <c r="B197" t="s">
        <v>112</v>
      </c>
      <c r="C197">
        <v>2</v>
      </c>
      <c r="D197">
        <f>SUMIFS(controle!G:G,controle!I:I,Produtos!B197,controle!C:C,"E")</f>
        <v>0</v>
      </c>
      <c r="E197">
        <f>SUMIFS(controle!G:G,controle!I:I,Produtos!B197,controle!C:C,"S")</f>
        <v>0</v>
      </c>
      <c r="F197">
        <f>Tabela1[[#This Row],[estoque inicial]]+Tabela1[[#This Row],[entradas]]-Tabela1[[#This Row],[saidas]]</f>
        <v>2</v>
      </c>
      <c r="G197">
        <v>0</v>
      </c>
      <c r="H197" t="s">
        <v>13</v>
      </c>
    </row>
    <row r="198" spans="1:8" x14ac:dyDescent="0.25">
      <c r="A198">
        <f t="shared" si="3"/>
        <v>197</v>
      </c>
      <c r="B198" t="s">
        <v>115</v>
      </c>
      <c r="C198">
        <v>2</v>
      </c>
      <c r="D198">
        <f>SUMIFS(controle!G:G,controle!I:I,Produtos!B198,controle!C:C,"E")</f>
        <v>0</v>
      </c>
      <c r="E198">
        <f>SUMIFS(controle!G:G,controle!I:I,Produtos!B198,controle!C:C,"S")</f>
        <v>0</v>
      </c>
      <c r="F198">
        <f>Tabela1[[#This Row],[estoque inicial]]+Tabela1[[#This Row],[entradas]]-Tabela1[[#This Row],[saidas]]</f>
        <v>2</v>
      </c>
      <c r="G198">
        <v>0</v>
      </c>
      <c r="H198" t="s">
        <v>13</v>
      </c>
    </row>
    <row r="199" spans="1:8" x14ac:dyDescent="0.25">
      <c r="A199">
        <f t="shared" si="3"/>
        <v>198</v>
      </c>
      <c r="B199" t="s">
        <v>118</v>
      </c>
      <c r="C199">
        <v>2</v>
      </c>
      <c r="D199">
        <f>SUMIFS(controle!G:G,controle!I:I,Produtos!B199,controle!C:C,"E")</f>
        <v>0</v>
      </c>
      <c r="E199">
        <f>SUMIFS(controle!G:G,controle!I:I,Produtos!B199,controle!C:C,"S")</f>
        <v>0</v>
      </c>
      <c r="F199">
        <f>Tabela1[[#This Row],[estoque inicial]]+Tabela1[[#This Row],[entradas]]-Tabela1[[#This Row],[saidas]]</f>
        <v>2</v>
      </c>
      <c r="G199">
        <v>0</v>
      </c>
      <c r="H199" t="s">
        <v>13</v>
      </c>
    </row>
    <row r="200" spans="1:8" x14ac:dyDescent="0.25">
      <c r="A200">
        <f t="shared" si="3"/>
        <v>199</v>
      </c>
      <c r="B200" t="s">
        <v>121</v>
      </c>
      <c r="C200">
        <v>1</v>
      </c>
      <c r="D200">
        <f>SUMIFS(controle!G:G,controle!I:I,Produtos!B200,controle!C:C,"E")</f>
        <v>0</v>
      </c>
      <c r="E200">
        <f>SUMIFS(controle!G:G,controle!I:I,Produtos!B200,controle!C:C,"S")</f>
        <v>0</v>
      </c>
      <c r="F200">
        <f>Tabela1[[#This Row],[estoque inicial]]+Tabela1[[#This Row],[entradas]]-Tabela1[[#This Row],[saidas]]</f>
        <v>1</v>
      </c>
      <c r="G200">
        <v>0</v>
      </c>
      <c r="H200" t="s">
        <v>13</v>
      </c>
    </row>
    <row r="201" spans="1:8" x14ac:dyDescent="0.25">
      <c r="A201">
        <f t="shared" si="3"/>
        <v>200</v>
      </c>
      <c r="B201" t="s">
        <v>124</v>
      </c>
      <c r="C201">
        <v>1</v>
      </c>
      <c r="D201">
        <f>SUMIFS(controle!G:G,controle!I:I,Produtos!B201,controle!C:C,"E")</f>
        <v>0</v>
      </c>
      <c r="E201">
        <f>SUMIFS(controle!G:G,controle!I:I,Produtos!B201,controle!C:C,"S")</f>
        <v>0</v>
      </c>
      <c r="F201">
        <f>Tabela1[[#This Row],[estoque inicial]]+Tabela1[[#This Row],[entradas]]-Tabela1[[#This Row],[saidas]]</f>
        <v>1</v>
      </c>
      <c r="G201">
        <v>0</v>
      </c>
      <c r="H201" t="s">
        <v>13</v>
      </c>
    </row>
    <row r="202" spans="1:8" x14ac:dyDescent="0.25">
      <c r="A202">
        <f t="shared" si="3"/>
        <v>201</v>
      </c>
      <c r="B202" t="s">
        <v>127</v>
      </c>
      <c r="C202">
        <v>1</v>
      </c>
      <c r="D202">
        <f>SUMIFS(controle!G:G,controle!I:I,Produtos!B202,controle!C:C,"E")</f>
        <v>0</v>
      </c>
      <c r="E202">
        <f>SUMIFS(controle!G:G,controle!I:I,Produtos!B202,controle!C:C,"S")</f>
        <v>0</v>
      </c>
      <c r="F202">
        <f>Tabela1[[#This Row],[estoque inicial]]+Tabela1[[#This Row],[entradas]]-Tabela1[[#This Row],[saidas]]</f>
        <v>1</v>
      </c>
      <c r="G202">
        <v>0</v>
      </c>
      <c r="H202" t="s">
        <v>13</v>
      </c>
    </row>
    <row r="203" spans="1:8" x14ac:dyDescent="0.25">
      <c r="A203">
        <f t="shared" si="3"/>
        <v>202</v>
      </c>
      <c r="B203" t="s">
        <v>129</v>
      </c>
      <c r="C203">
        <v>1</v>
      </c>
      <c r="D203">
        <f>SUMIFS(controle!G:G,controle!I:I,Produtos!B203,controle!C:C,"E")</f>
        <v>0</v>
      </c>
      <c r="E203">
        <f>SUMIFS(controle!G:G,controle!I:I,Produtos!B203,controle!C:C,"S")</f>
        <v>0</v>
      </c>
      <c r="F203">
        <f>Tabela1[[#This Row],[estoque inicial]]+Tabela1[[#This Row],[entradas]]-Tabela1[[#This Row],[saidas]]</f>
        <v>1</v>
      </c>
      <c r="G203">
        <v>0</v>
      </c>
      <c r="H203" t="s">
        <v>13</v>
      </c>
    </row>
    <row r="204" spans="1:8" x14ac:dyDescent="0.25">
      <c r="A204">
        <f t="shared" si="3"/>
        <v>203</v>
      </c>
      <c r="B204" t="s">
        <v>133</v>
      </c>
      <c r="C204">
        <v>1</v>
      </c>
      <c r="D204">
        <f>SUMIFS(controle!G:G,controle!I:I,Produtos!B204,controle!C:C,"E")</f>
        <v>0</v>
      </c>
      <c r="E204">
        <f>SUMIFS(controle!G:G,controle!I:I,Produtos!B204,controle!C:C,"S")</f>
        <v>0</v>
      </c>
      <c r="F204">
        <f>Tabela1[[#This Row],[estoque inicial]]+Tabela1[[#This Row],[entradas]]-Tabela1[[#This Row],[saidas]]</f>
        <v>1</v>
      </c>
      <c r="G204">
        <v>0</v>
      </c>
      <c r="H204" t="s">
        <v>13</v>
      </c>
    </row>
    <row r="205" spans="1:8" x14ac:dyDescent="0.25">
      <c r="A205">
        <f t="shared" si="3"/>
        <v>204</v>
      </c>
      <c r="B205" t="s">
        <v>137</v>
      </c>
      <c r="C205">
        <v>1</v>
      </c>
      <c r="D205">
        <f>SUMIFS(controle!G:G,controle!I:I,Produtos!B205,controle!C:C,"E")</f>
        <v>0</v>
      </c>
      <c r="E205">
        <f>SUMIFS(controle!G:G,controle!I:I,Produtos!B205,controle!C:C,"S")</f>
        <v>0</v>
      </c>
      <c r="F205">
        <f>Tabela1[[#This Row],[estoque inicial]]+Tabela1[[#This Row],[entradas]]-Tabela1[[#This Row],[saidas]]</f>
        <v>1</v>
      </c>
      <c r="G205">
        <v>0</v>
      </c>
      <c r="H205" t="s">
        <v>13</v>
      </c>
    </row>
    <row r="206" spans="1:8" x14ac:dyDescent="0.25">
      <c r="A206">
        <f t="shared" si="3"/>
        <v>205</v>
      </c>
      <c r="B206" t="s">
        <v>141</v>
      </c>
      <c r="C206">
        <v>1</v>
      </c>
      <c r="D206">
        <f>SUMIFS(controle!G:G,controle!I:I,Produtos!B206,controle!C:C,"E")</f>
        <v>0</v>
      </c>
      <c r="E206">
        <f>SUMIFS(controle!G:G,controle!I:I,Produtos!B206,controle!C:C,"S")</f>
        <v>0</v>
      </c>
      <c r="F206">
        <f>Tabela1[[#This Row],[estoque inicial]]+Tabela1[[#This Row],[entradas]]-Tabela1[[#This Row],[saidas]]</f>
        <v>1</v>
      </c>
      <c r="G206">
        <v>0</v>
      </c>
      <c r="H206" t="s">
        <v>13</v>
      </c>
    </row>
    <row r="207" spans="1:8" x14ac:dyDescent="0.25">
      <c r="A207">
        <f t="shared" si="3"/>
        <v>206</v>
      </c>
      <c r="B207" t="s">
        <v>145</v>
      </c>
      <c r="C207">
        <v>0</v>
      </c>
      <c r="D207">
        <f>SUMIFS(controle!G:G,controle!I:I,Produtos!B207,controle!C:C,"E")</f>
        <v>0</v>
      </c>
      <c r="E207">
        <f>SUMIFS(controle!G:G,controle!I:I,Produtos!B207,controle!C:C,"S")</f>
        <v>0</v>
      </c>
      <c r="F207">
        <f>Tabela1[[#This Row],[estoque inicial]]+Tabela1[[#This Row],[entradas]]-Tabela1[[#This Row],[saidas]]</f>
        <v>0</v>
      </c>
      <c r="G207">
        <v>0</v>
      </c>
      <c r="H207" t="s">
        <v>13</v>
      </c>
    </row>
    <row r="208" spans="1:8" x14ac:dyDescent="0.25">
      <c r="A208">
        <f t="shared" si="3"/>
        <v>207</v>
      </c>
      <c r="B208" t="s">
        <v>148</v>
      </c>
      <c r="C208">
        <v>1</v>
      </c>
      <c r="D208">
        <f>SUMIFS(controle!G:G,controle!I:I,Produtos!B208,controle!C:C,"E")</f>
        <v>0</v>
      </c>
      <c r="E208">
        <f>SUMIFS(controle!G:G,controle!I:I,Produtos!B208,controle!C:C,"S")</f>
        <v>0</v>
      </c>
      <c r="F208">
        <f>Tabela1[[#This Row],[estoque inicial]]+Tabela1[[#This Row],[entradas]]-Tabela1[[#This Row],[saidas]]</f>
        <v>1</v>
      </c>
      <c r="G208">
        <v>0</v>
      </c>
      <c r="H208" t="s">
        <v>13</v>
      </c>
    </row>
    <row r="209" spans="1:8" x14ac:dyDescent="0.25">
      <c r="A209">
        <f t="shared" si="3"/>
        <v>208</v>
      </c>
      <c r="B209" t="s">
        <v>152</v>
      </c>
      <c r="C209">
        <v>1</v>
      </c>
      <c r="D209">
        <f>SUMIFS(controle!G:G,controle!I:I,Produtos!B209,controle!C:C,"E")</f>
        <v>0</v>
      </c>
      <c r="E209">
        <f>SUMIFS(controle!G:G,controle!I:I,Produtos!B209,controle!C:C,"S")</f>
        <v>0</v>
      </c>
      <c r="F209">
        <f>Tabela1[[#This Row],[estoque inicial]]+Tabela1[[#This Row],[entradas]]-Tabela1[[#This Row],[saidas]]</f>
        <v>1</v>
      </c>
      <c r="G209">
        <v>0</v>
      </c>
      <c r="H209" t="s">
        <v>13</v>
      </c>
    </row>
    <row r="210" spans="1:8" x14ac:dyDescent="0.25">
      <c r="A210">
        <f t="shared" si="3"/>
        <v>209</v>
      </c>
      <c r="B210" t="s">
        <v>517</v>
      </c>
      <c r="C210">
        <v>3</v>
      </c>
      <c r="D210">
        <f>SUMIFS(controle!G:G,controle!I:I,Produtos!B210,controle!C:C,"E")</f>
        <v>0</v>
      </c>
      <c r="E210">
        <f>SUMIFS(controle!G:G,controle!I:I,Produtos!B210,controle!C:C,"S")</f>
        <v>0</v>
      </c>
      <c r="F210">
        <f>Tabela1[[#This Row],[estoque inicial]]+Tabela1[[#This Row],[entradas]]-Tabela1[[#This Row],[saidas]]</f>
        <v>3</v>
      </c>
      <c r="G210">
        <v>0</v>
      </c>
      <c r="H210" t="s">
        <v>13</v>
      </c>
    </row>
    <row r="211" spans="1:8" x14ac:dyDescent="0.25">
      <c r="A211">
        <f t="shared" si="3"/>
        <v>210</v>
      </c>
      <c r="B211" t="s">
        <v>159</v>
      </c>
      <c r="C211">
        <v>1</v>
      </c>
      <c r="D211">
        <f>SUMIFS(controle!G:G,controle!I:I,Produtos!B211,controle!C:C,"E")</f>
        <v>0</v>
      </c>
      <c r="E211">
        <f>SUMIFS(controle!G:G,controle!I:I,Produtos!B211,controle!C:C,"S")</f>
        <v>0</v>
      </c>
      <c r="F211">
        <f>Tabela1[[#This Row],[estoque inicial]]+Tabela1[[#This Row],[entradas]]-Tabela1[[#This Row],[saidas]]</f>
        <v>1</v>
      </c>
      <c r="G211">
        <v>0</v>
      </c>
      <c r="H211" t="s">
        <v>13</v>
      </c>
    </row>
    <row r="212" spans="1:8" x14ac:dyDescent="0.25">
      <c r="A212">
        <f t="shared" si="3"/>
        <v>211</v>
      </c>
      <c r="B212" t="s">
        <v>163</v>
      </c>
      <c r="C212">
        <v>1</v>
      </c>
      <c r="D212">
        <f>SUMIFS(controle!G:G,controle!I:I,Produtos!B212,controle!C:C,"E")</f>
        <v>0</v>
      </c>
      <c r="E212">
        <f>SUMIFS(controle!G:G,controle!I:I,Produtos!B212,controle!C:C,"S")</f>
        <v>0</v>
      </c>
      <c r="F212">
        <f>Tabela1[[#This Row],[estoque inicial]]+Tabela1[[#This Row],[entradas]]-Tabela1[[#This Row],[saidas]]</f>
        <v>1</v>
      </c>
      <c r="G212">
        <v>0</v>
      </c>
      <c r="H212" t="s">
        <v>13</v>
      </c>
    </row>
    <row r="213" spans="1:8" x14ac:dyDescent="0.25">
      <c r="A213">
        <f t="shared" si="3"/>
        <v>212</v>
      </c>
      <c r="B213" t="s">
        <v>166</v>
      </c>
      <c r="C213">
        <v>1</v>
      </c>
      <c r="D213">
        <f>SUMIFS(controle!G:G,controle!I:I,Produtos!B213,controle!C:C,"E")</f>
        <v>0</v>
      </c>
      <c r="E213">
        <f>SUMIFS(controle!G:G,controle!I:I,Produtos!B213,controle!C:C,"S")</f>
        <v>0</v>
      </c>
      <c r="F213">
        <f>Tabela1[[#This Row],[estoque inicial]]+Tabela1[[#This Row],[entradas]]-Tabela1[[#This Row],[saidas]]</f>
        <v>1</v>
      </c>
      <c r="G213">
        <v>0</v>
      </c>
      <c r="H213" t="s">
        <v>13</v>
      </c>
    </row>
    <row r="214" spans="1:8" x14ac:dyDescent="0.25">
      <c r="A214">
        <f t="shared" si="3"/>
        <v>213</v>
      </c>
      <c r="B214" t="s">
        <v>171</v>
      </c>
      <c r="C214">
        <v>1</v>
      </c>
      <c r="D214">
        <f>SUMIFS(controle!G:G,controle!I:I,Produtos!B214,controle!C:C,"E")</f>
        <v>0</v>
      </c>
      <c r="E214">
        <f>SUMIFS(controle!G:G,controle!I:I,Produtos!B214,controle!C:C,"S")</f>
        <v>0</v>
      </c>
      <c r="F214">
        <f>Tabela1[[#This Row],[estoque inicial]]+Tabela1[[#This Row],[entradas]]-Tabela1[[#This Row],[saidas]]</f>
        <v>1</v>
      </c>
      <c r="G214">
        <v>0</v>
      </c>
      <c r="H214" t="s">
        <v>13</v>
      </c>
    </row>
    <row r="215" spans="1:8" x14ac:dyDescent="0.25">
      <c r="A215">
        <f t="shared" si="3"/>
        <v>214</v>
      </c>
      <c r="B215" t="s">
        <v>174</v>
      </c>
      <c r="C215">
        <v>2</v>
      </c>
      <c r="D215">
        <f>SUMIFS(controle!G:G,controle!I:I,Produtos!B215,controle!C:C,"E")</f>
        <v>0</v>
      </c>
      <c r="E215">
        <f>SUMIFS(controle!G:G,controle!I:I,Produtos!B215,controle!C:C,"S")</f>
        <v>0</v>
      </c>
      <c r="F215">
        <f>Tabela1[[#This Row],[estoque inicial]]+Tabela1[[#This Row],[entradas]]-Tabela1[[#This Row],[saidas]]</f>
        <v>2</v>
      </c>
      <c r="G215">
        <v>0</v>
      </c>
      <c r="H215" t="s">
        <v>13</v>
      </c>
    </row>
    <row r="216" spans="1:8" x14ac:dyDescent="0.25">
      <c r="A216">
        <f t="shared" si="3"/>
        <v>215</v>
      </c>
      <c r="B216" t="s">
        <v>178</v>
      </c>
      <c r="C216">
        <v>1</v>
      </c>
      <c r="D216">
        <f>SUMIFS(controle!G:G,controle!I:I,Produtos!B216,controle!C:C,"E")</f>
        <v>0</v>
      </c>
      <c r="E216">
        <f>SUMIFS(controle!G:G,controle!I:I,Produtos!B216,controle!C:C,"S")</f>
        <v>0</v>
      </c>
      <c r="F216">
        <f>Tabela1[[#This Row],[estoque inicial]]+Tabela1[[#This Row],[entradas]]-Tabela1[[#This Row],[saidas]]</f>
        <v>1</v>
      </c>
      <c r="G216">
        <v>0</v>
      </c>
      <c r="H216" t="s">
        <v>13</v>
      </c>
    </row>
    <row r="217" spans="1:8" x14ac:dyDescent="0.25">
      <c r="A217">
        <f t="shared" si="3"/>
        <v>216</v>
      </c>
      <c r="B217" t="s">
        <v>181</v>
      </c>
      <c r="C217">
        <v>0</v>
      </c>
      <c r="D217">
        <f>SUMIFS(controle!G:G,controle!I:I,Produtos!B217,controle!C:C,"E")</f>
        <v>0</v>
      </c>
      <c r="E217">
        <f>SUMIFS(controle!G:G,controle!I:I,Produtos!B217,controle!C:C,"S")</f>
        <v>0</v>
      </c>
      <c r="F217">
        <f>Tabela1[[#This Row],[estoque inicial]]+Tabela1[[#This Row],[entradas]]-Tabela1[[#This Row],[saidas]]</f>
        <v>0</v>
      </c>
      <c r="G217">
        <v>0</v>
      </c>
      <c r="H217" t="s">
        <v>13</v>
      </c>
    </row>
    <row r="218" spans="1:8" x14ac:dyDescent="0.25">
      <c r="A218">
        <f t="shared" si="3"/>
        <v>217</v>
      </c>
      <c r="B218" t="s">
        <v>184</v>
      </c>
      <c r="C218">
        <v>1</v>
      </c>
      <c r="D218">
        <f>SUMIFS(controle!G:G,controle!I:I,Produtos!B218,controle!C:C,"E")</f>
        <v>0</v>
      </c>
      <c r="E218">
        <f>SUMIFS(controle!G:G,controle!I:I,Produtos!B218,controle!C:C,"S")</f>
        <v>0</v>
      </c>
      <c r="F218">
        <f>Tabela1[[#This Row],[estoque inicial]]+Tabela1[[#This Row],[entradas]]-Tabela1[[#This Row],[saidas]]</f>
        <v>1</v>
      </c>
      <c r="G218">
        <v>0</v>
      </c>
      <c r="H218" t="s">
        <v>13</v>
      </c>
    </row>
    <row r="219" spans="1:8" x14ac:dyDescent="0.25">
      <c r="A219">
        <f t="shared" si="3"/>
        <v>218</v>
      </c>
      <c r="B219" t="s">
        <v>187</v>
      </c>
      <c r="C219">
        <v>0</v>
      </c>
      <c r="D219">
        <f>SUMIFS(controle!G:G,controle!I:I,Produtos!B219,controle!C:C,"E")</f>
        <v>0</v>
      </c>
      <c r="E219">
        <f>SUMIFS(controle!G:G,controle!I:I,Produtos!B219,controle!C:C,"S")</f>
        <v>0</v>
      </c>
      <c r="F219">
        <f>Tabela1[[#This Row],[estoque inicial]]+Tabela1[[#This Row],[entradas]]-Tabela1[[#This Row],[saidas]]</f>
        <v>0</v>
      </c>
      <c r="G219">
        <v>0</v>
      </c>
      <c r="H219" t="s">
        <v>13</v>
      </c>
    </row>
    <row r="220" spans="1:8" x14ac:dyDescent="0.25">
      <c r="A220">
        <f t="shared" si="3"/>
        <v>219</v>
      </c>
      <c r="B220" t="s">
        <v>190</v>
      </c>
      <c r="C220">
        <v>1</v>
      </c>
      <c r="D220">
        <f>SUMIFS(controle!G:G,controle!I:I,Produtos!B220,controle!C:C,"E")</f>
        <v>0</v>
      </c>
      <c r="E220">
        <f>SUMIFS(controle!G:G,controle!I:I,Produtos!B220,controle!C:C,"S")</f>
        <v>0</v>
      </c>
      <c r="F220">
        <f>Tabela1[[#This Row],[estoque inicial]]+Tabela1[[#This Row],[entradas]]-Tabela1[[#This Row],[saidas]]</f>
        <v>1</v>
      </c>
      <c r="G220">
        <v>0</v>
      </c>
      <c r="H220" t="s">
        <v>13</v>
      </c>
    </row>
    <row r="221" spans="1:8" x14ac:dyDescent="0.25">
      <c r="A221">
        <f t="shared" si="3"/>
        <v>220</v>
      </c>
      <c r="B221" t="s">
        <v>193</v>
      </c>
      <c r="C221">
        <v>1</v>
      </c>
      <c r="D221">
        <f>SUMIFS(controle!G:G,controle!I:I,Produtos!B221,controle!C:C,"E")</f>
        <v>0</v>
      </c>
      <c r="E221">
        <f>SUMIFS(controle!G:G,controle!I:I,Produtos!B221,controle!C:C,"S")</f>
        <v>0</v>
      </c>
      <c r="F221">
        <f>Tabela1[[#This Row],[estoque inicial]]+Tabela1[[#This Row],[entradas]]-Tabela1[[#This Row],[saidas]]</f>
        <v>1</v>
      </c>
      <c r="G221">
        <v>0</v>
      </c>
      <c r="H221" t="s">
        <v>13</v>
      </c>
    </row>
    <row r="222" spans="1:8" x14ac:dyDescent="0.25">
      <c r="A222">
        <f t="shared" si="3"/>
        <v>221</v>
      </c>
      <c r="B222" t="s">
        <v>196</v>
      </c>
      <c r="C222">
        <v>1</v>
      </c>
      <c r="D222">
        <f>SUMIFS(controle!G:G,controle!I:I,Produtos!B222,controle!C:C,"E")</f>
        <v>0</v>
      </c>
      <c r="E222">
        <f>SUMIFS(controle!G:G,controle!I:I,Produtos!B222,controle!C:C,"S")</f>
        <v>0</v>
      </c>
      <c r="F222">
        <f>Tabela1[[#This Row],[estoque inicial]]+Tabela1[[#This Row],[entradas]]-Tabela1[[#This Row],[saidas]]</f>
        <v>1</v>
      </c>
      <c r="G222">
        <v>0</v>
      </c>
      <c r="H222" t="s">
        <v>13</v>
      </c>
    </row>
    <row r="223" spans="1:8" x14ac:dyDescent="0.25">
      <c r="A223">
        <f t="shared" si="3"/>
        <v>222</v>
      </c>
      <c r="B223" t="s">
        <v>199</v>
      </c>
      <c r="C223">
        <v>1</v>
      </c>
      <c r="D223">
        <f>SUMIFS(controle!G:G,controle!I:I,Produtos!B223,controle!C:C,"E")</f>
        <v>0</v>
      </c>
      <c r="E223">
        <f>SUMIFS(controle!G:G,controle!I:I,Produtos!B223,controle!C:C,"S")</f>
        <v>0</v>
      </c>
      <c r="F223">
        <f>Tabela1[[#This Row],[estoque inicial]]+Tabela1[[#This Row],[entradas]]-Tabela1[[#This Row],[saidas]]</f>
        <v>1</v>
      </c>
      <c r="G223">
        <v>0</v>
      </c>
      <c r="H223" t="s">
        <v>13</v>
      </c>
    </row>
    <row r="224" spans="1:8" x14ac:dyDescent="0.25">
      <c r="A224">
        <f t="shared" si="3"/>
        <v>223</v>
      </c>
      <c r="B224" t="s">
        <v>212</v>
      </c>
      <c r="C224">
        <v>1</v>
      </c>
      <c r="D224">
        <f>SUMIFS(controle!G:G,controle!I:I,Produtos!B224,controle!C:C,"E")</f>
        <v>0</v>
      </c>
      <c r="E224">
        <f>SUMIFS(controle!G:G,controle!I:I,Produtos!B224,controle!C:C,"S")</f>
        <v>0</v>
      </c>
      <c r="F224">
        <f>Tabela1[[#This Row],[estoque inicial]]+Tabela1[[#This Row],[entradas]]-Tabela1[[#This Row],[saidas]]</f>
        <v>1</v>
      </c>
      <c r="G224">
        <v>0</v>
      </c>
      <c r="H224" t="s">
        <v>13</v>
      </c>
    </row>
    <row r="225" spans="1:8" x14ac:dyDescent="0.25">
      <c r="A225">
        <f t="shared" si="3"/>
        <v>224</v>
      </c>
      <c r="B225" t="s">
        <v>215</v>
      </c>
      <c r="C225">
        <v>4</v>
      </c>
      <c r="D225">
        <f>SUMIFS(controle!G:G,controle!I:I,Produtos!B225,controle!C:C,"E")</f>
        <v>0</v>
      </c>
      <c r="E225">
        <f>SUMIFS(controle!G:G,controle!I:I,Produtos!B225,controle!C:C,"S")</f>
        <v>0</v>
      </c>
      <c r="F225">
        <f>Tabela1[[#This Row],[estoque inicial]]+Tabela1[[#This Row],[entradas]]-Tabela1[[#This Row],[saidas]]</f>
        <v>4</v>
      </c>
      <c r="G225">
        <v>0</v>
      </c>
      <c r="H225" t="s">
        <v>13</v>
      </c>
    </row>
    <row r="226" spans="1:8" x14ac:dyDescent="0.25">
      <c r="A226">
        <f t="shared" si="3"/>
        <v>225</v>
      </c>
      <c r="B226" t="s">
        <v>218</v>
      </c>
      <c r="C226">
        <v>1</v>
      </c>
      <c r="D226">
        <f>SUMIFS(controle!G:G,controle!I:I,Produtos!B226,controle!C:C,"E")</f>
        <v>0</v>
      </c>
      <c r="E226">
        <f>SUMIFS(controle!G:G,controle!I:I,Produtos!B226,controle!C:C,"S")</f>
        <v>0</v>
      </c>
      <c r="F226">
        <f>Tabela1[[#This Row],[estoque inicial]]+Tabela1[[#This Row],[entradas]]-Tabela1[[#This Row],[saidas]]</f>
        <v>1</v>
      </c>
      <c r="G226">
        <v>0</v>
      </c>
      <c r="H226" t="s">
        <v>13</v>
      </c>
    </row>
    <row r="227" spans="1:8" x14ac:dyDescent="0.25">
      <c r="A227">
        <f t="shared" si="3"/>
        <v>226</v>
      </c>
      <c r="B227" t="s">
        <v>221</v>
      </c>
      <c r="C227">
        <v>1</v>
      </c>
      <c r="D227">
        <f>SUMIFS(controle!G:G,controle!I:I,Produtos!B227,controle!C:C,"E")</f>
        <v>0</v>
      </c>
      <c r="E227">
        <f>SUMIFS(controle!G:G,controle!I:I,Produtos!B227,controle!C:C,"S")</f>
        <v>0</v>
      </c>
      <c r="F227">
        <f>Tabela1[[#This Row],[estoque inicial]]+Tabela1[[#This Row],[entradas]]-Tabela1[[#This Row],[saidas]]</f>
        <v>1</v>
      </c>
      <c r="G227">
        <v>0</v>
      </c>
      <c r="H227" t="s">
        <v>13</v>
      </c>
    </row>
    <row r="228" spans="1:8" x14ac:dyDescent="0.25">
      <c r="A228">
        <f t="shared" si="3"/>
        <v>227</v>
      </c>
      <c r="B228" t="s">
        <v>224</v>
      </c>
      <c r="C228">
        <v>1</v>
      </c>
      <c r="D228">
        <f>SUMIFS(controle!G:G,controle!I:I,Produtos!B228,controle!C:C,"E")</f>
        <v>0</v>
      </c>
      <c r="E228">
        <f>SUMIFS(controle!G:G,controle!I:I,Produtos!B228,controle!C:C,"S")</f>
        <v>0</v>
      </c>
      <c r="F228">
        <f>Tabela1[[#This Row],[estoque inicial]]+Tabela1[[#This Row],[entradas]]-Tabela1[[#This Row],[saidas]]</f>
        <v>1</v>
      </c>
      <c r="G228">
        <v>0</v>
      </c>
      <c r="H228" t="s">
        <v>13</v>
      </c>
    </row>
    <row r="229" spans="1:8" x14ac:dyDescent="0.25">
      <c r="A229">
        <f t="shared" si="3"/>
        <v>228</v>
      </c>
      <c r="B229" t="s">
        <v>227</v>
      </c>
      <c r="C229">
        <v>1</v>
      </c>
      <c r="D229">
        <f>SUMIFS(controle!G:G,controle!I:I,Produtos!B229,controle!C:C,"E")</f>
        <v>0</v>
      </c>
      <c r="E229">
        <f>SUMIFS(controle!G:G,controle!I:I,Produtos!B229,controle!C:C,"S")</f>
        <v>0</v>
      </c>
      <c r="F229">
        <f>Tabela1[[#This Row],[estoque inicial]]+Tabela1[[#This Row],[entradas]]-Tabela1[[#This Row],[saidas]]</f>
        <v>1</v>
      </c>
      <c r="G229">
        <v>0</v>
      </c>
      <c r="H229" t="s">
        <v>13</v>
      </c>
    </row>
    <row r="230" spans="1:8" x14ac:dyDescent="0.25">
      <c r="A230">
        <f t="shared" si="3"/>
        <v>229</v>
      </c>
      <c r="B230" t="s">
        <v>230</v>
      </c>
      <c r="C230">
        <v>1</v>
      </c>
      <c r="D230">
        <f>SUMIFS(controle!G:G,controle!I:I,Produtos!B230,controle!C:C,"E")</f>
        <v>0</v>
      </c>
      <c r="E230">
        <f>SUMIFS(controle!G:G,controle!I:I,Produtos!B230,controle!C:C,"S")</f>
        <v>0</v>
      </c>
      <c r="F230">
        <f>Tabela1[[#This Row],[estoque inicial]]+Tabela1[[#This Row],[entradas]]-Tabela1[[#This Row],[saidas]]</f>
        <v>1</v>
      </c>
      <c r="G230">
        <v>0</v>
      </c>
      <c r="H230" t="s">
        <v>13</v>
      </c>
    </row>
    <row r="231" spans="1:8" x14ac:dyDescent="0.25">
      <c r="A231">
        <f t="shared" si="3"/>
        <v>230</v>
      </c>
      <c r="B231" t="s">
        <v>233</v>
      </c>
      <c r="C231">
        <v>1</v>
      </c>
      <c r="D231">
        <f>SUMIFS(controle!G:G,controle!I:I,Produtos!B231,controle!C:C,"E")</f>
        <v>0</v>
      </c>
      <c r="E231">
        <f>SUMIFS(controle!G:G,controle!I:I,Produtos!B231,controle!C:C,"S")</f>
        <v>0</v>
      </c>
      <c r="F231">
        <f>Tabela1[[#This Row],[estoque inicial]]+Tabela1[[#This Row],[entradas]]-Tabela1[[#This Row],[saidas]]</f>
        <v>1</v>
      </c>
      <c r="G231">
        <v>0</v>
      </c>
      <c r="H231" t="s">
        <v>13</v>
      </c>
    </row>
    <row r="232" spans="1:8" x14ac:dyDescent="0.25">
      <c r="A232">
        <f t="shared" si="3"/>
        <v>231</v>
      </c>
      <c r="B232" t="s">
        <v>236</v>
      </c>
      <c r="C232">
        <v>1</v>
      </c>
      <c r="D232">
        <f>SUMIFS(controle!G:G,controle!I:I,Produtos!B232,controle!C:C,"E")</f>
        <v>0</v>
      </c>
      <c r="E232">
        <f>SUMIFS(controle!G:G,controle!I:I,Produtos!B232,controle!C:C,"S")</f>
        <v>0</v>
      </c>
      <c r="F232">
        <f>Tabela1[[#This Row],[estoque inicial]]+Tabela1[[#This Row],[entradas]]-Tabela1[[#This Row],[saidas]]</f>
        <v>1</v>
      </c>
      <c r="G232">
        <v>0</v>
      </c>
      <c r="H232" t="s">
        <v>13</v>
      </c>
    </row>
    <row r="233" spans="1:8" x14ac:dyDescent="0.25">
      <c r="A233">
        <f t="shared" si="3"/>
        <v>232</v>
      </c>
      <c r="B233" t="s">
        <v>239</v>
      </c>
      <c r="C233">
        <v>1</v>
      </c>
      <c r="D233">
        <f>SUMIFS(controle!G:G,controle!I:I,Produtos!B233,controle!C:C,"E")</f>
        <v>0</v>
      </c>
      <c r="E233">
        <f>SUMIFS(controle!G:G,controle!I:I,Produtos!B233,controle!C:C,"S")</f>
        <v>0</v>
      </c>
      <c r="F233">
        <f>Tabela1[[#This Row],[estoque inicial]]+Tabela1[[#This Row],[entradas]]-Tabela1[[#This Row],[saidas]]</f>
        <v>1</v>
      </c>
      <c r="G233">
        <v>0</v>
      </c>
      <c r="H233" t="s">
        <v>13</v>
      </c>
    </row>
    <row r="234" spans="1:8" x14ac:dyDescent="0.25">
      <c r="A234">
        <f t="shared" si="3"/>
        <v>233</v>
      </c>
      <c r="B234" t="s">
        <v>252</v>
      </c>
      <c r="C234">
        <v>1</v>
      </c>
      <c r="D234">
        <f>SUMIFS(controle!G:G,controle!I:I,Produtos!B234,controle!C:C,"E")</f>
        <v>0</v>
      </c>
      <c r="E234">
        <f>SUMIFS(controle!G:G,controle!I:I,Produtos!B234,controle!C:C,"S")</f>
        <v>0</v>
      </c>
      <c r="F234">
        <f>Tabela1[[#This Row],[estoque inicial]]+Tabela1[[#This Row],[entradas]]-Tabela1[[#This Row],[saidas]]</f>
        <v>1</v>
      </c>
      <c r="G234">
        <v>0</v>
      </c>
      <c r="H234" t="s">
        <v>13</v>
      </c>
    </row>
    <row r="235" spans="1:8" x14ac:dyDescent="0.25">
      <c r="A235">
        <f t="shared" si="3"/>
        <v>234</v>
      </c>
      <c r="B235" t="s">
        <v>255</v>
      </c>
      <c r="C235">
        <v>2</v>
      </c>
      <c r="D235">
        <f>SUMIFS(controle!G:G,controle!I:I,Produtos!B235,controle!C:C,"E")</f>
        <v>0</v>
      </c>
      <c r="E235">
        <f>SUMIFS(controle!G:G,controle!I:I,Produtos!B235,controle!C:C,"S")</f>
        <v>0</v>
      </c>
      <c r="F235">
        <f>Tabela1[[#This Row],[estoque inicial]]+Tabela1[[#This Row],[entradas]]-Tabela1[[#This Row],[saidas]]</f>
        <v>2</v>
      </c>
      <c r="G235">
        <v>0</v>
      </c>
      <c r="H235" t="s">
        <v>13</v>
      </c>
    </row>
    <row r="236" spans="1:8" x14ac:dyDescent="0.25">
      <c r="A236">
        <f t="shared" si="3"/>
        <v>235</v>
      </c>
      <c r="B236" t="s">
        <v>258</v>
      </c>
      <c r="C236">
        <v>1</v>
      </c>
      <c r="D236">
        <f>SUMIFS(controle!G:G,controle!I:I,Produtos!B236,controle!C:C,"E")</f>
        <v>0</v>
      </c>
      <c r="E236">
        <f>SUMIFS(controle!G:G,controle!I:I,Produtos!B236,controle!C:C,"S")</f>
        <v>0</v>
      </c>
      <c r="F236">
        <f>Tabela1[[#This Row],[estoque inicial]]+Tabela1[[#This Row],[entradas]]-Tabela1[[#This Row],[saidas]]</f>
        <v>1</v>
      </c>
      <c r="G236">
        <v>0</v>
      </c>
      <c r="H236" t="s">
        <v>13</v>
      </c>
    </row>
    <row r="237" spans="1:8" x14ac:dyDescent="0.25">
      <c r="A237">
        <f t="shared" si="3"/>
        <v>236</v>
      </c>
      <c r="B237" t="s">
        <v>261</v>
      </c>
      <c r="C237">
        <v>2</v>
      </c>
      <c r="D237">
        <f>SUMIFS(controle!G:G,controle!I:I,Produtos!B237,controle!C:C,"E")</f>
        <v>0</v>
      </c>
      <c r="E237">
        <f>SUMIFS(controle!G:G,controle!I:I,Produtos!B237,controle!C:C,"S")</f>
        <v>0</v>
      </c>
      <c r="F237">
        <f>Tabela1[[#This Row],[estoque inicial]]+Tabela1[[#This Row],[entradas]]-Tabela1[[#This Row],[saidas]]</f>
        <v>2</v>
      </c>
      <c r="G237">
        <v>0</v>
      </c>
      <c r="H237" t="s">
        <v>13</v>
      </c>
    </row>
    <row r="238" spans="1:8" x14ac:dyDescent="0.25">
      <c r="A238">
        <f t="shared" si="3"/>
        <v>237</v>
      </c>
      <c r="B238" t="s">
        <v>264</v>
      </c>
      <c r="C238">
        <v>1</v>
      </c>
      <c r="D238">
        <f>SUMIFS(controle!G:G,controle!I:I,Produtos!B238,controle!C:C,"E")</f>
        <v>0</v>
      </c>
      <c r="E238">
        <f>SUMIFS(controle!G:G,controle!I:I,Produtos!B238,controle!C:C,"S")</f>
        <v>0</v>
      </c>
      <c r="F238">
        <f>Tabela1[[#This Row],[estoque inicial]]+Tabela1[[#This Row],[entradas]]-Tabela1[[#This Row],[saidas]]</f>
        <v>1</v>
      </c>
      <c r="G238">
        <v>0</v>
      </c>
      <c r="H238" t="s">
        <v>13</v>
      </c>
    </row>
    <row r="239" spans="1:8" x14ac:dyDescent="0.25">
      <c r="A239">
        <f t="shared" si="3"/>
        <v>238</v>
      </c>
      <c r="B239" t="s">
        <v>269</v>
      </c>
      <c r="C239">
        <v>2</v>
      </c>
      <c r="D239">
        <f>SUMIFS(controle!G:G,controle!I:I,Produtos!B239,controle!C:C,"E")</f>
        <v>0</v>
      </c>
      <c r="E239">
        <f>SUMIFS(controle!G:G,controle!I:I,Produtos!B239,controle!C:C,"S")</f>
        <v>0</v>
      </c>
      <c r="F239">
        <f>Tabela1[[#This Row],[estoque inicial]]+Tabela1[[#This Row],[entradas]]-Tabela1[[#This Row],[saidas]]</f>
        <v>2</v>
      </c>
      <c r="G239">
        <v>0</v>
      </c>
      <c r="H239" t="s">
        <v>13</v>
      </c>
    </row>
    <row r="240" spans="1:8" x14ac:dyDescent="0.25">
      <c r="A240">
        <f t="shared" si="3"/>
        <v>239</v>
      </c>
      <c r="B240" t="s">
        <v>272</v>
      </c>
      <c r="C240">
        <v>2</v>
      </c>
      <c r="D240">
        <f>SUMIFS(controle!G:G,controle!I:I,Produtos!B240,controle!C:C,"E")</f>
        <v>0</v>
      </c>
      <c r="E240">
        <f>SUMIFS(controle!G:G,controle!I:I,Produtos!B240,controle!C:C,"S")</f>
        <v>0</v>
      </c>
      <c r="F240">
        <f>Tabela1[[#This Row],[estoque inicial]]+Tabela1[[#This Row],[entradas]]-Tabela1[[#This Row],[saidas]]</f>
        <v>2</v>
      </c>
      <c r="G240">
        <v>0</v>
      </c>
      <c r="H240" t="s">
        <v>13</v>
      </c>
    </row>
    <row r="241" spans="1:8" x14ac:dyDescent="0.25">
      <c r="A241">
        <f t="shared" si="3"/>
        <v>240</v>
      </c>
      <c r="B241" t="s">
        <v>275</v>
      </c>
      <c r="C241">
        <v>2</v>
      </c>
      <c r="D241">
        <f>SUMIFS(controle!G:G,controle!I:I,Produtos!B241,controle!C:C,"E")</f>
        <v>0</v>
      </c>
      <c r="E241">
        <f>SUMIFS(controle!G:G,controle!I:I,Produtos!B241,controle!C:C,"S")</f>
        <v>0</v>
      </c>
      <c r="F241">
        <f>Tabela1[[#This Row],[estoque inicial]]+Tabela1[[#This Row],[entradas]]-Tabela1[[#This Row],[saidas]]</f>
        <v>2</v>
      </c>
      <c r="G241">
        <v>0</v>
      </c>
      <c r="H241" t="s">
        <v>13</v>
      </c>
    </row>
    <row r="242" spans="1:8" x14ac:dyDescent="0.25">
      <c r="A242">
        <f t="shared" si="3"/>
        <v>241</v>
      </c>
      <c r="B242" t="s">
        <v>278</v>
      </c>
      <c r="C242">
        <v>2</v>
      </c>
      <c r="D242">
        <f>SUMIFS(controle!G:G,controle!I:I,Produtos!B242,controle!C:C,"E")</f>
        <v>0</v>
      </c>
      <c r="E242">
        <f>SUMIFS(controle!G:G,controle!I:I,Produtos!B242,controle!C:C,"S")</f>
        <v>0</v>
      </c>
      <c r="F242">
        <f>Tabela1[[#This Row],[estoque inicial]]+Tabela1[[#This Row],[entradas]]-Tabela1[[#This Row],[saidas]]</f>
        <v>2</v>
      </c>
      <c r="G242">
        <v>0</v>
      </c>
      <c r="H242" t="s">
        <v>13</v>
      </c>
    </row>
    <row r="243" spans="1:8" x14ac:dyDescent="0.25">
      <c r="A243">
        <f t="shared" si="3"/>
        <v>242</v>
      </c>
      <c r="B243" t="s">
        <v>291</v>
      </c>
      <c r="C243">
        <v>2</v>
      </c>
      <c r="D243">
        <f>SUMIFS(controle!G:G,controle!I:I,Produtos!B243,controle!C:C,"E")</f>
        <v>0</v>
      </c>
      <c r="E243">
        <f>SUMIFS(controle!G:G,controle!I:I,Produtos!B243,controle!C:C,"S")</f>
        <v>0</v>
      </c>
      <c r="F243">
        <f>Tabela1[[#This Row],[estoque inicial]]+Tabela1[[#This Row],[entradas]]-Tabela1[[#This Row],[saidas]]</f>
        <v>2</v>
      </c>
      <c r="G243">
        <v>0</v>
      </c>
      <c r="H243" t="s">
        <v>13</v>
      </c>
    </row>
    <row r="244" spans="1:8" x14ac:dyDescent="0.25">
      <c r="A244">
        <f t="shared" si="3"/>
        <v>243</v>
      </c>
      <c r="B244" t="s">
        <v>294</v>
      </c>
      <c r="C244">
        <v>2</v>
      </c>
      <c r="D244">
        <f>SUMIFS(controle!G:G,controle!I:I,Produtos!B244,controle!C:C,"E")</f>
        <v>0</v>
      </c>
      <c r="E244">
        <f>SUMIFS(controle!G:G,controle!I:I,Produtos!B244,controle!C:C,"S")</f>
        <v>0</v>
      </c>
      <c r="F244">
        <f>Tabela1[[#This Row],[estoque inicial]]+Tabela1[[#This Row],[entradas]]-Tabela1[[#This Row],[saidas]]</f>
        <v>2</v>
      </c>
      <c r="G244">
        <v>0</v>
      </c>
      <c r="H244" t="s">
        <v>13</v>
      </c>
    </row>
    <row r="245" spans="1:8" x14ac:dyDescent="0.25">
      <c r="A245">
        <f t="shared" si="3"/>
        <v>244</v>
      </c>
      <c r="B245" t="s">
        <v>515</v>
      </c>
      <c r="D245">
        <f>SUMIFS(controle!G:G,controle!I:I,Produtos!B245,controle!C:C,"E")</f>
        <v>0</v>
      </c>
      <c r="E245">
        <f>SUMIFS(controle!G:G,controle!I:I,Produtos!B245,controle!C:C,"S")</f>
        <v>0</v>
      </c>
      <c r="F245">
        <f>Tabela1[[#This Row],[estoque inicial]]+Tabela1[[#This Row],[entradas]]-Tabela1[[#This Row],[saidas]]</f>
        <v>0</v>
      </c>
      <c r="G245">
        <v>0</v>
      </c>
      <c r="H245" t="s">
        <v>13</v>
      </c>
    </row>
    <row r="246" spans="1:8" x14ac:dyDescent="0.25">
      <c r="A246">
        <f t="shared" si="3"/>
        <v>245</v>
      </c>
      <c r="B246" t="s">
        <v>297</v>
      </c>
      <c r="C246">
        <v>2</v>
      </c>
      <c r="D246">
        <f>SUMIFS(controle!G:G,controle!I:I,Produtos!B246,controle!C:C,"E")</f>
        <v>0</v>
      </c>
      <c r="E246">
        <f>SUMIFS(controle!G:G,controle!I:I,Produtos!B246,controle!C:C,"S")</f>
        <v>0</v>
      </c>
      <c r="F246">
        <f>Tabela1[[#This Row],[estoque inicial]]+Tabela1[[#This Row],[entradas]]-Tabela1[[#This Row],[saidas]]</f>
        <v>2</v>
      </c>
      <c r="G246">
        <v>0</v>
      </c>
      <c r="H246" t="s">
        <v>13</v>
      </c>
    </row>
    <row r="247" spans="1:8" x14ac:dyDescent="0.25">
      <c r="A247">
        <f t="shared" si="3"/>
        <v>246</v>
      </c>
      <c r="B247" t="s">
        <v>300</v>
      </c>
      <c r="C247">
        <v>1</v>
      </c>
      <c r="D247">
        <f>SUMIFS(controle!G:G,controle!I:I,Produtos!B247,controle!C:C,"E")</f>
        <v>0</v>
      </c>
      <c r="E247">
        <f>SUMIFS(controle!G:G,controle!I:I,Produtos!B247,controle!C:C,"S")</f>
        <v>0</v>
      </c>
      <c r="F247">
        <f>Tabela1[[#This Row],[estoque inicial]]+Tabela1[[#This Row],[entradas]]-Tabela1[[#This Row],[saidas]]</f>
        <v>1</v>
      </c>
      <c r="G247">
        <v>0</v>
      </c>
      <c r="H247" t="s">
        <v>13</v>
      </c>
    </row>
    <row r="248" spans="1:8" x14ac:dyDescent="0.25">
      <c r="A248">
        <f t="shared" si="3"/>
        <v>247</v>
      </c>
      <c r="B248" t="s">
        <v>303</v>
      </c>
      <c r="D248">
        <f>SUMIFS(controle!G:G,controle!I:I,Produtos!B248,controle!C:C,"E")</f>
        <v>0</v>
      </c>
      <c r="E248">
        <f>SUMIFS(controle!G:G,controle!I:I,Produtos!B248,controle!C:C,"S")</f>
        <v>0</v>
      </c>
      <c r="F248">
        <f>Tabela1[[#This Row],[estoque inicial]]+Tabela1[[#This Row],[entradas]]-Tabela1[[#This Row],[saidas]]</f>
        <v>0</v>
      </c>
      <c r="G248">
        <v>0</v>
      </c>
      <c r="H248" t="s">
        <v>13</v>
      </c>
    </row>
    <row r="249" spans="1:8" x14ac:dyDescent="0.25">
      <c r="A249">
        <f t="shared" si="3"/>
        <v>248</v>
      </c>
      <c r="B249" t="s">
        <v>306</v>
      </c>
      <c r="C249">
        <v>1</v>
      </c>
      <c r="D249">
        <f>SUMIFS(controle!G:G,controle!I:I,Produtos!B249,controle!C:C,"E")</f>
        <v>0</v>
      </c>
      <c r="E249">
        <f>SUMIFS(controle!G:G,controle!I:I,Produtos!B249,controle!C:C,"S")</f>
        <v>0</v>
      </c>
      <c r="F249">
        <f>Tabela1[[#This Row],[estoque inicial]]+Tabela1[[#This Row],[entradas]]-Tabela1[[#This Row],[saidas]]</f>
        <v>1</v>
      </c>
      <c r="G249">
        <v>0</v>
      </c>
      <c r="H249" t="s">
        <v>13</v>
      </c>
    </row>
    <row r="250" spans="1:8" x14ac:dyDescent="0.25">
      <c r="A250">
        <f t="shared" si="3"/>
        <v>249</v>
      </c>
      <c r="B250" t="s">
        <v>309</v>
      </c>
      <c r="C250">
        <v>1</v>
      </c>
      <c r="D250">
        <f>SUMIFS(controle!G:G,controle!I:I,Produtos!B250,controle!C:C,"E")</f>
        <v>0</v>
      </c>
      <c r="E250">
        <f>SUMIFS(controle!G:G,controle!I:I,Produtos!B250,controle!C:C,"S")</f>
        <v>0</v>
      </c>
      <c r="F250">
        <f>Tabela1[[#This Row],[estoque inicial]]+Tabela1[[#This Row],[entradas]]-Tabela1[[#This Row],[saidas]]</f>
        <v>1</v>
      </c>
      <c r="G250">
        <v>0</v>
      </c>
      <c r="H250" t="s">
        <v>13</v>
      </c>
    </row>
    <row r="251" spans="1:8" x14ac:dyDescent="0.25">
      <c r="A251">
        <f t="shared" si="3"/>
        <v>250</v>
      </c>
      <c r="B251" t="s">
        <v>312</v>
      </c>
      <c r="C251">
        <v>9</v>
      </c>
      <c r="D251">
        <f>SUMIFS(controle!G:G,controle!I:I,Produtos!B251,controle!C:C,"E")</f>
        <v>0</v>
      </c>
      <c r="E251">
        <f>SUMIFS(controle!G:G,controle!I:I,Produtos!B251,controle!C:C,"S")</f>
        <v>0</v>
      </c>
      <c r="F251">
        <f>Tabela1[[#This Row],[estoque inicial]]+Tabela1[[#This Row],[entradas]]-Tabela1[[#This Row],[saidas]]</f>
        <v>9</v>
      </c>
      <c r="G251">
        <v>0</v>
      </c>
      <c r="H251" t="s">
        <v>13</v>
      </c>
    </row>
    <row r="252" spans="1:8" x14ac:dyDescent="0.25">
      <c r="A252">
        <f t="shared" si="3"/>
        <v>251</v>
      </c>
      <c r="B252" t="s">
        <v>315</v>
      </c>
      <c r="C252">
        <v>1</v>
      </c>
      <c r="D252">
        <f>SUMIFS(controle!G:G,controle!I:I,Produtos!B252,controle!C:C,"E")</f>
        <v>0</v>
      </c>
      <c r="E252">
        <f>SUMIFS(controle!G:G,controle!I:I,Produtos!B252,controle!C:C,"S")</f>
        <v>0</v>
      </c>
      <c r="F252">
        <f>Tabela1[[#This Row],[estoque inicial]]+Tabela1[[#This Row],[entradas]]-Tabela1[[#This Row],[saidas]]</f>
        <v>1</v>
      </c>
      <c r="G252">
        <v>0</v>
      </c>
      <c r="H252" t="s">
        <v>13</v>
      </c>
    </row>
    <row r="253" spans="1:8" x14ac:dyDescent="0.25">
      <c r="A253">
        <f t="shared" si="3"/>
        <v>252</v>
      </c>
      <c r="B253" t="s">
        <v>317</v>
      </c>
      <c r="C253">
        <v>1</v>
      </c>
      <c r="D253">
        <f>SUMIFS(controle!G:G,controle!I:I,Produtos!B253,controle!C:C,"E")</f>
        <v>0</v>
      </c>
      <c r="E253">
        <f>SUMIFS(controle!G:G,controle!I:I,Produtos!B253,controle!C:C,"S")</f>
        <v>0</v>
      </c>
      <c r="F253">
        <f>Tabela1[[#This Row],[estoque inicial]]+Tabela1[[#This Row],[entradas]]-Tabela1[[#This Row],[saidas]]</f>
        <v>1</v>
      </c>
      <c r="G253">
        <v>0</v>
      </c>
      <c r="H253" t="s">
        <v>13</v>
      </c>
    </row>
    <row r="254" spans="1:8" x14ac:dyDescent="0.25">
      <c r="A254">
        <f t="shared" si="3"/>
        <v>253</v>
      </c>
      <c r="B254" t="s">
        <v>330</v>
      </c>
      <c r="C254">
        <v>0</v>
      </c>
      <c r="D254">
        <f>SUMIFS(controle!G:G,controle!I:I,Produtos!B254,controle!C:C,"E")</f>
        <v>0</v>
      </c>
      <c r="E254">
        <f>SUMIFS(controle!G:G,controle!I:I,Produtos!B254,controle!C:C,"S")</f>
        <v>0</v>
      </c>
      <c r="F254">
        <f>Tabela1[[#This Row],[estoque inicial]]+Tabela1[[#This Row],[entradas]]-Tabela1[[#This Row],[saidas]]</f>
        <v>0</v>
      </c>
      <c r="G254">
        <v>0</v>
      </c>
      <c r="H254" t="s">
        <v>13</v>
      </c>
    </row>
    <row r="255" spans="1:8" x14ac:dyDescent="0.25">
      <c r="A255">
        <f t="shared" si="3"/>
        <v>254</v>
      </c>
      <c r="B255" t="s">
        <v>333</v>
      </c>
      <c r="C255">
        <v>3</v>
      </c>
      <c r="D255">
        <f>SUMIFS(controle!G:G,controle!I:I,Produtos!B255,controle!C:C,"E")</f>
        <v>0</v>
      </c>
      <c r="E255">
        <f>SUMIFS(controle!G:G,controle!I:I,Produtos!B255,controle!C:C,"S")</f>
        <v>0</v>
      </c>
      <c r="F255">
        <f>Tabela1[[#This Row],[estoque inicial]]+Tabela1[[#This Row],[entradas]]-Tabela1[[#This Row],[saidas]]</f>
        <v>3</v>
      </c>
      <c r="G255">
        <v>0</v>
      </c>
      <c r="H255" t="s">
        <v>13</v>
      </c>
    </row>
    <row r="256" spans="1:8" x14ac:dyDescent="0.25">
      <c r="A256">
        <f t="shared" si="3"/>
        <v>255</v>
      </c>
      <c r="B256" t="s">
        <v>336</v>
      </c>
      <c r="C256">
        <v>1</v>
      </c>
      <c r="D256">
        <f>SUMIFS(controle!G:G,controle!I:I,Produtos!B256,controle!C:C,"E")</f>
        <v>0</v>
      </c>
      <c r="E256">
        <f>SUMIFS(controle!G:G,controle!I:I,Produtos!B256,controle!C:C,"S")</f>
        <v>0</v>
      </c>
      <c r="F256">
        <f>Tabela1[[#This Row],[estoque inicial]]+Tabela1[[#This Row],[entradas]]-Tabela1[[#This Row],[saidas]]</f>
        <v>1</v>
      </c>
      <c r="G256">
        <v>0</v>
      </c>
      <c r="H256" t="s">
        <v>13</v>
      </c>
    </row>
    <row r="257" spans="1:8" x14ac:dyDescent="0.25">
      <c r="A257">
        <f t="shared" si="3"/>
        <v>256</v>
      </c>
      <c r="B257" t="s">
        <v>339</v>
      </c>
      <c r="C257">
        <v>6</v>
      </c>
      <c r="D257">
        <f>SUMIFS(controle!G:G,controle!I:I,Produtos!B257,controle!C:C,"E")</f>
        <v>0</v>
      </c>
      <c r="E257">
        <f>SUMIFS(controle!G:G,controle!I:I,Produtos!B257,controle!C:C,"S")</f>
        <v>0</v>
      </c>
      <c r="F257">
        <f>Tabela1[[#This Row],[estoque inicial]]+Tabela1[[#This Row],[entradas]]-Tabela1[[#This Row],[saidas]]</f>
        <v>6</v>
      </c>
      <c r="G257">
        <v>0</v>
      </c>
      <c r="H257" t="s">
        <v>13</v>
      </c>
    </row>
    <row r="258" spans="1:8" x14ac:dyDescent="0.25">
      <c r="A258">
        <f t="shared" si="3"/>
        <v>257</v>
      </c>
      <c r="B258" t="s">
        <v>342</v>
      </c>
      <c r="C258">
        <v>1</v>
      </c>
      <c r="D258">
        <f>SUMIFS(controle!G:G,controle!I:I,Produtos!B258,controle!C:C,"E")</f>
        <v>0</v>
      </c>
      <c r="E258">
        <f>SUMIFS(controle!G:G,controle!I:I,Produtos!B258,controle!C:C,"S")</f>
        <v>0</v>
      </c>
      <c r="F258">
        <f>Tabela1[[#This Row],[estoque inicial]]+Tabela1[[#This Row],[entradas]]-Tabela1[[#This Row],[saidas]]</f>
        <v>1</v>
      </c>
      <c r="G258">
        <v>0</v>
      </c>
      <c r="H258" t="s">
        <v>13</v>
      </c>
    </row>
    <row r="259" spans="1:8" x14ac:dyDescent="0.25">
      <c r="A259">
        <f t="shared" si="3"/>
        <v>258</v>
      </c>
      <c r="B259" t="s">
        <v>345</v>
      </c>
      <c r="C259">
        <v>1</v>
      </c>
      <c r="D259">
        <f>SUMIFS(controle!G:G,controle!I:I,Produtos!B259,controle!C:C,"E")</f>
        <v>0</v>
      </c>
      <c r="E259">
        <f>SUMIFS(controle!G:G,controle!I:I,Produtos!B259,controle!C:C,"S")</f>
        <v>0</v>
      </c>
      <c r="F259">
        <f>Tabela1[[#This Row],[estoque inicial]]+Tabela1[[#This Row],[entradas]]-Tabela1[[#This Row],[saidas]]</f>
        <v>1</v>
      </c>
      <c r="G259">
        <v>0</v>
      </c>
      <c r="H259" t="s">
        <v>13</v>
      </c>
    </row>
    <row r="260" spans="1:8" x14ac:dyDescent="0.25">
      <c r="A260">
        <f t="shared" ref="A260:A323" si="4">A259+1</f>
        <v>259</v>
      </c>
      <c r="B260" t="s">
        <v>348</v>
      </c>
      <c r="C260">
        <v>1</v>
      </c>
      <c r="D260">
        <f>SUMIFS(controle!G:G,controle!I:I,Produtos!B260,controle!C:C,"E")</f>
        <v>0</v>
      </c>
      <c r="E260">
        <f>SUMIFS(controle!G:G,controle!I:I,Produtos!B260,controle!C:C,"S")</f>
        <v>0</v>
      </c>
      <c r="F260">
        <f>Tabela1[[#This Row],[estoque inicial]]+Tabela1[[#This Row],[entradas]]-Tabela1[[#This Row],[saidas]]</f>
        <v>1</v>
      </c>
      <c r="G260">
        <v>0</v>
      </c>
      <c r="H260" t="s">
        <v>13</v>
      </c>
    </row>
    <row r="261" spans="1:8" x14ac:dyDescent="0.25">
      <c r="A261">
        <f t="shared" si="4"/>
        <v>260</v>
      </c>
      <c r="B261" t="s">
        <v>351</v>
      </c>
      <c r="C261">
        <v>1</v>
      </c>
      <c r="D261">
        <f>SUMIFS(controle!G:G,controle!I:I,Produtos!B261,controle!C:C,"E")</f>
        <v>0</v>
      </c>
      <c r="E261">
        <f>SUMIFS(controle!G:G,controle!I:I,Produtos!B261,controle!C:C,"S")</f>
        <v>0</v>
      </c>
      <c r="F261">
        <f>Tabela1[[#This Row],[estoque inicial]]+Tabela1[[#This Row],[entradas]]-Tabela1[[#This Row],[saidas]]</f>
        <v>1</v>
      </c>
      <c r="G261">
        <v>0</v>
      </c>
      <c r="H261" t="s">
        <v>13</v>
      </c>
    </row>
    <row r="262" spans="1:8" x14ac:dyDescent="0.25">
      <c r="A262">
        <f t="shared" si="4"/>
        <v>261</v>
      </c>
      <c r="B262" t="s">
        <v>354</v>
      </c>
      <c r="C262">
        <v>1</v>
      </c>
      <c r="D262">
        <f>SUMIFS(controle!G:G,controle!I:I,Produtos!B262,controle!C:C,"E")</f>
        <v>0</v>
      </c>
      <c r="E262">
        <f>SUMIFS(controle!G:G,controle!I:I,Produtos!B262,controle!C:C,"S")</f>
        <v>0</v>
      </c>
      <c r="F262">
        <f>Tabela1[[#This Row],[estoque inicial]]+Tabela1[[#This Row],[entradas]]-Tabela1[[#This Row],[saidas]]</f>
        <v>1</v>
      </c>
      <c r="G262">
        <v>0</v>
      </c>
      <c r="H262" t="s">
        <v>13</v>
      </c>
    </row>
    <row r="263" spans="1:8" x14ac:dyDescent="0.25">
      <c r="A263">
        <f t="shared" si="4"/>
        <v>262</v>
      </c>
      <c r="B263" t="s">
        <v>357</v>
      </c>
      <c r="C263">
        <v>1</v>
      </c>
      <c r="D263">
        <f>SUMIFS(controle!G:G,controle!I:I,Produtos!B263,controle!C:C,"E")</f>
        <v>0</v>
      </c>
      <c r="E263">
        <f>SUMIFS(controle!G:G,controle!I:I,Produtos!B263,controle!C:C,"S")</f>
        <v>0</v>
      </c>
      <c r="F263">
        <f>Tabela1[[#This Row],[estoque inicial]]+Tabela1[[#This Row],[entradas]]-Tabela1[[#This Row],[saidas]]</f>
        <v>1</v>
      </c>
      <c r="G263">
        <v>0</v>
      </c>
      <c r="H263" t="s">
        <v>13</v>
      </c>
    </row>
    <row r="264" spans="1:8" x14ac:dyDescent="0.25">
      <c r="A264">
        <f t="shared" si="4"/>
        <v>263</v>
      </c>
      <c r="B264" t="s">
        <v>369</v>
      </c>
      <c r="C264">
        <v>1</v>
      </c>
      <c r="D264">
        <f>SUMIFS(controle!G:G,controle!I:I,Produtos!B264,controle!C:C,"E")</f>
        <v>0</v>
      </c>
      <c r="E264">
        <f>SUMIFS(controle!G:G,controle!I:I,Produtos!B264,controle!C:C,"S")</f>
        <v>0</v>
      </c>
      <c r="F264">
        <f>Tabela1[[#This Row],[estoque inicial]]+Tabela1[[#This Row],[entradas]]-Tabela1[[#This Row],[saidas]]</f>
        <v>1</v>
      </c>
      <c r="G264">
        <v>0</v>
      </c>
      <c r="H264" t="s">
        <v>13</v>
      </c>
    </row>
    <row r="265" spans="1:8" x14ac:dyDescent="0.25">
      <c r="A265">
        <f t="shared" si="4"/>
        <v>264</v>
      </c>
      <c r="B265" t="s">
        <v>371</v>
      </c>
      <c r="C265">
        <v>1</v>
      </c>
      <c r="D265">
        <f>SUMIFS(controle!G:G,controle!I:I,Produtos!B265,controle!C:C,"E")</f>
        <v>0</v>
      </c>
      <c r="E265">
        <f>SUMIFS(controle!G:G,controle!I:I,Produtos!B265,controle!C:C,"S")</f>
        <v>0</v>
      </c>
      <c r="F265">
        <f>Tabela1[[#This Row],[estoque inicial]]+Tabela1[[#This Row],[entradas]]-Tabela1[[#This Row],[saidas]]</f>
        <v>1</v>
      </c>
      <c r="G265">
        <v>0</v>
      </c>
      <c r="H265" t="s">
        <v>13</v>
      </c>
    </row>
    <row r="266" spans="1:8" x14ac:dyDescent="0.25">
      <c r="A266">
        <f t="shared" si="4"/>
        <v>265</v>
      </c>
      <c r="B266" t="s">
        <v>373</v>
      </c>
      <c r="C266">
        <v>1</v>
      </c>
      <c r="D266">
        <f>SUMIFS(controle!G:G,controle!I:I,Produtos!B266,controle!C:C,"E")</f>
        <v>0</v>
      </c>
      <c r="E266">
        <f>SUMIFS(controle!G:G,controle!I:I,Produtos!B266,controle!C:C,"S")</f>
        <v>0</v>
      </c>
      <c r="F266">
        <f>Tabela1[[#This Row],[estoque inicial]]+Tabela1[[#This Row],[entradas]]-Tabela1[[#This Row],[saidas]]</f>
        <v>1</v>
      </c>
      <c r="G266">
        <v>0</v>
      </c>
      <c r="H266" t="s">
        <v>13</v>
      </c>
    </row>
    <row r="267" spans="1:8" x14ac:dyDescent="0.25">
      <c r="A267">
        <f t="shared" si="4"/>
        <v>266</v>
      </c>
      <c r="B267" t="s">
        <v>375</v>
      </c>
      <c r="C267">
        <v>1</v>
      </c>
      <c r="D267">
        <f>SUMIFS(controle!G:G,controle!I:I,Produtos!B267,controle!C:C,"E")</f>
        <v>0</v>
      </c>
      <c r="E267">
        <f>SUMIFS(controle!G:G,controle!I:I,Produtos!B267,controle!C:C,"S")</f>
        <v>0</v>
      </c>
      <c r="F267">
        <f>Tabela1[[#This Row],[estoque inicial]]+Tabela1[[#This Row],[entradas]]-Tabela1[[#This Row],[saidas]]</f>
        <v>1</v>
      </c>
      <c r="G267">
        <v>0</v>
      </c>
      <c r="H267" t="s">
        <v>13</v>
      </c>
    </row>
    <row r="268" spans="1:8" x14ac:dyDescent="0.25">
      <c r="A268">
        <f t="shared" si="4"/>
        <v>267</v>
      </c>
      <c r="B268" t="s">
        <v>377</v>
      </c>
      <c r="C268">
        <v>3</v>
      </c>
      <c r="D268">
        <f>SUMIFS(controle!G:G,controle!I:I,Produtos!B268,controle!C:C,"E")</f>
        <v>0</v>
      </c>
      <c r="E268">
        <f>SUMIFS(controle!G:G,controle!I:I,Produtos!B268,controle!C:C,"S")</f>
        <v>0</v>
      </c>
      <c r="F268">
        <f>Tabela1[[#This Row],[estoque inicial]]+Tabela1[[#This Row],[entradas]]-Tabela1[[#This Row],[saidas]]</f>
        <v>3</v>
      </c>
      <c r="G268">
        <v>0</v>
      </c>
      <c r="H268" t="s">
        <v>13</v>
      </c>
    </row>
    <row r="269" spans="1:8" x14ac:dyDescent="0.25">
      <c r="A269">
        <f t="shared" si="4"/>
        <v>268</v>
      </c>
      <c r="B269" t="s">
        <v>379</v>
      </c>
      <c r="C269">
        <v>1</v>
      </c>
      <c r="D269">
        <f>SUMIFS(controle!G:G,controle!I:I,Produtos!B269,controle!C:C,"E")</f>
        <v>0</v>
      </c>
      <c r="E269">
        <f>SUMIFS(controle!G:G,controle!I:I,Produtos!B269,controle!C:C,"S")</f>
        <v>0</v>
      </c>
      <c r="F269">
        <f>Tabela1[[#This Row],[estoque inicial]]+Tabela1[[#This Row],[entradas]]-Tabela1[[#This Row],[saidas]]</f>
        <v>1</v>
      </c>
      <c r="G269">
        <v>0</v>
      </c>
      <c r="H269" t="s">
        <v>13</v>
      </c>
    </row>
    <row r="270" spans="1:8" x14ac:dyDescent="0.25">
      <c r="A270">
        <f t="shared" si="4"/>
        <v>269</v>
      </c>
      <c r="B270" t="s">
        <v>381</v>
      </c>
      <c r="C270">
        <v>48</v>
      </c>
      <c r="D270">
        <f>SUMIFS(controle!G:G,controle!I:I,Produtos!B270,controle!C:C,"E")</f>
        <v>0</v>
      </c>
      <c r="E270">
        <f>SUMIFS(controle!G:G,controle!I:I,Produtos!B270,controle!C:C,"S")</f>
        <v>0</v>
      </c>
      <c r="F270">
        <f>Tabela1[[#This Row],[estoque inicial]]+Tabela1[[#This Row],[entradas]]-Tabela1[[#This Row],[saidas]]</f>
        <v>48</v>
      </c>
      <c r="G270">
        <v>0</v>
      </c>
      <c r="H270" t="s">
        <v>13</v>
      </c>
    </row>
    <row r="271" spans="1:8" x14ac:dyDescent="0.25">
      <c r="A271">
        <f t="shared" si="4"/>
        <v>270</v>
      </c>
      <c r="B271" t="s">
        <v>383</v>
      </c>
      <c r="C271">
        <v>58</v>
      </c>
      <c r="D271">
        <f>SUMIFS(controle!G:G,controle!I:I,Produtos!B271,controle!C:C,"E")</f>
        <v>0</v>
      </c>
      <c r="E271">
        <f>SUMIFS(controle!G:G,controle!I:I,Produtos!B271,controle!C:C,"S")</f>
        <v>0</v>
      </c>
      <c r="F271">
        <f>Tabela1[[#This Row],[estoque inicial]]+Tabela1[[#This Row],[entradas]]-Tabela1[[#This Row],[saidas]]</f>
        <v>58</v>
      </c>
      <c r="G271">
        <v>0</v>
      </c>
      <c r="H271" t="s">
        <v>13</v>
      </c>
    </row>
    <row r="272" spans="1:8" x14ac:dyDescent="0.25">
      <c r="A272">
        <f t="shared" si="4"/>
        <v>271</v>
      </c>
      <c r="B272" t="s">
        <v>385</v>
      </c>
      <c r="C272">
        <v>18</v>
      </c>
      <c r="D272">
        <f>SUMIFS(controle!G:G,controle!I:I,Produtos!B272,controle!C:C,"E")</f>
        <v>0</v>
      </c>
      <c r="E272">
        <f>SUMIFS(controle!G:G,controle!I:I,Produtos!B272,controle!C:C,"S")</f>
        <v>0</v>
      </c>
      <c r="F272">
        <f>Tabela1[[#This Row],[estoque inicial]]+Tabela1[[#This Row],[entradas]]-Tabela1[[#This Row],[saidas]]</f>
        <v>18</v>
      </c>
      <c r="G272">
        <v>0</v>
      </c>
      <c r="H272" t="s">
        <v>13</v>
      </c>
    </row>
    <row r="273" spans="1:8" x14ac:dyDescent="0.25">
      <c r="A273">
        <f t="shared" si="4"/>
        <v>272</v>
      </c>
      <c r="B273" t="s">
        <v>387</v>
      </c>
      <c r="C273">
        <v>46</v>
      </c>
      <c r="D273">
        <f>SUMIFS(controle!G:G,controle!I:I,Produtos!B273,controle!C:C,"E")</f>
        <v>0</v>
      </c>
      <c r="E273">
        <f>SUMIFS(controle!G:G,controle!I:I,Produtos!B273,controle!C:C,"S")</f>
        <v>0</v>
      </c>
      <c r="F273">
        <f>Tabela1[[#This Row],[estoque inicial]]+Tabela1[[#This Row],[entradas]]-Tabela1[[#This Row],[saidas]]</f>
        <v>46</v>
      </c>
      <c r="G273">
        <v>0</v>
      </c>
      <c r="H273" t="s">
        <v>13</v>
      </c>
    </row>
    <row r="274" spans="1:8" x14ac:dyDescent="0.25">
      <c r="A274">
        <f t="shared" si="4"/>
        <v>273</v>
      </c>
      <c r="B274" t="s">
        <v>398</v>
      </c>
      <c r="C274">
        <v>100</v>
      </c>
      <c r="D274">
        <f>SUMIFS(controle!G:G,controle!I:I,Produtos!B274,controle!C:C,"E")</f>
        <v>0</v>
      </c>
      <c r="E274">
        <f>SUMIFS(controle!G:G,controle!I:I,Produtos!B274,controle!C:C,"S")</f>
        <v>0</v>
      </c>
      <c r="F274">
        <f>Tabela1[[#This Row],[estoque inicial]]+Tabela1[[#This Row],[entradas]]-Tabela1[[#This Row],[saidas]]</f>
        <v>100</v>
      </c>
      <c r="G274">
        <v>0</v>
      </c>
      <c r="H274" t="s">
        <v>13</v>
      </c>
    </row>
    <row r="275" spans="1:8" x14ac:dyDescent="0.25">
      <c r="A275">
        <f t="shared" si="4"/>
        <v>274</v>
      </c>
      <c r="B275" t="s">
        <v>399</v>
      </c>
      <c r="C275">
        <v>100</v>
      </c>
      <c r="D275">
        <f>SUMIFS(controle!G:G,controle!I:I,Produtos!B275,controle!C:C,"E")</f>
        <v>0</v>
      </c>
      <c r="E275">
        <f>SUMIFS(controle!G:G,controle!I:I,Produtos!B275,controle!C:C,"S")</f>
        <v>0</v>
      </c>
      <c r="F275">
        <f>Tabela1[[#This Row],[estoque inicial]]+Tabela1[[#This Row],[entradas]]-Tabela1[[#This Row],[saidas]]</f>
        <v>100</v>
      </c>
      <c r="G275">
        <v>0</v>
      </c>
      <c r="H275" t="s">
        <v>13</v>
      </c>
    </row>
    <row r="276" spans="1:8" x14ac:dyDescent="0.25">
      <c r="A276">
        <f t="shared" si="4"/>
        <v>275</v>
      </c>
      <c r="B276" t="s">
        <v>401</v>
      </c>
      <c r="C276">
        <v>7</v>
      </c>
      <c r="D276">
        <f>SUMIFS(controle!G:G,controle!I:I,Produtos!B276,controle!C:C,"E")</f>
        <v>0</v>
      </c>
      <c r="E276">
        <f>SUMIFS(controle!G:G,controle!I:I,Produtos!B276,controle!C:C,"S")</f>
        <v>0</v>
      </c>
      <c r="F276">
        <f>Tabela1[[#This Row],[estoque inicial]]+Tabela1[[#This Row],[entradas]]-Tabela1[[#This Row],[saidas]]</f>
        <v>7</v>
      </c>
      <c r="G276">
        <v>0</v>
      </c>
      <c r="H276" t="s">
        <v>13</v>
      </c>
    </row>
    <row r="277" spans="1:8" x14ac:dyDescent="0.25">
      <c r="A277">
        <f t="shared" si="4"/>
        <v>276</v>
      </c>
      <c r="B277" t="s">
        <v>402</v>
      </c>
      <c r="C277">
        <f>3+8+12+24</f>
        <v>47</v>
      </c>
      <c r="D277">
        <f>SUMIFS(controle!G:G,controle!I:I,Produtos!B277,controle!C:C,"E")</f>
        <v>0</v>
      </c>
      <c r="E277">
        <f>SUMIFS(controle!G:G,controle!I:I,Produtos!B277,controle!C:C,"S")</f>
        <v>0</v>
      </c>
      <c r="F277">
        <f>Tabela1[[#This Row],[estoque inicial]]+Tabela1[[#This Row],[entradas]]-Tabela1[[#This Row],[saidas]]</f>
        <v>47</v>
      </c>
      <c r="G277">
        <v>0</v>
      </c>
      <c r="H277" t="s">
        <v>13</v>
      </c>
    </row>
    <row r="278" spans="1:8" x14ac:dyDescent="0.25">
      <c r="A278">
        <f t="shared" si="4"/>
        <v>277</v>
      </c>
      <c r="B278" t="s">
        <v>404</v>
      </c>
      <c r="C278">
        <v>1</v>
      </c>
      <c r="D278">
        <f>SUMIFS(controle!G:G,controle!I:I,Produtos!B278,controle!C:C,"E")</f>
        <v>0</v>
      </c>
      <c r="E278">
        <f>SUMIFS(controle!G:G,controle!I:I,Produtos!B278,controle!C:C,"S")</f>
        <v>0</v>
      </c>
      <c r="F278">
        <f>Tabela1[[#This Row],[estoque inicial]]+Tabela1[[#This Row],[entradas]]-Tabela1[[#This Row],[saidas]]</f>
        <v>1</v>
      </c>
      <c r="G278">
        <v>0</v>
      </c>
      <c r="H278" t="s">
        <v>13</v>
      </c>
    </row>
    <row r="279" spans="1:8" x14ac:dyDescent="0.25">
      <c r="A279">
        <f t="shared" si="4"/>
        <v>278</v>
      </c>
      <c r="B279" t="s">
        <v>406</v>
      </c>
      <c r="C279">
        <v>1</v>
      </c>
      <c r="D279">
        <f>SUMIFS(controle!G:G,controle!I:I,Produtos!B279,controle!C:C,"E")</f>
        <v>0</v>
      </c>
      <c r="E279">
        <f>SUMIFS(controle!G:G,controle!I:I,Produtos!B279,controle!C:C,"S")</f>
        <v>0</v>
      </c>
      <c r="F279">
        <f>Tabela1[[#This Row],[estoque inicial]]+Tabela1[[#This Row],[entradas]]-Tabela1[[#This Row],[saidas]]</f>
        <v>1</v>
      </c>
      <c r="G279">
        <v>0</v>
      </c>
      <c r="H279" t="s">
        <v>13</v>
      </c>
    </row>
    <row r="280" spans="1:8" x14ac:dyDescent="0.25">
      <c r="A280">
        <f t="shared" si="4"/>
        <v>279</v>
      </c>
      <c r="B280" t="s">
        <v>408</v>
      </c>
      <c r="C280">
        <v>12</v>
      </c>
      <c r="D280">
        <f>SUMIFS(controle!G:G,controle!I:I,Produtos!B280,controle!C:C,"E")</f>
        <v>0</v>
      </c>
      <c r="E280">
        <f>SUMIFS(controle!G:G,controle!I:I,Produtos!B280,controle!C:C,"S")</f>
        <v>0</v>
      </c>
      <c r="F280">
        <f>Tabela1[[#This Row],[estoque inicial]]+Tabela1[[#This Row],[entradas]]-Tabela1[[#This Row],[saidas]]</f>
        <v>12</v>
      </c>
      <c r="G280">
        <v>0</v>
      </c>
      <c r="H280" t="s">
        <v>13</v>
      </c>
    </row>
    <row r="281" spans="1:8" x14ac:dyDescent="0.25">
      <c r="A281">
        <f t="shared" si="4"/>
        <v>280</v>
      </c>
      <c r="B281" t="s">
        <v>411</v>
      </c>
      <c r="C281">
        <v>3</v>
      </c>
      <c r="D281">
        <f>SUMIFS(controle!G:G,controle!I:I,Produtos!B281,controle!C:C,"E")</f>
        <v>0</v>
      </c>
      <c r="E281">
        <f>SUMIFS(controle!G:G,controle!I:I,Produtos!B281,controle!C:C,"S")</f>
        <v>0</v>
      </c>
      <c r="F281">
        <f>Tabela1[[#This Row],[estoque inicial]]+Tabela1[[#This Row],[entradas]]-Tabela1[[#This Row],[saidas]]</f>
        <v>3</v>
      </c>
      <c r="G281">
        <v>0</v>
      </c>
      <c r="H281" t="s">
        <v>13</v>
      </c>
    </row>
    <row r="282" spans="1:8" x14ac:dyDescent="0.25">
      <c r="A282">
        <f t="shared" si="4"/>
        <v>281</v>
      </c>
      <c r="B282" t="s">
        <v>34</v>
      </c>
      <c r="C282">
        <v>4</v>
      </c>
      <c r="D282">
        <f>SUMIFS(controle!G:G,controle!I:I,Produtos!B282,controle!C:C,"E")</f>
        <v>0</v>
      </c>
      <c r="E282">
        <f>SUMIFS(controle!G:G,controle!I:I,Produtos!B282,controle!C:C,"S")</f>
        <v>0</v>
      </c>
      <c r="F282">
        <f>Tabela1[[#This Row],[estoque inicial]]+Tabela1[[#This Row],[entradas]]-Tabela1[[#This Row],[saidas]]</f>
        <v>4</v>
      </c>
      <c r="G282">
        <v>0</v>
      </c>
      <c r="H282" t="s">
        <v>13</v>
      </c>
    </row>
    <row r="283" spans="1:8" x14ac:dyDescent="0.25">
      <c r="A283">
        <f t="shared" si="4"/>
        <v>282</v>
      </c>
      <c r="B283" t="s">
        <v>500</v>
      </c>
      <c r="C283">
        <v>1</v>
      </c>
      <c r="D283">
        <f>SUMIFS(controle!G:G,controle!I:I,Produtos!B283,controle!C:C,"E")</f>
        <v>0</v>
      </c>
      <c r="E283">
        <f>SUMIFS(controle!G:G,controle!I:I,Produtos!B283,controle!C:C,"S")</f>
        <v>0</v>
      </c>
      <c r="F283">
        <f>Tabela1[[#This Row],[estoque inicial]]+Tabela1[[#This Row],[entradas]]-Tabela1[[#This Row],[saidas]]</f>
        <v>1</v>
      </c>
      <c r="G283">
        <v>0</v>
      </c>
      <c r="H283" t="s">
        <v>13</v>
      </c>
    </row>
    <row r="284" spans="1:8" x14ac:dyDescent="0.25">
      <c r="A284">
        <f t="shared" si="4"/>
        <v>283</v>
      </c>
      <c r="B284" t="s">
        <v>37</v>
      </c>
      <c r="C284">
        <v>4</v>
      </c>
      <c r="D284">
        <f>SUMIFS(controle!G:G,controle!I:I,Produtos!B284,controle!C:C,"E")</f>
        <v>0</v>
      </c>
      <c r="E284">
        <f>SUMIFS(controle!G:G,controle!I:I,Produtos!B284,controle!C:C,"S")</f>
        <v>0</v>
      </c>
      <c r="F284">
        <f>Tabela1[[#This Row],[estoque inicial]]+Tabela1[[#This Row],[entradas]]-Tabela1[[#This Row],[saidas]]</f>
        <v>4</v>
      </c>
      <c r="G284">
        <v>0</v>
      </c>
      <c r="H284" t="s">
        <v>13</v>
      </c>
    </row>
    <row r="285" spans="1:8" x14ac:dyDescent="0.25">
      <c r="A285">
        <f t="shared" si="4"/>
        <v>284</v>
      </c>
      <c r="B285" t="s">
        <v>39</v>
      </c>
      <c r="C285">
        <v>9</v>
      </c>
      <c r="D285">
        <f>SUMIFS(controle!G:G,controle!I:I,Produtos!B285,controle!C:C,"E")</f>
        <v>0</v>
      </c>
      <c r="E285">
        <f>SUMIFS(controle!G:G,controle!I:I,Produtos!B285,controle!C:C,"S")</f>
        <v>0</v>
      </c>
      <c r="F285">
        <f>Tabela1[[#This Row],[estoque inicial]]+Tabela1[[#This Row],[entradas]]-Tabela1[[#This Row],[saidas]]</f>
        <v>9</v>
      </c>
      <c r="G285">
        <v>0</v>
      </c>
      <c r="H285" t="s">
        <v>13</v>
      </c>
    </row>
    <row r="286" spans="1:8" x14ac:dyDescent="0.25">
      <c r="A286">
        <f t="shared" si="4"/>
        <v>285</v>
      </c>
      <c r="B286" t="s">
        <v>41</v>
      </c>
      <c r="C286">
        <v>1</v>
      </c>
      <c r="D286">
        <f>SUMIFS(controle!G:G,controle!I:I,Produtos!B286,controle!C:C,"E")</f>
        <v>0</v>
      </c>
      <c r="E286">
        <f>SUMIFS(controle!G:G,controle!I:I,Produtos!B286,controle!C:C,"S")</f>
        <v>0</v>
      </c>
      <c r="F286">
        <f>Tabela1[[#This Row],[estoque inicial]]+Tabela1[[#This Row],[entradas]]-Tabela1[[#This Row],[saidas]]</f>
        <v>1</v>
      </c>
      <c r="G286">
        <v>0</v>
      </c>
      <c r="H286" t="s">
        <v>13</v>
      </c>
    </row>
    <row r="287" spans="1:8" x14ac:dyDescent="0.25">
      <c r="A287">
        <f t="shared" si="4"/>
        <v>286</v>
      </c>
      <c r="B287" t="s">
        <v>43</v>
      </c>
      <c r="C287">
        <v>4</v>
      </c>
      <c r="D287">
        <f>SUMIFS(controle!G:G,controle!I:I,Produtos!B287,controle!C:C,"E")</f>
        <v>0</v>
      </c>
      <c r="E287">
        <f>SUMIFS(controle!G:G,controle!I:I,Produtos!B287,controle!C:C,"S")</f>
        <v>0</v>
      </c>
      <c r="F287">
        <f>Tabela1[[#This Row],[estoque inicial]]+Tabela1[[#This Row],[entradas]]-Tabela1[[#This Row],[saidas]]</f>
        <v>4</v>
      </c>
      <c r="G287">
        <v>0</v>
      </c>
      <c r="H287" t="s">
        <v>13</v>
      </c>
    </row>
    <row r="288" spans="1:8" x14ac:dyDescent="0.25">
      <c r="A288">
        <f t="shared" si="4"/>
        <v>287</v>
      </c>
      <c r="B288" t="s">
        <v>45</v>
      </c>
      <c r="C288">
        <f>3*12</f>
        <v>36</v>
      </c>
      <c r="D288">
        <f>SUMIFS(controle!G:G,controle!I:I,Produtos!B288,controle!C:C,"E")</f>
        <v>0</v>
      </c>
      <c r="E288">
        <f>SUMIFS(controle!G:G,controle!I:I,Produtos!B288,controle!C:C,"S")</f>
        <v>0</v>
      </c>
      <c r="F288">
        <f>Tabela1[[#This Row],[estoque inicial]]+Tabela1[[#This Row],[entradas]]-Tabela1[[#This Row],[saidas]]</f>
        <v>36</v>
      </c>
      <c r="G288">
        <v>0</v>
      </c>
      <c r="H288" t="s">
        <v>13</v>
      </c>
    </row>
    <row r="289" spans="1:8" x14ac:dyDescent="0.25">
      <c r="A289">
        <f t="shared" si="4"/>
        <v>288</v>
      </c>
      <c r="B289" t="s">
        <v>47</v>
      </c>
      <c r="C289">
        <f>9+36</f>
        <v>45</v>
      </c>
      <c r="D289">
        <f>SUMIFS(controle!G:G,controle!I:I,Produtos!B289,controle!C:C,"E")</f>
        <v>0</v>
      </c>
      <c r="E289">
        <f>SUMIFS(controle!G:G,controle!I:I,Produtos!B289,controle!C:C,"S")</f>
        <v>0</v>
      </c>
      <c r="F289">
        <f>Tabela1[[#This Row],[estoque inicial]]+Tabela1[[#This Row],[entradas]]-Tabela1[[#This Row],[saidas]]</f>
        <v>45</v>
      </c>
      <c r="G289">
        <v>0</v>
      </c>
      <c r="H289" t="s">
        <v>13</v>
      </c>
    </row>
    <row r="290" spans="1:8" x14ac:dyDescent="0.25">
      <c r="A290">
        <f t="shared" si="4"/>
        <v>289</v>
      </c>
      <c r="B290" t="s">
        <v>49</v>
      </c>
      <c r="C290">
        <v>1</v>
      </c>
      <c r="D290">
        <f>SUMIFS(controle!G:G,controle!I:I,Produtos!B290,controle!C:C,"E")</f>
        <v>0</v>
      </c>
      <c r="E290">
        <f>SUMIFS(controle!G:G,controle!I:I,Produtos!B290,controle!C:C,"S")</f>
        <v>0</v>
      </c>
      <c r="F290">
        <f>Tabela1[[#This Row],[estoque inicial]]+Tabela1[[#This Row],[entradas]]-Tabela1[[#This Row],[saidas]]</f>
        <v>1</v>
      </c>
      <c r="G290">
        <v>0</v>
      </c>
      <c r="H290" t="s">
        <v>13</v>
      </c>
    </row>
    <row r="291" spans="1:8" x14ac:dyDescent="0.25">
      <c r="A291">
        <f t="shared" si="4"/>
        <v>290</v>
      </c>
      <c r="B291" t="s">
        <v>51</v>
      </c>
      <c r="C291">
        <v>1</v>
      </c>
      <c r="D291">
        <f>SUMIFS(controle!G:G,controle!I:I,Produtos!B291,controle!C:C,"E")</f>
        <v>0</v>
      </c>
      <c r="E291">
        <f>SUMIFS(controle!G:G,controle!I:I,Produtos!B291,controle!C:C,"S")</f>
        <v>0</v>
      </c>
      <c r="F291">
        <f>Tabela1[[#This Row],[estoque inicial]]+Tabela1[[#This Row],[entradas]]-Tabela1[[#This Row],[saidas]]</f>
        <v>1</v>
      </c>
      <c r="G291">
        <v>0</v>
      </c>
      <c r="H291" t="s">
        <v>13</v>
      </c>
    </row>
    <row r="292" spans="1:8" x14ac:dyDescent="0.25">
      <c r="A292">
        <f t="shared" si="4"/>
        <v>291</v>
      </c>
      <c r="B292" t="s">
        <v>53</v>
      </c>
      <c r="C292">
        <v>2</v>
      </c>
      <c r="D292">
        <f>SUMIFS(controle!G:G,controle!I:I,Produtos!B292,controle!C:C,"E")</f>
        <v>0</v>
      </c>
      <c r="E292">
        <f>SUMIFS(controle!G:G,controle!I:I,Produtos!B292,controle!C:C,"S")</f>
        <v>0</v>
      </c>
      <c r="F292">
        <f>Tabela1[[#This Row],[estoque inicial]]+Tabela1[[#This Row],[entradas]]-Tabela1[[#This Row],[saidas]]</f>
        <v>2</v>
      </c>
      <c r="G292">
        <v>0</v>
      </c>
      <c r="H292" t="s">
        <v>13</v>
      </c>
    </row>
    <row r="293" spans="1:8" x14ac:dyDescent="0.25">
      <c r="A293">
        <f t="shared" si="4"/>
        <v>292</v>
      </c>
      <c r="B293" t="s">
        <v>55</v>
      </c>
      <c r="C293">
        <v>2</v>
      </c>
      <c r="D293">
        <f>SUMIFS(controle!G:G,controle!I:I,Produtos!B293,controle!C:C,"E")</f>
        <v>0</v>
      </c>
      <c r="E293">
        <f>SUMIFS(controle!G:G,controle!I:I,Produtos!B293,controle!C:C,"S")</f>
        <v>0</v>
      </c>
      <c r="F293">
        <f>Tabela1[[#This Row],[estoque inicial]]+Tabela1[[#This Row],[entradas]]-Tabela1[[#This Row],[saidas]]</f>
        <v>2</v>
      </c>
      <c r="G293">
        <v>0</v>
      </c>
      <c r="H293" t="s">
        <v>13</v>
      </c>
    </row>
    <row r="294" spans="1:8" x14ac:dyDescent="0.25">
      <c r="A294">
        <f t="shared" si="4"/>
        <v>293</v>
      </c>
      <c r="B294" t="s">
        <v>57</v>
      </c>
      <c r="C294">
        <v>2</v>
      </c>
      <c r="D294">
        <f>SUMIFS(controle!G:G,controle!I:I,Produtos!B294,controle!C:C,"E")</f>
        <v>0</v>
      </c>
      <c r="E294">
        <f>SUMIFS(controle!G:G,controle!I:I,Produtos!B294,controle!C:C,"S")</f>
        <v>0</v>
      </c>
      <c r="F294">
        <f>Tabela1[[#This Row],[estoque inicial]]+Tabela1[[#This Row],[entradas]]-Tabela1[[#This Row],[saidas]]</f>
        <v>2</v>
      </c>
      <c r="G294">
        <v>0</v>
      </c>
      <c r="H294" t="s">
        <v>13</v>
      </c>
    </row>
    <row r="295" spans="1:8" x14ac:dyDescent="0.25">
      <c r="A295">
        <f t="shared" si="4"/>
        <v>294</v>
      </c>
      <c r="B295" t="s">
        <v>59</v>
      </c>
      <c r="C295">
        <v>0</v>
      </c>
      <c r="D295">
        <f>SUMIFS(controle!G:G,controle!I:I,Produtos!B295,controle!C:C,"E")</f>
        <v>0</v>
      </c>
      <c r="E295">
        <f>SUMIFS(controle!G:G,controle!I:I,Produtos!B295,controle!C:C,"S")</f>
        <v>0</v>
      </c>
      <c r="F295">
        <f>Tabela1[[#This Row],[estoque inicial]]+Tabela1[[#This Row],[entradas]]-Tabela1[[#This Row],[saidas]]</f>
        <v>0</v>
      </c>
      <c r="G295">
        <v>0</v>
      </c>
      <c r="H295" t="s">
        <v>13</v>
      </c>
    </row>
    <row r="296" spans="1:8" x14ac:dyDescent="0.25">
      <c r="A296">
        <f t="shared" si="4"/>
        <v>295</v>
      </c>
      <c r="B296" t="s">
        <v>61</v>
      </c>
      <c r="C296">
        <v>4</v>
      </c>
      <c r="D296">
        <f>SUMIFS(controle!G:G,controle!I:I,Produtos!B296,controle!C:C,"E")</f>
        <v>0</v>
      </c>
      <c r="E296">
        <f>SUMIFS(controle!G:G,controle!I:I,Produtos!B296,controle!C:C,"S")</f>
        <v>0</v>
      </c>
      <c r="F296">
        <f>Tabela1[[#This Row],[estoque inicial]]+Tabela1[[#This Row],[entradas]]-Tabela1[[#This Row],[saidas]]</f>
        <v>4</v>
      </c>
      <c r="G296">
        <v>0</v>
      </c>
      <c r="H296" t="s">
        <v>13</v>
      </c>
    </row>
    <row r="297" spans="1:8" x14ac:dyDescent="0.25">
      <c r="A297">
        <f t="shared" si="4"/>
        <v>296</v>
      </c>
      <c r="B297" t="s">
        <v>63</v>
      </c>
      <c r="C297">
        <v>1</v>
      </c>
      <c r="D297">
        <f>SUMIFS(controle!G:G,controle!I:I,Produtos!B297,controle!C:C,"E")</f>
        <v>0</v>
      </c>
      <c r="E297">
        <f>SUMIFS(controle!G:G,controle!I:I,Produtos!B297,controle!C:C,"S")</f>
        <v>0</v>
      </c>
      <c r="F297">
        <f>Tabela1[[#This Row],[estoque inicial]]+Tabela1[[#This Row],[entradas]]-Tabela1[[#This Row],[saidas]]</f>
        <v>1</v>
      </c>
      <c r="G297">
        <v>0</v>
      </c>
      <c r="H297" t="s">
        <v>13</v>
      </c>
    </row>
    <row r="298" spans="1:8" x14ac:dyDescent="0.25">
      <c r="A298">
        <f t="shared" si="4"/>
        <v>297</v>
      </c>
      <c r="B298" t="s">
        <v>65</v>
      </c>
      <c r="C298">
        <v>3</v>
      </c>
      <c r="D298">
        <f>SUMIFS(controle!G:G,controle!I:I,Produtos!B298,controle!C:C,"E")</f>
        <v>0</v>
      </c>
      <c r="E298">
        <f>SUMIFS(controle!G:G,controle!I:I,Produtos!B298,controle!C:C,"S")</f>
        <v>0</v>
      </c>
      <c r="F298">
        <f>Tabela1[[#This Row],[estoque inicial]]+Tabela1[[#This Row],[entradas]]-Tabela1[[#This Row],[saidas]]</f>
        <v>3</v>
      </c>
      <c r="G298">
        <v>0</v>
      </c>
      <c r="H298" t="s">
        <v>13</v>
      </c>
    </row>
    <row r="299" spans="1:8" x14ac:dyDescent="0.25">
      <c r="A299">
        <f t="shared" si="4"/>
        <v>298</v>
      </c>
      <c r="B299" t="s">
        <v>67</v>
      </c>
      <c r="C299">
        <v>7</v>
      </c>
      <c r="D299">
        <f>SUMIFS(controle!G:G,controle!I:I,Produtos!B299,controle!C:C,"E")</f>
        <v>0</v>
      </c>
      <c r="E299">
        <f>SUMIFS(controle!G:G,controle!I:I,Produtos!B299,controle!C:C,"S")</f>
        <v>0</v>
      </c>
      <c r="F299">
        <f>Tabela1[[#This Row],[estoque inicial]]+Tabela1[[#This Row],[entradas]]-Tabela1[[#This Row],[saidas]]</f>
        <v>7</v>
      </c>
      <c r="G299">
        <v>0</v>
      </c>
      <c r="H299" t="s">
        <v>13</v>
      </c>
    </row>
    <row r="300" spans="1:8" x14ac:dyDescent="0.25">
      <c r="A300">
        <f t="shared" si="4"/>
        <v>299</v>
      </c>
      <c r="B300" t="s">
        <v>69</v>
      </c>
      <c r="C300">
        <v>0</v>
      </c>
      <c r="D300">
        <f>SUMIFS(controle!G:G,controle!I:I,Produtos!B300,controle!C:C,"E")</f>
        <v>0</v>
      </c>
      <c r="E300">
        <f>SUMIFS(controle!G:G,controle!I:I,Produtos!B300,controle!C:C,"S")</f>
        <v>0</v>
      </c>
      <c r="F300">
        <f>Tabela1[[#This Row],[estoque inicial]]+Tabela1[[#This Row],[entradas]]-Tabela1[[#This Row],[saidas]]</f>
        <v>0</v>
      </c>
      <c r="G300">
        <v>0</v>
      </c>
      <c r="H300" t="s">
        <v>13</v>
      </c>
    </row>
    <row r="301" spans="1:8" x14ac:dyDescent="0.25">
      <c r="A301">
        <f t="shared" si="4"/>
        <v>300</v>
      </c>
      <c r="B301" t="s">
        <v>71</v>
      </c>
      <c r="C301">
        <v>16</v>
      </c>
      <c r="D301">
        <f>SUMIFS(controle!G:G,controle!I:I,Produtos!B301,controle!C:C,"E")</f>
        <v>0</v>
      </c>
      <c r="E301">
        <f>SUMIFS(controle!G:G,controle!I:I,Produtos!B301,controle!C:C,"S")</f>
        <v>0</v>
      </c>
      <c r="F301">
        <f>Tabela1[[#This Row],[estoque inicial]]+Tabela1[[#This Row],[entradas]]-Tabela1[[#This Row],[saidas]]</f>
        <v>16</v>
      </c>
      <c r="G301">
        <v>0</v>
      </c>
      <c r="H301" t="s">
        <v>13</v>
      </c>
    </row>
    <row r="302" spans="1:8" x14ac:dyDescent="0.25">
      <c r="A302">
        <f t="shared" si="4"/>
        <v>301</v>
      </c>
      <c r="B302" t="s">
        <v>73</v>
      </c>
      <c r="C302">
        <v>15</v>
      </c>
      <c r="D302">
        <f>SUMIFS(controle!G:G,controle!I:I,Produtos!B302,controle!C:C,"E")</f>
        <v>0</v>
      </c>
      <c r="E302">
        <f>SUMIFS(controle!G:G,controle!I:I,Produtos!B302,controle!C:C,"S")</f>
        <v>0</v>
      </c>
      <c r="F302">
        <f>Tabela1[[#This Row],[estoque inicial]]+Tabela1[[#This Row],[entradas]]-Tabela1[[#This Row],[saidas]]</f>
        <v>15</v>
      </c>
      <c r="G302">
        <v>0</v>
      </c>
      <c r="H302" t="s">
        <v>13</v>
      </c>
    </row>
    <row r="303" spans="1:8" x14ac:dyDescent="0.25">
      <c r="A303">
        <f t="shared" si="4"/>
        <v>302</v>
      </c>
      <c r="B303" t="s">
        <v>76</v>
      </c>
      <c r="C303">
        <v>1</v>
      </c>
      <c r="D303">
        <f>SUMIFS(controle!G:G,controle!I:I,Produtos!B303,controle!C:C,"E")</f>
        <v>0</v>
      </c>
      <c r="E303">
        <f>SUMIFS(controle!G:G,controle!I:I,Produtos!B303,controle!C:C,"S")</f>
        <v>0</v>
      </c>
      <c r="F303">
        <f>Tabela1[[#This Row],[estoque inicial]]+Tabela1[[#This Row],[entradas]]-Tabela1[[#This Row],[saidas]]</f>
        <v>1</v>
      </c>
      <c r="G303">
        <v>0</v>
      </c>
      <c r="H303" t="s">
        <v>13</v>
      </c>
    </row>
    <row r="304" spans="1:8" x14ac:dyDescent="0.25">
      <c r="A304">
        <f t="shared" si="4"/>
        <v>303</v>
      </c>
      <c r="B304" t="s">
        <v>79</v>
      </c>
      <c r="C304">
        <v>2</v>
      </c>
      <c r="D304">
        <f>SUMIFS(controle!G:G,controle!I:I,Produtos!B304,controle!C:C,"E")</f>
        <v>0</v>
      </c>
      <c r="E304">
        <f>SUMIFS(controle!G:G,controle!I:I,Produtos!B304,controle!C:C,"S")</f>
        <v>0</v>
      </c>
      <c r="F304">
        <f>Tabela1[[#This Row],[estoque inicial]]+Tabela1[[#This Row],[entradas]]-Tabela1[[#This Row],[saidas]]</f>
        <v>2</v>
      </c>
      <c r="G304">
        <v>0</v>
      </c>
      <c r="H304" t="s">
        <v>13</v>
      </c>
    </row>
    <row r="305" spans="1:8" x14ac:dyDescent="0.25">
      <c r="A305">
        <f t="shared" si="4"/>
        <v>304</v>
      </c>
      <c r="B305" t="s">
        <v>82</v>
      </c>
      <c r="C305">
        <v>2</v>
      </c>
      <c r="D305">
        <f>SUMIFS(controle!G:G,controle!I:I,Produtos!B305,controle!C:C,"E")</f>
        <v>0</v>
      </c>
      <c r="E305">
        <f>SUMIFS(controle!G:G,controle!I:I,Produtos!B305,controle!C:C,"S")</f>
        <v>0</v>
      </c>
      <c r="F305">
        <f>Tabela1[[#This Row],[estoque inicial]]+Tabela1[[#This Row],[entradas]]-Tabela1[[#This Row],[saidas]]</f>
        <v>2</v>
      </c>
      <c r="G305">
        <v>0</v>
      </c>
      <c r="H305" t="s">
        <v>13</v>
      </c>
    </row>
    <row r="306" spans="1:8" x14ac:dyDescent="0.25">
      <c r="A306">
        <f t="shared" si="4"/>
        <v>305</v>
      </c>
      <c r="B306" t="s">
        <v>85</v>
      </c>
      <c r="C306">
        <v>1</v>
      </c>
      <c r="D306">
        <f>SUMIFS(controle!G:G,controle!I:I,Produtos!B306,controle!C:C,"E")</f>
        <v>0</v>
      </c>
      <c r="E306">
        <f>SUMIFS(controle!G:G,controle!I:I,Produtos!B306,controle!C:C,"S")</f>
        <v>0</v>
      </c>
      <c r="F306">
        <f>Tabela1[[#This Row],[estoque inicial]]+Tabela1[[#This Row],[entradas]]-Tabela1[[#This Row],[saidas]]</f>
        <v>1</v>
      </c>
      <c r="G306">
        <v>0</v>
      </c>
      <c r="H306" t="s">
        <v>13</v>
      </c>
    </row>
    <row r="307" spans="1:8" x14ac:dyDescent="0.25">
      <c r="A307">
        <f t="shared" si="4"/>
        <v>306</v>
      </c>
      <c r="B307" t="s">
        <v>88</v>
      </c>
      <c r="C307">
        <v>1</v>
      </c>
      <c r="D307">
        <f>SUMIFS(controle!G:G,controle!I:I,Produtos!B307,controle!C:C,"E")</f>
        <v>0</v>
      </c>
      <c r="E307">
        <f>SUMIFS(controle!G:G,controle!I:I,Produtos!B307,controle!C:C,"S")</f>
        <v>0</v>
      </c>
      <c r="F307">
        <f>Tabela1[[#This Row],[estoque inicial]]+Tabela1[[#This Row],[entradas]]-Tabela1[[#This Row],[saidas]]</f>
        <v>1</v>
      </c>
      <c r="G307">
        <v>0</v>
      </c>
      <c r="H307" t="s">
        <v>13</v>
      </c>
    </row>
    <row r="308" spans="1:8" x14ac:dyDescent="0.25">
      <c r="A308">
        <f t="shared" si="4"/>
        <v>307</v>
      </c>
      <c r="B308" t="s">
        <v>91</v>
      </c>
      <c r="C308">
        <v>4</v>
      </c>
      <c r="D308">
        <f>SUMIFS(controle!G:G,controle!I:I,Produtos!B308,controle!C:C,"E")</f>
        <v>0</v>
      </c>
      <c r="E308">
        <f>SUMIFS(controle!G:G,controle!I:I,Produtos!B308,controle!C:C,"S")</f>
        <v>0</v>
      </c>
      <c r="F308">
        <f>Tabela1[[#This Row],[estoque inicial]]+Tabela1[[#This Row],[entradas]]-Tabela1[[#This Row],[saidas]]</f>
        <v>4</v>
      </c>
      <c r="G308">
        <v>0</v>
      </c>
      <c r="H308" t="s">
        <v>13</v>
      </c>
    </row>
    <row r="309" spans="1:8" x14ac:dyDescent="0.25">
      <c r="A309">
        <f t="shared" si="4"/>
        <v>308</v>
      </c>
      <c r="B309" t="s">
        <v>94</v>
      </c>
      <c r="C309">
        <f>24+12</f>
        <v>36</v>
      </c>
      <c r="D309">
        <f>SUMIFS(controle!G:G,controle!I:I,Produtos!B309,controle!C:C,"E")</f>
        <v>0</v>
      </c>
      <c r="E309">
        <f>SUMIFS(controle!G:G,controle!I:I,Produtos!B309,controle!C:C,"S")</f>
        <v>0</v>
      </c>
      <c r="F309">
        <f>Tabela1[[#This Row],[estoque inicial]]+Tabela1[[#This Row],[entradas]]-Tabela1[[#This Row],[saidas]]</f>
        <v>36</v>
      </c>
      <c r="G309">
        <v>0</v>
      </c>
      <c r="H309" t="s">
        <v>13</v>
      </c>
    </row>
    <row r="310" spans="1:8" x14ac:dyDescent="0.25">
      <c r="A310">
        <f t="shared" si="4"/>
        <v>309</v>
      </c>
      <c r="B310" t="s">
        <v>99</v>
      </c>
      <c r="C310">
        <v>0</v>
      </c>
      <c r="D310">
        <f>SUMIFS(controle!G:G,controle!I:I,Produtos!B310,controle!C:C,"E")</f>
        <v>0</v>
      </c>
      <c r="E310">
        <f>SUMIFS(controle!G:G,controle!I:I,Produtos!B310,controle!C:C,"S")</f>
        <v>0</v>
      </c>
      <c r="F310">
        <f>Tabela1[[#This Row],[estoque inicial]]+Tabela1[[#This Row],[entradas]]-Tabela1[[#This Row],[saidas]]</f>
        <v>0</v>
      </c>
      <c r="G310">
        <v>0</v>
      </c>
      <c r="H310" t="s">
        <v>13</v>
      </c>
    </row>
    <row r="311" spans="1:8" x14ac:dyDescent="0.25">
      <c r="A311">
        <f t="shared" si="4"/>
        <v>310</v>
      </c>
      <c r="B311" t="s">
        <v>102</v>
      </c>
      <c r="C311">
        <f>11</f>
        <v>11</v>
      </c>
      <c r="D311">
        <f>SUMIFS(controle!G:G,controle!I:I,Produtos!B311,controle!C:C,"E")</f>
        <v>0</v>
      </c>
      <c r="E311">
        <f>SUMIFS(controle!G:G,controle!I:I,Produtos!B311,controle!C:C,"S")</f>
        <v>0</v>
      </c>
      <c r="F311">
        <f>Tabela1[[#This Row],[estoque inicial]]+Tabela1[[#This Row],[entradas]]-Tabela1[[#This Row],[saidas]]</f>
        <v>11</v>
      </c>
      <c r="G311">
        <v>0</v>
      </c>
      <c r="H311" t="s">
        <v>13</v>
      </c>
    </row>
    <row r="312" spans="1:8" x14ac:dyDescent="0.25">
      <c r="A312">
        <f t="shared" si="4"/>
        <v>311</v>
      </c>
      <c r="B312" t="s">
        <v>105</v>
      </c>
      <c r="C312">
        <v>6</v>
      </c>
      <c r="D312">
        <f>SUMIFS(controle!G:G,controle!I:I,Produtos!B312,controle!C:C,"E")</f>
        <v>0</v>
      </c>
      <c r="E312">
        <f>SUMIFS(controle!G:G,controle!I:I,Produtos!B312,controle!C:C,"S")</f>
        <v>0</v>
      </c>
      <c r="F312">
        <f>Tabela1[[#This Row],[estoque inicial]]+Tabela1[[#This Row],[entradas]]-Tabela1[[#This Row],[saidas]]</f>
        <v>6</v>
      </c>
      <c r="G312">
        <v>0</v>
      </c>
      <c r="H312" t="s">
        <v>13</v>
      </c>
    </row>
    <row r="313" spans="1:8" x14ac:dyDescent="0.25">
      <c r="A313">
        <f t="shared" si="4"/>
        <v>312</v>
      </c>
      <c r="B313" t="s">
        <v>107</v>
      </c>
      <c r="C313">
        <v>18</v>
      </c>
      <c r="D313">
        <f>SUMIFS(controle!G:G,controle!I:I,Produtos!B313,controle!C:C,"E")</f>
        <v>0</v>
      </c>
      <c r="E313">
        <f>SUMIFS(controle!G:G,controle!I:I,Produtos!B313,controle!C:C,"S")</f>
        <v>0</v>
      </c>
      <c r="F313">
        <f>Tabela1[[#This Row],[estoque inicial]]+Tabela1[[#This Row],[entradas]]-Tabela1[[#This Row],[saidas]]</f>
        <v>18</v>
      </c>
      <c r="G313">
        <v>0</v>
      </c>
      <c r="H313" t="s">
        <v>13</v>
      </c>
    </row>
    <row r="314" spans="1:8" x14ac:dyDescent="0.25">
      <c r="A314">
        <f t="shared" si="4"/>
        <v>313</v>
      </c>
      <c r="B314" t="s">
        <v>110</v>
      </c>
      <c r="C314">
        <v>1</v>
      </c>
      <c r="D314">
        <f>SUMIFS(controle!G:G,controle!I:I,Produtos!B314,controle!C:C,"E")</f>
        <v>0</v>
      </c>
      <c r="E314">
        <f>SUMIFS(controle!G:G,controle!I:I,Produtos!B314,controle!C:C,"S")</f>
        <v>0</v>
      </c>
      <c r="F314">
        <f>Tabela1[[#This Row],[estoque inicial]]+Tabela1[[#This Row],[entradas]]-Tabela1[[#This Row],[saidas]]</f>
        <v>1</v>
      </c>
      <c r="G314">
        <v>0</v>
      </c>
      <c r="H314" t="s">
        <v>13</v>
      </c>
    </row>
    <row r="315" spans="1:8" x14ac:dyDescent="0.25">
      <c r="A315">
        <f t="shared" si="4"/>
        <v>314</v>
      </c>
      <c r="B315" t="s">
        <v>113</v>
      </c>
      <c r="C315">
        <v>0</v>
      </c>
      <c r="D315">
        <f>SUMIFS(controle!G:G,controle!I:I,Produtos!B315,controle!C:C,"E")</f>
        <v>0</v>
      </c>
      <c r="E315">
        <f>SUMIFS(controle!G:G,controle!I:I,Produtos!B315,controle!C:C,"S")</f>
        <v>0</v>
      </c>
      <c r="F315">
        <f>Tabela1[[#This Row],[estoque inicial]]+Tabela1[[#This Row],[entradas]]-Tabela1[[#This Row],[saidas]]</f>
        <v>0</v>
      </c>
      <c r="G315">
        <v>0</v>
      </c>
      <c r="H315" t="s">
        <v>13</v>
      </c>
    </row>
    <row r="316" spans="1:8" x14ac:dyDescent="0.25">
      <c r="A316">
        <f t="shared" si="4"/>
        <v>315</v>
      </c>
      <c r="B316" t="s">
        <v>116</v>
      </c>
      <c r="C316">
        <v>5</v>
      </c>
      <c r="D316">
        <f>SUMIFS(controle!G:G,controle!I:I,Produtos!B316,controle!C:C,"E")</f>
        <v>0</v>
      </c>
      <c r="E316">
        <f>SUMIFS(controle!G:G,controle!I:I,Produtos!B316,controle!C:C,"S")</f>
        <v>0</v>
      </c>
      <c r="F316">
        <f>Tabela1[[#This Row],[estoque inicial]]+Tabela1[[#This Row],[entradas]]-Tabela1[[#This Row],[saidas]]</f>
        <v>5</v>
      </c>
      <c r="G316">
        <v>0</v>
      </c>
      <c r="H316" t="s">
        <v>13</v>
      </c>
    </row>
    <row r="317" spans="1:8" x14ac:dyDescent="0.25">
      <c r="A317">
        <f t="shared" si="4"/>
        <v>316</v>
      </c>
      <c r="B317" t="s">
        <v>119</v>
      </c>
      <c r="C317">
        <v>24</v>
      </c>
      <c r="D317">
        <f>SUMIFS(controle!G:G,controle!I:I,Produtos!B317,controle!C:C,"E")</f>
        <v>0</v>
      </c>
      <c r="E317">
        <f>SUMIFS(controle!G:G,controle!I:I,Produtos!B317,controle!C:C,"S")</f>
        <v>0</v>
      </c>
      <c r="F317">
        <f>Tabela1[[#This Row],[estoque inicial]]+Tabela1[[#This Row],[entradas]]-Tabela1[[#This Row],[saidas]]</f>
        <v>24</v>
      </c>
      <c r="G317">
        <v>0</v>
      </c>
      <c r="H317" t="s">
        <v>13</v>
      </c>
    </row>
    <row r="318" spans="1:8" x14ac:dyDescent="0.25">
      <c r="A318">
        <f t="shared" si="4"/>
        <v>317</v>
      </c>
      <c r="B318" t="s">
        <v>122</v>
      </c>
      <c r="C318">
        <v>1</v>
      </c>
      <c r="D318">
        <f>SUMIFS(controle!G:G,controle!I:I,Produtos!B318,controle!C:C,"E")</f>
        <v>0</v>
      </c>
      <c r="E318">
        <f>SUMIFS(controle!G:G,controle!I:I,Produtos!B318,controle!C:C,"S")</f>
        <v>0</v>
      </c>
      <c r="F318">
        <f>Tabela1[[#This Row],[estoque inicial]]+Tabela1[[#This Row],[entradas]]-Tabela1[[#This Row],[saidas]]</f>
        <v>1</v>
      </c>
      <c r="G318">
        <v>0</v>
      </c>
      <c r="H318" t="s">
        <v>13</v>
      </c>
    </row>
    <row r="319" spans="1:8" x14ac:dyDescent="0.25">
      <c r="A319">
        <f t="shared" si="4"/>
        <v>318</v>
      </c>
      <c r="B319" t="s">
        <v>125</v>
      </c>
      <c r="C319">
        <v>4</v>
      </c>
      <c r="D319">
        <f>SUMIFS(controle!G:G,controle!I:I,Produtos!B319,controle!C:C,"E")</f>
        <v>0</v>
      </c>
      <c r="E319">
        <f>SUMIFS(controle!G:G,controle!I:I,Produtos!B319,controle!C:C,"S")</f>
        <v>0</v>
      </c>
      <c r="F319">
        <f>Tabela1[[#This Row],[estoque inicial]]+Tabela1[[#This Row],[entradas]]-Tabela1[[#This Row],[saidas]]</f>
        <v>4</v>
      </c>
      <c r="G319">
        <v>0</v>
      </c>
      <c r="H319" t="s">
        <v>13</v>
      </c>
    </row>
    <row r="320" spans="1:8" x14ac:dyDescent="0.25">
      <c r="A320">
        <f t="shared" si="4"/>
        <v>319</v>
      </c>
      <c r="B320" t="s">
        <v>128</v>
      </c>
      <c r="C320">
        <v>4</v>
      </c>
      <c r="D320">
        <f>SUMIFS(controle!G:G,controle!I:I,Produtos!B320,controle!C:C,"E")</f>
        <v>0</v>
      </c>
      <c r="E320">
        <f>SUMIFS(controle!G:G,controle!I:I,Produtos!B320,controle!C:C,"S")</f>
        <v>0</v>
      </c>
      <c r="F320">
        <f>Tabela1[[#This Row],[estoque inicial]]+Tabela1[[#This Row],[entradas]]-Tabela1[[#This Row],[saidas]]</f>
        <v>4</v>
      </c>
      <c r="G320">
        <v>0</v>
      </c>
      <c r="H320" t="s">
        <v>13</v>
      </c>
    </row>
    <row r="321" spans="1:8" x14ac:dyDescent="0.25">
      <c r="A321">
        <f t="shared" si="4"/>
        <v>320</v>
      </c>
      <c r="B321" t="s">
        <v>131</v>
      </c>
      <c r="C321">
        <v>1</v>
      </c>
      <c r="D321">
        <f>SUMIFS(controle!G:G,controle!I:I,Produtos!B321,controle!C:C,"E")</f>
        <v>0</v>
      </c>
      <c r="E321">
        <f>SUMIFS(controle!G:G,controle!I:I,Produtos!B321,controle!C:C,"S")</f>
        <v>0</v>
      </c>
      <c r="F321">
        <f>Tabela1[[#This Row],[estoque inicial]]+Tabela1[[#This Row],[entradas]]-Tabela1[[#This Row],[saidas]]</f>
        <v>1</v>
      </c>
      <c r="G321">
        <v>0</v>
      </c>
      <c r="H321" t="s">
        <v>13</v>
      </c>
    </row>
    <row r="322" spans="1:8" x14ac:dyDescent="0.25">
      <c r="A322">
        <f t="shared" si="4"/>
        <v>321</v>
      </c>
      <c r="B322" t="s">
        <v>134</v>
      </c>
      <c r="C322">
        <v>0</v>
      </c>
      <c r="D322">
        <f>SUMIFS(controle!G:G,controle!I:I,Produtos!B322,controle!C:C,"E")</f>
        <v>0</v>
      </c>
      <c r="E322">
        <f>SUMIFS(controle!G:G,controle!I:I,Produtos!B322,controle!C:C,"S")</f>
        <v>0</v>
      </c>
      <c r="F322">
        <f>Tabela1[[#This Row],[estoque inicial]]+Tabela1[[#This Row],[entradas]]-Tabela1[[#This Row],[saidas]]</f>
        <v>0</v>
      </c>
      <c r="G322">
        <v>0</v>
      </c>
      <c r="H322" t="s">
        <v>13</v>
      </c>
    </row>
    <row r="323" spans="1:8" x14ac:dyDescent="0.25">
      <c r="A323">
        <f t="shared" si="4"/>
        <v>322</v>
      </c>
      <c r="B323" t="s">
        <v>138</v>
      </c>
      <c r="C323">
        <v>1</v>
      </c>
      <c r="D323">
        <f>SUMIFS(controle!G:G,controle!I:I,Produtos!B323,controle!C:C,"E")</f>
        <v>0</v>
      </c>
      <c r="E323">
        <f>SUMIFS(controle!G:G,controle!I:I,Produtos!B323,controle!C:C,"S")</f>
        <v>0</v>
      </c>
      <c r="F323">
        <f>Tabela1[[#This Row],[estoque inicial]]+Tabela1[[#This Row],[entradas]]-Tabela1[[#This Row],[saidas]]</f>
        <v>1</v>
      </c>
      <c r="G323">
        <v>0</v>
      </c>
      <c r="H323" t="s">
        <v>13</v>
      </c>
    </row>
    <row r="324" spans="1:8" x14ac:dyDescent="0.25">
      <c r="A324">
        <f t="shared" ref="A324:A387" si="5">A323+1</f>
        <v>323</v>
      </c>
      <c r="B324" t="s">
        <v>142</v>
      </c>
      <c r="C324">
        <v>5</v>
      </c>
      <c r="D324">
        <f>SUMIFS(controle!G:G,controle!I:I,Produtos!B324,controle!C:C,"E")</f>
        <v>0</v>
      </c>
      <c r="E324">
        <f>SUMIFS(controle!G:G,controle!I:I,Produtos!B324,controle!C:C,"S")</f>
        <v>0</v>
      </c>
      <c r="F324">
        <f>Tabela1[[#This Row],[estoque inicial]]+Tabela1[[#This Row],[entradas]]-Tabela1[[#This Row],[saidas]]</f>
        <v>5</v>
      </c>
      <c r="G324">
        <v>0</v>
      </c>
      <c r="H324" t="s">
        <v>13</v>
      </c>
    </row>
    <row r="325" spans="1:8" x14ac:dyDescent="0.25">
      <c r="A325">
        <f t="shared" si="5"/>
        <v>324</v>
      </c>
      <c r="B325" t="s">
        <v>499</v>
      </c>
      <c r="C325">
        <v>2</v>
      </c>
      <c r="D325">
        <f>SUMIFS(controle!G:G,controle!I:I,Produtos!B325,controle!C:C,"E")</f>
        <v>0</v>
      </c>
      <c r="E325">
        <f>SUMIFS(controle!G:G,controle!I:I,Produtos!B325,controle!C:C,"S")</f>
        <v>0</v>
      </c>
      <c r="F325">
        <f>Tabela1[[#This Row],[estoque inicial]]+Tabela1[[#This Row],[entradas]]-Tabela1[[#This Row],[saidas]]</f>
        <v>2</v>
      </c>
      <c r="G325">
        <v>0</v>
      </c>
      <c r="H325" t="s">
        <v>13</v>
      </c>
    </row>
    <row r="326" spans="1:8" x14ac:dyDescent="0.25">
      <c r="A326">
        <f t="shared" si="5"/>
        <v>325</v>
      </c>
      <c r="B326" t="s">
        <v>149</v>
      </c>
      <c r="C326">
        <v>1</v>
      </c>
      <c r="D326">
        <f>SUMIFS(controle!G:G,controle!I:I,Produtos!B326,controle!C:C,"E")</f>
        <v>0</v>
      </c>
      <c r="E326">
        <f>SUMIFS(controle!G:G,controle!I:I,Produtos!B326,controle!C:C,"S")</f>
        <v>0</v>
      </c>
      <c r="F326">
        <f>Tabela1[[#This Row],[estoque inicial]]+Tabela1[[#This Row],[entradas]]-Tabela1[[#This Row],[saidas]]</f>
        <v>1</v>
      </c>
      <c r="G326">
        <v>0</v>
      </c>
      <c r="H326" t="s">
        <v>13</v>
      </c>
    </row>
    <row r="327" spans="1:8" x14ac:dyDescent="0.25">
      <c r="A327">
        <f t="shared" si="5"/>
        <v>326</v>
      </c>
      <c r="B327" t="s">
        <v>153</v>
      </c>
      <c r="C327">
        <v>2</v>
      </c>
      <c r="D327">
        <f>SUMIFS(controle!G:G,controle!I:I,Produtos!B327,controle!C:C,"E")</f>
        <v>0</v>
      </c>
      <c r="E327">
        <f>SUMIFS(controle!G:G,controle!I:I,Produtos!B327,controle!C:C,"S")</f>
        <v>0</v>
      </c>
      <c r="F327">
        <f>Tabela1[[#This Row],[estoque inicial]]+Tabela1[[#This Row],[entradas]]-Tabela1[[#This Row],[saidas]]</f>
        <v>2</v>
      </c>
      <c r="G327">
        <v>0</v>
      </c>
      <c r="H327" t="s">
        <v>13</v>
      </c>
    </row>
    <row r="328" spans="1:8" x14ac:dyDescent="0.25">
      <c r="A328">
        <f t="shared" si="5"/>
        <v>327</v>
      </c>
      <c r="B328" t="s">
        <v>156</v>
      </c>
      <c r="C328">
        <v>2</v>
      </c>
      <c r="D328">
        <f>SUMIFS(controle!G:G,controle!I:I,Produtos!B328,controle!C:C,"E")</f>
        <v>0</v>
      </c>
      <c r="E328">
        <f>SUMIFS(controle!G:G,controle!I:I,Produtos!B328,controle!C:C,"S")</f>
        <v>0</v>
      </c>
      <c r="F328">
        <f>Tabela1[[#This Row],[estoque inicial]]+Tabela1[[#This Row],[entradas]]-Tabela1[[#This Row],[saidas]]</f>
        <v>2</v>
      </c>
      <c r="G328">
        <v>0</v>
      </c>
      <c r="H328" t="s">
        <v>13</v>
      </c>
    </row>
    <row r="329" spans="1:8" x14ac:dyDescent="0.25">
      <c r="A329">
        <f t="shared" si="5"/>
        <v>328</v>
      </c>
      <c r="B329" t="s">
        <v>160</v>
      </c>
      <c r="C329">
        <v>0</v>
      </c>
      <c r="D329">
        <f>SUMIFS(controle!G:G,controle!I:I,Produtos!B329,controle!C:C,"E")</f>
        <v>0</v>
      </c>
      <c r="E329">
        <f>SUMIFS(controle!G:G,controle!I:I,Produtos!B329,controle!C:C,"S")</f>
        <v>0</v>
      </c>
      <c r="F329">
        <f>Tabela1[[#This Row],[estoque inicial]]+Tabela1[[#This Row],[entradas]]-Tabela1[[#This Row],[saidas]]</f>
        <v>0</v>
      </c>
      <c r="G329">
        <v>0</v>
      </c>
      <c r="H329" t="s">
        <v>13</v>
      </c>
    </row>
    <row r="330" spans="1:8" x14ac:dyDescent="0.25">
      <c r="A330">
        <f t="shared" si="5"/>
        <v>329</v>
      </c>
      <c r="B330" t="s">
        <v>164</v>
      </c>
      <c r="C330">
        <v>2</v>
      </c>
      <c r="D330">
        <f>SUMIFS(controle!G:G,controle!I:I,Produtos!B330,controle!C:C,"E")</f>
        <v>0</v>
      </c>
      <c r="E330">
        <f>SUMIFS(controle!G:G,controle!I:I,Produtos!B330,controle!C:C,"S")</f>
        <v>0</v>
      </c>
      <c r="F330">
        <f>Tabela1[[#This Row],[estoque inicial]]+Tabela1[[#This Row],[entradas]]-Tabela1[[#This Row],[saidas]]</f>
        <v>2</v>
      </c>
      <c r="G330">
        <v>0</v>
      </c>
      <c r="H330" t="s">
        <v>13</v>
      </c>
    </row>
    <row r="331" spans="1:8" x14ac:dyDescent="0.25">
      <c r="A331">
        <f t="shared" si="5"/>
        <v>330</v>
      </c>
      <c r="B331" t="s">
        <v>169</v>
      </c>
      <c r="C331">
        <v>1</v>
      </c>
      <c r="D331">
        <f>SUMIFS(controle!G:G,controle!I:I,Produtos!B331,controle!C:C,"E")</f>
        <v>0</v>
      </c>
      <c r="E331">
        <f>SUMIFS(controle!G:G,controle!I:I,Produtos!B331,controle!C:C,"S")</f>
        <v>0</v>
      </c>
      <c r="F331">
        <f>Tabela1[[#This Row],[estoque inicial]]+Tabela1[[#This Row],[entradas]]-Tabela1[[#This Row],[saidas]]</f>
        <v>1</v>
      </c>
      <c r="G331">
        <v>0</v>
      </c>
      <c r="H331" t="s">
        <v>13</v>
      </c>
    </row>
    <row r="332" spans="1:8" x14ac:dyDescent="0.25">
      <c r="A332">
        <f t="shared" si="5"/>
        <v>331</v>
      </c>
      <c r="B332" t="s">
        <v>172</v>
      </c>
      <c r="C332">
        <v>1</v>
      </c>
      <c r="D332">
        <f>SUMIFS(controle!G:G,controle!I:I,Produtos!B332,controle!C:C,"E")</f>
        <v>0</v>
      </c>
      <c r="E332">
        <f>SUMIFS(controle!G:G,controle!I:I,Produtos!B332,controle!C:C,"S")</f>
        <v>0</v>
      </c>
      <c r="F332">
        <f>Tabela1[[#This Row],[estoque inicial]]+Tabela1[[#This Row],[entradas]]-Tabela1[[#This Row],[saidas]]</f>
        <v>1</v>
      </c>
      <c r="G332">
        <v>0</v>
      </c>
      <c r="H332" t="s">
        <v>13</v>
      </c>
    </row>
    <row r="333" spans="1:8" x14ac:dyDescent="0.25">
      <c r="A333">
        <f t="shared" si="5"/>
        <v>332</v>
      </c>
      <c r="B333" t="s">
        <v>175</v>
      </c>
      <c r="C333">
        <v>4</v>
      </c>
      <c r="D333">
        <f>SUMIFS(controle!G:G,controle!I:I,Produtos!B333,controle!C:C,"E")</f>
        <v>0</v>
      </c>
      <c r="E333">
        <f>SUMIFS(controle!G:G,controle!I:I,Produtos!B333,controle!C:C,"S")</f>
        <v>0</v>
      </c>
      <c r="F333">
        <f>Tabela1[[#This Row],[estoque inicial]]+Tabela1[[#This Row],[entradas]]-Tabela1[[#This Row],[saidas]]</f>
        <v>4</v>
      </c>
      <c r="G333">
        <v>0</v>
      </c>
      <c r="H333" t="s">
        <v>13</v>
      </c>
    </row>
    <row r="334" spans="1:8" x14ac:dyDescent="0.25">
      <c r="A334">
        <f t="shared" si="5"/>
        <v>333</v>
      </c>
      <c r="B334" t="s">
        <v>179</v>
      </c>
      <c r="C334">
        <v>6</v>
      </c>
      <c r="D334">
        <f>SUMIFS(controle!G:G,controle!I:I,Produtos!B334,controle!C:C,"E")</f>
        <v>0</v>
      </c>
      <c r="E334">
        <f>SUMIFS(controle!G:G,controle!I:I,Produtos!B334,controle!C:C,"S")</f>
        <v>0</v>
      </c>
      <c r="F334">
        <f>Tabela1[[#This Row],[estoque inicial]]+Tabela1[[#This Row],[entradas]]-Tabela1[[#This Row],[saidas]]</f>
        <v>6</v>
      </c>
      <c r="G334">
        <v>0</v>
      </c>
      <c r="H334" t="s">
        <v>13</v>
      </c>
    </row>
    <row r="335" spans="1:8" x14ac:dyDescent="0.25">
      <c r="A335">
        <f t="shared" si="5"/>
        <v>334</v>
      </c>
      <c r="B335" t="s">
        <v>182</v>
      </c>
      <c r="C335">
        <v>0</v>
      </c>
      <c r="D335">
        <f>SUMIFS(controle!G:G,controle!I:I,Produtos!B335,controle!C:C,"E")</f>
        <v>0</v>
      </c>
      <c r="E335">
        <f>SUMIFS(controle!G:G,controle!I:I,Produtos!B335,controle!C:C,"S")</f>
        <v>0</v>
      </c>
      <c r="F335">
        <f>Tabela1[[#This Row],[estoque inicial]]+Tabela1[[#This Row],[entradas]]-Tabela1[[#This Row],[saidas]]</f>
        <v>0</v>
      </c>
      <c r="G335">
        <v>0</v>
      </c>
      <c r="H335" t="s">
        <v>13</v>
      </c>
    </row>
    <row r="336" spans="1:8" x14ac:dyDescent="0.25">
      <c r="A336">
        <f t="shared" si="5"/>
        <v>335</v>
      </c>
      <c r="B336" t="s">
        <v>185</v>
      </c>
      <c r="C336">
        <v>6</v>
      </c>
      <c r="D336">
        <f>SUMIFS(controle!G:G,controle!I:I,Produtos!B336,controle!C:C,"E")</f>
        <v>0</v>
      </c>
      <c r="E336">
        <f>SUMIFS(controle!G:G,controle!I:I,Produtos!B336,controle!C:C,"S")</f>
        <v>0</v>
      </c>
      <c r="F336">
        <f>Tabela1[[#This Row],[estoque inicial]]+Tabela1[[#This Row],[entradas]]-Tabela1[[#This Row],[saidas]]</f>
        <v>6</v>
      </c>
      <c r="G336">
        <v>0</v>
      </c>
      <c r="H336" t="s">
        <v>13</v>
      </c>
    </row>
    <row r="337" spans="1:8" x14ac:dyDescent="0.25">
      <c r="A337">
        <f t="shared" si="5"/>
        <v>336</v>
      </c>
      <c r="B337" t="s">
        <v>188</v>
      </c>
      <c r="C337">
        <v>5</v>
      </c>
      <c r="D337">
        <f>SUMIFS(controle!G:G,controle!I:I,Produtos!B337,controle!C:C,"E")</f>
        <v>0</v>
      </c>
      <c r="E337">
        <f>SUMIFS(controle!G:G,controle!I:I,Produtos!B337,controle!C:C,"S")</f>
        <v>0</v>
      </c>
      <c r="F337">
        <f>Tabela1[[#This Row],[estoque inicial]]+Tabela1[[#This Row],[entradas]]-Tabela1[[#This Row],[saidas]]</f>
        <v>5</v>
      </c>
      <c r="G337">
        <v>0</v>
      </c>
      <c r="H337" t="s">
        <v>13</v>
      </c>
    </row>
    <row r="338" spans="1:8" x14ac:dyDescent="0.25">
      <c r="A338">
        <f t="shared" si="5"/>
        <v>337</v>
      </c>
      <c r="B338" t="s">
        <v>191</v>
      </c>
      <c r="C338">
        <v>5</v>
      </c>
      <c r="D338">
        <f>SUMIFS(controle!G:G,controle!I:I,Produtos!B338,controle!C:C,"E")</f>
        <v>0</v>
      </c>
      <c r="E338">
        <f>SUMIFS(controle!G:G,controle!I:I,Produtos!B338,controle!C:C,"S")</f>
        <v>0</v>
      </c>
      <c r="F338">
        <f>Tabela1[[#This Row],[estoque inicial]]+Tabela1[[#This Row],[entradas]]-Tabela1[[#This Row],[saidas]]</f>
        <v>5</v>
      </c>
      <c r="G338">
        <v>0</v>
      </c>
      <c r="H338" t="s">
        <v>13</v>
      </c>
    </row>
    <row r="339" spans="1:8" x14ac:dyDescent="0.25">
      <c r="A339">
        <f t="shared" si="5"/>
        <v>338</v>
      </c>
      <c r="B339" t="s">
        <v>194</v>
      </c>
      <c r="C339">
        <v>3</v>
      </c>
      <c r="D339">
        <f>SUMIFS(controle!G:G,controle!I:I,Produtos!B339,controle!C:C,"E")</f>
        <v>0</v>
      </c>
      <c r="E339">
        <f>SUMIFS(controle!G:G,controle!I:I,Produtos!B339,controle!C:C,"S")</f>
        <v>0</v>
      </c>
      <c r="F339">
        <f>Tabela1[[#This Row],[estoque inicial]]+Tabela1[[#This Row],[entradas]]-Tabela1[[#This Row],[saidas]]</f>
        <v>3</v>
      </c>
      <c r="G339">
        <v>0</v>
      </c>
      <c r="H339" t="s">
        <v>13</v>
      </c>
    </row>
    <row r="340" spans="1:8" x14ac:dyDescent="0.25">
      <c r="A340">
        <f t="shared" si="5"/>
        <v>339</v>
      </c>
      <c r="B340" t="s">
        <v>197</v>
      </c>
      <c r="C340">
        <v>1</v>
      </c>
      <c r="D340">
        <f>SUMIFS(controle!G:G,controle!I:I,Produtos!B340,controle!C:C,"E")</f>
        <v>0</v>
      </c>
      <c r="E340">
        <f>SUMIFS(controle!G:G,controle!I:I,Produtos!B340,controle!C:C,"S")</f>
        <v>0</v>
      </c>
      <c r="F340">
        <f>Tabela1[[#This Row],[estoque inicial]]+Tabela1[[#This Row],[entradas]]-Tabela1[[#This Row],[saidas]]</f>
        <v>1</v>
      </c>
      <c r="G340">
        <v>0</v>
      </c>
      <c r="H340" t="s">
        <v>13</v>
      </c>
    </row>
    <row r="341" spans="1:8" x14ac:dyDescent="0.25">
      <c r="A341">
        <f t="shared" si="5"/>
        <v>340</v>
      </c>
      <c r="B341" t="s">
        <v>211</v>
      </c>
      <c r="C341">
        <v>3</v>
      </c>
      <c r="D341">
        <f>SUMIFS(controle!G:G,controle!I:I,Produtos!B341,controle!C:C,"E")</f>
        <v>0</v>
      </c>
      <c r="E341">
        <f>SUMIFS(controle!G:G,controle!I:I,Produtos!B341,controle!C:C,"S")</f>
        <v>0</v>
      </c>
      <c r="F341">
        <f>Tabela1[[#This Row],[estoque inicial]]+Tabela1[[#This Row],[entradas]]-Tabela1[[#This Row],[saidas]]</f>
        <v>3</v>
      </c>
      <c r="G341">
        <v>0</v>
      </c>
      <c r="H341" t="s">
        <v>13</v>
      </c>
    </row>
    <row r="342" spans="1:8" x14ac:dyDescent="0.25">
      <c r="A342">
        <f t="shared" si="5"/>
        <v>341</v>
      </c>
      <c r="B342" t="s">
        <v>213</v>
      </c>
      <c r="C342">
        <v>4</v>
      </c>
      <c r="D342">
        <f>SUMIFS(controle!G:G,controle!I:I,Produtos!B342,controle!C:C,"E")</f>
        <v>0</v>
      </c>
      <c r="E342">
        <f>SUMIFS(controle!G:G,controle!I:I,Produtos!B342,controle!C:C,"S")</f>
        <v>0</v>
      </c>
      <c r="F342">
        <f>Tabela1[[#This Row],[estoque inicial]]+Tabela1[[#This Row],[entradas]]-Tabela1[[#This Row],[saidas]]</f>
        <v>4</v>
      </c>
      <c r="G342">
        <v>0</v>
      </c>
      <c r="H342" t="s">
        <v>13</v>
      </c>
    </row>
    <row r="343" spans="1:8" x14ac:dyDescent="0.25">
      <c r="A343">
        <f t="shared" si="5"/>
        <v>342</v>
      </c>
      <c r="B343" t="s">
        <v>216</v>
      </c>
      <c r="C343">
        <v>2</v>
      </c>
      <c r="D343">
        <f>SUMIFS(controle!G:G,controle!I:I,Produtos!B343,controle!C:C,"E")</f>
        <v>0</v>
      </c>
      <c r="E343">
        <f>SUMIFS(controle!G:G,controle!I:I,Produtos!B343,controle!C:C,"S")</f>
        <v>0</v>
      </c>
      <c r="F343">
        <f>Tabela1[[#This Row],[estoque inicial]]+Tabela1[[#This Row],[entradas]]-Tabela1[[#This Row],[saidas]]</f>
        <v>2</v>
      </c>
      <c r="G343">
        <v>0</v>
      </c>
      <c r="H343" t="s">
        <v>13</v>
      </c>
    </row>
    <row r="344" spans="1:8" x14ac:dyDescent="0.25">
      <c r="A344">
        <f t="shared" si="5"/>
        <v>343</v>
      </c>
      <c r="B344" t="s">
        <v>219</v>
      </c>
      <c r="C344">
        <v>2</v>
      </c>
      <c r="D344">
        <f>SUMIFS(controle!G:G,controle!I:I,Produtos!B344,controle!C:C,"E")</f>
        <v>0</v>
      </c>
      <c r="E344">
        <f>SUMIFS(controle!G:G,controle!I:I,Produtos!B344,controle!C:C,"S")</f>
        <v>0</v>
      </c>
      <c r="F344">
        <f>Tabela1[[#This Row],[estoque inicial]]+Tabela1[[#This Row],[entradas]]-Tabela1[[#This Row],[saidas]]</f>
        <v>2</v>
      </c>
      <c r="G344">
        <v>0</v>
      </c>
      <c r="H344" t="s">
        <v>13</v>
      </c>
    </row>
    <row r="345" spans="1:8" x14ac:dyDescent="0.25">
      <c r="A345">
        <f t="shared" si="5"/>
        <v>344</v>
      </c>
      <c r="B345" t="s">
        <v>222</v>
      </c>
      <c r="C345">
        <v>1</v>
      </c>
      <c r="D345">
        <f>SUMIFS(controle!G:G,controle!I:I,Produtos!B345,controle!C:C,"E")</f>
        <v>0</v>
      </c>
      <c r="E345">
        <f>SUMIFS(controle!G:G,controle!I:I,Produtos!B345,controle!C:C,"S")</f>
        <v>0</v>
      </c>
      <c r="F345">
        <f>Tabela1[[#This Row],[estoque inicial]]+Tabela1[[#This Row],[entradas]]-Tabela1[[#This Row],[saidas]]</f>
        <v>1</v>
      </c>
      <c r="G345">
        <v>0</v>
      </c>
      <c r="H345" t="s">
        <v>13</v>
      </c>
    </row>
    <row r="346" spans="1:8" x14ac:dyDescent="0.25">
      <c r="A346">
        <f t="shared" si="5"/>
        <v>345</v>
      </c>
      <c r="B346" t="s">
        <v>225</v>
      </c>
      <c r="C346">
        <v>4</v>
      </c>
      <c r="D346">
        <f>SUMIFS(controle!G:G,controle!I:I,Produtos!B346,controle!C:C,"E")</f>
        <v>0</v>
      </c>
      <c r="E346">
        <f>SUMIFS(controle!G:G,controle!I:I,Produtos!B346,controle!C:C,"S")</f>
        <v>0</v>
      </c>
      <c r="F346">
        <f>Tabela1[[#This Row],[estoque inicial]]+Tabela1[[#This Row],[entradas]]-Tabela1[[#This Row],[saidas]]</f>
        <v>4</v>
      </c>
      <c r="G346">
        <v>0</v>
      </c>
      <c r="H346" t="s">
        <v>13</v>
      </c>
    </row>
    <row r="347" spans="1:8" x14ac:dyDescent="0.25">
      <c r="A347">
        <f t="shared" si="5"/>
        <v>346</v>
      </c>
      <c r="B347" t="s">
        <v>228</v>
      </c>
      <c r="C347">
        <v>2</v>
      </c>
      <c r="D347">
        <f>SUMIFS(controle!G:G,controle!I:I,Produtos!B347,controle!C:C,"E")</f>
        <v>0</v>
      </c>
      <c r="E347">
        <f>SUMIFS(controle!G:G,controle!I:I,Produtos!B347,controle!C:C,"S")</f>
        <v>0</v>
      </c>
      <c r="F347">
        <f>Tabela1[[#This Row],[estoque inicial]]+Tabela1[[#This Row],[entradas]]-Tabela1[[#This Row],[saidas]]</f>
        <v>2</v>
      </c>
      <c r="G347">
        <v>0</v>
      </c>
      <c r="H347" t="s">
        <v>13</v>
      </c>
    </row>
    <row r="348" spans="1:8" x14ac:dyDescent="0.25">
      <c r="A348">
        <f t="shared" si="5"/>
        <v>347</v>
      </c>
      <c r="B348" t="s">
        <v>231</v>
      </c>
      <c r="C348">
        <v>1</v>
      </c>
      <c r="D348">
        <f>SUMIFS(controle!G:G,controle!I:I,Produtos!B348,controle!C:C,"E")</f>
        <v>0</v>
      </c>
      <c r="E348">
        <f>SUMIFS(controle!G:G,controle!I:I,Produtos!B348,controle!C:C,"S")</f>
        <v>0</v>
      </c>
      <c r="F348">
        <f>Tabela1[[#This Row],[estoque inicial]]+Tabela1[[#This Row],[entradas]]-Tabela1[[#This Row],[saidas]]</f>
        <v>1</v>
      </c>
      <c r="G348">
        <v>0</v>
      </c>
      <c r="H348" t="s">
        <v>13</v>
      </c>
    </row>
    <row r="349" spans="1:8" x14ac:dyDescent="0.25">
      <c r="A349">
        <f t="shared" si="5"/>
        <v>348</v>
      </c>
      <c r="B349" t="s">
        <v>234</v>
      </c>
      <c r="C349">
        <v>3</v>
      </c>
      <c r="D349">
        <f>SUMIFS(controle!G:G,controle!I:I,Produtos!B349,controle!C:C,"E")</f>
        <v>0</v>
      </c>
      <c r="E349">
        <f>SUMIFS(controle!G:G,controle!I:I,Produtos!B349,controle!C:C,"S")</f>
        <v>0</v>
      </c>
      <c r="F349">
        <f>Tabela1[[#This Row],[estoque inicial]]+Tabela1[[#This Row],[entradas]]-Tabela1[[#This Row],[saidas]]</f>
        <v>3</v>
      </c>
      <c r="G349">
        <v>0</v>
      </c>
      <c r="H349" t="s">
        <v>13</v>
      </c>
    </row>
    <row r="350" spans="1:8" x14ac:dyDescent="0.25">
      <c r="A350">
        <f t="shared" si="5"/>
        <v>349</v>
      </c>
      <c r="B350" t="s">
        <v>237</v>
      </c>
      <c r="C350">
        <v>1</v>
      </c>
      <c r="D350">
        <f>SUMIFS(controle!G:G,controle!I:I,Produtos!B350,controle!C:C,"E")</f>
        <v>0</v>
      </c>
      <c r="E350">
        <f>SUMIFS(controle!G:G,controle!I:I,Produtos!B350,controle!C:C,"S")</f>
        <v>0</v>
      </c>
      <c r="F350">
        <f>Tabela1[[#This Row],[estoque inicial]]+Tabela1[[#This Row],[entradas]]-Tabela1[[#This Row],[saidas]]</f>
        <v>1</v>
      </c>
      <c r="G350">
        <v>0</v>
      </c>
      <c r="H350" t="s">
        <v>13</v>
      </c>
    </row>
    <row r="351" spans="1:8" x14ac:dyDescent="0.25">
      <c r="A351">
        <f t="shared" si="5"/>
        <v>350</v>
      </c>
      <c r="B351" t="s">
        <v>251</v>
      </c>
      <c r="C351">
        <v>1</v>
      </c>
      <c r="D351">
        <f>SUMIFS(controle!G:G,controle!I:I,Produtos!B351,controle!C:C,"E")</f>
        <v>0</v>
      </c>
      <c r="E351">
        <f>SUMIFS(controle!G:G,controle!I:I,Produtos!B351,controle!C:C,"S")</f>
        <v>0</v>
      </c>
      <c r="F351">
        <f>Tabela1[[#This Row],[estoque inicial]]+Tabela1[[#This Row],[entradas]]-Tabela1[[#This Row],[saidas]]</f>
        <v>1</v>
      </c>
      <c r="G351">
        <v>0</v>
      </c>
      <c r="H351" t="s">
        <v>13</v>
      </c>
    </row>
    <row r="352" spans="1:8" x14ac:dyDescent="0.25">
      <c r="A352">
        <f t="shared" si="5"/>
        <v>351</v>
      </c>
      <c r="B352" t="s">
        <v>253</v>
      </c>
      <c r="C352">
        <v>1</v>
      </c>
      <c r="D352">
        <f>SUMIFS(controle!G:G,controle!I:I,Produtos!B352,controle!C:C,"E")</f>
        <v>0</v>
      </c>
      <c r="E352">
        <f>SUMIFS(controle!G:G,controle!I:I,Produtos!B352,controle!C:C,"S")</f>
        <v>0</v>
      </c>
      <c r="F352">
        <f>Tabela1[[#This Row],[estoque inicial]]+Tabela1[[#This Row],[entradas]]-Tabela1[[#This Row],[saidas]]</f>
        <v>1</v>
      </c>
      <c r="G352">
        <v>0</v>
      </c>
      <c r="H352" t="s">
        <v>13</v>
      </c>
    </row>
    <row r="353" spans="1:8" x14ac:dyDescent="0.25">
      <c r="A353">
        <f t="shared" si="5"/>
        <v>352</v>
      </c>
      <c r="B353" t="s">
        <v>256</v>
      </c>
      <c r="C353">
        <v>1</v>
      </c>
      <c r="D353">
        <f>SUMIFS(controle!G:G,controle!I:I,Produtos!B353,controle!C:C,"E")</f>
        <v>0</v>
      </c>
      <c r="E353">
        <f>SUMIFS(controle!G:G,controle!I:I,Produtos!B353,controle!C:C,"S")</f>
        <v>0</v>
      </c>
      <c r="F353">
        <f>Tabela1[[#This Row],[estoque inicial]]+Tabela1[[#This Row],[entradas]]-Tabela1[[#This Row],[saidas]]</f>
        <v>1</v>
      </c>
      <c r="G353">
        <v>0</v>
      </c>
      <c r="H353" t="s">
        <v>13</v>
      </c>
    </row>
    <row r="354" spans="1:8" x14ac:dyDescent="0.25">
      <c r="A354">
        <f t="shared" si="5"/>
        <v>353</v>
      </c>
      <c r="B354" t="s">
        <v>259</v>
      </c>
      <c r="C354">
        <v>1</v>
      </c>
      <c r="D354">
        <f>SUMIFS(controle!G:G,controle!I:I,Produtos!B354,controle!C:C,"E")</f>
        <v>0</v>
      </c>
      <c r="E354">
        <f>SUMIFS(controle!G:G,controle!I:I,Produtos!B354,controle!C:C,"S")</f>
        <v>0</v>
      </c>
      <c r="F354">
        <f>Tabela1[[#This Row],[estoque inicial]]+Tabela1[[#This Row],[entradas]]-Tabela1[[#This Row],[saidas]]</f>
        <v>1</v>
      </c>
      <c r="G354">
        <v>0</v>
      </c>
      <c r="H354" t="s">
        <v>13</v>
      </c>
    </row>
    <row r="355" spans="1:8" x14ac:dyDescent="0.25">
      <c r="A355">
        <f t="shared" si="5"/>
        <v>354</v>
      </c>
      <c r="B355" t="s">
        <v>262</v>
      </c>
      <c r="C355">
        <v>1</v>
      </c>
      <c r="D355">
        <f>SUMIFS(controle!G:G,controle!I:I,Produtos!B355,controle!C:C,"E")</f>
        <v>0</v>
      </c>
      <c r="E355">
        <f>SUMIFS(controle!G:G,controle!I:I,Produtos!B355,controle!C:C,"S")</f>
        <v>0</v>
      </c>
      <c r="F355">
        <f>Tabela1[[#This Row],[estoque inicial]]+Tabela1[[#This Row],[entradas]]-Tabela1[[#This Row],[saidas]]</f>
        <v>1</v>
      </c>
      <c r="G355">
        <v>0</v>
      </c>
      <c r="H355" t="s">
        <v>13</v>
      </c>
    </row>
    <row r="356" spans="1:8" x14ac:dyDescent="0.25">
      <c r="A356">
        <f t="shared" si="5"/>
        <v>355</v>
      </c>
      <c r="B356" t="s">
        <v>265</v>
      </c>
      <c r="C356">
        <v>1</v>
      </c>
      <c r="D356">
        <f>SUMIFS(controle!G:G,controle!I:I,Produtos!B356,controle!C:C,"E")</f>
        <v>0</v>
      </c>
      <c r="E356">
        <f>SUMIFS(controle!G:G,controle!I:I,Produtos!B356,controle!C:C,"S")</f>
        <v>0</v>
      </c>
      <c r="F356">
        <f>Tabela1[[#This Row],[estoque inicial]]+Tabela1[[#This Row],[entradas]]-Tabela1[[#This Row],[saidas]]</f>
        <v>1</v>
      </c>
      <c r="G356">
        <v>0</v>
      </c>
      <c r="H356" t="s">
        <v>13</v>
      </c>
    </row>
    <row r="357" spans="1:8" x14ac:dyDescent="0.25">
      <c r="A357">
        <f t="shared" si="5"/>
        <v>356</v>
      </c>
      <c r="B357" t="s">
        <v>267</v>
      </c>
      <c r="C357">
        <v>1</v>
      </c>
      <c r="D357">
        <f>SUMIFS(controle!G:G,controle!I:I,Produtos!B357,controle!C:C,"E")</f>
        <v>0</v>
      </c>
      <c r="E357">
        <f>SUMIFS(controle!G:G,controle!I:I,Produtos!B357,controle!C:C,"S")</f>
        <v>0</v>
      </c>
      <c r="F357">
        <f>Tabela1[[#This Row],[estoque inicial]]+Tabela1[[#This Row],[entradas]]-Tabela1[[#This Row],[saidas]]</f>
        <v>1</v>
      </c>
      <c r="G357">
        <v>0</v>
      </c>
      <c r="H357" t="s">
        <v>13</v>
      </c>
    </row>
    <row r="358" spans="1:8" x14ac:dyDescent="0.25">
      <c r="A358">
        <f t="shared" si="5"/>
        <v>357</v>
      </c>
      <c r="B358" t="s">
        <v>270</v>
      </c>
      <c r="C358">
        <v>1</v>
      </c>
      <c r="D358">
        <f>SUMIFS(controle!G:G,controle!I:I,Produtos!B358,controle!C:C,"E")</f>
        <v>0</v>
      </c>
      <c r="E358">
        <f>SUMIFS(controle!G:G,controle!I:I,Produtos!B358,controle!C:C,"S")</f>
        <v>0</v>
      </c>
      <c r="F358">
        <f>Tabela1[[#This Row],[estoque inicial]]+Tabela1[[#This Row],[entradas]]-Tabela1[[#This Row],[saidas]]</f>
        <v>1</v>
      </c>
      <c r="G358">
        <v>0</v>
      </c>
      <c r="H358" t="s">
        <v>13</v>
      </c>
    </row>
    <row r="359" spans="1:8" x14ac:dyDescent="0.25">
      <c r="A359">
        <f t="shared" si="5"/>
        <v>358</v>
      </c>
      <c r="B359" t="s">
        <v>273</v>
      </c>
      <c r="C359">
        <v>2</v>
      </c>
      <c r="D359">
        <f>SUMIFS(controle!G:G,controle!I:I,Produtos!B359,controle!C:C,"E")</f>
        <v>0</v>
      </c>
      <c r="E359">
        <f>SUMIFS(controle!G:G,controle!I:I,Produtos!B359,controle!C:C,"S")</f>
        <v>0</v>
      </c>
      <c r="F359">
        <f>Tabela1[[#This Row],[estoque inicial]]+Tabela1[[#This Row],[entradas]]-Tabela1[[#This Row],[saidas]]</f>
        <v>2</v>
      </c>
      <c r="G359">
        <v>0</v>
      </c>
      <c r="H359" t="s">
        <v>13</v>
      </c>
    </row>
    <row r="360" spans="1:8" x14ac:dyDescent="0.25">
      <c r="A360">
        <f t="shared" si="5"/>
        <v>359</v>
      </c>
      <c r="B360" t="s">
        <v>276</v>
      </c>
      <c r="C360">
        <v>0</v>
      </c>
      <c r="D360">
        <f>SUMIFS(controle!G:G,controle!I:I,Produtos!B360,controle!C:C,"E")</f>
        <v>0</v>
      </c>
      <c r="E360">
        <f>SUMIFS(controle!G:G,controle!I:I,Produtos!B360,controle!C:C,"S")</f>
        <v>0</v>
      </c>
      <c r="F360">
        <f>Tabela1[[#This Row],[estoque inicial]]+Tabela1[[#This Row],[entradas]]-Tabela1[[#This Row],[saidas]]</f>
        <v>0</v>
      </c>
      <c r="G360">
        <v>0</v>
      </c>
      <c r="H360" t="s">
        <v>13</v>
      </c>
    </row>
    <row r="361" spans="1:8" x14ac:dyDescent="0.25">
      <c r="A361">
        <f t="shared" si="5"/>
        <v>360</v>
      </c>
      <c r="B361" t="s">
        <v>290</v>
      </c>
      <c r="C361">
        <v>3</v>
      </c>
      <c r="D361">
        <f>SUMIFS(controle!G:G,controle!I:I,Produtos!B361,controle!C:C,"E")</f>
        <v>0</v>
      </c>
      <c r="E361">
        <f>SUMIFS(controle!G:G,controle!I:I,Produtos!B361,controle!C:C,"S")</f>
        <v>0</v>
      </c>
      <c r="F361">
        <f>Tabela1[[#This Row],[estoque inicial]]+Tabela1[[#This Row],[entradas]]-Tabela1[[#This Row],[saidas]]</f>
        <v>3</v>
      </c>
      <c r="G361">
        <v>0</v>
      </c>
      <c r="H361" t="s">
        <v>13</v>
      </c>
    </row>
    <row r="362" spans="1:8" x14ac:dyDescent="0.25">
      <c r="A362">
        <f t="shared" si="5"/>
        <v>361</v>
      </c>
      <c r="B362" t="s">
        <v>292</v>
      </c>
      <c r="C362">
        <v>3</v>
      </c>
      <c r="D362">
        <f>SUMIFS(controle!G:G,controle!I:I,Produtos!B362,controle!C:C,"E")</f>
        <v>0</v>
      </c>
      <c r="E362">
        <f>SUMIFS(controle!G:G,controle!I:I,Produtos!B362,controle!C:C,"S")</f>
        <v>0</v>
      </c>
      <c r="F362">
        <f>Tabela1[[#This Row],[estoque inicial]]+Tabela1[[#This Row],[entradas]]-Tabela1[[#This Row],[saidas]]</f>
        <v>3</v>
      </c>
      <c r="G362">
        <v>0</v>
      </c>
      <c r="H362" t="s">
        <v>13</v>
      </c>
    </row>
    <row r="363" spans="1:8" x14ac:dyDescent="0.25">
      <c r="A363">
        <f t="shared" si="5"/>
        <v>362</v>
      </c>
      <c r="B363" t="s">
        <v>295</v>
      </c>
      <c r="C363">
        <v>2</v>
      </c>
      <c r="D363">
        <f>SUMIFS(controle!G:G,controle!I:I,Produtos!B363,controle!C:C,"E")</f>
        <v>0</v>
      </c>
      <c r="E363">
        <f>SUMIFS(controle!G:G,controle!I:I,Produtos!B363,controle!C:C,"S")</f>
        <v>0</v>
      </c>
      <c r="F363">
        <f>Tabela1[[#This Row],[estoque inicial]]+Tabela1[[#This Row],[entradas]]-Tabela1[[#This Row],[saidas]]</f>
        <v>2</v>
      </c>
      <c r="G363">
        <v>0</v>
      </c>
      <c r="H363" t="s">
        <v>13</v>
      </c>
    </row>
    <row r="364" spans="1:8" x14ac:dyDescent="0.25">
      <c r="A364">
        <f t="shared" si="5"/>
        <v>363</v>
      </c>
      <c r="B364" t="s">
        <v>298</v>
      </c>
      <c r="C364">
        <v>1</v>
      </c>
      <c r="D364">
        <f>SUMIFS(controle!G:G,controle!I:I,Produtos!B364,controle!C:C,"E")</f>
        <v>0</v>
      </c>
      <c r="E364">
        <f>SUMIFS(controle!G:G,controle!I:I,Produtos!B364,controle!C:C,"S")</f>
        <v>0</v>
      </c>
      <c r="F364">
        <f>Tabela1[[#This Row],[estoque inicial]]+Tabela1[[#This Row],[entradas]]-Tabela1[[#This Row],[saidas]]</f>
        <v>1</v>
      </c>
      <c r="G364">
        <v>0</v>
      </c>
      <c r="H364" t="s">
        <v>13</v>
      </c>
    </row>
    <row r="365" spans="1:8" x14ac:dyDescent="0.25">
      <c r="A365">
        <f t="shared" si="5"/>
        <v>364</v>
      </c>
      <c r="B365" t="s">
        <v>301</v>
      </c>
      <c r="C365">
        <v>4</v>
      </c>
      <c r="D365">
        <f>SUMIFS(controle!G:G,controle!I:I,Produtos!B365,controle!C:C,"E")</f>
        <v>0</v>
      </c>
      <c r="E365">
        <f>SUMIFS(controle!G:G,controle!I:I,Produtos!B365,controle!C:C,"S")</f>
        <v>0</v>
      </c>
      <c r="F365">
        <f>Tabela1[[#This Row],[estoque inicial]]+Tabela1[[#This Row],[entradas]]-Tabela1[[#This Row],[saidas]]</f>
        <v>4</v>
      </c>
      <c r="G365">
        <v>0</v>
      </c>
      <c r="H365" t="s">
        <v>13</v>
      </c>
    </row>
    <row r="366" spans="1:8" x14ac:dyDescent="0.25">
      <c r="A366">
        <f t="shared" si="5"/>
        <v>365</v>
      </c>
      <c r="B366" t="s">
        <v>304</v>
      </c>
      <c r="C366">
        <v>4</v>
      </c>
      <c r="D366">
        <f>SUMIFS(controle!G:G,controle!I:I,Produtos!B366,controle!C:C,"E")</f>
        <v>0</v>
      </c>
      <c r="E366">
        <f>SUMIFS(controle!G:G,controle!I:I,Produtos!B366,controle!C:C,"S")</f>
        <v>0</v>
      </c>
      <c r="F366">
        <f>Tabela1[[#This Row],[estoque inicial]]+Tabela1[[#This Row],[entradas]]-Tabela1[[#This Row],[saidas]]</f>
        <v>4</v>
      </c>
      <c r="G366">
        <v>0</v>
      </c>
      <c r="H366" t="s">
        <v>13</v>
      </c>
    </row>
    <row r="367" spans="1:8" x14ac:dyDescent="0.25">
      <c r="A367">
        <f t="shared" si="5"/>
        <v>366</v>
      </c>
      <c r="B367" t="s">
        <v>307</v>
      </c>
      <c r="C367">
        <v>2</v>
      </c>
      <c r="D367">
        <f>SUMIFS(controle!G:G,controle!I:I,Produtos!B367,controle!C:C,"E")</f>
        <v>0</v>
      </c>
      <c r="E367">
        <f>SUMIFS(controle!G:G,controle!I:I,Produtos!B367,controle!C:C,"S")</f>
        <v>0</v>
      </c>
      <c r="F367">
        <f>Tabela1[[#This Row],[estoque inicial]]+Tabela1[[#This Row],[entradas]]-Tabela1[[#This Row],[saidas]]</f>
        <v>2</v>
      </c>
      <c r="G367">
        <v>0</v>
      </c>
      <c r="H367" t="s">
        <v>13</v>
      </c>
    </row>
    <row r="368" spans="1:8" x14ac:dyDescent="0.25">
      <c r="A368">
        <f t="shared" si="5"/>
        <v>367</v>
      </c>
      <c r="B368" t="s">
        <v>310</v>
      </c>
      <c r="C368">
        <v>2</v>
      </c>
      <c r="D368">
        <f>SUMIFS(controle!G:G,controle!I:I,Produtos!B368,controle!C:C,"E")</f>
        <v>0</v>
      </c>
      <c r="E368">
        <f>SUMIFS(controle!G:G,controle!I:I,Produtos!B368,controle!C:C,"S")</f>
        <v>0</v>
      </c>
      <c r="F368">
        <f>Tabela1[[#This Row],[estoque inicial]]+Tabela1[[#This Row],[entradas]]-Tabela1[[#This Row],[saidas]]</f>
        <v>2</v>
      </c>
      <c r="G368">
        <v>0</v>
      </c>
      <c r="H368" t="s">
        <v>13</v>
      </c>
    </row>
    <row r="369" spans="1:8" x14ac:dyDescent="0.25">
      <c r="A369">
        <f t="shared" si="5"/>
        <v>368</v>
      </c>
      <c r="B369" t="s">
        <v>313</v>
      </c>
      <c r="C369">
        <v>1</v>
      </c>
      <c r="D369">
        <f>SUMIFS(controle!G:G,controle!I:I,Produtos!B369,controle!C:C,"E")</f>
        <v>0</v>
      </c>
      <c r="E369">
        <f>SUMIFS(controle!G:G,controle!I:I,Produtos!B369,controle!C:C,"S")</f>
        <v>0</v>
      </c>
      <c r="F369">
        <f>Tabela1[[#This Row],[estoque inicial]]+Tabela1[[#This Row],[entradas]]-Tabela1[[#This Row],[saidas]]</f>
        <v>1</v>
      </c>
      <c r="G369">
        <v>0</v>
      </c>
      <c r="H369" t="s">
        <v>13</v>
      </c>
    </row>
    <row r="370" spans="1:8" x14ac:dyDescent="0.25">
      <c r="A370">
        <f t="shared" si="5"/>
        <v>369</v>
      </c>
      <c r="B370" t="s">
        <v>316</v>
      </c>
      <c r="C370">
        <v>2</v>
      </c>
      <c r="D370">
        <f>SUMIFS(controle!G:G,controle!I:I,Produtos!B370,controle!C:C,"E")</f>
        <v>0</v>
      </c>
      <c r="E370">
        <f>SUMIFS(controle!G:G,controle!I:I,Produtos!B370,controle!C:C,"S")</f>
        <v>0</v>
      </c>
      <c r="F370">
        <f>Tabela1[[#This Row],[estoque inicial]]+Tabela1[[#This Row],[entradas]]-Tabela1[[#This Row],[saidas]]</f>
        <v>2</v>
      </c>
      <c r="G370">
        <v>0</v>
      </c>
      <c r="H370" t="s">
        <v>13</v>
      </c>
    </row>
    <row r="371" spans="1:8" x14ac:dyDescent="0.25">
      <c r="A371">
        <f t="shared" si="5"/>
        <v>370</v>
      </c>
      <c r="B371" t="s">
        <v>329</v>
      </c>
      <c r="C371">
        <v>2</v>
      </c>
      <c r="D371">
        <f>SUMIFS(controle!G:G,controle!I:I,Produtos!B371,controle!C:C,"E")</f>
        <v>0</v>
      </c>
      <c r="E371">
        <f>SUMIFS(controle!G:G,controle!I:I,Produtos!B371,controle!C:C,"S")</f>
        <v>0</v>
      </c>
      <c r="F371">
        <f>Tabela1[[#This Row],[estoque inicial]]+Tabela1[[#This Row],[entradas]]-Tabela1[[#This Row],[saidas]]</f>
        <v>2</v>
      </c>
      <c r="G371">
        <v>0</v>
      </c>
      <c r="H371" t="s">
        <v>13</v>
      </c>
    </row>
    <row r="372" spans="1:8" x14ac:dyDescent="0.25">
      <c r="A372">
        <f t="shared" si="5"/>
        <v>371</v>
      </c>
      <c r="B372" t="s">
        <v>331</v>
      </c>
      <c r="C372">
        <v>0</v>
      </c>
      <c r="D372">
        <f>SUMIFS(controle!G:G,controle!I:I,Produtos!B372,controle!C:C,"E")</f>
        <v>0</v>
      </c>
      <c r="E372">
        <f>SUMIFS(controle!G:G,controle!I:I,Produtos!B372,controle!C:C,"S")</f>
        <v>0</v>
      </c>
      <c r="F372">
        <f>Tabela1[[#This Row],[estoque inicial]]+Tabela1[[#This Row],[entradas]]-Tabela1[[#This Row],[saidas]]</f>
        <v>0</v>
      </c>
      <c r="G372">
        <v>0</v>
      </c>
      <c r="H372" t="s">
        <v>13</v>
      </c>
    </row>
    <row r="373" spans="1:8" x14ac:dyDescent="0.25">
      <c r="A373">
        <f t="shared" si="5"/>
        <v>372</v>
      </c>
      <c r="B373" t="s">
        <v>334</v>
      </c>
      <c r="C373">
        <v>1</v>
      </c>
      <c r="D373">
        <f>SUMIFS(controle!G:G,controle!I:I,Produtos!B373,controle!C:C,"E")</f>
        <v>0</v>
      </c>
      <c r="E373">
        <f>SUMIFS(controle!G:G,controle!I:I,Produtos!B373,controle!C:C,"S")</f>
        <v>0</v>
      </c>
      <c r="F373">
        <f>Tabela1[[#This Row],[estoque inicial]]+Tabela1[[#This Row],[entradas]]-Tabela1[[#This Row],[saidas]]</f>
        <v>1</v>
      </c>
      <c r="G373">
        <v>0</v>
      </c>
      <c r="H373" t="s">
        <v>13</v>
      </c>
    </row>
    <row r="374" spans="1:8" x14ac:dyDescent="0.25">
      <c r="A374">
        <f t="shared" si="5"/>
        <v>373</v>
      </c>
      <c r="B374" t="s">
        <v>337</v>
      </c>
      <c r="C374">
        <v>4</v>
      </c>
      <c r="D374">
        <f>SUMIFS(controle!G:G,controle!I:I,Produtos!B374,controle!C:C,"E")</f>
        <v>0</v>
      </c>
      <c r="E374">
        <f>SUMIFS(controle!G:G,controle!I:I,Produtos!B374,controle!C:C,"S")</f>
        <v>0</v>
      </c>
      <c r="F374">
        <f>Tabela1[[#This Row],[estoque inicial]]+Tabela1[[#This Row],[entradas]]-Tabela1[[#This Row],[saidas]]</f>
        <v>4</v>
      </c>
      <c r="G374">
        <v>0</v>
      </c>
      <c r="H374" t="s">
        <v>13</v>
      </c>
    </row>
    <row r="375" spans="1:8" x14ac:dyDescent="0.25">
      <c r="A375">
        <f t="shared" si="5"/>
        <v>374</v>
      </c>
      <c r="B375" t="s">
        <v>340</v>
      </c>
      <c r="C375">
        <v>2</v>
      </c>
      <c r="D375">
        <f>SUMIFS(controle!G:G,controle!I:I,Produtos!B375,controle!C:C,"E")</f>
        <v>0</v>
      </c>
      <c r="E375">
        <f>SUMIFS(controle!G:G,controle!I:I,Produtos!B375,controle!C:C,"S")</f>
        <v>0</v>
      </c>
      <c r="F375">
        <f>Tabela1[[#This Row],[estoque inicial]]+Tabela1[[#This Row],[entradas]]-Tabela1[[#This Row],[saidas]]</f>
        <v>2</v>
      </c>
      <c r="G375">
        <v>0</v>
      </c>
      <c r="H375" t="s">
        <v>13</v>
      </c>
    </row>
    <row r="376" spans="1:8" x14ac:dyDescent="0.25">
      <c r="A376">
        <f t="shared" si="5"/>
        <v>375</v>
      </c>
      <c r="B376" t="s">
        <v>343</v>
      </c>
      <c r="C376">
        <v>1</v>
      </c>
      <c r="D376">
        <f>SUMIFS(controle!G:G,controle!I:I,Produtos!B376,controle!C:C,"E")</f>
        <v>0</v>
      </c>
      <c r="E376">
        <f>SUMIFS(controle!G:G,controle!I:I,Produtos!B376,controle!C:C,"S")</f>
        <v>0</v>
      </c>
      <c r="F376">
        <f>Tabela1[[#This Row],[estoque inicial]]+Tabela1[[#This Row],[entradas]]-Tabela1[[#This Row],[saidas]]</f>
        <v>1</v>
      </c>
      <c r="G376">
        <v>0</v>
      </c>
      <c r="H376" t="s">
        <v>13</v>
      </c>
    </row>
    <row r="377" spans="1:8" x14ac:dyDescent="0.25">
      <c r="A377">
        <f t="shared" si="5"/>
        <v>376</v>
      </c>
      <c r="B377" t="s">
        <v>346</v>
      </c>
      <c r="C377">
        <v>1</v>
      </c>
      <c r="D377">
        <f>SUMIFS(controle!G:G,controle!I:I,Produtos!B377,controle!C:C,"E")</f>
        <v>0</v>
      </c>
      <c r="E377">
        <f>SUMIFS(controle!G:G,controle!I:I,Produtos!B377,controle!C:C,"S")</f>
        <v>0</v>
      </c>
      <c r="F377">
        <f>Tabela1[[#This Row],[estoque inicial]]+Tabela1[[#This Row],[entradas]]-Tabela1[[#This Row],[saidas]]</f>
        <v>1</v>
      </c>
      <c r="G377">
        <v>0</v>
      </c>
      <c r="H377" t="s">
        <v>13</v>
      </c>
    </row>
    <row r="378" spans="1:8" x14ac:dyDescent="0.25">
      <c r="A378">
        <f t="shared" si="5"/>
        <v>377</v>
      </c>
      <c r="B378" t="s">
        <v>349</v>
      </c>
      <c r="C378">
        <v>15</v>
      </c>
      <c r="D378">
        <f>SUMIFS(controle!G:G,controle!I:I,Produtos!B378,controle!C:C,"E")</f>
        <v>0</v>
      </c>
      <c r="E378">
        <f>SUMIFS(controle!G:G,controle!I:I,Produtos!B378,controle!C:C,"S")</f>
        <v>0</v>
      </c>
      <c r="F378">
        <f>Tabela1[[#This Row],[estoque inicial]]+Tabela1[[#This Row],[entradas]]-Tabela1[[#This Row],[saidas]]</f>
        <v>15</v>
      </c>
      <c r="G378">
        <v>0</v>
      </c>
      <c r="H378" t="s">
        <v>13</v>
      </c>
    </row>
    <row r="379" spans="1:8" x14ac:dyDescent="0.25">
      <c r="A379">
        <f t="shared" si="5"/>
        <v>378</v>
      </c>
      <c r="B379" t="s">
        <v>352</v>
      </c>
      <c r="C379">
        <v>10</v>
      </c>
      <c r="D379">
        <f>SUMIFS(controle!G:G,controle!I:I,Produtos!B379,controle!C:C,"E")</f>
        <v>0</v>
      </c>
      <c r="E379">
        <f>SUMIFS(controle!G:G,controle!I:I,Produtos!B379,controle!C:C,"S")</f>
        <v>0</v>
      </c>
      <c r="F379">
        <f>Tabela1[[#This Row],[estoque inicial]]+Tabela1[[#This Row],[entradas]]-Tabela1[[#This Row],[saidas]]</f>
        <v>10</v>
      </c>
      <c r="G379">
        <v>0</v>
      </c>
      <c r="H379" t="s">
        <v>13</v>
      </c>
    </row>
    <row r="380" spans="1:8" x14ac:dyDescent="0.25">
      <c r="A380">
        <f t="shared" si="5"/>
        <v>379</v>
      </c>
      <c r="B380" t="s">
        <v>355</v>
      </c>
      <c r="C380">
        <v>10</v>
      </c>
      <c r="D380">
        <f>SUMIFS(controle!G:G,controle!I:I,Produtos!B380,controle!C:C,"E")</f>
        <v>0</v>
      </c>
      <c r="E380">
        <f>SUMIFS(controle!G:G,controle!I:I,Produtos!B380,controle!C:C,"S")</f>
        <v>0</v>
      </c>
      <c r="F380">
        <f>Tabela1[[#This Row],[estoque inicial]]+Tabela1[[#This Row],[entradas]]-Tabela1[[#This Row],[saidas]]</f>
        <v>10</v>
      </c>
      <c r="G380">
        <v>0</v>
      </c>
      <c r="H380" t="s">
        <v>13</v>
      </c>
    </row>
    <row r="381" spans="1:8" x14ac:dyDescent="0.25">
      <c r="A381">
        <f t="shared" si="5"/>
        <v>380</v>
      </c>
      <c r="B381" t="s">
        <v>15</v>
      </c>
      <c r="C381">
        <v>10</v>
      </c>
      <c r="D381">
        <f>SUMIFS(controle!G:G,controle!I:I,Produtos!B381,controle!C:C,"E")</f>
        <v>0</v>
      </c>
      <c r="E381">
        <f>SUMIFS(controle!G:G,controle!I:I,Produtos!B381,controle!C:C,"S")</f>
        <v>0</v>
      </c>
      <c r="F381">
        <f>Tabela1[[#This Row],[estoque inicial]]+Tabela1[[#This Row],[entradas]]-Tabela1[[#This Row],[saidas]]</f>
        <v>10</v>
      </c>
      <c r="G381">
        <v>0</v>
      </c>
      <c r="H381" t="s">
        <v>13</v>
      </c>
    </row>
    <row r="382" spans="1:8" x14ac:dyDescent="0.25">
      <c r="A382">
        <f t="shared" si="5"/>
        <v>381</v>
      </c>
      <c r="B382" t="s">
        <v>16</v>
      </c>
      <c r="C382">
        <v>10</v>
      </c>
      <c r="D382">
        <f>SUMIFS(controle!G:G,controle!I:I,Produtos!B382,controle!C:C,"E")</f>
        <v>0</v>
      </c>
      <c r="E382">
        <f>SUMIFS(controle!G:G,controle!I:I,Produtos!B382,controle!C:C,"S")</f>
        <v>0</v>
      </c>
      <c r="F382">
        <f>Tabela1[[#This Row],[estoque inicial]]+Tabela1[[#This Row],[entradas]]-Tabela1[[#This Row],[saidas]]</f>
        <v>10</v>
      </c>
      <c r="G382">
        <v>0</v>
      </c>
      <c r="H382" t="s">
        <v>13</v>
      </c>
    </row>
    <row r="383" spans="1:8" x14ac:dyDescent="0.25">
      <c r="A383">
        <f t="shared" si="5"/>
        <v>382</v>
      </c>
      <c r="B383" t="s">
        <v>17</v>
      </c>
      <c r="C383">
        <v>10</v>
      </c>
      <c r="D383">
        <f>SUMIFS(controle!G:G,controle!I:I,Produtos!B383,controle!C:C,"E")</f>
        <v>0</v>
      </c>
      <c r="E383">
        <f>SUMIFS(controle!G:G,controle!I:I,Produtos!B383,controle!C:C,"S")</f>
        <v>0</v>
      </c>
      <c r="F383">
        <f>Tabela1[[#This Row],[estoque inicial]]+Tabela1[[#This Row],[entradas]]-Tabela1[[#This Row],[saidas]]</f>
        <v>10</v>
      </c>
      <c r="G383">
        <v>0</v>
      </c>
      <c r="H383" t="s">
        <v>13</v>
      </c>
    </row>
    <row r="384" spans="1:8" x14ac:dyDescent="0.25">
      <c r="A384">
        <f t="shared" si="5"/>
        <v>383</v>
      </c>
      <c r="B384" t="s">
        <v>18</v>
      </c>
      <c r="C384">
        <v>10</v>
      </c>
      <c r="D384">
        <f>SUMIFS(controle!G:G,controle!I:I,Produtos!B384,controle!C:C,"E")</f>
        <v>0</v>
      </c>
      <c r="E384">
        <f>SUMIFS(controle!G:G,controle!I:I,Produtos!B384,controle!C:C,"S")</f>
        <v>0</v>
      </c>
      <c r="F384">
        <f>Tabela1[[#This Row],[estoque inicial]]+Tabela1[[#This Row],[entradas]]-Tabela1[[#This Row],[saidas]]</f>
        <v>10</v>
      </c>
      <c r="G384">
        <v>0</v>
      </c>
      <c r="H384" t="s">
        <v>13</v>
      </c>
    </row>
    <row r="385" spans="1:8" x14ac:dyDescent="0.25">
      <c r="A385">
        <f t="shared" si="5"/>
        <v>384</v>
      </c>
      <c r="B385" t="s">
        <v>19</v>
      </c>
      <c r="C385">
        <v>200</v>
      </c>
      <c r="D385">
        <f>SUMIFS(controle!G:G,controle!I:I,Produtos!B385,controle!C:C,"E")</f>
        <v>0</v>
      </c>
      <c r="E385">
        <f>SUMIFS(controle!G:G,controle!I:I,Produtos!B385,controle!C:C,"S")</f>
        <v>0</v>
      </c>
      <c r="F385">
        <f>Tabela1[[#This Row],[estoque inicial]]+Tabela1[[#This Row],[entradas]]-Tabela1[[#This Row],[saidas]]</f>
        <v>200</v>
      </c>
      <c r="G385">
        <v>0</v>
      </c>
      <c r="H385" t="s">
        <v>13</v>
      </c>
    </row>
    <row r="386" spans="1:8" x14ac:dyDescent="0.25">
      <c r="A386">
        <f t="shared" si="5"/>
        <v>385</v>
      </c>
      <c r="B386" t="s">
        <v>496</v>
      </c>
      <c r="C386">
        <v>41</v>
      </c>
      <c r="D386">
        <f>SUMIFS(controle!G:G,controle!I:I,Produtos!B386,controle!C:C,"E")</f>
        <v>0</v>
      </c>
      <c r="E386">
        <f>SUMIFS(controle!G:G,controle!I:I,Produtos!B386,controle!C:C,"S")</f>
        <v>0</v>
      </c>
      <c r="F386">
        <f>Tabela1[[#This Row],[estoque inicial]]+Tabela1[[#This Row],[entradas]]-Tabela1[[#This Row],[saidas]]</f>
        <v>41</v>
      </c>
      <c r="G386">
        <v>0</v>
      </c>
      <c r="H386" t="s">
        <v>13</v>
      </c>
    </row>
    <row r="387" spans="1:8" x14ac:dyDescent="0.25">
      <c r="A387">
        <f t="shared" si="5"/>
        <v>386</v>
      </c>
      <c r="B387" t="s">
        <v>520</v>
      </c>
      <c r="C387">
        <v>13</v>
      </c>
      <c r="D387">
        <f>SUMIFS(controle!G:G,controle!I:I,Produtos!B387,controle!C:C,"E")</f>
        <v>0</v>
      </c>
      <c r="E387">
        <f>SUMIFS(controle!G:G,controle!I:I,Produtos!B387,controle!C:C,"S")</f>
        <v>0</v>
      </c>
      <c r="F387">
        <f>Tabela1[[#This Row],[estoque inicial]]+Tabela1[[#This Row],[entradas]]-Tabela1[[#This Row],[saidas]]</f>
        <v>13</v>
      </c>
      <c r="G387">
        <v>0</v>
      </c>
      <c r="H387" t="s">
        <v>13</v>
      </c>
    </row>
    <row r="388" spans="1:8" x14ac:dyDescent="0.25">
      <c r="A388">
        <f t="shared" ref="A388:A451" si="6">A387+1</f>
        <v>387</v>
      </c>
      <c r="B388" t="s">
        <v>20</v>
      </c>
      <c r="C388">
        <v>26</v>
      </c>
      <c r="D388">
        <f>SUMIFS(controle!G:G,controle!I:I,Produtos!B388,controle!C:C,"E")</f>
        <v>0</v>
      </c>
      <c r="E388">
        <f>SUMIFS(controle!G:G,controle!I:I,Produtos!B388,controle!C:C,"S")</f>
        <v>0</v>
      </c>
      <c r="F388">
        <f>Tabela1[[#This Row],[estoque inicial]]+Tabela1[[#This Row],[entradas]]-Tabela1[[#This Row],[saidas]]</f>
        <v>26</v>
      </c>
      <c r="G388">
        <v>0</v>
      </c>
      <c r="H388" t="s">
        <v>13</v>
      </c>
    </row>
    <row r="389" spans="1:8" x14ac:dyDescent="0.25">
      <c r="A389">
        <f t="shared" si="6"/>
        <v>388</v>
      </c>
      <c r="B389" t="s">
        <v>21</v>
      </c>
      <c r="C389">
        <v>7</v>
      </c>
      <c r="D389">
        <f>SUMIFS(controle!G:G,controle!I:I,Produtos!B389,controle!C:C,"E")</f>
        <v>0</v>
      </c>
      <c r="E389">
        <f>SUMIFS(controle!G:G,controle!I:I,Produtos!B389,controle!C:C,"S")</f>
        <v>0</v>
      </c>
      <c r="F389">
        <f>Tabela1[[#This Row],[estoque inicial]]+Tabela1[[#This Row],[entradas]]-Tabela1[[#This Row],[saidas]]</f>
        <v>7</v>
      </c>
      <c r="G389">
        <v>0</v>
      </c>
      <c r="H389" t="s">
        <v>13</v>
      </c>
    </row>
    <row r="390" spans="1:8" x14ac:dyDescent="0.25">
      <c r="A390">
        <f t="shared" si="6"/>
        <v>389</v>
      </c>
      <c r="B390" t="s">
        <v>204</v>
      </c>
      <c r="C390">
        <v>5</v>
      </c>
      <c r="D390">
        <f>SUMIFS(controle!G:G,controle!I:I,Produtos!B390,controle!C:C,"E")</f>
        <v>0</v>
      </c>
      <c r="E390">
        <f>SUMIFS(controle!G:G,controle!I:I,Produtos!B390,controle!C:C,"S")</f>
        <v>0</v>
      </c>
      <c r="F390">
        <f>Tabela1[[#This Row],[estoque inicial]]+Tabela1[[#This Row],[entradas]]-Tabela1[[#This Row],[saidas]]</f>
        <v>5</v>
      </c>
      <c r="G390">
        <v>0</v>
      </c>
      <c r="H390" t="s">
        <v>13</v>
      </c>
    </row>
    <row r="391" spans="1:8" x14ac:dyDescent="0.25">
      <c r="A391">
        <f t="shared" si="6"/>
        <v>390</v>
      </c>
      <c r="B391" t="s">
        <v>468</v>
      </c>
      <c r="C391">
        <v>3</v>
      </c>
      <c r="D391">
        <f>SUMIFS(controle!G:G,controle!I:I,Produtos!B391,controle!C:C,"E")</f>
        <v>0</v>
      </c>
      <c r="E391">
        <f>SUMIFS(controle!G:G,controle!I:I,Produtos!B391,controle!C:C,"S")</f>
        <v>0</v>
      </c>
      <c r="F391">
        <f>Tabela1[[#This Row],[estoque inicial]]+Tabela1[[#This Row],[entradas]]-Tabela1[[#This Row],[saidas]]</f>
        <v>3</v>
      </c>
      <c r="G391">
        <v>0</v>
      </c>
      <c r="H391" t="s">
        <v>13</v>
      </c>
    </row>
    <row r="392" spans="1:8" x14ac:dyDescent="0.25">
      <c r="A392">
        <f t="shared" si="6"/>
        <v>391</v>
      </c>
      <c r="B392" t="s">
        <v>523</v>
      </c>
      <c r="C392">
        <v>2</v>
      </c>
      <c r="D392">
        <f>SUMIFS(controle!G:G,controle!I:I,Produtos!B392,controle!C:C,"E")</f>
        <v>0</v>
      </c>
      <c r="E392">
        <f>SUMIFS(controle!G:G,controle!I:I,Produtos!B392,controle!C:C,"S")</f>
        <v>0</v>
      </c>
      <c r="F392">
        <f>Tabela1[[#This Row],[estoque inicial]]+Tabela1[[#This Row],[entradas]]-Tabela1[[#This Row],[saidas]]</f>
        <v>2</v>
      </c>
      <c r="G392">
        <v>0</v>
      </c>
      <c r="H392" t="s">
        <v>13</v>
      </c>
    </row>
    <row r="393" spans="1:8" x14ac:dyDescent="0.25">
      <c r="A393">
        <f t="shared" si="6"/>
        <v>392</v>
      </c>
      <c r="B393" t="s">
        <v>521</v>
      </c>
      <c r="C393">
        <v>1</v>
      </c>
      <c r="D393">
        <f>SUMIFS(controle!G:G,controle!I:I,Produtos!B393,controle!C:C,"E")</f>
        <v>0</v>
      </c>
      <c r="E393">
        <f>SUMIFS(controle!G:G,controle!I:I,Produtos!B393,controle!C:C,"S")</f>
        <v>0</v>
      </c>
      <c r="F393">
        <f>Tabela1[[#This Row],[estoque inicial]]+Tabela1[[#This Row],[entradas]]-Tabela1[[#This Row],[saidas]]</f>
        <v>1</v>
      </c>
      <c r="G393">
        <v>0</v>
      </c>
      <c r="H393" t="s">
        <v>13</v>
      </c>
    </row>
    <row r="394" spans="1:8" x14ac:dyDescent="0.25">
      <c r="A394">
        <f t="shared" si="6"/>
        <v>393</v>
      </c>
      <c r="B394" t="s">
        <v>522</v>
      </c>
      <c r="C394">
        <v>1</v>
      </c>
      <c r="D394">
        <f>SUMIFS(controle!G:G,controle!I:I,Produtos!B394,controle!C:C,"E")</f>
        <v>0</v>
      </c>
      <c r="E394">
        <f>SUMIFS(controle!G:G,controle!I:I,Produtos!B394,controle!C:C,"S")</f>
        <v>0</v>
      </c>
      <c r="F394">
        <f>Tabela1[[#This Row],[estoque inicial]]+Tabela1[[#This Row],[entradas]]-Tabela1[[#This Row],[saidas]]</f>
        <v>1</v>
      </c>
      <c r="G394">
        <v>0</v>
      </c>
      <c r="H394" t="s">
        <v>13</v>
      </c>
    </row>
    <row r="395" spans="1:8" x14ac:dyDescent="0.25">
      <c r="A395">
        <f t="shared" si="6"/>
        <v>394</v>
      </c>
      <c r="B395" t="s">
        <v>22</v>
      </c>
      <c r="C395">
        <v>1</v>
      </c>
      <c r="D395">
        <f>SUMIFS(controle!G:G,controle!I:I,Produtos!B395,controle!C:C,"E")</f>
        <v>0</v>
      </c>
      <c r="E395">
        <f>SUMIFS(controle!G:G,controle!I:I,Produtos!B395,controle!C:C,"S")</f>
        <v>0</v>
      </c>
      <c r="F395">
        <f>Tabela1[[#This Row],[estoque inicial]]+Tabela1[[#This Row],[entradas]]-Tabela1[[#This Row],[saidas]]</f>
        <v>1</v>
      </c>
      <c r="G395">
        <v>0</v>
      </c>
      <c r="H395" t="s">
        <v>13</v>
      </c>
    </row>
    <row r="396" spans="1:8" x14ac:dyDescent="0.25">
      <c r="A396">
        <f t="shared" si="6"/>
        <v>395</v>
      </c>
      <c r="B396" t="s">
        <v>498</v>
      </c>
      <c r="C396">
        <v>20</v>
      </c>
      <c r="D396">
        <f>SUMIFS(controle!G:G,controle!I:I,Produtos!B396,controle!C:C,"E")</f>
        <v>0</v>
      </c>
      <c r="E396">
        <f>SUMIFS(controle!G:G,controle!I:I,Produtos!B396,controle!C:C,"S")</f>
        <v>0</v>
      </c>
      <c r="F396">
        <f>Tabela1[[#This Row],[estoque inicial]]+Tabela1[[#This Row],[entradas]]-Tabela1[[#This Row],[saidas]]</f>
        <v>20</v>
      </c>
      <c r="G396">
        <v>0</v>
      </c>
      <c r="H396" t="s">
        <v>13</v>
      </c>
    </row>
    <row r="397" spans="1:8" x14ac:dyDescent="0.25">
      <c r="A397">
        <f t="shared" si="6"/>
        <v>396</v>
      </c>
      <c r="B397" t="s">
        <v>491</v>
      </c>
      <c r="C397">
        <v>0</v>
      </c>
      <c r="D397">
        <f>SUMIFS(controle!G:G,controle!I:I,Produtos!B397,controle!C:C,"E")</f>
        <v>0</v>
      </c>
      <c r="E397">
        <f>SUMIFS(controle!G:G,controle!I:I,Produtos!B397,controle!C:C,"S")</f>
        <v>0</v>
      </c>
      <c r="F397">
        <f>Tabela1[[#This Row],[estoque inicial]]+Tabela1[[#This Row],[entradas]]-Tabela1[[#This Row],[saidas]]</f>
        <v>0</v>
      </c>
      <c r="G397">
        <v>0</v>
      </c>
      <c r="H397" t="s">
        <v>13</v>
      </c>
    </row>
    <row r="398" spans="1:8" x14ac:dyDescent="0.25">
      <c r="A398">
        <f t="shared" si="6"/>
        <v>397</v>
      </c>
      <c r="B398" t="s">
        <v>23</v>
      </c>
      <c r="C398">
        <v>2</v>
      </c>
      <c r="D398">
        <f>SUMIFS(controle!G:G,controle!I:I,Produtos!B398,controle!C:C,"E")</f>
        <v>0</v>
      </c>
      <c r="E398">
        <f>SUMIFS(controle!G:G,controle!I:I,Produtos!B398,controle!C:C,"S")</f>
        <v>0</v>
      </c>
      <c r="F398">
        <f>Tabela1[[#This Row],[estoque inicial]]+Tabela1[[#This Row],[entradas]]-Tabela1[[#This Row],[saidas]]</f>
        <v>2</v>
      </c>
      <c r="G398">
        <v>0</v>
      </c>
      <c r="H398" t="s">
        <v>13</v>
      </c>
    </row>
    <row r="399" spans="1:8" x14ac:dyDescent="0.25">
      <c r="A399">
        <f t="shared" si="6"/>
        <v>398</v>
      </c>
      <c r="B399" t="s">
        <v>24</v>
      </c>
      <c r="C399">
        <v>0</v>
      </c>
      <c r="D399">
        <f>SUMIFS(controle!G:G,controle!I:I,Produtos!B399,controle!C:C,"E")</f>
        <v>0</v>
      </c>
      <c r="E399">
        <f>SUMIFS(controle!G:G,controle!I:I,Produtos!B399,controle!C:C,"S")</f>
        <v>0</v>
      </c>
      <c r="F399">
        <f>Tabela1[[#This Row],[estoque inicial]]+Tabela1[[#This Row],[entradas]]-Tabela1[[#This Row],[saidas]]</f>
        <v>0</v>
      </c>
      <c r="G399">
        <v>0</v>
      </c>
      <c r="H399" t="s">
        <v>13</v>
      </c>
    </row>
    <row r="400" spans="1:8" x14ac:dyDescent="0.25">
      <c r="A400">
        <f t="shared" si="6"/>
        <v>399</v>
      </c>
      <c r="B400" t="s">
        <v>516</v>
      </c>
      <c r="C400">
        <v>2</v>
      </c>
      <c r="D400">
        <f>SUMIFS(controle!G:G,controle!I:I,Produtos!B400,controle!C:C,"E")</f>
        <v>0</v>
      </c>
      <c r="E400">
        <f>SUMIFS(controle!G:G,controle!I:I,Produtos!B400,controle!C:C,"S")</f>
        <v>0</v>
      </c>
      <c r="F400">
        <f>Tabela1[[#This Row],[estoque inicial]]+Tabela1[[#This Row],[entradas]]-Tabela1[[#This Row],[saidas]]</f>
        <v>2</v>
      </c>
      <c r="G400">
        <v>0</v>
      </c>
      <c r="H400" t="s">
        <v>13</v>
      </c>
    </row>
    <row r="401" spans="1:8" x14ac:dyDescent="0.25">
      <c r="A401">
        <f t="shared" si="6"/>
        <v>400</v>
      </c>
      <c r="B401" t="s">
        <v>25</v>
      </c>
      <c r="C401">
        <v>1</v>
      </c>
      <c r="D401">
        <f>SUMIFS(controle!G:G,controle!I:I,Produtos!B401,controle!C:C,"E")</f>
        <v>0</v>
      </c>
      <c r="E401">
        <f>SUMIFS(controle!G:G,controle!I:I,Produtos!B401,controle!C:C,"S")</f>
        <v>0</v>
      </c>
      <c r="F401">
        <f>Tabela1[[#This Row],[estoque inicial]]+Tabela1[[#This Row],[entradas]]-Tabela1[[#This Row],[saidas]]</f>
        <v>1</v>
      </c>
      <c r="G401">
        <v>0</v>
      </c>
      <c r="H401" t="s">
        <v>13</v>
      </c>
    </row>
    <row r="402" spans="1:8" x14ac:dyDescent="0.25">
      <c r="A402">
        <f t="shared" si="6"/>
        <v>401</v>
      </c>
      <c r="B402" t="s">
        <v>26</v>
      </c>
      <c r="C402">
        <v>8</v>
      </c>
      <c r="D402">
        <f>SUMIFS(controle!G:G,controle!I:I,Produtos!B402,controle!C:C,"E")</f>
        <v>0</v>
      </c>
      <c r="E402">
        <f>SUMIFS(controle!G:G,controle!I:I,Produtos!B402,controle!C:C,"S")</f>
        <v>0</v>
      </c>
      <c r="F402">
        <f>Tabela1[[#This Row],[estoque inicial]]+Tabela1[[#This Row],[entradas]]-Tabela1[[#This Row],[saidas]]</f>
        <v>8</v>
      </c>
      <c r="G402">
        <v>0</v>
      </c>
      <c r="H402" t="s">
        <v>13</v>
      </c>
    </row>
    <row r="403" spans="1:8" x14ac:dyDescent="0.25">
      <c r="A403">
        <f t="shared" si="6"/>
        <v>402</v>
      </c>
      <c r="B403" t="s">
        <v>27</v>
      </c>
      <c r="C403">
        <v>1</v>
      </c>
      <c r="D403">
        <f>SUMIFS(controle!G:G,controle!I:I,Produtos!B403,controle!C:C,"E")</f>
        <v>0</v>
      </c>
      <c r="E403">
        <f>SUMIFS(controle!G:G,controle!I:I,Produtos!B403,controle!C:C,"S")</f>
        <v>0</v>
      </c>
      <c r="F403">
        <f>Tabela1[[#This Row],[estoque inicial]]+Tabela1[[#This Row],[entradas]]-Tabela1[[#This Row],[saidas]]</f>
        <v>1</v>
      </c>
      <c r="G403">
        <v>0</v>
      </c>
      <c r="H403" t="s">
        <v>13</v>
      </c>
    </row>
    <row r="404" spans="1:8" x14ac:dyDescent="0.25">
      <c r="A404">
        <f t="shared" si="6"/>
        <v>403</v>
      </c>
      <c r="B404" t="s">
        <v>494</v>
      </c>
      <c r="C404">
        <v>1</v>
      </c>
      <c r="D404">
        <f>SUMIFS(controle!G:G,controle!I:I,Produtos!B404,controle!C:C,"E")</f>
        <v>0</v>
      </c>
      <c r="E404">
        <f>SUMIFS(controle!G:G,controle!I:I,Produtos!B404,controle!C:C,"S")</f>
        <v>0</v>
      </c>
      <c r="F404">
        <f>Tabela1[[#This Row],[estoque inicial]]+Tabela1[[#This Row],[entradas]]-Tabela1[[#This Row],[saidas]]</f>
        <v>1</v>
      </c>
      <c r="G404">
        <v>0</v>
      </c>
      <c r="H404" t="s">
        <v>13</v>
      </c>
    </row>
    <row r="405" spans="1:8" x14ac:dyDescent="0.25">
      <c r="A405">
        <f t="shared" si="6"/>
        <v>404</v>
      </c>
      <c r="B405" t="s">
        <v>28</v>
      </c>
      <c r="C405">
        <v>64</v>
      </c>
      <c r="D405">
        <f>SUMIFS(controle!G:G,controle!I:I,Produtos!B405,controle!C:C,"E")</f>
        <v>0</v>
      </c>
      <c r="E405">
        <f>SUMIFS(controle!G:G,controle!I:I,Produtos!B405,controle!C:C,"S")</f>
        <v>0</v>
      </c>
      <c r="F405">
        <f>Tabela1[[#This Row],[estoque inicial]]+Tabela1[[#This Row],[entradas]]-Tabela1[[#This Row],[saidas]]</f>
        <v>64</v>
      </c>
      <c r="G405">
        <v>0</v>
      </c>
      <c r="H405" t="s">
        <v>13</v>
      </c>
    </row>
    <row r="406" spans="1:8" x14ac:dyDescent="0.25">
      <c r="A406">
        <f t="shared" si="6"/>
        <v>405</v>
      </c>
      <c r="B406" t="s">
        <v>513</v>
      </c>
      <c r="C406">
        <v>1</v>
      </c>
      <c r="D406">
        <f>SUMIFS(controle!G:G,controle!I:I,Produtos!B406,controle!C:C,"E")</f>
        <v>0</v>
      </c>
      <c r="E406">
        <f>SUMIFS(controle!G:G,controle!I:I,Produtos!B406,controle!C:C,"S")</f>
        <v>0</v>
      </c>
      <c r="F406">
        <f>Tabela1[[#This Row],[estoque inicial]]+Tabela1[[#This Row],[entradas]]-Tabela1[[#This Row],[saidas]]</f>
        <v>1</v>
      </c>
      <c r="G406">
        <v>0</v>
      </c>
      <c r="H406" t="s">
        <v>13</v>
      </c>
    </row>
    <row r="407" spans="1:8" x14ac:dyDescent="0.25">
      <c r="A407">
        <f t="shared" si="6"/>
        <v>406</v>
      </c>
      <c r="B407" t="s">
        <v>512</v>
      </c>
      <c r="C407">
        <v>1</v>
      </c>
      <c r="D407">
        <f>SUMIFS(controle!G:G,controle!I:I,Produtos!B407,controle!C:C,"E")</f>
        <v>0</v>
      </c>
      <c r="E407">
        <f>SUMIFS(controle!G:G,controle!I:I,Produtos!B407,controle!C:C,"S")</f>
        <v>0</v>
      </c>
      <c r="F407">
        <f>Tabela1[[#This Row],[estoque inicial]]+Tabela1[[#This Row],[entradas]]-Tabela1[[#This Row],[saidas]]</f>
        <v>1</v>
      </c>
      <c r="G407">
        <v>0</v>
      </c>
      <c r="H407" t="s">
        <v>13</v>
      </c>
    </row>
    <row r="408" spans="1:8" x14ac:dyDescent="0.25">
      <c r="A408">
        <f t="shared" si="6"/>
        <v>407</v>
      </c>
      <c r="B408" t="s">
        <v>490</v>
      </c>
      <c r="C408">
        <v>1</v>
      </c>
      <c r="D408">
        <f>SUMIFS(controle!G:G,controle!I:I,Produtos!B408,controle!C:C,"E")</f>
        <v>0</v>
      </c>
      <c r="E408">
        <f>SUMIFS(controle!G:G,controle!I:I,Produtos!B408,controle!C:C,"S")</f>
        <v>0</v>
      </c>
      <c r="F408">
        <f>Tabela1[[#This Row],[estoque inicial]]+Tabela1[[#This Row],[entradas]]-Tabela1[[#This Row],[saidas]]</f>
        <v>1</v>
      </c>
      <c r="G408">
        <v>0</v>
      </c>
      <c r="H408" t="s">
        <v>13</v>
      </c>
    </row>
    <row r="409" spans="1:8" x14ac:dyDescent="0.25">
      <c r="A409">
        <f t="shared" si="6"/>
        <v>408</v>
      </c>
      <c r="B409" t="s">
        <v>514</v>
      </c>
      <c r="C409">
        <v>1</v>
      </c>
      <c r="D409">
        <f>SUMIFS(controle!G:G,controle!I:I,Produtos!B409,controle!C:C,"E")</f>
        <v>0</v>
      </c>
      <c r="E409">
        <f>SUMIFS(controle!G:G,controle!I:I,Produtos!B409,controle!C:C,"S")</f>
        <v>0</v>
      </c>
      <c r="F409">
        <f>Tabela1[[#This Row],[estoque inicial]]+Tabela1[[#This Row],[entradas]]-Tabela1[[#This Row],[saidas]]</f>
        <v>1</v>
      </c>
      <c r="G409">
        <v>0</v>
      </c>
      <c r="H409" t="s">
        <v>13</v>
      </c>
    </row>
    <row r="410" spans="1:8" x14ac:dyDescent="0.25">
      <c r="A410">
        <f t="shared" si="6"/>
        <v>409</v>
      </c>
      <c r="B410" t="s">
        <v>29</v>
      </c>
      <c r="C410">
        <v>3</v>
      </c>
      <c r="D410">
        <f>SUMIFS(controle!G:G,controle!I:I,Produtos!B410,controle!C:C,"E")</f>
        <v>0</v>
      </c>
      <c r="E410">
        <f>SUMIFS(controle!G:G,controle!I:I,Produtos!B410,controle!C:C,"S")</f>
        <v>0</v>
      </c>
      <c r="F410">
        <f>Tabela1[[#This Row],[estoque inicial]]+Tabela1[[#This Row],[entradas]]-Tabela1[[#This Row],[saidas]]</f>
        <v>3</v>
      </c>
      <c r="G410">
        <v>0</v>
      </c>
      <c r="H410" t="s">
        <v>13</v>
      </c>
    </row>
    <row r="411" spans="1:8" x14ac:dyDescent="0.25">
      <c r="A411">
        <f t="shared" si="6"/>
        <v>410</v>
      </c>
      <c r="B411" t="s">
        <v>466</v>
      </c>
      <c r="C411">
        <v>2</v>
      </c>
      <c r="D411">
        <f>SUMIFS(controle!G:G,controle!I:I,Produtos!B411,controle!C:C,"E")</f>
        <v>0</v>
      </c>
      <c r="E411">
        <f>SUMIFS(controle!G:G,controle!I:I,Produtos!B411,controle!C:C,"S")</f>
        <v>0</v>
      </c>
      <c r="F411">
        <f>Tabela1[[#This Row],[estoque inicial]]+Tabela1[[#This Row],[entradas]]-Tabela1[[#This Row],[saidas]]</f>
        <v>2</v>
      </c>
      <c r="G411">
        <v>0</v>
      </c>
      <c r="H411" t="s">
        <v>13</v>
      </c>
    </row>
    <row r="412" spans="1:8" x14ac:dyDescent="0.25">
      <c r="A412">
        <f t="shared" si="6"/>
        <v>411</v>
      </c>
      <c r="B412" t="s">
        <v>479</v>
      </c>
      <c r="C412">
        <v>2</v>
      </c>
      <c r="D412">
        <f>SUMIFS(controle!G:G,controle!I:I,Produtos!B412,controle!C:C,"E")</f>
        <v>0</v>
      </c>
      <c r="E412">
        <f>SUMIFS(controle!G:G,controle!I:I,Produtos!B412,controle!C:C,"S")</f>
        <v>0</v>
      </c>
      <c r="F412">
        <f>Tabela1[[#This Row],[estoque inicial]]+Tabela1[[#This Row],[entradas]]-Tabela1[[#This Row],[saidas]]</f>
        <v>2</v>
      </c>
      <c r="G412">
        <v>0</v>
      </c>
      <c r="H412" t="s">
        <v>13</v>
      </c>
    </row>
    <row r="413" spans="1:8" x14ac:dyDescent="0.25">
      <c r="A413">
        <f t="shared" si="6"/>
        <v>412</v>
      </c>
      <c r="B413" t="s">
        <v>478</v>
      </c>
      <c r="C413">
        <v>2</v>
      </c>
      <c r="D413">
        <f>SUMIFS(controle!G:G,controle!I:I,Produtos!B413,controle!C:C,"E")</f>
        <v>0</v>
      </c>
      <c r="E413">
        <f>SUMIFS(controle!G:G,controle!I:I,Produtos!B413,controle!C:C,"S")</f>
        <v>0</v>
      </c>
      <c r="F413">
        <f>Tabela1[[#This Row],[estoque inicial]]+Tabela1[[#This Row],[entradas]]-Tabela1[[#This Row],[saidas]]</f>
        <v>2</v>
      </c>
      <c r="G413">
        <v>0</v>
      </c>
      <c r="H413" t="s">
        <v>13</v>
      </c>
    </row>
    <row r="414" spans="1:8" x14ac:dyDescent="0.25">
      <c r="A414">
        <f t="shared" si="6"/>
        <v>413</v>
      </c>
      <c r="B414" t="s">
        <v>493</v>
      </c>
      <c r="C414">
        <v>1</v>
      </c>
      <c r="D414">
        <f>SUMIFS(controle!G:G,controle!I:I,Produtos!B414,controle!C:C,"E")</f>
        <v>0</v>
      </c>
      <c r="E414">
        <f>SUMIFS(controle!G:G,controle!I:I,Produtos!B414,controle!C:C,"S")</f>
        <v>0</v>
      </c>
      <c r="F414">
        <f>Tabela1[[#This Row],[estoque inicial]]+Tabela1[[#This Row],[entradas]]-Tabela1[[#This Row],[saidas]]</f>
        <v>1</v>
      </c>
      <c r="G414">
        <v>0</v>
      </c>
      <c r="H414" t="s">
        <v>13</v>
      </c>
    </row>
    <row r="415" spans="1:8" x14ac:dyDescent="0.25">
      <c r="A415">
        <f t="shared" si="6"/>
        <v>414</v>
      </c>
      <c r="B415" t="s">
        <v>481</v>
      </c>
      <c r="C415">
        <v>3</v>
      </c>
      <c r="D415">
        <f>SUMIFS(controle!G:G,controle!I:I,Produtos!B415,controle!C:C,"E")</f>
        <v>0</v>
      </c>
      <c r="E415">
        <f>SUMIFS(controle!G:G,controle!I:I,Produtos!B415,controle!C:C,"S")</f>
        <v>0</v>
      </c>
      <c r="F415">
        <f>Tabela1[[#This Row],[estoque inicial]]+Tabela1[[#This Row],[entradas]]-Tabela1[[#This Row],[saidas]]</f>
        <v>3</v>
      </c>
      <c r="G415">
        <v>0</v>
      </c>
      <c r="H415" t="s">
        <v>13</v>
      </c>
    </row>
    <row r="416" spans="1:8" x14ac:dyDescent="0.25">
      <c r="A416">
        <f t="shared" si="6"/>
        <v>415</v>
      </c>
      <c r="B416" t="s">
        <v>497</v>
      </c>
      <c r="C416">
        <v>0</v>
      </c>
      <c r="D416">
        <f>SUMIFS(controle!G:G,controle!I:I,Produtos!B416,controle!C:C,"E")</f>
        <v>0</v>
      </c>
      <c r="E416">
        <f>SUMIFS(controle!G:G,controle!I:I,Produtos!B416,controle!C:C,"S")</f>
        <v>0</v>
      </c>
      <c r="F416">
        <f>Tabela1[[#This Row],[estoque inicial]]+Tabela1[[#This Row],[entradas]]-Tabela1[[#This Row],[saidas]]</f>
        <v>0</v>
      </c>
      <c r="G416">
        <v>0</v>
      </c>
      <c r="H416" t="s">
        <v>13</v>
      </c>
    </row>
    <row r="417" spans="1:8" x14ac:dyDescent="0.25">
      <c r="A417">
        <f t="shared" si="6"/>
        <v>416</v>
      </c>
      <c r="B417" t="s">
        <v>477</v>
      </c>
      <c r="C417">
        <v>3</v>
      </c>
      <c r="D417">
        <f>SUMIFS(controle!G:G,controle!I:I,Produtos!B417,controle!C:C,"E")</f>
        <v>0</v>
      </c>
      <c r="E417">
        <f>SUMIFS(controle!G:G,controle!I:I,Produtos!B417,controle!C:C,"S")</f>
        <v>0</v>
      </c>
      <c r="F417">
        <f>Tabela1[[#This Row],[estoque inicial]]+Tabela1[[#This Row],[entradas]]-Tabela1[[#This Row],[saidas]]</f>
        <v>3</v>
      </c>
      <c r="G417">
        <v>0</v>
      </c>
      <c r="H417" t="s">
        <v>13</v>
      </c>
    </row>
    <row r="418" spans="1:8" x14ac:dyDescent="0.25">
      <c r="A418">
        <f t="shared" si="6"/>
        <v>417</v>
      </c>
      <c r="B418" t="s">
        <v>487</v>
      </c>
      <c r="C418">
        <v>0</v>
      </c>
      <c r="D418">
        <f>SUMIFS(controle!G:G,controle!I:I,Produtos!B418,controle!C:C,"E")</f>
        <v>0</v>
      </c>
      <c r="E418">
        <f>SUMIFS(controle!G:G,controle!I:I,Produtos!B418,controle!C:C,"S")</f>
        <v>0</v>
      </c>
      <c r="F418">
        <f>Tabela1[[#This Row],[estoque inicial]]+Tabela1[[#This Row],[entradas]]-Tabela1[[#This Row],[saidas]]</f>
        <v>0</v>
      </c>
      <c r="G418">
        <v>0</v>
      </c>
      <c r="H418" t="s">
        <v>13</v>
      </c>
    </row>
    <row r="419" spans="1:8" x14ac:dyDescent="0.25">
      <c r="A419">
        <f t="shared" si="6"/>
        <v>418</v>
      </c>
      <c r="B419" t="s">
        <v>495</v>
      </c>
      <c r="C419">
        <v>1</v>
      </c>
      <c r="D419">
        <f>SUMIFS(controle!G:G,controle!I:I,Produtos!B419,controle!C:C,"E")</f>
        <v>0</v>
      </c>
      <c r="E419">
        <f>SUMIFS(controle!G:G,controle!I:I,Produtos!B419,controle!C:C,"S")</f>
        <v>0</v>
      </c>
      <c r="F419">
        <f>Tabela1[[#This Row],[estoque inicial]]+Tabela1[[#This Row],[entradas]]-Tabela1[[#This Row],[saidas]]</f>
        <v>1</v>
      </c>
      <c r="G419">
        <v>0</v>
      </c>
      <c r="H419" t="s">
        <v>13</v>
      </c>
    </row>
    <row r="420" spans="1:8" x14ac:dyDescent="0.25">
      <c r="A420">
        <f t="shared" si="6"/>
        <v>419</v>
      </c>
      <c r="B420" t="s">
        <v>30</v>
      </c>
      <c r="C420">
        <v>3</v>
      </c>
      <c r="D420">
        <f>SUMIFS(controle!G:G,controle!I:I,Produtos!B420,controle!C:C,"E")</f>
        <v>0</v>
      </c>
      <c r="E420">
        <f>SUMIFS(controle!G:G,controle!I:I,Produtos!B420,controle!C:C,"S")</f>
        <v>0</v>
      </c>
      <c r="F420">
        <f>Tabela1[[#This Row],[estoque inicial]]+Tabela1[[#This Row],[entradas]]-Tabela1[[#This Row],[saidas]]</f>
        <v>3</v>
      </c>
      <c r="G420">
        <v>0</v>
      </c>
      <c r="H420" t="s">
        <v>13</v>
      </c>
    </row>
    <row r="421" spans="1:8" x14ac:dyDescent="0.25">
      <c r="A421">
        <f t="shared" si="6"/>
        <v>420</v>
      </c>
      <c r="B421" t="s">
        <v>489</v>
      </c>
      <c r="C421">
        <v>0</v>
      </c>
      <c r="D421">
        <f>SUMIFS(controle!G:G,controle!I:I,Produtos!B421,controle!C:C,"E")</f>
        <v>0</v>
      </c>
      <c r="E421">
        <f>SUMIFS(controle!G:G,controle!I:I,Produtos!B421,controle!C:C,"S")</f>
        <v>0</v>
      </c>
      <c r="F421">
        <f>Tabela1[[#This Row],[estoque inicial]]+Tabela1[[#This Row],[entradas]]-Tabela1[[#This Row],[saidas]]</f>
        <v>0</v>
      </c>
      <c r="G421">
        <v>0</v>
      </c>
      <c r="H421" t="s">
        <v>13</v>
      </c>
    </row>
    <row r="422" spans="1:8" x14ac:dyDescent="0.25">
      <c r="A422">
        <f t="shared" si="6"/>
        <v>421</v>
      </c>
      <c r="B422" t="s">
        <v>476</v>
      </c>
      <c r="C422">
        <v>1</v>
      </c>
      <c r="D422">
        <f>SUMIFS(controle!G:G,controle!I:I,Produtos!B422,controle!C:C,"E")</f>
        <v>0</v>
      </c>
      <c r="E422">
        <f>SUMIFS(controle!G:G,controle!I:I,Produtos!B422,controle!C:C,"S")</f>
        <v>0</v>
      </c>
      <c r="F422">
        <f>Tabela1[[#This Row],[estoque inicial]]+Tabela1[[#This Row],[entradas]]-Tabela1[[#This Row],[saidas]]</f>
        <v>1</v>
      </c>
      <c r="G422">
        <v>0</v>
      </c>
      <c r="H422" t="s">
        <v>13</v>
      </c>
    </row>
    <row r="423" spans="1:8" x14ac:dyDescent="0.25">
      <c r="A423">
        <f t="shared" si="6"/>
        <v>422</v>
      </c>
      <c r="B423" t="s">
        <v>203</v>
      </c>
      <c r="C423">
        <v>4</v>
      </c>
      <c r="D423">
        <f>SUMIFS(controle!G:G,controle!I:I,Produtos!B423,controle!C:C,"E")</f>
        <v>0</v>
      </c>
      <c r="E423">
        <f>SUMIFS(controle!G:G,controle!I:I,Produtos!B423,controle!C:C,"S")</f>
        <v>0</v>
      </c>
      <c r="F423">
        <f>Tabela1[[#This Row],[estoque inicial]]+Tabela1[[#This Row],[entradas]]-Tabela1[[#This Row],[saidas]]</f>
        <v>4</v>
      </c>
      <c r="G423">
        <v>0</v>
      </c>
      <c r="H423" t="s">
        <v>13</v>
      </c>
    </row>
    <row r="424" spans="1:8" x14ac:dyDescent="0.25">
      <c r="A424">
        <f t="shared" si="6"/>
        <v>423</v>
      </c>
      <c r="B424" t="s">
        <v>202</v>
      </c>
      <c r="C424">
        <v>3</v>
      </c>
      <c r="D424">
        <f>SUMIFS(controle!G:G,controle!I:I,Produtos!B424,controle!C:C,"E")</f>
        <v>0</v>
      </c>
      <c r="E424">
        <f>SUMIFS(controle!G:G,controle!I:I,Produtos!B424,controle!C:C,"S")</f>
        <v>0</v>
      </c>
      <c r="F424">
        <f>Tabela1[[#This Row],[estoque inicial]]+Tabela1[[#This Row],[entradas]]-Tabela1[[#This Row],[saidas]]</f>
        <v>3</v>
      </c>
      <c r="G424">
        <v>0</v>
      </c>
      <c r="H424" t="s">
        <v>13</v>
      </c>
    </row>
    <row r="425" spans="1:8" x14ac:dyDescent="0.25">
      <c r="A425">
        <f t="shared" si="6"/>
        <v>424</v>
      </c>
      <c r="B425" t="s">
        <v>504</v>
      </c>
      <c r="C425">
        <v>1</v>
      </c>
      <c r="D425">
        <f>SUMIFS(controle!G:G,controle!I:I,Produtos!B425,controle!C:C,"E")</f>
        <v>0</v>
      </c>
      <c r="E425">
        <f>SUMIFS(controle!G:G,controle!I:I,Produtos!B425,controle!C:C,"S")</f>
        <v>0</v>
      </c>
      <c r="F425">
        <f>Tabela1[[#This Row],[estoque inicial]]+Tabela1[[#This Row],[entradas]]-Tabela1[[#This Row],[saidas]]</f>
        <v>1</v>
      </c>
      <c r="G425">
        <v>0</v>
      </c>
      <c r="H425" t="s">
        <v>13</v>
      </c>
    </row>
    <row r="426" spans="1:8" x14ac:dyDescent="0.25">
      <c r="A426">
        <f t="shared" si="6"/>
        <v>425</v>
      </c>
      <c r="B426" t="s">
        <v>505</v>
      </c>
      <c r="C426">
        <v>1</v>
      </c>
      <c r="D426">
        <f>SUMIFS(controle!G:G,controle!I:I,Produtos!B426,controle!C:C,"E")</f>
        <v>0</v>
      </c>
      <c r="E426">
        <f>SUMIFS(controle!G:G,controle!I:I,Produtos!B426,controle!C:C,"S")</f>
        <v>0</v>
      </c>
      <c r="F426">
        <f>Tabela1[[#This Row],[estoque inicial]]+Tabela1[[#This Row],[entradas]]-Tabela1[[#This Row],[saidas]]</f>
        <v>1</v>
      </c>
      <c r="G426">
        <v>0</v>
      </c>
      <c r="H426" t="s">
        <v>13</v>
      </c>
    </row>
    <row r="427" spans="1:8" x14ac:dyDescent="0.25">
      <c r="A427">
        <f t="shared" si="6"/>
        <v>426</v>
      </c>
      <c r="B427" t="s">
        <v>480</v>
      </c>
      <c r="C427">
        <v>0</v>
      </c>
      <c r="D427">
        <f>SUMIFS(controle!G:G,controle!I:I,Produtos!B427,controle!C:C,"E")</f>
        <v>0</v>
      </c>
      <c r="E427">
        <f>SUMIFS(controle!G:G,controle!I:I,Produtos!B427,controle!C:C,"S")</f>
        <v>0</v>
      </c>
      <c r="F427">
        <f>Tabela1[[#This Row],[estoque inicial]]+Tabela1[[#This Row],[entradas]]-Tabela1[[#This Row],[saidas]]</f>
        <v>0</v>
      </c>
      <c r="G427">
        <v>0</v>
      </c>
      <c r="H427" t="s">
        <v>13</v>
      </c>
    </row>
    <row r="428" spans="1:8" x14ac:dyDescent="0.25">
      <c r="A428">
        <f t="shared" si="6"/>
        <v>427</v>
      </c>
      <c r="B428" t="s">
        <v>486</v>
      </c>
      <c r="C428">
        <v>2</v>
      </c>
      <c r="D428">
        <f>SUMIFS(controle!G:G,controle!I:I,Produtos!B428,controle!C:C,"E")</f>
        <v>0</v>
      </c>
      <c r="E428">
        <f>SUMIFS(controle!G:G,controle!I:I,Produtos!B428,controle!C:C,"S")</f>
        <v>0</v>
      </c>
      <c r="F428">
        <f>Tabela1[[#This Row],[estoque inicial]]+Tabela1[[#This Row],[entradas]]-Tabela1[[#This Row],[saidas]]</f>
        <v>2</v>
      </c>
      <c r="G428">
        <v>0</v>
      </c>
      <c r="H428" t="s">
        <v>13</v>
      </c>
    </row>
    <row r="429" spans="1:8" x14ac:dyDescent="0.25">
      <c r="A429">
        <f t="shared" si="6"/>
        <v>428</v>
      </c>
      <c r="B429" t="s">
        <v>492</v>
      </c>
      <c r="C429">
        <v>2</v>
      </c>
      <c r="D429">
        <f>SUMIFS(controle!G:G,controle!I:I,Produtos!B429,controle!C:C,"E")</f>
        <v>0</v>
      </c>
      <c r="E429">
        <f>SUMIFS(controle!G:G,controle!I:I,Produtos!B429,controle!C:C,"S")</f>
        <v>0</v>
      </c>
      <c r="F429">
        <f>Tabela1[[#This Row],[estoque inicial]]+Tabela1[[#This Row],[entradas]]-Tabela1[[#This Row],[saidas]]</f>
        <v>2</v>
      </c>
      <c r="G429">
        <v>0</v>
      </c>
      <c r="H429" t="s">
        <v>13</v>
      </c>
    </row>
    <row r="430" spans="1:8" x14ac:dyDescent="0.25">
      <c r="A430">
        <f t="shared" si="6"/>
        <v>429</v>
      </c>
      <c r="B430" t="s">
        <v>31</v>
      </c>
      <c r="C430">
        <v>1</v>
      </c>
      <c r="D430">
        <f>SUMIFS(controle!G:G,controle!I:I,Produtos!B430,controle!C:C,"E")</f>
        <v>0</v>
      </c>
      <c r="E430">
        <f>SUMIFS(controle!G:G,controle!I:I,Produtos!B430,controle!C:C,"S")</f>
        <v>0</v>
      </c>
      <c r="F430">
        <f>Tabela1[[#This Row],[estoque inicial]]+Tabela1[[#This Row],[entradas]]-Tabela1[[#This Row],[saidas]]</f>
        <v>1</v>
      </c>
      <c r="G430">
        <v>0</v>
      </c>
      <c r="H430" t="s">
        <v>13</v>
      </c>
    </row>
    <row r="431" spans="1:8" x14ac:dyDescent="0.25">
      <c r="A431">
        <f t="shared" si="6"/>
        <v>430</v>
      </c>
      <c r="B431" t="s">
        <v>32</v>
      </c>
      <c r="C431">
        <v>3</v>
      </c>
      <c r="D431">
        <f>SUMIFS(controle!G:G,controle!I:I,Produtos!B431,controle!C:C,"E")</f>
        <v>0</v>
      </c>
      <c r="E431">
        <f>SUMIFS(controle!G:G,controle!I:I,Produtos!B431,controle!C:C,"S")</f>
        <v>0</v>
      </c>
      <c r="F431">
        <f>Tabela1[[#This Row],[estoque inicial]]+Tabela1[[#This Row],[entradas]]-Tabela1[[#This Row],[saidas]]</f>
        <v>3</v>
      </c>
      <c r="G431">
        <v>0</v>
      </c>
      <c r="H431" t="s">
        <v>13</v>
      </c>
    </row>
    <row r="432" spans="1:8" x14ac:dyDescent="0.25">
      <c r="A432">
        <f t="shared" si="6"/>
        <v>431</v>
      </c>
      <c r="B432" t="s">
        <v>35</v>
      </c>
      <c r="C432">
        <v>1</v>
      </c>
      <c r="D432">
        <f>SUMIFS(controle!G:G,controle!I:I,Produtos!B432,controle!C:C,"E")</f>
        <v>0</v>
      </c>
      <c r="E432">
        <f>SUMIFS(controle!G:G,controle!I:I,Produtos!B432,controle!C:C,"S")</f>
        <v>0</v>
      </c>
      <c r="F432">
        <f>Tabela1[[#This Row],[estoque inicial]]+Tabela1[[#This Row],[entradas]]-Tabela1[[#This Row],[saidas]]</f>
        <v>1</v>
      </c>
      <c r="G432">
        <v>0</v>
      </c>
      <c r="H432" t="s">
        <v>13</v>
      </c>
    </row>
    <row r="433" spans="1:8" x14ac:dyDescent="0.25">
      <c r="A433">
        <f t="shared" si="6"/>
        <v>432</v>
      </c>
      <c r="B433" t="s">
        <v>33</v>
      </c>
      <c r="C433">
        <v>9</v>
      </c>
      <c r="D433">
        <f>SUMIFS(controle!G:G,controle!I:I,Produtos!B433,controle!C:C,"E")</f>
        <v>0</v>
      </c>
      <c r="E433">
        <f>SUMIFS(controle!G:G,controle!I:I,Produtos!B433,controle!C:C,"S")</f>
        <v>0</v>
      </c>
      <c r="F433">
        <f>Tabela1[[#This Row],[estoque inicial]]+Tabela1[[#This Row],[entradas]]-Tabela1[[#This Row],[saidas]]</f>
        <v>9</v>
      </c>
      <c r="G433">
        <v>0</v>
      </c>
      <c r="H433" t="s">
        <v>13</v>
      </c>
    </row>
    <row r="434" spans="1:8" x14ac:dyDescent="0.25">
      <c r="A434">
        <f t="shared" si="6"/>
        <v>433</v>
      </c>
      <c r="B434" t="s">
        <v>36</v>
      </c>
      <c r="C434">
        <v>6</v>
      </c>
      <c r="D434">
        <f>SUMIFS(controle!G:G,controle!I:I,Produtos!B434,controle!C:C,"E")</f>
        <v>0</v>
      </c>
      <c r="E434">
        <f>SUMIFS(controle!G:G,controle!I:I,Produtos!B434,controle!C:C,"S")</f>
        <v>0</v>
      </c>
      <c r="F434">
        <f>Tabela1[[#This Row],[estoque inicial]]+Tabela1[[#This Row],[entradas]]-Tabela1[[#This Row],[saidas]]</f>
        <v>6</v>
      </c>
      <c r="G434">
        <v>0</v>
      </c>
      <c r="H434" t="s">
        <v>13</v>
      </c>
    </row>
    <row r="435" spans="1:8" x14ac:dyDescent="0.25">
      <c r="A435">
        <f t="shared" si="6"/>
        <v>434</v>
      </c>
      <c r="B435" t="s">
        <v>12</v>
      </c>
      <c r="C435">
        <v>10</v>
      </c>
      <c r="D435">
        <f>SUMIFS(controle!G:G,controle!I:I,Produtos!B435,controle!C:C,"E")</f>
        <v>0</v>
      </c>
      <c r="E435">
        <f>SUMIFS(controle!G:G,controle!I:I,Produtos!B435,controle!C:C,"S")</f>
        <v>0</v>
      </c>
      <c r="F435">
        <f>Tabela1[[#This Row],[estoque inicial]]+Tabela1[[#This Row],[entradas]]-Tabela1[[#This Row],[saidas]]</f>
        <v>10</v>
      </c>
      <c r="G435">
        <v>0</v>
      </c>
      <c r="H435" t="s">
        <v>13</v>
      </c>
    </row>
    <row r="436" spans="1:8" x14ac:dyDescent="0.25">
      <c r="A436">
        <f t="shared" si="6"/>
        <v>435</v>
      </c>
      <c r="B436" t="s">
        <v>14</v>
      </c>
      <c r="C436">
        <v>1</v>
      </c>
      <c r="D436">
        <f>SUMIFS(controle!G:G,controle!I:I,Produtos!B436,controle!C:C,"E")</f>
        <v>0</v>
      </c>
      <c r="E436">
        <f>SUMIFS(controle!G:G,controle!I:I,Produtos!B436,controle!C:C,"S")</f>
        <v>0</v>
      </c>
      <c r="F436">
        <f>Tabela1[[#This Row],[estoque inicial]]+Tabela1[[#This Row],[entradas]]-Tabela1[[#This Row],[saidas]]</f>
        <v>1</v>
      </c>
      <c r="G436">
        <v>0</v>
      </c>
      <c r="H436" t="s">
        <v>13</v>
      </c>
    </row>
    <row r="437" spans="1:8" x14ac:dyDescent="0.25">
      <c r="A437">
        <f t="shared" si="6"/>
        <v>436</v>
      </c>
      <c r="B437" t="s">
        <v>38</v>
      </c>
      <c r="C437">
        <v>24</v>
      </c>
      <c r="D437">
        <f>SUMIFS(controle!G:G,controle!I:I,Produtos!B437,controle!C:C,"E")</f>
        <v>0</v>
      </c>
      <c r="E437">
        <f>SUMIFS(controle!G:G,controle!I:I,Produtos!B437,controle!C:C,"S")</f>
        <v>0</v>
      </c>
      <c r="F437">
        <f>Tabela1[[#This Row],[estoque inicial]]+Tabela1[[#This Row],[entradas]]-Tabela1[[#This Row],[saidas]]</f>
        <v>24</v>
      </c>
      <c r="G437">
        <v>0</v>
      </c>
      <c r="H437" t="s">
        <v>13</v>
      </c>
    </row>
    <row r="438" spans="1:8" x14ac:dyDescent="0.25">
      <c r="A438">
        <f t="shared" si="6"/>
        <v>437</v>
      </c>
      <c r="B438" t="s">
        <v>40</v>
      </c>
      <c r="C438">
        <v>12</v>
      </c>
      <c r="D438">
        <f>SUMIFS(controle!G:G,controle!I:I,Produtos!B438,controle!C:C,"E")</f>
        <v>0</v>
      </c>
      <c r="E438">
        <f>SUMIFS(controle!G:G,controle!I:I,Produtos!B438,controle!C:C,"S")</f>
        <v>0</v>
      </c>
      <c r="F438">
        <f>Tabela1[[#This Row],[estoque inicial]]+Tabela1[[#This Row],[entradas]]-Tabela1[[#This Row],[saidas]]</f>
        <v>12</v>
      </c>
      <c r="G438">
        <v>0</v>
      </c>
      <c r="H438" t="s">
        <v>13</v>
      </c>
    </row>
    <row r="439" spans="1:8" x14ac:dyDescent="0.25">
      <c r="A439">
        <f t="shared" si="6"/>
        <v>438</v>
      </c>
      <c r="B439" t="s">
        <v>42</v>
      </c>
      <c r="C439">
        <v>20</v>
      </c>
      <c r="D439">
        <f>SUMIFS(controle!G:G,controle!I:I,Produtos!B439,controle!C:C,"E")</f>
        <v>0</v>
      </c>
      <c r="E439">
        <f>SUMIFS(controle!G:G,controle!I:I,Produtos!B439,controle!C:C,"S")</f>
        <v>0</v>
      </c>
      <c r="F439">
        <f>Tabela1[[#This Row],[estoque inicial]]+Tabela1[[#This Row],[entradas]]-Tabela1[[#This Row],[saidas]]</f>
        <v>20</v>
      </c>
      <c r="G439">
        <v>0</v>
      </c>
      <c r="H439" t="s">
        <v>13</v>
      </c>
    </row>
    <row r="440" spans="1:8" x14ac:dyDescent="0.25">
      <c r="A440">
        <f t="shared" si="6"/>
        <v>439</v>
      </c>
      <c r="B440" t="s">
        <v>44</v>
      </c>
      <c r="C440">
        <v>20</v>
      </c>
      <c r="D440">
        <f>SUMIFS(controle!G:G,controle!I:I,Produtos!B440,controle!C:C,"E")</f>
        <v>0</v>
      </c>
      <c r="E440">
        <f>SUMIFS(controle!G:G,controle!I:I,Produtos!B440,controle!C:C,"S")</f>
        <v>0</v>
      </c>
      <c r="F440">
        <f>Tabela1[[#This Row],[estoque inicial]]+Tabela1[[#This Row],[entradas]]-Tabela1[[#This Row],[saidas]]</f>
        <v>20</v>
      </c>
      <c r="G440">
        <v>0</v>
      </c>
      <c r="H440" t="s">
        <v>13</v>
      </c>
    </row>
    <row r="441" spans="1:8" x14ac:dyDescent="0.25">
      <c r="A441">
        <f t="shared" si="6"/>
        <v>440</v>
      </c>
      <c r="B441" t="s">
        <v>46</v>
      </c>
      <c r="C441">
        <v>15</v>
      </c>
      <c r="D441">
        <f>SUMIFS(controle!G:G,controle!I:I,Produtos!B441,controle!C:C,"E")</f>
        <v>0</v>
      </c>
      <c r="E441">
        <f>SUMIFS(controle!G:G,controle!I:I,Produtos!B441,controle!C:C,"S")</f>
        <v>0</v>
      </c>
      <c r="F441">
        <f>Tabela1[[#This Row],[estoque inicial]]+Tabela1[[#This Row],[entradas]]-Tabela1[[#This Row],[saidas]]</f>
        <v>15</v>
      </c>
      <c r="G441">
        <v>0</v>
      </c>
      <c r="H441" t="s">
        <v>13</v>
      </c>
    </row>
    <row r="442" spans="1:8" x14ac:dyDescent="0.25">
      <c r="A442">
        <f t="shared" si="6"/>
        <v>441</v>
      </c>
      <c r="B442" t="s">
        <v>48</v>
      </c>
      <c r="C442">
        <v>4</v>
      </c>
      <c r="D442">
        <f>SUMIFS(controle!G:G,controle!I:I,Produtos!B442,controle!C:C,"E")</f>
        <v>0</v>
      </c>
      <c r="E442">
        <f>SUMIFS(controle!G:G,controle!I:I,Produtos!B442,controle!C:C,"S")</f>
        <v>0</v>
      </c>
      <c r="F442">
        <f>Tabela1[[#This Row],[estoque inicial]]+Tabela1[[#This Row],[entradas]]-Tabela1[[#This Row],[saidas]]</f>
        <v>4</v>
      </c>
      <c r="G442">
        <v>0</v>
      </c>
      <c r="H442" t="s">
        <v>13</v>
      </c>
    </row>
    <row r="443" spans="1:8" x14ac:dyDescent="0.25">
      <c r="A443">
        <f t="shared" si="6"/>
        <v>442</v>
      </c>
      <c r="B443" t="s">
        <v>50</v>
      </c>
      <c r="C443">
        <v>1</v>
      </c>
      <c r="D443">
        <f>SUMIFS(controle!G:G,controle!I:I,Produtos!B443,controle!C:C,"E")</f>
        <v>0</v>
      </c>
      <c r="E443">
        <f>SUMIFS(controle!G:G,controle!I:I,Produtos!B443,controle!C:C,"S")</f>
        <v>0</v>
      </c>
      <c r="F443">
        <f>Tabela1[[#This Row],[estoque inicial]]+Tabela1[[#This Row],[entradas]]-Tabela1[[#This Row],[saidas]]</f>
        <v>1</v>
      </c>
      <c r="G443">
        <v>0</v>
      </c>
      <c r="H443" t="s">
        <v>13</v>
      </c>
    </row>
    <row r="444" spans="1:8" x14ac:dyDescent="0.25">
      <c r="A444">
        <f t="shared" si="6"/>
        <v>443</v>
      </c>
      <c r="B444" t="s">
        <v>52</v>
      </c>
      <c r="C444">
        <v>2</v>
      </c>
      <c r="D444">
        <f>SUMIFS(controle!G:G,controle!I:I,Produtos!B444,controle!C:C,"E")</f>
        <v>0</v>
      </c>
      <c r="E444">
        <f>SUMIFS(controle!G:G,controle!I:I,Produtos!B444,controle!C:C,"S")</f>
        <v>0</v>
      </c>
      <c r="F444">
        <f>Tabela1[[#This Row],[estoque inicial]]+Tabela1[[#This Row],[entradas]]-Tabela1[[#This Row],[saidas]]</f>
        <v>2</v>
      </c>
      <c r="G444">
        <v>0</v>
      </c>
      <c r="H444" t="s">
        <v>13</v>
      </c>
    </row>
    <row r="445" spans="1:8" x14ac:dyDescent="0.25">
      <c r="A445">
        <f t="shared" si="6"/>
        <v>444</v>
      </c>
      <c r="B445" t="s">
        <v>54</v>
      </c>
      <c r="C445">
        <v>100</v>
      </c>
      <c r="D445">
        <f>SUMIFS(controle!G:G,controle!I:I,Produtos!B445,controle!C:C,"E")</f>
        <v>0</v>
      </c>
      <c r="E445">
        <f>SUMIFS(controle!G:G,controle!I:I,Produtos!B445,controle!C:C,"S")</f>
        <v>0</v>
      </c>
      <c r="F445">
        <f>Tabela1[[#This Row],[estoque inicial]]+Tabela1[[#This Row],[entradas]]-Tabela1[[#This Row],[saidas]]</f>
        <v>100</v>
      </c>
      <c r="G445">
        <v>0</v>
      </c>
      <c r="H445" t="s">
        <v>13</v>
      </c>
    </row>
    <row r="446" spans="1:8" x14ac:dyDescent="0.25">
      <c r="A446">
        <f t="shared" si="6"/>
        <v>445</v>
      </c>
      <c r="B446" t="s">
        <v>56</v>
      </c>
      <c r="C446">
        <v>1</v>
      </c>
      <c r="D446">
        <f>SUMIFS(controle!G:G,controle!I:I,Produtos!B446,controle!C:C,"E")</f>
        <v>0</v>
      </c>
      <c r="E446">
        <f>SUMIFS(controle!G:G,controle!I:I,Produtos!B446,controle!C:C,"S")</f>
        <v>0</v>
      </c>
      <c r="F446">
        <f>Tabela1[[#This Row],[estoque inicial]]+Tabela1[[#This Row],[entradas]]-Tabela1[[#This Row],[saidas]]</f>
        <v>1</v>
      </c>
      <c r="G446">
        <v>0</v>
      </c>
      <c r="H446" t="s">
        <v>13</v>
      </c>
    </row>
    <row r="447" spans="1:8" x14ac:dyDescent="0.25">
      <c r="A447">
        <f t="shared" si="6"/>
        <v>446</v>
      </c>
      <c r="B447" t="s">
        <v>58</v>
      </c>
      <c r="C447">
        <v>60</v>
      </c>
      <c r="D447">
        <f>SUMIFS(controle!G:G,controle!I:I,Produtos!B447,controle!C:C,"E")</f>
        <v>0</v>
      </c>
      <c r="E447">
        <f>SUMIFS(controle!G:G,controle!I:I,Produtos!B447,controle!C:C,"S")</f>
        <v>0</v>
      </c>
      <c r="F447">
        <f>Tabela1[[#This Row],[estoque inicial]]+Tabela1[[#This Row],[entradas]]-Tabela1[[#This Row],[saidas]]</f>
        <v>60</v>
      </c>
      <c r="G447">
        <v>0</v>
      </c>
      <c r="H447" t="s">
        <v>13</v>
      </c>
    </row>
    <row r="448" spans="1:8" x14ac:dyDescent="0.25">
      <c r="A448">
        <f t="shared" si="6"/>
        <v>447</v>
      </c>
      <c r="B448" t="s">
        <v>60</v>
      </c>
      <c r="C448">
        <v>1</v>
      </c>
      <c r="D448">
        <f>SUMIFS(controle!G:G,controle!I:I,Produtos!B448,controle!C:C,"E")</f>
        <v>0</v>
      </c>
      <c r="E448">
        <f>SUMIFS(controle!G:G,controle!I:I,Produtos!B448,controle!C:C,"S")</f>
        <v>0</v>
      </c>
      <c r="F448">
        <f>Tabela1[[#This Row],[estoque inicial]]+Tabela1[[#This Row],[entradas]]-Tabela1[[#This Row],[saidas]]</f>
        <v>1</v>
      </c>
      <c r="G448">
        <v>0</v>
      </c>
      <c r="H448" t="s">
        <v>13</v>
      </c>
    </row>
    <row r="449" spans="1:8" x14ac:dyDescent="0.25">
      <c r="A449">
        <f t="shared" si="6"/>
        <v>448</v>
      </c>
      <c r="B449" t="s">
        <v>62</v>
      </c>
      <c r="C449">
        <v>1</v>
      </c>
      <c r="D449">
        <f>SUMIFS(controle!G:G,controle!I:I,Produtos!B449,controle!C:C,"E")</f>
        <v>0</v>
      </c>
      <c r="E449">
        <f>SUMIFS(controle!G:G,controle!I:I,Produtos!B449,controle!C:C,"S")</f>
        <v>0</v>
      </c>
      <c r="F449">
        <f>Tabela1[[#This Row],[estoque inicial]]+Tabela1[[#This Row],[entradas]]-Tabela1[[#This Row],[saidas]]</f>
        <v>1</v>
      </c>
      <c r="G449">
        <v>0</v>
      </c>
      <c r="H449" t="s">
        <v>13</v>
      </c>
    </row>
    <row r="450" spans="1:8" x14ac:dyDescent="0.25">
      <c r="A450">
        <f t="shared" si="6"/>
        <v>449</v>
      </c>
      <c r="B450" t="s">
        <v>64</v>
      </c>
      <c r="C450">
        <v>14</v>
      </c>
      <c r="D450">
        <f>SUMIFS(controle!G:G,controle!I:I,Produtos!B450,controle!C:C,"E")</f>
        <v>0</v>
      </c>
      <c r="E450">
        <f>SUMIFS(controle!G:G,controle!I:I,Produtos!B450,controle!C:C,"S")</f>
        <v>0</v>
      </c>
      <c r="F450">
        <f>Tabela1[[#This Row],[estoque inicial]]+Tabela1[[#This Row],[entradas]]-Tabela1[[#This Row],[saidas]]</f>
        <v>14</v>
      </c>
      <c r="G450">
        <v>0</v>
      </c>
      <c r="H450" t="s">
        <v>13</v>
      </c>
    </row>
    <row r="451" spans="1:8" x14ac:dyDescent="0.25">
      <c r="A451">
        <f t="shared" si="6"/>
        <v>450</v>
      </c>
      <c r="B451" t="s">
        <v>66</v>
      </c>
      <c r="C451">
        <v>1</v>
      </c>
      <c r="D451">
        <f>SUMIFS(controle!G:G,controle!I:I,Produtos!B451,controle!C:C,"E")</f>
        <v>0</v>
      </c>
      <c r="E451">
        <f>SUMIFS(controle!G:G,controle!I:I,Produtos!B451,controle!C:C,"S")</f>
        <v>0</v>
      </c>
      <c r="F451">
        <f>Tabela1[[#This Row],[estoque inicial]]+Tabela1[[#This Row],[entradas]]-Tabela1[[#This Row],[saidas]]</f>
        <v>1</v>
      </c>
      <c r="G451">
        <v>0</v>
      </c>
      <c r="H451" t="s">
        <v>13</v>
      </c>
    </row>
    <row r="452" spans="1:8" x14ac:dyDescent="0.25">
      <c r="A452">
        <f t="shared" ref="A452:A515" si="7">A451+1</f>
        <v>451</v>
      </c>
      <c r="B452" t="s">
        <v>68</v>
      </c>
      <c r="C452">
        <v>1</v>
      </c>
      <c r="D452">
        <f>SUMIFS(controle!G:G,controle!I:I,Produtos!B452,controle!C:C,"E")</f>
        <v>0</v>
      </c>
      <c r="E452">
        <f>SUMIFS(controle!G:G,controle!I:I,Produtos!B452,controle!C:C,"S")</f>
        <v>0</v>
      </c>
      <c r="F452">
        <f>Tabela1[[#This Row],[estoque inicial]]+Tabela1[[#This Row],[entradas]]-Tabela1[[#This Row],[saidas]]</f>
        <v>1</v>
      </c>
      <c r="G452">
        <v>0</v>
      </c>
      <c r="H452" t="s">
        <v>13</v>
      </c>
    </row>
    <row r="453" spans="1:8" x14ac:dyDescent="0.25">
      <c r="A453">
        <f t="shared" si="7"/>
        <v>452</v>
      </c>
      <c r="B453" t="s">
        <v>70</v>
      </c>
      <c r="C453">
        <v>0</v>
      </c>
      <c r="D453">
        <f>SUMIFS(controle!G:G,controle!I:I,Produtos!B453,controle!C:C,"E")</f>
        <v>0</v>
      </c>
      <c r="E453">
        <f>SUMIFS(controle!G:G,controle!I:I,Produtos!B453,controle!C:C,"S")</f>
        <v>0</v>
      </c>
      <c r="F453">
        <f>Tabela1[[#This Row],[estoque inicial]]+Tabela1[[#This Row],[entradas]]-Tabela1[[#This Row],[saidas]]</f>
        <v>0</v>
      </c>
      <c r="G453">
        <v>0</v>
      </c>
      <c r="H453" t="s">
        <v>13</v>
      </c>
    </row>
    <row r="454" spans="1:8" x14ac:dyDescent="0.25">
      <c r="A454">
        <f t="shared" si="7"/>
        <v>453</v>
      </c>
      <c r="B454" t="s">
        <v>77</v>
      </c>
      <c r="C454">
        <v>1</v>
      </c>
      <c r="D454">
        <f>SUMIFS(controle!G:G,controle!I:I,Produtos!B454,controle!C:C,"E")</f>
        <v>0</v>
      </c>
      <c r="E454">
        <f>SUMIFS(controle!G:G,controle!I:I,Produtos!B454,controle!C:C,"S")</f>
        <v>0</v>
      </c>
      <c r="F454">
        <f>Tabela1[[#This Row],[estoque inicial]]+Tabela1[[#This Row],[entradas]]-Tabela1[[#This Row],[saidas]]</f>
        <v>1</v>
      </c>
      <c r="G454">
        <v>0</v>
      </c>
      <c r="H454" t="s">
        <v>13</v>
      </c>
    </row>
    <row r="455" spans="1:8" x14ac:dyDescent="0.25">
      <c r="A455">
        <f t="shared" si="7"/>
        <v>454</v>
      </c>
      <c r="B455" t="s">
        <v>502</v>
      </c>
      <c r="C455">
        <v>3</v>
      </c>
      <c r="D455">
        <f>SUMIFS(controle!G:G,controle!I:I,Produtos!B455,controle!C:C,"E")</f>
        <v>0</v>
      </c>
      <c r="E455">
        <f>SUMIFS(controle!G:G,controle!I:I,Produtos!B455,controle!C:C,"S")</f>
        <v>0</v>
      </c>
      <c r="F455">
        <f>Tabela1[[#This Row],[estoque inicial]]+Tabela1[[#This Row],[entradas]]-Tabela1[[#This Row],[saidas]]</f>
        <v>3</v>
      </c>
      <c r="G455">
        <v>0</v>
      </c>
      <c r="H455" t="s">
        <v>13</v>
      </c>
    </row>
    <row r="456" spans="1:8" x14ac:dyDescent="0.25">
      <c r="A456">
        <f t="shared" si="7"/>
        <v>455</v>
      </c>
      <c r="B456" t="s">
        <v>72</v>
      </c>
      <c r="C456">
        <v>1</v>
      </c>
      <c r="D456">
        <f>SUMIFS(controle!G:G,controle!I:I,Produtos!B456,controle!C:C,"E")</f>
        <v>0</v>
      </c>
      <c r="E456">
        <f>SUMIFS(controle!G:G,controle!I:I,Produtos!B456,controle!C:C,"S")</f>
        <v>0</v>
      </c>
      <c r="F456">
        <f>Tabela1[[#This Row],[estoque inicial]]+Tabela1[[#This Row],[entradas]]-Tabela1[[#This Row],[saidas]]</f>
        <v>1</v>
      </c>
      <c r="G456">
        <v>0</v>
      </c>
      <c r="H456" t="s">
        <v>13</v>
      </c>
    </row>
    <row r="457" spans="1:8" x14ac:dyDescent="0.25">
      <c r="A457">
        <f t="shared" si="7"/>
        <v>456</v>
      </c>
      <c r="B457" t="s">
        <v>74</v>
      </c>
      <c r="C457">
        <v>1</v>
      </c>
      <c r="D457">
        <f>SUMIFS(controle!G:G,controle!I:I,Produtos!B457,controle!C:C,"E")</f>
        <v>0</v>
      </c>
      <c r="E457">
        <f>SUMIFS(controle!G:G,controle!I:I,Produtos!B457,controle!C:C,"S")</f>
        <v>0</v>
      </c>
      <c r="F457">
        <f>Tabela1[[#This Row],[estoque inicial]]+Tabela1[[#This Row],[entradas]]-Tabela1[[#This Row],[saidas]]</f>
        <v>1</v>
      </c>
      <c r="G457">
        <v>0</v>
      </c>
      <c r="H457" t="s">
        <v>13</v>
      </c>
    </row>
    <row r="458" spans="1:8" x14ac:dyDescent="0.25">
      <c r="A458">
        <f t="shared" si="7"/>
        <v>457</v>
      </c>
      <c r="B458" t="s">
        <v>80</v>
      </c>
      <c r="C458">
        <v>3</v>
      </c>
      <c r="D458">
        <f>SUMIFS(controle!G:G,controle!I:I,Produtos!B458,controle!C:C,"E")</f>
        <v>0</v>
      </c>
      <c r="E458">
        <f>SUMIFS(controle!G:G,controle!I:I,Produtos!B458,controle!C:C,"S")</f>
        <v>0</v>
      </c>
      <c r="F458">
        <f>Tabela1[[#This Row],[estoque inicial]]+Tabela1[[#This Row],[entradas]]-Tabela1[[#This Row],[saidas]]</f>
        <v>3</v>
      </c>
      <c r="G458">
        <v>0</v>
      </c>
      <c r="H458" t="s">
        <v>13</v>
      </c>
    </row>
    <row r="459" spans="1:8" x14ac:dyDescent="0.25">
      <c r="A459">
        <f t="shared" si="7"/>
        <v>458</v>
      </c>
      <c r="B459" t="s">
        <v>519</v>
      </c>
      <c r="C459">
        <v>3</v>
      </c>
      <c r="D459">
        <f>SUMIFS(controle!G:G,controle!I:I,Produtos!B459,controle!C:C,"E")</f>
        <v>0</v>
      </c>
      <c r="E459">
        <f>SUMIFS(controle!G:G,controle!I:I,Produtos!B459,controle!C:C,"S")</f>
        <v>0</v>
      </c>
      <c r="F459">
        <f>Tabela1[[#This Row],[estoque inicial]]+Tabela1[[#This Row],[entradas]]-Tabela1[[#This Row],[saidas]]</f>
        <v>3</v>
      </c>
      <c r="G459">
        <v>0</v>
      </c>
      <c r="H459" t="s">
        <v>13</v>
      </c>
    </row>
    <row r="460" spans="1:8" x14ac:dyDescent="0.25">
      <c r="A460">
        <f t="shared" si="7"/>
        <v>459</v>
      </c>
      <c r="B460" t="s">
        <v>83</v>
      </c>
      <c r="C460">
        <v>1</v>
      </c>
      <c r="D460">
        <f>SUMIFS(controle!G:G,controle!I:I,Produtos!B460,controle!C:C,"E")</f>
        <v>0</v>
      </c>
      <c r="E460">
        <f>SUMIFS(controle!G:G,controle!I:I,Produtos!B460,controle!C:C,"S")</f>
        <v>0</v>
      </c>
      <c r="F460">
        <f>Tabela1[[#This Row],[estoque inicial]]+Tabela1[[#This Row],[entradas]]-Tabela1[[#This Row],[saidas]]</f>
        <v>1</v>
      </c>
      <c r="G460">
        <v>0</v>
      </c>
      <c r="H460" t="s">
        <v>13</v>
      </c>
    </row>
    <row r="461" spans="1:8" x14ac:dyDescent="0.25">
      <c r="A461">
        <f t="shared" si="7"/>
        <v>460</v>
      </c>
      <c r="B461" t="s">
        <v>86</v>
      </c>
      <c r="C461">
        <v>1</v>
      </c>
      <c r="D461">
        <f>SUMIFS(controle!G:G,controle!I:I,Produtos!B461,controle!C:C,"E")</f>
        <v>0</v>
      </c>
      <c r="E461">
        <f>SUMIFS(controle!G:G,controle!I:I,Produtos!B461,controle!C:C,"S")</f>
        <v>0</v>
      </c>
      <c r="F461">
        <f>Tabela1[[#This Row],[estoque inicial]]+Tabela1[[#This Row],[entradas]]-Tabela1[[#This Row],[saidas]]</f>
        <v>1</v>
      </c>
      <c r="G461">
        <v>0</v>
      </c>
      <c r="H461" t="s">
        <v>13</v>
      </c>
    </row>
    <row r="462" spans="1:8" x14ac:dyDescent="0.25">
      <c r="A462">
        <f t="shared" si="7"/>
        <v>461</v>
      </c>
      <c r="B462" t="s">
        <v>518</v>
      </c>
      <c r="C462">
        <v>15</v>
      </c>
      <c r="D462">
        <f>SUMIFS(controle!G:G,controle!I:I,Produtos!B462,controle!C:C,"E")</f>
        <v>0</v>
      </c>
      <c r="E462">
        <f>SUMIFS(controle!G:G,controle!I:I,Produtos!B462,controle!C:C,"S")</f>
        <v>0</v>
      </c>
      <c r="F462">
        <f>Tabela1[[#This Row],[estoque inicial]]+Tabela1[[#This Row],[entradas]]-Tabela1[[#This Row],[saidas]]</f>
        <v>15</v>
      </c>
      <c r="G462">
        <v>0</v>
      </c>
      <c r="H462" t="s">
        <v>13</v>
      </c>
    </row>
    <row r="463" spans="1:8" x14ac:dyDescent="0.25">
      <c r="A463">
        <f t="shared" si="7"/>
        <v>462</v>
      </c>
      <c r="B463" t="s">
        <v>89</v>
      </c>
      <c r="C463">
        <v>2</v>
      </c>
      <c r="D463">
        <f>SUMIFS(controle!G:G,controle!I:I,Produtos!B463,controle!C:C,"E")</f>
        <v>0</v>
      </c>
      <c r="E463">
        <f>SUMIFS(controle!G:G,controle!I:I,Produtos!B463,controle!C:C,"S")</f>
        <v>0</v>
      </c>
      <c r="F463">
        <f>Tabela1[[#This Row],[estoque inicial]]+Tabela1[[#This Row],[entradas]]-Tabela1[[#This Row],[saidas]]</f>
        <v>2</v>
      </c>
      <c r="G463">
        <v>0</v>
      </c>
      <c r="H463" t="s">
        <v>13</v>
      </c>
    </row>
    <row r="464" spans="1:8" x14ac:dyDescent="0.25">
      <c r="A464">
        <f t="shared" si="7"/>
        <v>463</v>
      </c>
      <c r="B464" t="s">
        <v>92</v>
      </c>
      <c r="C464">
        <v>1</v>
      </c>
      <c r="D464">
        <f>SUMIFS(controle!G:G,controle!I:I,Produtos!B464,controle!C:C,"E")</f>
        <v>0</v>
      </c>
      <c r="E464">
        <f>SUMIFS(controle!G:G,controle!I:I,Produtos!B464,controle!C:C,"S")</f>
        <v>0</v>
      </c>
      <c r="F464">
        <f>Tabela1[[#This Row],[estoque inicial]]+Tabela1[[#This Row],[entradas]]-Tabela1[[#This Row],[saidas]]</f>
        <v>1</v>
      </c>
      <c r="G464">
        <v>0</v>
      </c>
      <c r="H464" t="s">
        <v>13</v>
      </c>
    </row>
    <row r="465" spans="1:8" x14ac:dyDescent="0.25">
      <c r="A465">
        <f t="shared" si="7"/>
        <v>464</v>
      </c>
      <c r="B465" t="s">
        <v>95</v>
      </c>
      <c r="C465">
        <v>1</v>
      </c>
      <c r="D465">
        <f>SUMIFS(controle!G:G,controle!I:I,Produtos!B465,controle!C:C,"E")</f>
        <v>0</v>
      </c>
      <c r="E465">
        <f>SUMIFS(controle!G:G,controle!I:I,Produtos!B465,controle!C:C,"S")</f>
        <v>0</v>
      </c>
      <c r="F465">
        <f>Tabela1[[#This Row],[estoque inicial]]+Tabela1[[#This Row],[entradas]]-Tabela1[[#This Row],[saidas]]</f>
        <v>1</v>
      </c>
      <c r="G465">
        <v>0</v>
      </c>
      <c r="H465" t="s">
        <v>13</v>
      </c>
    </row>
    <row r="466" spans="1:8" x14ac:dyDescent="0.25">
      <c r="A466">
        <f t="shared" si="7"/>
        <v>465</v>
      </c>
      <c r="B466" t="s">
        <v>97</v>
      </c>
      <c r="C466">
        <v>2</v>
      </c>
      <c r="D466">
        <f>SUMIFS(controle!G:G,controle!I:I,Produtos!B466,controle!C:C,"E")</f>
        <v>0</v>
      </c>
      <c r="E466">
        <f>SUMIFS(controle!G:G,controle!I:I,Produtos!B466,controle!C:C,"S")</f>
        <v>0</v>
      </c>
      <c r="F466">
        <f>Tabela1[[#This Row],[estoque inicial]]+Tabela1[[#This Row],[entradas]]-Tabela1[[#This Row],[saidas]]</f>
        <v>2</v>
      </c>
      <c r="G466">
        <v>0</v>
      </c>
      <c r="H466" t="s">
        <v>13</v>
      </c>
    </row>
    <row r="467" spans="1:8" x14ac:dyDescent="0.25">
      <c r="A467">
        <f t="shared" si="7"/>
        <v>466</v>
      </c>
      <c r="B467" t="s">
        <v>101</v>
      </c>
      <c r="C467">
        <v>1</v>
      </c>
      <c r="D467">
        <f>SUMIFS(controle!G:G,controle!I:I,Produtos!B467,controle!C:C,"E")</f>
        <v>0</v>
      </c>
      <c r="E467">
        <f>SUMIFS(controle!G:G,controle!I:I,Produtos!B467,controle!C:C,"S")</f>
        <v>0</v>
      </c>
      <c r="F467">
        <f>Tabela1[[#This Row],[estoque inicial]]+Tabela1[[#This Row],[entradas]]-Tabela1[[#This Row],[saidas]]</f>
        <v>1</v>
      </c>
      <c r="G467">
        <v>0</v>
      </c>
      <c r="H467" t="s">
        <v>13</v>
      </c>
    </row>
    <row r="468" spans="1:8" x14ac:dyDescent="0.25">
      <c r="A468">
        <f t="shared" si="7"/>
        <v>467</v>
      </c>
      <c r="B468" t="s">
        <v>103</v>
      </c>
      <c r="C468">
        <v>1</v>
      </c>
      <c r="D468">
        <f>SUMIFS(controle!G:G,controle!I:I,Produtos!B468,controle!C:C,"E")</f>
        <v>0</v>
      </c>
      <c r="E468">
        <f>SUMIFS(controle!G:G,controle!I:I,Produtos!B468,controle!C:C,"S")</f>
        <v>0</v>
      </c>
      <c r="F468">
        <f>Tabela1[[#This Row],[estoque inicial]]+Tabela1[[#This Row],[entradas]]-Tabela1[[#This Row],[saidas]]</f>
        <v>1</v>
      </c>
      <c r="G468">
        <v>0</v>
      </c>
      <c r="H468" t="s">
        <v>13</v>
      </c>
    </row>
    <row r="469" spans="1:8" x14ac:dyDescent="0.25">
      <c r="A469">
        <f t="shared" si="7"/>
        <v>468</v>
      </c>
      <c r="B469" t="s">
        <v>503</v>
      </c>
      <c r="C469">
        <v>11</v>
      </c>
      <c r="D469">
        <f>SUMIFS(controle!G:G,controle!I:I,Produtos!B469,controle!C:C,"E")</f>
        <v>0</v>
      </c>
      <c r="E469">
        <f>SUMIFS(controle!G:G,controle!I:I,Produtos!B469,controle!C:C,"S")</f>
        <v>0</v>
      </c>
      <c r="F469">
        <f>Tabela1[[#This Row],[estoque inicial]]+Tabela1[[#This Row],[entradas]]-Tabela1[[#This Row],[saidas]]</f>
        <v>11</v>
      </c>
      <c r="G469">
        <v>0</v>
      </c>
      <c r="H469" t="s">
        <v>13</v>
      </c>
    </row>
    <row r="470" spans="1:8" x14ac:dyDescent="0.25">
      <c r="A470">
        <f t="shared" si="7"/>
        <v>469</v>
      </c>
      <c r="B470" t="s">
        <v>4</v>
      </c>
      <c r="C470">
        <v>11</v>
      </c>
      <c r="D470">
        <f>SUMIFS(controle!G:G,controle!I:I,Produtos!B470,controle!C:C,"E")</f>
        <v>0</v>
      </c>
      <c r="E470">
        <f>SUMIFS(controle!G:G,controle!I:I,Produtos!B470,controle!C:C,"S")</f>
        <v>0</v>
      </c>
      <c r="F470">
        <f>Tabela1[[#This Row],[estoque inicial]]+Tabela1[[#This Row],[entradas]]-Tabela1[[#This Row],[saidas]]</f>
        <v>11</v>
      </c>
      <c r="G470">
        <v>0</v>
      </c>
      <c r="H470" t="s">
        <v>5</v>
      </c>
    </row>
    <row r="471" spans="1:8" x14ac:dyDescent="0.25">
      <c r="A471">
        <f t="shared" si="7"/>
        <v>470</v>
      </c>
      <c r="B471" t="s">
        <v>7</v>
      </c>
      <c r="C471">
        <f>24+17</f>
        <v>41</v>
      </c>
      <c r="D471">
        <f>SUMIFS(controle!G:G,controle!I:I,Produtos!B471,controle!C:C,"E")</f>
        <v>0</v>
      </c>
      <c r="E471">
        <f>SUMIFS(controle!G:G,controle!I:I,Produtos!B471,controle!C:C,"S")</f>
        <v>0</v>
      </c>
      <c r="F471">
        <f>Tabela1[[#This Row],[estoque inicial]]+Tabela1[[#This Row],[entradas]]-Tabela1[[#This Row],[saidas]]</f>
        <v>41</v>
      </c>
      <c r="G471">
        <v>0</v>
      </c>
      <c r="H471" t="s">
        <v>5</v>
      </c>
    </row>
    <row r="472" spans="1:8" x14ac:dyDescent="0.25">
      <c r="A472">
        <f t="shared" si="7"/>
        <v>471</v>
      </c>
      <c r="B472" t="s">
        <v>6</v>
      </c>
      <c r="C472">
        <f>24+24</f>
        <v>48</v>
      </c>
      <c r="D472">
        <f>SUMIFS(controle!G:G,controle!I:I,Produtos!B472,controle!C:C,"E")</f>
        <v>0</v>
      </c>
      <c r="E472">
        <f>SUMIFS(controle!G:G,controle!I:I,Produtos!B472,controle!C:C,"S")</f>
        <v>0</v>
      </c>
      <c r="F472">
        <f>Tabela1[[#This Row],[estoque inicial]]+Tabela1[[#This Row],[entradas]]-Tabela1[[#This Row],[saidas]]</f>
        <v>48</v>
      </c>
      <c r="G472">
        <v>0</v>
      </c>
      <c r="H472" t="s">
        <v>5</v>
      </c>
    </row>
    <row r="473" spans="1:8" x14ac:dyDescent="0.25">
      <c r="A473">
        <f t="shared" si="7"/>
        <v>472</v>
      </c>
      <c r="B473" t="s">
        <v>9</v>
      </c>
      <c r="C473">
        <v>6</v>
      </c>
      <c r="D473">
        <f>SUMIFS(controle!G:G,controle!I:I,Produtos!B473,controle!C:C,"E")</f>
        <v>0</v>
      </c>
      <c r="E473">
        <f>SUMIFS(controle!G:G,controle!I:I,Produtos!B473,controle!C:C,"S")</f>
        <v>0</v>
      </c>
      <c r="F473">
        <f>Tabela1[[#This Row],[estoque inicial]]+Tabela1[[#This Row],[entradas]]-Tabela1[[#This Row],[saidas]]</f>
        <v>6</v>
      </c>
      <c r="G473">
        <v>0</v>
      </c>
      <c r="H473" t="s">
        <v>5</v>
      </c>
    </row>
    <row r="474" spans="1:8" x14ac:dyDescent="0.25">
      <c r="A474">
        <f t="shared" si="7"/>
        <v>473</v>
      </c>
      <c r="B474" t="s">
        <v>467</v>
      </c>
      <c r="C474">
        <v>4</v>
      </c>
      <c r="D474">
        <f>SUMIFS(controle!G:G,controle!I:I,Produtos!B474,controle!C:C,"E")</f>
        <v>0</v>
      </c>
      <c r="E474">
        <f>SUMIFS(controle!G:G,controle!I:I,Produtos!B474,controle!C:C,"S")</f>
        <v>0</v>
      </c>
      <c r="F474">
        <f>Tabela1[[#This Row],[estoque inicial]]+Tabela1[[#This Row],[entradas]]-Tabela1[[#This Row],[saidas]]</f>
        <v>4</v>
      </c>
      <c r="G474">
        <v>0</v>
      </c>
      <c r="H474" t="s">
        <v>5</v>
      </c>
    </row>
    <row r="475" spans="1:8" x14ac:dyDescent="0.25">
      <c r="A475">
        <f t="shared" si="7"/>
        <v>474</v>
      </c>
      <c r="B475" t="s">
        <v>475</v>
      </c>
      <c r="C475">
        <v>1</v>
      </c>
      <c r="D475">
        <f>SUMIFS(controle!G:G,controle!I:I,Produtos!B475,controle!C:C,"E")</f>
        <v>0</v>
      </c>
      <c r="E475">
        <f>SUMIFS(controle!G:G,controle!I:I,Produtos!B475,controle!C:C,"S")</f>
        <v>0</v>
      </c>
      <c r="F475">
        <f>Tabela1[[#This Row],[estoque inicial]]+Tabela1[[#This Row],[entradas]]-Tabela1[[#This Row],[saidas]]</f>
        <v>1</v>
      </c>
      <c r="G475">
        <v>0</v>
      </c>
      <c r="H475" t="s">
        <v>5</v>
      </c>
    </row>
    <row r="476" spans="1:8" x14ac:dyDescent="0.25">
      <c r="A476">
        <f t="shared" si="7"/>
        <v>475</v>
      </c>
      <c r="B476" t="s">
        <v>10</v>
      </c>
      <c r="C476">
        <v>21</v>
      </c>
      <c r="D476">
        <f>SUMIFS(controle!G:G,controle!I:I,Produtos!B476,controle!C:C,"E")</f>
        <v>0</v>
      </c>
      <c r="E476">
        <f>SUMIFS(controle!G:G,controle!I:I,Produtos!B476,controle!C:C,"S")</f>
        <v>0</v>
      </c>
      <c r="F476">
        <f>Tabela1[[#This Row],[estoque inicial]]+Tabela1[[#This Row],[entradas]]-Tabela1[[#This Row],[saidas]]</f>
        <v>21</v>
      </c>
      <c r="G476">
        <v>0</v>
      </c>
      <c r="H476" t="s">
        <v>5</v>
      </c>
    </row>
    <row r="477" spans="1:8" x14ac:dyDescent="0.25">
      <c r="A477">
        <f t="shared" si="7"/>
        <v>476</v>
      </c>
      <c r="B477" t="s">
        <v>176</v>
      </c>
      <c r="C477">
        <f>24+22</f>
        <v>46</v>
      </c>
      <c r="D477">
        <f>SUMIFS(controle!G:G,controle!I:I,Produtos!B477,controle!C:C,"E")</f>
        <v>0</v>
      </c>
      <c r="E477">
        <f>SUMIFS(controle!G:G,controle!I:I,Produtos!B477,controle!C:C,"S")</f>
        <v>0</v>
      </c>
      <c r="F477">
        <f>Tabela1[[#This Row],[estoque inicial]]+Tabela1[[#This Row],[entradas]]-Tabela1[[#This Row],[saidas]]</f>
        <v>46</v>
      </c>
      <c r="G477">
        <v>0</v>
      </c>
      <c r="H477" t="s">
        <v>13</v>
      </c>
    </row>
    <row r="478" spans="1:8" x14ac:dyDescent="0.25">
      <c r="A478">
        <f t="shared" si="7"/>
        <v>477</v>
      </c>
      <c r="B478" t="s">
        <v>206</v>
      </c>
      <c r="C478">
        <v>12</v>
      </c>
      <c r="D478">
        <f>SUMIFS(controle!G:G,controle!I:I,Produtos!B478,controle!C:C,"E")</f>
        <v>0</v>
      </c>
      <c r="E478">
        <f>SUMIFS(controle!G:G,controle!I:I,Produtos!B478,controle!C:C,"S")</f>
        <v>0</v>
      </c>
      <c r="F478">
        <f>Tabela1[[#This Row],[estoque inicial]]+Tabela1[[#This Row],[entradas]]-Tabela1[[#This Row],[saidas]]</f>
        <v>12</v>
      </c>
      <c r="G478">
        <v>0</v>
      </c>
      <c r="H478" t="s">
        <v>13</v>
      </c>
    </row>
    <row r="479" spans="1:8" x14ac:dyDescent="0.25">
      <c r="A479">
        <f t="shared" si="7"/>
        <v>478</v>
      </c>
      <c r="B479" t="s">
        <v>205</v>
      </c>
      <c r="C479">
        <v>10</v>
      </c>
      <c r="D479">
        <f>SUMIFS(controle!G:G,controle!I:I,Produtos!B479,controle!C:C,"E")</f>
        <v>0</v>
      </c>
      <c r="E479">
        <f>SUMIFS(controle!G:G,controle!I:I,Produtos!B479,controle!C:C,"S")</f>
        <v>0</v>
      </c>
      <c r="F479">
        <f>Tabela1[[#This Row],[estoque inicial]]+Tabela1[[#This Row],[entradas]]-Tabela1[[#This Row],[saidas]]</f>
        <v>10</v>
      </c>
      <c r="G479">
        <v>0</v>
      </c>
      <c r="H479" t="s">
        <v>13</v>
      </c>
    </row>
    <row r="480" spans="1:8" x14ac:dyDescent="0.25">
      <c r="A480">
        <f t="shared" si="7"/>
        <v>479</v>
      </c>
      <c r="B480" t="s">
        <v>201</v>
      </c>
      <c r="C480">
        <v>1</v>
      </c>
      <c r="D480">
        <f>SUMIFS(controle!G:G,controle!I:I,Produtos!B480,controle!C:C,"E")</f>
        <v>0</v>
      </c>
      <c r="E480">
        <f>SUMIFS(controle!G:G,controle!I:I,Produtos!B480,controle!C:C,"S")</f>
        <v>0</v>
      </c>
      <c r="F480">
        <f>Tabela1[[#This Row],[estoque inicial]]+Tabela1[[#This Row],[entradas]]-Tabela1[[#This Row],[saidas]]</f>
        <v>1</v>
      </c>
      <c r="G480">
        <v>0</v>
      </c>
      <c r="H480" t="s">
        <v>13</v>
      </c>
    </row>
    <row r="481" spans="1:8" x14ac:dyDescent="0.25">
      <c r="A481">
        <f t="shared" si="7"/>
        <v>480</v>
      </c>
      <c r="B481" t="s">
        <v>473</v>
      </c>
      <c r="C481">
        <f>17</f>
        <v>17</v>
      </c>
      <c r="D481">
        <f>SUMIFS(controle!G:G,controle!I:I,Produtos!B481,controle!C:C,"E")</f>
        <v>0</v>
      </c>
      <c r="E481">
        <f>SUMIFS(controle!G:G,controle!I:I,Produtos!B481,controle!C:C,"S")</f>
        <v>0</v>
      </c>
      <c r="F481">
        <f>Tabela1[[#This Row],[estoque inicial]]+Tabela1[[#This Row],[entradas]]-Tabela1[[#This Row],[saidas]]</f>
        <v>17</v>
      </c>
      <c r="G481">
        <v>0</v>
      </c>
      <c r="H481" t="s">
        <v>5</v>
      </c>
    </row>
    <row r="482" spans="1:8" x14ac:dyDescent="0.25">
      <c r="A482">
        <f t="shared" si="7"/>
        <v>481</v>
      </c>
      <c r="B482" t="s">
        <v>11</v>
      </c>
      <c r="C482">
        <v>26</v>
      </c>
      <c r="D482">
        <f>SUMIFS(controle!G:G,controle!I:I,Produtos!B482,controle!C:C,"E")</f>
        <v>0</v>
      </c>
      <c r="E482">
        <f>SUMIFS(controle!G:G,controle!I:I,Produtos!B482,controle!C:C,"S")</f>
        <v>0</v>
      </c>
      <c r="F482">
        <f>Tabela1[[#This Row],[estoque inicial]]+Tabela1[[#This Row],[entradas]]-Tabela1[[#This Row],[saidas]]</f>
        <v>26</v>
      </c>
      <c r="G482">
        <v>0</v>
      </c>
      <c r="H482" t="s">
        <v>5</v>
      </c>
    </row>
    <row r="483" spans="1:8" x14ac:dyDescent="0.25">
      <c r="A483">
        <f t="shared" si="7"/>
        <v>482</v>
      </c>
      <c r="B483" t="s">
        <v>8</v>
      </c>
      <c r="C483">
        <v>11</v>
      </c>
      <c r="D483">
        <f>SUMIFS(controle!G:G,controle!I:I,Produtos!B483,controle!C:C,"E")</f>
        <v>0</v>
      </c>
      <c r="E483">
        <f>SUMIFS(controle!G:G,controle!I:I,Produtos!B483,controle!C:C,"S")</f>
        <v>0</v>
      </c>
      <c r="F483">
        <f>Tabela1[[#This Row],[estoque inicial]]+Tabela1[[#This Row],[entradas]]-Tabela1[[#This Row],[saidas]]</f>
        <v>11</v>
      </c>
      <c r="G483">
        <v>0</v>
      </c>
      <c r="H483" t="s">
        <v>5</v>
      </c>
    </row>
    <row r="484" spans="1:8" x14ac:dyDescent="0.25">
      <c r="A484">
        <f t="shared" si="7"/>
        <v>483</v>
      </c>
      <c r="B484" t="s">
        <v>108</v>
      </c>
      <c r="C484">
        <v>4</v>
      </c>
      <c r="D484">
        <f>SUMIFS(controle!G:G,controle!I:I,Produtos!B484,controle!C:C,"E")</f>
        <v>0</v>
      </c>
      <c r="E484">
        <f>SUMIFS(controle!G:G,controle!I:I,Produtos!B484,controle!C:C,"S")</f>
        <v>0</v>
      </c>
      <c r="F484">
        <f>Tabela1[[#This Row],[estoque inicial]]+Tabela1[[#This Row],[entradas]]-Tabela1[[#This Row],[saidas]]</f>
        <v>4</v>
      </c>
      <c r="G484">
        <v>0</v>
      </c>
      <c r="H484" t="s">
        <v>13</v>
      </c>
    </row>
    <row r="485" spans="1:8" x14ac:dyDescent="0.25">
      <c r="A485">
        <f t="shared" si="7"/>
        <v>484</v>
      </c>
      <c r="B485" t="s">
        <v>111</v>
      </c>
      <c r="C485">
        <v>9</v>
      </c>
      <c r="D485">
        <f>SUMIFS(controle!G:G,controle!I:I,Produtos!B485,controle!C:C,"E")</f>
        <v>0</v>
      </c>
      <c r="E485">
        <f>SUMIFS(controle!G:G,controle!I:I,Produtos!B485,controle!C:C,"S")</f>
        <v>0</v>
      </c>
      <c r="F485">
        <f>Tabela1[[#This Row],[estoque inicial]]+Tabela1[[#This Row],[entradas]]-Tabela1[[#This Row],[saidas]]</f>
        <v>9</v>
      </c>
      <c r="G485">
        <v>0</v>
      </c>
      <c r="H485" t="s">
        <v>13</v>
      </c>
    </row>
    <row r="486" spans="1:8" x14ac:dyDescent="0.25">
      <c r="A486">
        <f t="shared" si="7"/>
        <v>485</v>
      </c>
      <c r="B486" t="s">
        <v>501</v>
      </c>
      <c r="C486">
        <f>4+20</f>
        <v>24</v>
      </c>
      <c r="D486">
        <f>SUMIFS(controle!G:G,controle!I:I,Produtos!B486,controle!C:C,"E")</f>
        <v>0</v>
      </c>
      <c r="E486">
        <f>SUMIFS(controle!G:G,controle!I:I,Produtos!B486,controle!C:C,"S")</f>
        <v>0</v>
      </c>
      <c r="F486">
        <f>Tabela1[[#This Row],[estoque inicial]]+Tabela1[[#This Row],[entradas]]-Tabela1[[#This Row],[saidas]]</f>
        <v>24</v>
      </c>
      <c r="G486">
        <v>0</v>
      </c>
      <c r="H486" t="s">
        <v>13</v>
      </c>
    </row>
    <row r="487" spans="1:8" x14ac:dyDescent="0.25">
      <c r="A487">
        <f t="shared" si="7"/>
        <v>486</v>
      </c>
      <c r="B487" t="s">
        <v>488</v>
      </c>
      <c r="C487">
        <v>1</v>
      </c>
      <c r="D487">
        <f>SUMIFS(controle!G:G,controle!I:I,Produtos!B487,controle!C:C,"E")</f>
        <v>0</v>
      </c>
      <c r="E487">
        <f>SUMIFS(controle!G:G,controle!I:I,Produtos!B487,controle!C:C,"S")</f>
        <v>0</v>
      </c>
      <c r="F487">
        <f>Tabela1[[#This Row],[estoque inicial]]+Tabela1[[#This Row],[entradas]]-Tabela1[[#This Row],[saidas]]</f>
        <v>1</v>
      </c>
      <c r="G487">
        <v>0</v>
      </c>
      <c r="H487" t="s">
        <v>13</v>
      </c>
    </row>
    <row r="488" spans="1:8" x14ac:dyDescent="0.25">
      <c r="A488">
        <f t="shared" si="7"/>
        <v>487</v>
      </c>
      <c r="B488" t="s">
        <v>472</v>
      </c>
      <c r="C488">
        <v>1</v>
      </c>
      <c r="D488">
        <f>SUMIFS(controle!G:G,controle!I:I,Produtos!B488,controle!C:C,"E")</f>
        <v>0</v>
      </c>
      <c r="E488">
        <f>SUMIFS(controle!G:G,controle!I:I,Produtos!B488,controle!C:C,"S")</f>
        <v>0</v>
      </c>
      <c r="F488">
        <f>Tabela1[[#This Row],[estoque inicial]]+Tabela1[[#This Row],[entradas]]-Tabela1[[#This Row],[saidas]]</f>
        <v>1</v>
      </c>
      <c r="G488">
        <v>0</v>
      </c>
      <c r="H488" t="s">
        <v>13</v>
      </c>
    </row>
    <row r="489" spans="1:8" x14ac:dyDescent="0.25">
      <c r="A489">
        <f t="shared" si="7"/>
        <v>488</v>
      </c>
      <c r="B489" t="s">
        <v>474</v>
      </c>
      <c r="C489">
        <v>1</v>
      </c>
      <c r="D489">
        <f>SUMIFS(controle!G:G,controle!I:I,Produtos!B489,controle!C:C,"E")</f>
        <v>0</v>
      </c>
      <c r="E489">
        <f>SUMIFS(controle!G:G,controle!I:I,Produtos!B489,controle!C:C,"S")</f>
        <v>0</v>
      </c>
      <c r="F489">
        <f>Tabela1[[#This Row],[estoque inicial]]+Tabela1[[#This Row],[entradas]]-Tabela1[[#This Row],[saidas]]</f>
        <v>1</v>
      </c>
      <c r="G489">
        <v>0</v>
      </c>
      <c r="H489" t="s">
        <v>13</v>
      </c>
    </row>
    <row r="490" spans="1:8" x14ac:dyDescent="0.25">
      <c r="A490">
        <f t="shared" si="7"/>
        <v>489</v>
      </c>
      <c r="B490" t="s">
        <v>484</v>
      </c>
      <c r="C490">
        <v>1</v>
      </c>
      <c r="D490">
        <f>SUMIFS(controle!G:G,controle!I:I,Produtos!B490,controle!C:C,"E")</f>
        <v>0</v>
      </c>
      <c r="E490">
        <f>SUMIFS(controle!G:G,controle!I:I,Produtos!B490,controle!C:C,"S")</f>
        <v>0</v>
      </c>
      <c r="F490">
        <f>Tabela1[[#This Row],[estoque inicial]]+Tabela1[[#This Row],[entradas]]-Tabela1[[#This Row],[saidas]]</f>
        <v>1</v>
      </c>
      <c r="G490">
        <v>0</v>
      </c>
      <c r="H490" t="s">
        <v>13</v>
      </c>
    </row>
    <row r="491" spans="1:8" x14ac:dyDescent="0.25">
      <c r="A491">
        <f t="shared" si="7"/>
        <v>490</v>
      </c>
      <c r="B491" t="s">
        <v>114</v>
      </c>
      <c r="C491">
        <v>4</v>
      </c>
      <c r="D491">
        <f>SUMIFS(controle!G:G,controle!I:I,Produtos!B491,controle!C:C,"E")</f>
        <v>0</v>
      </c>
      <c r="E491">
        <f>SUMIFS(controle!G:G,controle!I:I,Produtos!B491,controle!C:C,"S")</f>
        <v>0</v>
      </c>
      <c r="F491">
        <f>Tabela1[[#This Row],[estoque inicial]]+Tabela1[[#This Row],[entradas]]-Tabela1[[#This Row],[saidas]]</f>
        <v>4</v>
      </c>
      <c r="G491">
        <v>0</v>
      </c>
      <c r="H491" t="s">
        <v>13</v>
      </c>
    </row>
    <row r="492" spans="1:8" x14ac:dyDescent="0.25">
      <c r="A492">
        <f t="shared" si="7"/>
        <v>491</v>
      </c>
      <c r="B492" t="s">
        <v>470</v>
      </c>
      <c r="C492">
        <v>1</v>
      </c>
      <c r="D492">
        <f>SUMIFS(controle!G:G,controle!I:I,Produtos!B492,controle!C:C,"E")</f>
        <v>0</v>
      </c>
      <c r="E492">
        <f>SUMIFS(controle!G:G,controle!I:I,Produtos!B492,controle!C:C,"S")</f>
        <v>0</v>
      </c>
      <c r="F492">
        <f>Tabela1[[#This Row],[estoque inicial]]+Tabela1[[#This Row],[entradas]]-Tabela1[[#This Row],[saidas]]</f>
        <v>1</v>
      </c>
      <c r="G492">
        <v>0</v>
      </c>
      <c r="H492" t="s">
        <v>13</v>
      </c>
    </row>
    <row r="493" spans="1:8" x14ac:dyDescent="0.25">
      <c r="A493">
        <f t="shared" si="7"/>
        <v>492</v>
      </c>
      <c r="B493" t="s">
        <v>471</v>
      </c>
      <c r="C493">
        <v>1</v>
      </c>
      <c r="D493">
        <f>SUMIFS(controle!G:G,controle!I:I,Produtos!B493,controle!C:C,"E")</f>
        <v>0</v>
      </c>
      <c r="E493">
        <f>SUMIFS(controle!G:G,controle!I:I,Produtos!B493,controle!C:C,"S")</f>
        <v>0</v>
      </c>
      <c r="F493">
        <f>Tabela1[[#This Row],[estoque inicial]]+Tabela1[[#This Row],[entradas]]-Tabela1[[#This Row],[saidas]]</f>
        <v>1</v>
      </c>
      <c r="G493">
        <v>0</v>
      </c>
      <c r="H493" t="s">
        <v>13</v>
      </c>
    </row>
    <row r="494" spans="1:8" x14ac:dyDescent="0.25">
      <c r="A494">
        <f t="shared" si="7"/>
        <v>493</v>
      </c>
      <c r="B494" t="s">
        <v>485</v>
      </c>
      <c r="C494">
        <v>1</v>
      </c>
      <c r="D494">
        <f>SUMIFS(controle!G:G,controle!I:I,Produtos!B494,controle!C:C,"E")</f>
        <v>0</v>
      </c>
      <c r="E494">
        <f>SUMIFS(controle!G:G,controle!I:I,Produtos!B494,controle!C:C,"S")</f>
        <v>0</v>
      </c>
      <c r="F494">
        <f>Tabela1[[#This Row],[estoque inicial]]+Tabela1[[#This Row],[entradas]]-Tabela1[[#This Row],[saidas]]</f>
        <v>1</v>
      </c>
      <c r="G494">
        <v>0</v>
      </c>
      <c r="H494" t="s">
        <v>13</v>
      </c>
    </row>
    <row r="495" spans="1:8" x14ac:dyDescent="0.25">
      <c r="A495">
        <f t="shared" si="7"/>
        <v>494</v>
      </c>
      <c r="B495" t="s">
        <v>120</v>
      </c>
      <c r="C495">
        <v>1</v>
      </c>
      <c r="D495">
        <f>SUMIFS(controle!G:G,controle!I:I,Produtos!B495,controle!C:C,"E")</f>
        <v>0</v>
      </c>
      <c r="E495">
        <f>SUMIFS(controle!G:G,controle!I:I,Produtos!B495,controle!C:C,"S")</f>
        <v>0</v>
      </c>
      <c r="F495">
        <f>Tabela1[[#This Row],[estoque inicial]]+Tabela1[[#This Row],[entradas]]-Tabela1[[#This Row],[saidas]]</f>
        <v>1</v>
      </c>
      <c r="G495">
        <v>0</v>
      </c>
      <c r="H495" t="s">
        <v>13</v>
      </c>
    </row>
    <row r="496" spans="1:8" x14ac:dyDescent="0.25">
      <c r="A496">
        <f t="shared" si="7"/>
        <v>495</v>
      </c>
      <c r="B496" t="s">
        <v>123</v>
      </c>
      <c r="C496">
        <v>1</v>
      </c>
      <c r="D496">
        <f>SUMIFS(controle!G:G,controle!I:I,Produtos!B496,controle!C:C,"E")</f>
        <v>0</v>
      </c>
      <c r="E496">
        <f>SUMIFS(controle!G:G,controle!I:I,Produtos!B496,controle!C:C,"S")</f>
        <v>0</v>
      </c>
      <c r="F496">
        <f>Tabela1[[#This Row],[estoque inicial]]+Tabela1[[#This Row],[entradas]]-Tabela1[[#This Row],[saidas]]</f>
        <v>1</v>
      </c>
      <c r="G496">
        <v>0</v>
      </c>
      <c r="H496" t="s">
        <v>13</v>
      </c>
    </row>
    <row r="497" spans="1:8" x14ac:dyDescent="0.25">
      <c r="A497">
        <f t="shared" si="7"/>
        <v>496</v>
      </c>
      <c r="B497" t="s">
        <v>126</v>
      </c>
      <c r="C497">
        <v>1</v>
      </c>
      <c r="D497">
        <f>SUMIFS(controle!G:G,controle!I:I,Produtos!B497,controle!C:C,"E")</f>
        <v>0</v>
      </c>
      <c r="E497">
        <f>SUMIFS(controle!G:G,controle!I:I,Produtos!B497,controle!C:C,"S")</f>
        <v>0</v>
      </c>
      <c r="F497">
        <f>Tabela1[[#This Row],[estoque inicial]]+Tabela1[[#This Row],[entradas]]-Tabela1[[#This Row],[saidas]]</f>
        <v>1</v>
      </c>
      <c r="G497">
        <v>0</v>
      </c>
      <c r="H497" t="s">
        <v>13</v>
      </c>
    </row>
    <row r="498" spans="1:8" x14ac:dyDescent="0.25">
      <c r="A498">
        <f t="shared" si="7"/>
        <v>497</v>
      </c>
      <c r="B498" t="s">
        <v>130</v>
      </c>
      <c r="C498">
        <v>1</v>
      </c>
      <c r="D498">
        <f>SUMIFS(controle!G:G,controle!I:I,Produtos!B498,controle!C:C,"E")</f>
        <v>0</v>
      </c>
      <c r="E498">
        <f>SUMIFS(controle!G:G,controle!I:I,Produtos!B498,controle!C:C,"S")</f>
        <v>0</v>
      </c>
      <c r="F498">
        <f>Tabela1[[#This Row],[estoque inicial]]+Tabela1[[#This Row],[entradas]]-Tabela1[[#This Row],[saidas]]</f>
        <v>1</v>
      </c>
      <c r="G498">
        <v>0</v>
      </c>
      <c r="H498" t="s">
        <v>13</v>
      </c>
    </row>
    <row r="499" spans="1:8" x14ac:dyDescent="0.25">
      <c r="A499">
        <f t="shared" si="7"/>
        <v>498</v>
      </c>
      <c r="B499" t="s">
        <v>117</v>
      </c>
      <c r="C499">
        <v>1</v>
      </c>
      <c r="D499">
        <f>SUMIFS(controle!G:G,controle!I:I,Produtos!B499,controle!C:C,"E")</f>
        <v>0</v>
      </c>
      <c r="E499">
        <f>SUMIFS(controle!G:G,controle!I:I,Produtos!B499,controle!C:C,"S")</f>
        <v>0</v>
      </c>
      <c r="F499">
        <f>Tabela1[[#This Row],[estoque inicial]]+Tabela1[[#This Row],[entradas]]-Tabela1[[#This Row],[saidas]]</f>
        <v>1</v>
      </c>
      <c r="G499">
        <v>0</v>
      </c>
      <c r="H499" t="s">
        <v>13</v>
      </c>
    </row>
    <row r="500" spans="1:8" x14ac:dyDescent="0.25">
      <c r="A500">
        <f t="shared" si="7"/>
        <v>499</v>
      </c>
      <c r="B500" t="s">
        <v>464</v>
      </c>
      <c r="C500">
        <v>1</v>
      </c>
      <c r="D500">
        <f>SUMIFS(controle!G:G,controle!I:I,Produtos!B500,controle!C:C,"E")</f>
        <v>0</v>
      </c>
      <c r="E500">
        <f>SUMIFS(controle!G:G,controle!I:I,Produtos!B500,controle!C:C,"S")</f>
        <v>0</v>
      </c>
      <c r="F500">
        <f>Tabela1[[#This Row],[estoque inicial]]+Tabela1[[#This Row],[entradas]]-Tabela1[[#This Row],[saidas]]</f>
        <v>1</v>
      </c>
      <c r="G500">
        <v>0</v>
      </c>
      <c r="H500" t="s">
        <v>13</v>
      </c>
    </row>
    <row r="501" spans="1:8" x14ac:dyDescent="0.25">
      <c r="A501">
        <f t="shared" si="7"/>
        <v>500</v>
      </c>
      <c r="B501" t="s">
        <v>132</v>
      </c>
      <c r="C501">
        <v>1</v>
      </c>
      <c r="D501">
        <f>SUMIFS(controle!G:G,controle!I:I,Produtos!B501,controle!C:C,"E")</f>
        <v>0</v>
      </c>
      <c r="E501">
        <f>SUMIFS(controle!G:G,controle!I:I,Produtos!B501,controle!C:C,"S")</f>
        <v>0</v>
      </c>
      <c r="F501">
        <f>Tabela1[[#This Row],[estoque inicial]]+Tabela1[[#This Row],[entradas]]-Tabela1[[#This Row],[saidas]]</f>
        <v>1</v>
      </c>
      <c r="G501">
        <v>0</v>
      </c>
      <c r="H501" t="s">
        <v>13</v>
      </c>
    </row>
    <row r="502" spans="1:8" x14ac:dyDescent="0.25">
      <c r="A502">
        <f t="shared" si="7"/>
        <v>501</v>
      </c>
      <c r="B502" t="s">
        <v>135</v>
      </c>
      <c r="C502">
        <v>2</v>
      </c>
      <c r="D502">
        <f>SUMIFS(controle!G:G,controle!I:I,Produtos!B502,controle!C:C,"E")</f>
        <v>0</v>
      </c>
      <c r="E502">
        <f>SUMIFS(controle!G:G,controle!I:I,Produtos!B502,controle!C:C,"S")</f>
        <v>0</v>
      </c>
      <c r="F502">
        <f>Tabela1[[#This Row],[estoque inicial]]+Tabela1[[#This Row],[entradas]]-Tabela1[[#This Row],[saidas]]</f>
        <v>2</v>
      </c>
      <c r="G502">
        <v>0</v>
      </c>
      <c r="H502" t="s">
        <v>13</v>
      </c>
    </row>
    <row r="503" spans="1:8" x14ac:dyDescent="0.25">
      <c r="A503">
        <f t="shared" si="7"/>
        <v>502</v>
      </c>
      <c r="B503" t="s">
        <v>482</v>
      </c>
      <c r="C503">
        <v>1</v>
      </c>
      <c r="D503">
        <f>SUMIFS(controle!G:G,controle!I:I,Produtos!B503,controle!C:C,"E")</f>
        <v>0</v>
      </c>
      <c r="E503">
        <f>SUMIFS(controle!G:G,controle!I:I,Produtos!B503,controle!C:C,"S")</f>
        <v>0</v>
      </c>
      <c r="F503">
        <f>Tabela1[[#This Row],[estoque inicial]]+Tabela1[[#This Row],[entradas]]-Tabela1[[#This Row],[saidas]]</f>
        <v>1</v>
      </c>
      <c r="G503">
        <v>0</v>
      </c>
      <c r="H503" t="s">
        <v>13</v>
      </c>
    </row>
    <row r="504" spans="1:8" x14ac:dyDescent="0.25">
      <c r="A504">
        <f t="shared" si="7"/>
        <v>503</v>
      </c>
      <c r="B504" t="s">
        <v>469</v>
      </c>
      <c r="C504">
        <v>1</v>
      </c>
      <c r="D504">
        <f>SUMIFS(controle!G:G,controle!I:I,Produtos!B504,controle!C:C,"E")</f>
        <v>0</v>
      </c>
      <c r="E504">
        <f>SUMIFS(controle!G:G,controle!I:I,Produtos!B504,controle!C:C,"S")</f>
        <v>0</v>
      </c>
      <c r="F504">
        <f>Tabela1[[#This Row],[estoque inicial]]+Tabela1[[#This Row],[entradas]]-Tabela1[[#This Row],[saidas]]</f>
        <v>1</v>
      </c>
      <c r="G504">
        <v>0</v>
      </c>
      <c r="H504" t="s">
        <v>13</v>
      </c>
    </row>
    <row r="505" spans="1:8" x14ac:dyDescent="0.25">
      <c r="A505">
        <f t="shared" si="7"/>
        <v>504</v>
      </c>
      <c r="B505" t="s">
        <v>139</v>
      </c>
      <c r="C505">
        <v>1</v>
      </c>
      <c r="D505">
        <f>SUMIFS(controle!G:G,controle!I:I,Produtos!B505,controle!C:C,"E")</f>
        <v>0</v>
      </c>
      <c r="E505">
        <f>SUMIFS(controle!G:G,controle!I:I,Produtos!B505,controle!C:C,"S")</f>
        <v>0</v>
      </c>
      <c r="F505">
        <f>Tabela1[[#This Row],[estoque inicial]]+Tabela1[[#This Row],[entradas]]-Tabela1[[#This Row],[saidas]]</f>
        <v>1</v>
      </c>
      <c r="G505">
        <v>0</v>
      </c>
      <c r="H505" t="s">
        <v>13</v>
      </c>
    </row>
    <row r="506" spans="1:8" x14ac:dyDescent="0.25">
      <c r="A506">
        <f t="shared" si="7"/>
        <v>505</v>
      </c>
      <c r="B506" t="s">
        <v>146</v>
      </c>
      <c r="C506">
        <v>10</v>
      </c>
      <c r="D506">
        <f>SUMIFS(controle!G:G,controle!I:I,Produtos!B506,controle!C:C,"E")</f>
        <v>0</v>
      </c>
      <c r="E506">
        <f>SUMIFS(controle!G:G,controle!I:I,Produtos!B506,controle!C:C,"S")</f>
        <v>0</v>
      </c>
      <c r="F506">
        <f>Tabela1[[#This Row],[estoque inicial]]+Tabela1[[#This Row],[entradas]]-Tabela1[[#This Row],[saidas]]</f>
        <v>10</v>
      </c>
      <c r="G506">
        <v>0</v>
      </c>
      <c r="H506" t="s">
        <v>13</v>
      </c>
    </row>
    <row r="507" spans="1:8" x14ac:dyDescent="0.25">
      <c r="A507">
        <f t="shared" si="7"/>
        <v>506</v>
      </c>
      <c r="B507" t="s">
        <v>143</v>
      </c>
      <c r="C507">
        <v>3</v>
      </c>
      <c r="D507">
        <f>SUMIFS(controle!G:G,controle!I:I,Produtos!B507,controle!C:C,"E")</f>
        <v>0</v>
      </c>
      <c r="E507">
        <f>SUMIFS(controle!G:G,controle!I:I,Produtos!B507,controle!C:C,"S")</f>
        <v>0</v>
      </c>
      <c r="F507">
        <f>Tabela1[[#This Row],[estoque inicial]]+Tabela1[[#This Row],[entradas]]-Tabela1[[#This Row],[saidas]]</f>
        <v>3</v>
      </c>
      <c r="G507">
        <v>0</v>
      </c>
      <c r="H507" t="s">
        <v>13</v>
      </c>
    </row>
    <row r="508" spans="1:8" x14ac:dyDescent="0.25">
      <c r="A508">
        <f t="shared" si="7"/>
        <v>507</v>
      </c>
      <c r="B508" t="s">
        <v>150</v>
      </c>
      <c r="C508">
        <v>4</v>
      </c>
      <c r="D508">
        <f>SUMIFS(controle!G:G,controle!I:I,Produtos!B508,controle!C:C,"E")</f>
        <v>0</v>
      </c>
      <c r="E508">
        <f>SUMIFS(controle!G:G,controle!I:I,Produtos!B508,controle!C:C,"S")</f>
        <v>0</v>
      </c>
      <c r="F508">
        <f>Tabela1[[#This Row],[estoque inicial]]+Tabela1[[#This Row],[entradas]]-Tabela1[[#This Row],[saidas]]</f>
        <v>4</v>
      </c>
      <c r="G508">
        <v>0</v>
      </c>
      <c r="H508" t="s">
        <v>13</v>
      </c>
    </row>
    <row r="509" spans="1:8" x14ac:dyDescent="0.25">
      <c r="A509">
        <f t="shared" si="7"/>
        <v>508</v>
      </c>
      <c r="B509" t="s">
        <v>154</v>
      </c>
      <c r="C509">
        <v>1</v>
      </c>
      <c r="D509">
        <f>SUMIFS(controle!G:G,controle!I:I,Produtos!B509,controle!C:C,"E")</f>
        <v>0</v>
      </c>
      <c r="E509">
        <f>SUMIFS(controle!G:G,controle!I:I,Produtos!B509,controle!C:C,"S")</f>
        <v>0</v>
      </c>
      <c r="F509">
        <f>Tabela1[[#This Row],[estoque inicial]]+Tabela1[[#This Row],[entradas]]-Tabela1[[#This Row],[saidas]]</f>
        <v>1</v>
      </c>
      <c r="G509">
        <v>0</v>
      </c>
      <c r="H509" t="s">
        <v>13</v>
      </c>
    </row>
    <row r="510" spans="1:8" x14ac:dyDescent="0.25">
      <c r="A510">
        <f t="shared" si="7"/>
        <v>509</v>
      </c>
      <c r="B510" t="s">
        <v>157</v>
      </c>
      <c r="C510">
        <v>1</v>
      </c>
      <c r="D510">
        <f>SUMIFS(controle!G:G,controle!I:I,Produtos!B510,controle!C:C,"E")</f>
        <v>0</v>
      </c>
      <c r="E510">
        <f>SUMIFS(controle!G:G,controle!I:I,Produtos!B510,controle!C:C,"S")</f>
        <v>0</v>
      </c>
      <c r="F510">
        <f>Tabela1[[#This Row],[estoque inicial]]+Tabela1[[#This Row],[entradas]]-Tabela1[[#This Row],[saidas]]</f>
        <v>1</v>
      </c>
      <c r="G510">
        <v>0</v>
      </c>
      <c r="H510" t="s">
        <v>13</v>
      </c>
    </row>
    <row r="511" spans="1:8" x14ac:dyDescent="0.25">
      <c r="A511">
        <f t="shared" si="7"/>
        <v>510</v>
      </c>
      <c r="B511" t="s">
        <v>161</v>
      </c>
      <c r="C511">
        <v>40</v>
      </c>
      <c r="D511">
        <f>SUMIFS(controle!G:G,controle!I:I,Produtos!B511,controle!C:C,"E")</f>
        <v>0</v>
      </c>
      <c r="E511">
        <f>SUMIFS(controle!G:G,controle!I:I,Produtos!B511,controle!C:C,"S")</f>
        <v>0</v>
      </c>
      <c r="F511">
        <f>Tabela1[[#This Row],[estoque inicial]]+Tabela1[[#This Row],[entradas]]-Tabela1[[#This Row],[saidas]]</f>
        <v>40</v>
      </c>
      <c r="G511">
        <v>0</v>
      </c>
      <c r="H511" t="s">
        <v>13</v>
      </c>
    </row>
    <row r="512" spans="1:8" x14ac:dyDescent="0.25">
      <c r="A512">
        <f t="shared" si="7"/>
        <v>511</v>
      </c>
      <c r="B512" t="s">
        <v>168</v>
      </c>
      <c r="C512">
        <v>40</v>
      </c>
      <c r="D512">
        <f>SUMIFS(controle!G:G,controle!I:I,Produtos!B512,controle!C:C,"E")</f>
        <v>0</v>
      </c>
      <c r="E512">
        <f>SUMIFS(controle!G:G,controle!I:I,Produtos!B512,controle!C:C,"S")</f>
        <v>0</v>
      </c>
      <c r="F512">
        <f>Tabela1[[#This Row],[estoque inicial]]+Tabela1[[#This Row],[entradas]]-Tabela1[[#This Row],[saidas]]</f>
        <v>40</v>
      </c>
      <c r="G512">
        <v>0</v>
      </c>
      <c r="H512" t="s">
        <v>13</v>
      </c>
    </row>
    <row r="513" spans="1:8" x14ac:dyDescent="0.25">
      <c r="A513">
        <f t="shared" si="7"/>
        <v>512</v>
      </c>
      <c r="B513" t="s">
        <v>170</v>
      </c>
      <c r="C513">
        <v>1</v>
      </c>
      <c r="D513">
        <f>SUMIFS(controle!G:G,controle!I:I,Produtos!B513,controle!C:C,"E")</f>
        <v>0</v>
      </c>
      <c r="E513">
        <f>SUMIFS(controle!G:G,controle!I:I,Produtos!B513,controle!C:C,"S")</f>
        <v>0</v>
      </c>
      <c r="F513">
        <f>Tabela1[[#This Row],[estoque inicial]]+Tabela1[[#This Row],[entradas]]-Tabela1[[#This Row],[saidas]]</f>
        <v>1</v>
      </c>
      <c r="G513">
        <v>0</v>
      </c>
      <c r="H513" t="s">
        <v>13</v>
      </c>
    </row>
    <row r="514" spans="1:8" x14ac:dyDescent="0.25">
      <c r="A514">
        <f t="shared" si="7"/>
        <v>513</v>
      </c>
      <c r="B514" t="s">
        <v>511</v>
      </c>
      <c r="C514">
        <v>4</v>
      </c>
      <c r="D514">
        <f>SUMIFS(controle!G:G,controle!I:I,Produtos!B514,controle!C:C,"E")</f>
        <v>0</v>
      </c>
      <c r="E514">
        <f>SUMIFS(controle!G:G,controle!I:I,Produtos!B514,controle!C:C,"S")</f>
        <v>0</v>
      </c>
      <c r="F514">
        <f>Tabela1[[#This Row],[estoque inicial]]+Tabela1[[#This Row],[entradas]]-Tabela1[[#This Row],[saidas]]</f>
        <v>4</v>
      </c>
      <c r="G514">
        <v>0</v>
      </c>
      <c r="H514" t="s">
        <v>13</v>
      </c>
    </row>
    <row r="515" spans="1:8" x14ac:dyDescent="0.25">
      <c r="A515">
        <f t="shared" si="7"/>
        <v>514</v>
      </c>
      <c r="B515" t="s">
        <v>465</v>
      </c>
      <c r="C515">
        <v>3</v>
      </c>
      <c r="D515">
        <f>SUMIFS(controle!G:G,controle!I:I,Produtos!B515,controle!C:C,"E")</f>
        <v>0</v>
      </c>
      <c r="E515">
        <f>SUMIFS(controle!G:G,controle!I:I,Produtos!B515,controle!C:C,"S")</f>
        <v>0</v>
      </c>
      <c r="F515">
        <f>Tabela1[[#This Row],[estoque inicial]]+Tabela1[[#This Row],[entradas]]-Tabela1[[#This Row],[saidas]]</f>
        <v>3</v>
      </c>
      <c r="G515">
        <v>0</v>
      </c>
      <c r="H515" t="s">
        <v>13</v>
      </c>
    </row>
    <row r="516" spans="1:8" x14ac:dyDescent="0.25">
      <c r="A516">
        <f t="shared" ref="A516:A520" si="8">A515+1</f>
        <v>515</v>
      </c>
      <c r="B516" t="s">
        <v>465</v>
      </c>
      <c r="C516">
        <v>4</v>
      </c>
      <c r="D516">
        <f>SUMIFS(controle!G:G,controle!I:I,Produtos!B516,controle!C:C,"E")</f>
        <v>0</v>
      </c>
      <c r="E516">
        <f>SUMIFS(controle!G:G,controle!I:I,Produtos!B516,controle!C:C,"S")</f>
        <v>0</v>
      </c>
      <c r="F516">
        <f>Tabela1[[#This Row],[estoque inicial]]+Tabela1[[#This Row],[entradas]]-Tabela1[[#This Row],[saidas]]</f>
        <v>4</v>
      </c>
      <c r="G516">
        <v>0</v>
      </c>
      <c r="H516" t="s">
        <v>13</v>
      </c>
    </row>
    <row r="517" spans="1:8" x14ac:dyDescent="0.25">
      <c r="A517">
        <f t="shared" si="8"/>
        <v>516</v>
      </c>
      <c r="B517" t="s">
        <v>508</v>
      </c>
      <c r="C517">
        <v>4</v>
      </c>
      <c r="D517">
        <f>SUMIFS(controle!G:G,controle!I:I,Produtos!B517,controle!C:C,"E")</f>
        <v>0</v>
      </c>
      <c r="E517">
        <f>SUMIFS(controle!G:G,controle!I:I,Produtos!B517,controle!C:C,"S")</f>
        <v>0</v>
      </c>
      <c r="F517">
        <f>Tabela1[[#This Row],[estoque inicial]]+Tabela1[[#This Row],[entradas]]-Tabela1[[#This Row],[saidas]]</f>
        <v>4</v>
      </c>
      <c r="G517">
        <v>0</v>
      </c>
      <c r="H517" t="s">
        <v>13</v>
      </c>
    </row>
    <row r="518" spans="1:8" x14ac:dyDescent="0.25">
      <c r="A518">
        <f t="shared" si="8"/>
        <v>517</v>
      </c>
      <c r="B518" t="s">
        <v>510</v>
      </c>
      <c r="C518">
        <v>4</v>
      </c>
      <c r="D518">
        <f>SUMIFS(controle!G:G,controle!I:I,Produtos!B518,controle!C:C,"E")</f>
        <v>0</v>
      </c>
      <c r="E518">
        <f>SUMIFS(controle!G:G,controle!I:I,Produtos!B518,controle!C:C,"S")</f>
        <v>0</v>
      </c>
      <c r="F518">
        <f>Tabela1[[#This Row],[estoque inicial]]+Tabela1[[#This Row],[entradas]]-Tabela1[[#This Row],[saidas]]</f>
        <v>4</v>
      </c>
      <c r="G518">
        <v>0</v>
      </c>
      <c r="H518" t="s">
        <v>13</v>
      </c>
    </row>
    <row r="519" spans="1:8" x14ac:dyDescent="0.25">
      <c r="A519">
        <f t="shared" si="8"/>
        <v>518</v>
      </c>
      <c r="B519" t="s">
        <v>483</v>
      </c>
      <c r="C519">
        <v>4</v>
      </c>
      <c r="D519">
        <f>SUMIFS(controle!G:G,controle!I:I,Produtos!B519,controle!C:C,"E")</f>
        <v>0</v>
      </c>
      <c r="E519">
        <f>SUMIFS(controle!G:G,controle!I:I,Produtos!B519,controle!C:C,"S")</f>
        <v>0</v>
      </c>
      <c r="F519">
        <f>Tabela1[[#This Row],[estoque inicial]]+Tabela1[[#This Row],[entradas]]-Tabela1[[#This Row],[saidas]]</f>
        <v>4</v>
      </c>
      <c r="G519">
        <v>0</v>
      </c>
      <c r="H519" t="s">
        <v>13</v>
      </c>
    </row>
    <row r="520" spans="1:8" x14ac:dyDescent="0.25">
      <c r="A520">
        <f t="shared" si="8"/>
        <v>519</v>
      </c>
      <c r="B520" t="s">
        <v>509</v>
      </c>
      <c r="C520">
        <v>4</v>
      </c>
      <c r="D520">
        <f>SUMIFS(controle!G:G,controle!I:I,Produtos!B520,controle!C:C,"E")</f>
        <v>0</v>
      </c>
      <c r="E520">
        <f>SUMIFS(controle!G:G,controle!I:I,Produtos!B520,controle!C:C,"S")</f>
        <v>0</v>
      </c>
      <c r="F520">
        <f>Tabela1[[#This Row],[estoque inicial]]+Tabela1[[#This Row],[entradas]]-Tabela1[[#This Row],[saidas]]</f>
        <v>4</v>
      </c>
      <c r="G520">
        <v>0</v>
      </c>
      <c r="H520" t="s">
        <v>13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960A-D248-4AA8-9B7C-43975A37251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8495-AC0B-495A-A6C1-09AC6D1665B2}">
  <dimension ref="A1:I2"/>
  <sheetViews>
    <sheetView workbookViewId="0">
      <selection activeCell="C2" sqref="C2"/>
    </sheetView>
  </sheetViews>
  <sheetFormatPr defaultRowHeight="15" x14ac:dyDescent="0.25"/>
  <cols>
    <col min="4" max="4" width="11.5703125" customWidth="1"/>
    <col min="7" max="7" width="13.28515625" customWidth="1"/>
    <col min="8" max="8" width="10" customWidth="1"/>
    <col min="9" max="9" width="38.85546875" bestFit="1" customWidth="1"/>
  </cols>
  <sheetData>
    <row r="1" spans="1:9" x14ac:dyDescent="0.25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</row>
    <row r="2" spans="1:9" x14ac:dyDescent="0.25">
      <c r="A2">
        <f>logs!A1</f>
        <v>0</v>
      </c>
      <c r="B2">
        <f>logs!B1</f>
        <v>0</v>
      </c>
      <c r="C2">
        <f>logs!C1</f>
        <v>0</v>
      </c>
      <c r="D2">
        <f>logs!D1</f>
        <v>0</v>
      </c>
      <c r="E2">
        <f>logs!E1</f>
        <v>0</v>
      </c>
      <c r="F2">
        <f>logs!F1</f>
        <v>0</v>
      </c>
      <c r="G2">
        <f>logs!G1</f>
        <v>0</v>
      </c>
      <c r="H2">
        <f>logs!H1</f>
        <v>0</v>
      </c>
      <c r="I2" t="e">
        <f>VLOOKUP(Tabela2[[#This Row],[id_item]],Tabela1[],2,FALSE)</f>
        <v>#N/A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1093-49C9-4382-92B7-754F12446E7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logs_new_product</vt:lpstr>
      <vt:lpstr>controle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2023-08-31T13:50:34Z</cp:lastPrinted>
  <dcterms:created xsi:type="dcterms:W3CDTF">2023-08-31T13:50:34Z</dcterms:created>
  <dcterms:modified xsi:type="dcterms:W3CDTF">2023-08-31T22:43:48Z</dcterms:modified>
</cp:coreProperties>
</file>