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2" autoFilterDateGrouping="1"/>
  </bookViews>
  <sheets>
    <sheet name="Produtos" sheetId="1" state="visible" r:id="rId1"/>
    <sheet name="controle" sheetId="2" state="visible" r:id="rId2"/>
    <sheet name="logs" sheetId="3" state="visible" r:id="rId3"/>
    <sheet name="logs_new_product" sheetId="4" state="visible" r:id="rId4"/>
    <sheet name="logs_controle" sheetId="5" state="visible" r:id="rId5"/>
    <sheet name="logs_output" sheetId="6" state="visible" r:id="rId6"/>
    <sheet name="logs_input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-mm-dd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" fillId="2" borderId="1" pivotButton="0" quotePrefix="0" xfId="0"/>
    <xf numFmtId="0" fontId="2" fillId="2" borderId="2" pivotButton="0" quotePrefix="0" xfId="0"/>
    <xf numFmtId="0" fontId="2" fillId="2" borderId="3" pivotButton="0" quotePrefix="0" xfId="0"/>
    <xf numFmtId="1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10">
    <dxf>
      <numFmt numFmtId="19" formatCode="dd/mm/yyyy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left" vertical="bottom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Tabela1" displayName="Tabela1" ref="A1:H528" headerRowCount="1" totalsRowShown="0" headerRowDxfId="9">
  <autoFilter ref="A1:H528"/>
  <sortState ref="A2:H520">
    <sortCondition ref="B1:B520"/>
  </sortState>
  <tableColumns count="8">
    <tableColumn id="1" name="Código" dataDxfId="8"/>
    <tableColumn id="2" name="Descrição" dataDxfId="7"/>
    <tableColumn id="3" name="estoque inicial" dataDxfId="6"/>
    <tableColumn id="8" name="entradas" dataDxfId="5">
      <calculatedColumnFormula>SUMIFS(controle!G:G,controle!I:I,Produtos!B2,controle!C:C,"E")</calculatedColumnFormula>
    </tableColumn>
    <tableColumn id="7" name="saidas" dataDxfId="4">
      <calculatedColumnFormula>SUMIFS(controle!G:G,controle!I:I,Produtos!B2,controle!C:C,"S")</calculatedColumnFormula>
    </tableColumn>
    <tableColumn id="6" name="estoque final" dataDxfId="3">
      <calculatedColumnFormula>Tabela1[[#This Row],[estoque inicial]]+Tabela1[[#This Row],[entradas]]-Tabela1[[#This Row],[saidas]]</calculatedColumnFormula>
    </tableColumn>
    <tableColumn id="4" name="Estoque mínimo" dataDxfId="2"/>
    <tableColumn id="5" name="Categoria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I3" headerRowCount="1" totalsRowShown="0">
  <autoFilter ref="A1:I3">
    <filterColumn colId="0" hiddenButton="1" showButton="1"/>
    <filterColumn colId="1" hiddenButton="1" showButton="1"/>
    <filterColumn colId="2" hiddenButton="1" showButton="1"/>
    <filterColumn colId="3" hiddenButton="1" showButton="1"/>
    <filterColumn colId="4" hiddenButton="1" showButton="1"/>
    <filterColumn colId="5" hiddenButton="1" showButton="1"/>
    <filterColumn colId="6" hiddenButton="1" showButton="1"/>
    <filterColumn colId="7" hiddenButton="1" showButton="1"/>
    <filterColumn colId="8" hiddenButton="1" showButton="1"/>
  </autoFilter>
  <tableColumns count="9">
    <tableColumn id="1" name="data" dataDxfId="0">
      <calculatedColumnFormula>logs!A1</calculatedColumnFormula>
    </tableColumn>
    <tableColumn id="2" name="id">
      <calculatedColumnFormula>logs!B1</calculatedColumnFormula>
    </tableColumn>
    <tableColumn id="3" name="tipo">
      <calculatedColumnFormula>logs!C1</calculatedColumnFormula>
    </tableColumn>
    <tableColumn id="4" name="mecanico">
      <calculatedColumnFormula>logs!D1</calculatedColumnFormula>
    </tableColumn>
    <tableColumn id="5" name="carro">
      <calculatedColumnFormula>logs!E1</calculatedColumnFormula>
    </tableColumn>
    <tableColumn id="6" name="placa">
      <calculatedColumnFormula>logs!F1</calculatedColumnFormula>
    </tableColumn>
    <tableColumn id="7" name="quantidade">
      <calculatedColumnFormula>logs!G1</calculatedColumnFormula>
    </tableColumn>
    <tableColumn id="8" name="id_item">
      <calculatedColumnFormula>logs!H1</calculatedColumnFormula>
    </tableColumn>
    <tableColumn id="9" name="item">
      <calculatedColumnFormula>VLOOKUP(Tabela2[[#This Row],[id_item]],Tabela1[],2,FALSE)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28"/>
  <sheetViews>
    <sheetView workbookViewId="0">
      <selection activeCell="B15" sqref="B15"/>
    </sheetView>
  </sheetViews>
  <sheetFormatPr baseColWidth="8" defaultRowHeight="15"/>
  <cols>
    <col width="15" customWidth="1" style="1" min="1" max="1"/>
    <col width="93.140625" bestFit="1" customWidth="1" style="4" min="2" max="2"/>
    <col width="15" customWidth="1" style="4" min="3" max="6"/>
    <col width="17.5703125" customWidth="1" style="4" min="7" max="7"/>
    <col width="20" customWidth="1" style="4" min="8" max="8"/>
  </cols>
  <sheetData>
    <row r="1">
      <c r="A1" s="3" t="inlineStr">
        <is>
          <t>Código</t>
        </is>
      </c>
      <c r="B1" s="5" t="inlineStr">
        <is>
          <t>Descrição</t>
        </is>
      </c>
      <c r="C1" s="5" t="inlineStr">
        <is>
          <t>estoque inicial</t>
        </is>
      </c>
      <c r="D1" s="5" t="inlineStr">
        <is>
          <t>entradas</t>
        </is>
      </c>
      <c r="E1" s="5" t="inlineStr">
        <is>
          <t>saidas</t>
        </is>
      </c>
      <c r="F1" s="5" t="inlineStr">
        <is>
          <t>estoque final</t>
        </is>
      </c>
      <c r="G1" s="5" t="inlineStr">
        <is>
          <t>Estoque mínimo</t>
        </is>
      </c>
      <c r="H1" s="5" t="inlineStr">
        <is>
          <t>Categoria</t>
        </is>
      </c>
    </row>
    <row r="2">
      <c r="A2" s="1" t="n">
        <v>1</v>
      </c>
      <c r="B2" s="4" t="inlineStr">
        <is>
          <t>[105] FILTRO DE CABINE AKX 1456/C WEGA</t>
        </is>
      </c>
      <c r="C2" s="4" t="n">
        <v>3</v>
      </c>
      <c r="D2" s="4">
        <f>SUMIFS(controle!G:G,controle!I:I,Produtos!B2,controle!C:C,"E")</f>
        <v/>
      </c>
      <c r="E2" s="4">
        <f>SUMIFS(controle!G:G,controle!I:I,Produtos!B2,controle!C:C,"S")</f>
        <v/>
      </c>
      <c r="F2" s="4">
        <f>Tabela1[[#This Row],[estoque inicial]]+Tabela1[[#This Row],[entradas]]-Tabela1[[#This Row],[saidas]]</f>
        <v/>
      </c>
      <c r="G2" s="4" t="n">
        <v>0</v>
      </c>
      <c r="H2" s="4" t="inlineStr">
        <is>
          <t>Todos</t>
        </is>
      </c>
    </row>
    <row r="3">
      <c r="A3" s="1">
        <f>A2+1</f>
        <v/>
      </c>
      <c r="B3" s="4" t="inlineStr">
        <is>
          <t>[106] Bomba D'Água UB0167</t>
        </is>
      </c>
      <c r="C3" s="4" t="n">
        <v>1</v>
      </c>
      <c r="D3" s="4">
        <f>SUMIFS(controle!G:G,controle!I:I,Produtos!B3,controle!C:C,"E")</f>
        <v/>
      </c>
      <c r="E3" s="4">
        <f>SUMIFS(controle!G:G,controle!I:I,Produtos!B3,controle!C:C,"S")</f>
        <v/>
      </c>
      <c r="F3" s="4">
        <f>Tabela1[[#This Row],[estoque inicial]]+Tabela1[[#This Row],[entradas]]-Tabela1[[#This Row],[saidas]]</f>
        <v/>
      </c>
      <c r="G3" s="4" t="n">
        <v>0</v>
      </c>
      <c r="H3" s="4" t="inlineStr">
        <is>
          <t>Todos</t>
        </is>
      </c>
    </row>
    <row r="4">
      <c r="A4" s="1">
        <f>A3+1</f>
        <v/>
      </c>
      <c r="B4" s="4" t="inlineStr">
        <is>
          <t>[107] Óleo Para Motor Maxon Sintético 0W20</t>
        </is>
      </c>
      <c r="C4" s="4">
        <f>9+24*4</f>
        <v/>
      </c>
      <c r="D4" s="4">
        <f>SUMIFS(controle!G:G,controle!I:I,Produtos!B4,controle!C:C,"E")</f>
        <v/>
      </c>
      <c r="E4" s="4">
        <f>SUMIFS(controle!G:G,controle!I:I,Produtos!B4,controle!C:C,"S")</f>
        <v/>
      </c>
      <c r="F4" s="4">
        <f>Tabela1[[#This Row],[estoque inicial]]+Tabela1[[#This Row],[entradas]]-Tabela1[[#This Row],[saidas]]</f>
        <v/>
      </c>
      <c r="G4" s="4" t="n">
        <v>0</v>
      </c>
      <c r="H4" s="4" t="inlineStr">
        <is>
          <t>Todos</t>
        </is>
      </c>
    </row>
    <row r="5">
      <c r="A5" s="1">
        <f>A4+1</f>
        <v/>
      </c>
      <c r="B5" s="4" t="inlineStr">
        <is>
          <t>[108] Óleo Para Motor Maxon LongLife 10W30</t>
        </is>
      </c>
      <c r="C5" s="4">
        <f>29+24</f>
        <v/>
      </c>
      <c r="D5" s="4">
        <f>SUMIFS(controle!G:G,controle!I:I,Produtos!B5,controle!C:C,"E")</f>
        <v/>
      </c>
      <c r="E5" s="4">
        <f>SUMIFS(controle!G:G,controle!I:I,Produtos!B5,controle!C:C,"S")</f>
        <v/>
      </c>
      <c r="F5" s="4">
        <f>Tabela1[[#This Row],[estoque inicial]]+Tabela1[[#This Row],[entradas]]-Tabela1[[#This Row],[saidas]]</f>
        <v/>
      </c>
      <c r="G5" s="4" t="n">
        <v>0</v>
      </c>
      <c r="H5" s="4" t="inlineStr">
        <is>
          <t>Todos</t>
        </is>
      </c>
    </row>
    <row r="6">
      <c r="A6" s="1">
        <f>A5+1</f>
        <v/>
      </c>
      <c r="B6" s="4" t="inlineStr">
        <is>
          <t>[109] Óleo Para Motor Maxon LongLife 5W30</t>
        </is>
      </c>
      <c r="C6" s="4" t="n">
        <v>8</v>
      </c>
      <c r="D6" s="4">
        <f>SUMIFS(controle!G:G,controle!I:I,Produtos!B6,controle!C:C,"E")</f>
        <v/>
      </c>
      <c r="E6" s="4">
        <f>SUMIFS(controle!G:G,controle!I:I,Produtos!B6,controle!C:C,"S")</f>
        <v/>
      </c>
      <c r="F6" s="4">
        <f>Tabela1[[#This Row],[estoque inicial]]+Tabela1[[#This Row],[entradas]]-Tabela1[[#This Row],[saidas]]</f>
        <v/>
      </c>
      <c r="G6" s="4" t="n">
        <v>0</v>
      </c>
      <c r="H6" s="4" t="inlineStr">
        <is>
          <t>Todos</t>
        </is>
      </c>
    </row>
    <row r="7">
      <c r="A7" s="1">
        <f>A6+1</f>
        <v/>
      </c>
      <c r="B7" s="4" t="inlineStr">
        <is>
          <t>[11] Lubrificante Mineral Para Transmissão Automática e Direção Hidraulica GM</t>
        </is>
      </c>
      <c r="C7" s="4" t="n">
        <v>1</v>
      </c>
      <c r="D7" s="4">
        <f>SUMIFS(controle!G:G,controle!I:I,Produtos!B7,controle!C:C,"E")</f>
        <v/>
      </c>
      <c r="E7" s="4">
        <f>SUMIFS(controle!G:G,controle!I:I,Produtos!B7,controle!C:C,"S")</f>
        <v/>
      </c>
      <c r="F7" s="4">
        <f>Tabela1[[#This Row],[estoque inicial]]+Tabela1[[#This Row],[entradas]]-Tabela1[[#This Row],[saidas]]</f>
        <v/>
      </c>
      <c r="G7" s="4" t="n">
        <v>0</v>
      </c>
      <c r="H7" s="4" t="inlineStr">
        <is>
          <t>Todos</t>
        </is>
      </c>
    </row>
    <row r="8">
      <c r="A8" s="1">
        <f>A7+1</f>
        <v/>
      </c>
      <c r="B8" s="4" t="inlineStr">
        <is>
          <t>[110] CAR80 Car Lub Lubrificante Antiferrugem</t>
        </is>
      </c>
      <c r="C8" s="4" t="n">
        <v>6</v>
      </c>
      <c r="D8" s="4">
        <f>SUMIFS(controle!G:G,controle!I:I,Produtos!B8,controle!C:C,"E")</f>
        <v/>
      </c>
      <c r="E8" s="4">
        <f>SUMIFS(controle!G:G,controle!I:I,Produtos!B8,controle!C:C,"S")</f>
        <v/>
      </c>
      <c r="F8" s="4">
        <f>Tabela1[[#This Row],[estoque inicial]]+Tabela1[[#This Row],[entradas]]-Tabela1[[#This Row],[saidas]]</f>
        <v/>
      </c>
      <c r="G8" s="4" t="n">
        <v>0</v>
      </c>
      <c r="H8" s="4" t="inlineStr">
        <is>
          <t>Todos</t>
        </is>
      </c>
    </row>
    <row r="9">
      <c r="A9" s="1">
        <f>A8+1</f>
        <v/>
      </c>
      <c r="B9" s="4" t="inlineStr">
        <is>
          <t>[111] CAR80 Limpa Bicos Injetores</t>
        </is>
      </c>
      <c r="C9" s="4" t="n">
        <v>2</v>
      </c>
      <c r="D9" s="4">
        <f>SUMIFS(controle!G:G,controle!I:I,Produtos!B9,controle!C:C,"E")</f>
        <v/>
      </c>
      <c r="E9" s="4">
        <f>SUMIFS(controle!G:G,controle!I:I,Produtos!B9,controle!C:C,"S")</f>
        <v/>
      </c>
      <c r="F9" s="4">
        <f>Tabela1[[#This Row],[estoque inicial]]+Tabela1[[#This Row],[entradas]]-Tabela1[[#This Row],[saidas]]</f>
        <v/>
      </c>
      <c r="G9" s="4" t="n">
        <v>0</v>
      </c>
      <c r="H9" s="4" t="inlineStr">
        <is>
          <t>Todos</t>
        </is>
      </c>
    </row>
    <row r="10">
      <c r="A10" s="1">
        <f>A9+1</f>
        <v/>
      </c>
      <c r="B10" s="4" t="inlineStr">
        <is>
          <t>[112] CAR80 Limpa Contato</t>
        </is>
      </c>
      <c r="C10" s="4" t="n">
        <v>4</v>
      </c>
      <c r="D10" s="4">
        <f>SUMIFS(controle!G:G,controle!I:I,Produtos!B10,controle!C:C,"E")</f>
        <v/>
      </c>
      <c r="E10" s="4">
        <f>SUMIFS(controle!G:G,controle!I:I,Produtos!B10,controle!C:C,"S")</f>
        <v/>
      </c>
      <c r="F10" s="4">
        <f>Tabela1[[#This Row],[estoque inicial]]+Tabela1[[#This Row],[entradas]]-Tabela1[[#This Row],[saidas]]</f>
        <v/>
      </c>
      <c r="G10" s="4" t="n">
        <v>0</v>
      </c>
      <c r="H10" s="4" t="inlineStr">
        <is>
          <t>Todos</t>
        </is>
      </c>
    </row>
    <row r="11">
      <c r="A11" s="1">
        <f>A10+1</f>
        <v/>
      </c>
      <c r="B11" s="4" t="inlineStr">
        <is>
          <t>[113] Filtro de Óleo Fram PH11457</t>
        </is>
      </c>
      <c r="C11" s="4" t="n">
        <v>3</v>
      </c>
      <c r="D11" s="4">
        <f>SUMIFS(controle!G:G,controle!I:I,Produtos!B11,controle!C:C,"E")</f>
        <v/>
      </c>
      <c r="E11" s="4">
        <f>SUMIFS(controle!G:G,controle!I:I,Produtos!B11,controle!C:C,"S")</f>
        <v/>
      </c>
      <c r="F11" s="4">
        <f>Tabela1[[#This Row],[estoque inicial]]+Tabela1[[#This Row],[entradas]]-Tabela1[[#This Row],[saidas]]</f>
        <v/>
      </c>
      <c r="G11" s="4" t="n">
        <v>0</v>
      </c>
      <c r="H11" s="4" t="inlineStr">
        <is>
          <t>Todos</t>
        </is>
      </c>
    </row>
    <row r="12">
      <c r="A12" s="1">
        <f>A11+1</f>
        <v/>
      </c>
      <c r="B12" s="4" t="inlineStr">
        <is>
          <t>[114] Filtro de Óleo Mahle OC1449</t>
        </is>
      </c>
      <c r="C12" s="4" t="n">
        <v>0</v>
      </c>
      <c r="D12" s="4">
        <f>SUMIFS(controle!G:G,controle!I:I,Produtos!B12,controle!C:C,"E")</f>
        <v/>
      </c>
      <c r="E12" s="4">
        <f>SUMIFS(controle!G:G,controle!I:I,Produtos!B12,controle!C:C,"S")</f>
        <v/>
      </c>
      <c r="F12" s="4">
        <f>Tabela1[[#This Row],[estoque inicial]]+Tabela1[[#This Row],[entradas]]-Tabela1[[#This Row],[saidas]]</f>
        <v/>
      </c>
      <c r="G12" s="4" t="n">
        <v>0</v>
      </c>
      <c r="H12" s="4" t="inlineStr">
        <is>
          <t>Todos</t>
        </is>
      </c>
    </row>
    <row r="13">
      <c r="A13" s="1">
        <f>A12+1</f>
        <v/>
      </c>
      <c r="B13" s="4" t="inlineStr">
        <is>
          <t>[115] Filtro de Óleo Mahle OX339/2D</t>
        </is>
      </c>
      <c r="C13" s="4" t="n">
        <v>2</v>
      </c>
      <c r="D13" s="4">
        <f>SUMIFS(controle!G:G,controle!I:I,Produtos!B13,controle!C:C,"E")</f>
        <v/>
      </c>
      <c r="E13" s="4">
        <f>SUMIFS(controle!G:G,controle!I:I,Produtos!B13,controle!C:C,"S")</f>
        <v/>
      </c>
      <c r="F13" s="4">
        <f>Tabela1[[#This Row],[estoque inicial]]+Tabela1[[#This Row],[entradas]]-Tabela1[[#This Row],[saidas]]</f>
        <v/>
      </c>
      <c r="G13" s="4" t="n">
        <v>0</v>
      </c>
      <c r="H13" s="4" t="inlineStr">
        <is>
          <t>Todos</t>
        </is>
      </c>
    </row>
    <row r="14">
      <c r="A14" s="1">
        <f>A13+1</f>
        <v/>
      </c>
      <c r="B14" s="4" t="inlineStr">
        <is>
          <t>[116] Filtro de Óleo Wega WOE624</t>
        </is>
      </c>
      <c r="C14" s="4" t="n">
        <v>0</v>
      </c>
      <c r="D14" s="4">
        <f>SUMIFS(controle!G:G,controle!I:I,Produtos!B14,controle!C:C,"E")</f>
        <v/>
      </c>
      <c r="E14" s="4">
        <f>SUMIFS(controle!G:G,controle!I:I,Produtos!B14,controle!C:C,"S")</f>
        <v/>
      </c>
      <c r="F14" s="4">
        <f>Tabela1[[#This Row],[estoque inicial]]+Tabela1[[#This Row],[entradas]]-Tabela1[[#This Row],[saidas]]</f>
        <v/>
      </c>
      <c r="G14" s="4" t="n">
        <v>0</v>
      </c>
      <c r="H14" s="4" t="inlineStr">
        <is>
          <t>Todos</t>
        </is>
      </c>
    </row>
    <row r="15">
      <c r="A15" s="1">
        <f>A14+1</f>
        <v/>
      </c>
      <c r="B15" s="4" t="inlineStr">
        <is>
          <t>[117] Filtro de Óleo Wega WO121</t>
        </is>
      </c>
      <c r="C15" s="4" t="n">
        <v>3</v>
      </c>
      <c r="D15" s="4">
        <f>SUMIFS(controle!G:G,controle!I:I,Produtos!B15,controle!C:C,"E")</f>
        <v/>
      </c>
      <c r="E15" s="4">
        <f>SUMIFS(controle!G:G,controle!I:I,Produtos!B15,controle!C:C,"S")</f>
        <v/>
      </c>
      <c r="F15" s="4">
        <f>Tabela1[[#This Row],[estoque inicial]]+Tabela1[[#This Row],[entradas]]-Tabela1[[#This Row],[saidas]]</f>
        <v/>
      </c>
      <c r="G15" s="4" t="n">
        <v>0</v>
      </c>
      <c r="H15" s="4" t="inlineStr">
        <is>
          <t>Todos</t>
        </is>
      </c>
    </row>
    <row r="16">
      <c r="A16" s="1">
        <f>A15+1</f>
        <v/>
      </c>
      <c r="B16" s="4" t="inlineStr">
        <is>
          <t>[118] Filtro de Óleo Wega WO205</t>
        </is>
      </c>
      <c r="C16" s="4" t="n">
        <v>2</v>
      </c>
      <c r="D16" s="4">
        <f>SUMIFS(controle!G:G,controle!I:I,Produtos!B16,controle!C:C,"E")</f>
        <v/>
      </c>
      <c r="E16" s="4">
        <f>SUMIFS(controle!G:G,controle!I:I,Produtos!B16,controle!C:C,"S")</f>
        <v/>
      </c>
      <c r="F16" s="4">
        <f>Tabela1[[#This Row],[estoque inicial]]+Tabela1[[#This Row],[entradas]]-Tabela1[[#This Row],[saidas]]</f>
        <v/>
      </c>
      <c r="G16" s="4" t="n">
        <v>0</v>
      </c>
      <c r="H16" s="4" t="inlineStr">
        <is>
          <t>Todos</t>
        </is>
      </c>
    </row>
    <row r="17">
      <c r="A17" s="1">
        <f>A16+1</f>
        <v/>
      </c>
      <c r="B17" s="4" t="inlineStr">
        <is>
          <t>[119] Filtro de Óleo Tecfil PSL76</t>
        </is>
      </c>
      <c r="C17" s="4" t="n">
        <v>0</v>
      </c>
      <c r="D17" s="4">
        <f>SUMIFS(controle!G:G,controle!I:I,Produtos!B17,controle!C:C,"E")</f>
        <v/>
      </c>
      <c r="E17" s="4">
        <f>SUMIFS(controle!G:G,controle!I:I,Produtos!B17,controle!C:C,"S")</f>
        <v/>
      </c>
      <c r="F17" s="4">
        <f>Tabela1[[#This Row],[estoque inicial]]+Tabela1[[#This Row],[entradas]]-Tabela1[[#This Row],[saidas]]</f>
        <v/>
      </c>
      <c r="G17" s="4" t="n">
        <v>0</v>
      </c>
      <c r="H17" s="4" t="inlineStr">
        <is>
          <t>Todos</t>
        </is>
      </c>
    </row>
    <row r="18">
      <c r="A18" s="1">
        <f>A17+1</f>
        <v/>
      </c>
      <c r="B18" s="4" t="inlineStr">
        <is>
          <t>[12] Óleo Para Transmissão Mecânica 75W85 ACDelco</t>
        </is>
      </c>
      <c r="C18" s="4" t="n">
        <v>7</v>
      </c>
      <c r="D18" s="4">
        <f>SUMIFS(controle!G:G,controle!I:I,Produtos!B18,controle!C:C,"E")</f>
        <v/>
      </c>
      <c r="E18" s="4">
        <f>SUMIFS(controle!G:G,controle!I:I,Produtos!B18,controle!C:C,"S")</f>
        <v/>
      </c>
      <c r="F18" s="4">
        <f>Tabela1[[#This Row],[estoque inicial]]+Tabela1[[#This Row],[entradas]]-Tabela1[[#This Row],[saidas]]</f>
        <v/>
      </c>
      <c r="G18" s="4" t="n">
        <v>0</v>
      </c>
      <c r="H18" s="4" t="inlineStr">
        <is>
          <t>Todos</t>
        </is>
      </c>
    </row>
    <row r="19">
      <c r="A19" s="1">
        <f>A18+1</f>
        <v/>
      </c>
      <c r="B19" s="4" t="inlineStr">
        <is>
          <t>[120] Filtro de Óleo Wega WO200</t>
        </is>
      </c>
      <c r="C19" s="4" t="n">
        <v>1</v>
      </c>
      <c r="D19" s="4">
        <f>SUMIFS(controle!G:G,controle!I:I,Produtos!B19,controle!C:C,"E")</f>
        <v/>
      </c>
      <c r="E19" s="4">
        <f>SUMIFS(controle!G:G,controle!I:I,Produtos!B19,controle!C:C,"S")</f>
        <v/>
      </c>
      <c r="F19" s="4">
        <f>Tabela1[[#This Row],[estoque inicial]]+Tabela1[[#This Row],[entradas]]-Tabela1[[#This Row],[saidas]]</f>
        <v/>
      </c>
      <c r="G19" s="4" t="n">
        <v>0</v>
      </c>
      <c r="H19" s="4" t="inlineStr">
        <is>
          <t>Todos</t>
        </is>
      </c>
    </row>
    <row r="20">
      <c r="A20" s="1">
        <f>A19+1</f>
        <v/>
      </c>
      <c r="B20" s="4" t="inlineStr">
        <is>
          <t>[121] Filtro de Óleo Fram PH5796</t>
        </is>
      </c>
      <c r="C20" s="4" t="n">
        <v>2</v>
      </c>
      <c r="D20" s="4">
        <f>SUMIFS(controle!G:G,controle!I:I,Produtos!B20,controle!C:C,"E")</f>
        <v/>
      </c>
      <c r="E20" s="4">
        <f>SUMIFS(controle!G:G,controle!I:I,Produtos!B20,controle!C:C,"S")</f>
        <v/>
      </c>
      <c r="F20" s="4">
        <f>Tabela1[[#This Row],[estoque inicial]]+Tabela1[[#This Row],[entradas]]-Tabela1[[#This Row],[saidas]]</f>
        <v/>
      </c>
      <c r="G20" s="4" t="n">
        <v>0</v>
      </c>
      <c r="H20" s="4" t="inlineStr">
        <is>
          <t>Todos</t>
        </is>
      </c>
    </row>
    <row r="21">
      <c r="A21" s="1">
        <f>A20+1</f>
        <v/>
      </c>
      <c r="B21" s="4" t="inlineStr">
        <is>
          <t>[122] Filtro de Óleo Mahle OX1018D</t>
        </is>
      </c>
      <c r="C21" s="4" t="n">
        <v>1</v>
      </c>
      <c r="D21" s="4">
        <f>SUMIFS(controle!G:G,controle!I:I,Produtos!B21,controle!C:C,"E")</f>
        <v/>
      </c>
      <c r="E21" s="4">
        <f>SUMIFS(controle!G:G,controle!I:I,Produtos!B21,controle!C:C,"S")</f>
        <v/>
      </c>
      <c r="F21" s="4">
        <f>Tabela1[[#This Row],[estoque inicial]]+Tabela1[[#This Row],[entradas]]-Tabela1[[#This Row],[saidas]]</f>
        <v/>
      </c>
      <c r="G21" s="4" t="n">
        <v>0</v>
      </c>
      <c r="H21" s="4" t="inlineStr">
        <is>
          <t>Todos</t>
        </is>
      </c>
    </row>
    <row r="22">
      <c r="A22" s="1">
        <f>A21+1</f>
        <v/>
      </c>
      <c r="B22" s="4" t="inlineStr">
        <is>
          <t>[123] Filtro de Óleo Wega WOE313</t>
        </is>
      </c>
      <c r="C22" s="4" t="n">
        <v>1</v>
      </c>
      <c r="D22" s="4">
        <f>SUMIFS(controle!G:G,controle!I:I,Produtos!B22,controle!C:C,"E")</f>
        <v/>
      </c>
      <c r="E22" s="4">
        <f>SUMIFS(controle!G:G,controle!I:I,Produtos!B22,controle!C:C,"S")</f>
        <v/>
      </c>
      <c r="F22" s="4">
        <f>Tabela1[[#This Row],[estoque inicial]]+Tabela1[[#This Row],[entradas]]-Tabela1[[#This Row],[saidas]]</f>
        <v/>
      </c>
      <c r="G22" s="4" t="n">
        <v>0</v>
      </c>
      <c r="H22" s="4" t="inlineStr">
        <is>
          <t>Todos</t>
        </is>
      </c>
    </row>
    <row r="23">
      <c r="A23" s="1">
        <f>A22+1</f>
        <v/>
      </c>
      <c r="B23" s="4" t="inlineStr">
        <is>
          <t>[124] Filtro de Óleo Mahle OX1041D</t>
        </is>
      </c>
      <c r="C23" s="4" t="n">
        <v>3</v>
      </c>
      <c r="D23" s="4">
        <f>SUMIFS(controle!G:G,controle!I:I,Produtos!B23,controle!C:C,"E")</f>
        <v/>
      </c>
      <c r="E23" s="4">
        <f>SUMIFS(controle!G:G,controle!I:I,Produtos!B23,controle!C:C,"S")</f>
        <v/>
      </c>
      <c r="F23" s="4">
        <f>Tabela1[[#This Row],[estoque inicial]]+Tabela1[[#This Row],[entradas]]-Tabela1[[#This Row],[saidas]]</f>
        <v/>
      </c>
      <c r="G23" s="4" t="n">
        <v>0</v>
      </c>
      <c r="H23" s="4" t="inlineStr">
        <is>
          <t>Todos</t>
        </is>
      </c>
    </row>
    <row r="24">
      <c r="A24" s="1">
        <f>A23+1</f>
        <v/>
      </c>
      <c r="B24" s="4" t="inlineStr">
        <is>
          <t>[125] Filtro de Óleo Fram PH4967</t>
        </is>
      </c>
      <c r="C24" s="4" t="n">
        <v>3</v>
      </c>
      <c r="D24" s="4">
        <f>SUMIFS(controle!G:G,controle!I:I,Produtos!B24,controle!C:C,"E")</f>
        <v/>
      </c>
      <c r="E24" s="4">
        <f>SUMIFS(controle!G:G,controle!I:I,Produtos!B24,controle!C:C,"S")</f>
        <v/>
      </c>
      <c r="F24" s="4">
        <f>Tabela1[[#This Row],[estoque inicial]]+Tabela1[[#This Row],[entradas]]-Tabela1[[#This Row],[saidas]]</f>
        <v/>
      </c>
      <c r="G24" s="4" t="n">
        <v>0</v>
      </c>
      <c r="H24" s="4" t="inlineStr">
        <is>
          <t>Todos</t>
        </is>
      </c>
    </row>
    <row r="25">
      <c r="A25" s="1">
        <f>A24+1</f>
        <v/>
      </c>
      <c r="B25" s="4" t="inlineStr">
        <is>
          <t>[126] Filtro de Óleo Fram PH4967A</t>
        </is>
      </c>
      <c r="C25" s="4" t="n">
        <v>2</v>
      </c>
      <c r="D25" s="4">
        <f>SUMIFS(controle!G:G,controle!I:I,Produtos!B25,controle!C:C,"E")</f>
        <v/>
      </c>
      <c r="E25" s="4">
        <f>SUMIFS(controle!G:G,controle!I:I,Produtos!B25,controle!C:C,"S")</f>
        <v/>
      </c>
      <c r="F25" s="4">
        <f>Tabela1[[#This Row],[estoque inicial]]+Tabela1[[#This Row],[entradas]]-Tabela1[[#This Row],[saidas]]</f>
        <v/>
      </c>
      <c r="G25" s="4" t="n">
        <v>0</v>
      </c>
      <c r="H25" s="4" t="inlineStr">
        <is>
          <t>Todos</t>
        </is>
      </c>
    </row>
    <row r="26">
      <c r="A26" s="1">
        <f>A25+1</f>
        <v/>
      </c>
      <c r="B26" s="4" t="inlineStr">
        <is>
          <t>[127] Filtro de Óleo Wega WO133</t>
        </is>
      </c>
      <c r="C26" s="4" t="n">
        <v>2</v>
      </c>
      <c r="D26" s="4">
        <f>SUMIFS(controle!G:G,controle!I:I,Produtos!B26,controle!C:C,"E")</f>
        <v/>
      </c>
      <c r="E26" s="4">
        <f>SUMIFS(controle!G:G,controle!I:I,Produtos!B26,controle!C:C,"S")</f>
        <v/>
      </c>
      <c r="F26" s="4">
        <f>Tabela1[[#This Row],[estoque inicial]]+Tabela1[[#This Row],[entradas]]-Tabela1[[#This Row],[saidas]]</f>
        <v/>
      </c>
      <c r="G26" s="4" t="n">
        <v>0</v>
      </c>
      <c r="H26" s="4" t="inlineStr">
        <is>
          <t>Todos</t>
        </is>
      </c>
    </row>
    <row r="27">
      <c r="A27" s="1">
        <f>A26+1</f>
        <v/>
      </c>
      <c r="B27" s="4" t="inlineStr">
        <is>
          <t>[128] Filtro de Óleo Wega WO181</t>
        </is>
      </c>
      <c r="C27" s="4" t="n">
        <v>2</v>
      </c>
      <c r="D27" s="4">
        <f>SUMIFS(controle!G:G,controle!I:I,Produtos!B27,controle!C:C,"E")</f>
        <v/>
      </c>
      <c r="E27" s="4">
        <f>SUMIFS(controle!G:G,controle!I:I,Produtos!B27,controle!C:C,"S")</f>
        <v/>
      </c>
      <c r="F27" s="4">
        <f>Tabela1[[#This Row],[estoque inicial]]+Tabela1[[#This Row],[entradas]]-Tabela1[[#This Row],[saidas]]</f>
        <v/>
      </c>
      <c r="G27" s="4" t="n">
        <v>0</v>
      </c>
      <c r="H27" s="4" t="inlineStr">
        <is>
          <t>Todos</t>
        </is>
      </c>
    </row>
    <row r="28">
      <c r="A28" s="1">
        <f>A27+1</f>
        <v/>
      </c>
      <c r="B28" s="4" t="inlineStr">
        <is>
          <t>[129] Filtro de Óleo Wega WO139</t>
        </is>
      </c>
      <c r="C28" s="4" t="n">
        <v>3</v>
      </c>
      <c r="D28" s="4">
        <f>SUMIFS(controle!G:G,controle!I:I,Produtos!B28,controle!C:C,"E")</f>
        <v/>
      </c>
      <c r="E28" s="4">
        <f>SUMIFS(controle!G:G,controle!I:I,Produtos!B28,controle!C:C,"S")</f>
        <v/>
      </c>
      <c r="F28" s="4">
        <f>Tabela1[[#This Row],[estoque inicial]]+Tabela1[[#This Row],[entradas]]-Tabela1[[#This Row],[saidas]]</f>
        <v/>
      </c>
      <c r="G28" s="4" t="n">
        <v>0</v>
      </c>
      <c r="H28" s="4" t="inlineStr">
        <is>
          <t>Todos</t>
        </is>
      </c>
    </row>
    <row r="29">
      <c r="A29" s="1">
        <f>A28+1</f>
        <v/>
      </c>
      <c r="B29" s="4" t="inlineStr">
        <is>
          <t>[13] Solução Arrefecedora Pronto uso Paraflu Rosa</t>
        </is>
      </c>
      <c r="C29" s="4" t="n">
        <v>0</v>
      </c>
      <c r="D29" s="4">
        <f>SUMIFS(controle!G:G,controle!I:I,Produtos!B29,controle!C:C,"E")</f>
        <v/>
      </c>
      <c r="E29" s="4">
        <f>SUMIFS(controle!G:G,controle!I:I,Produtos!B29,controle!C:C,"S")</f>
        <v/>
      </c>
      <c r="F29" s="4">
        <f>Tabela1[[#This Row],[estoque inicial]]+Tabela1[[#This Row],[entradas]]-Tabela1[[#This Row],[saidas]]</f>
        <v/>
      </c>
      <c r="G29" s="4" t="n">
        <v>0</v>
      </c>
      <c r="H29" s="4" t="inlineStr">
        <is>
          <t>Todos</t>
        </is>
      </c>
    </row>
    <row r="30">
      <c r="A30" s="1">
        <f>A29+1</f>
        <v/>
      </c>
      <c r="B30" s="4" t="inlineStr">
        <is>
          <t>[130] Filtro de Óleo Mahle OX175D</t>
        </is>
      </c>
      <c r="C30" s="4" t="n">
        <v>1</v>
      </c>
      <c r="D30" s="4">
        <f>SUMIFS(controle!G:G,controle!I:I,Produtos!B30,controle!C:C,"E")</f>
        <v/>
      </c>
      <c r="E30" s="4">
        <f>SUMIFS(controle!G:G,controle!I:I,Produtos!B30,controle!C:C,"S")</f>
        <v/>
      </c>
      <c r="F30" s="4">
        <f>Tabela1[[#This Row],[estoque inicial]]+Tabela1[[#This Row],[entradas]]-Tabela1[[#This Row],[saidas]]</f>
        <v/>
      </c>
      <c r="G30" s="4" t="n">
        <v>0</v>
      </c>
      <c r="H30" s="4" t="inlineStr">
        <is>
          <t>Todos</t>
        </is>
      </c>
    </row>
    <row r="31">
      <c r="A31" s="1">
        <f>A30+1</f>
        <v/>
      </c>
      <c r="B31" s="4" t="inlineStr">
        <is>
          <t>[131] Filtro de Óleo Wega WO156</t>
        </is>
      </c>
      <c r="C31" s="4" t="n">
        <v>2</v>
      </c>
      <c r="D31" s="4">
        <f>SUMIFS(controle!G:G,controle!I:I,Produtos!B31,controle!C:C,"E")</f>
        <v/>
      </c>
      <c r="E31" s="4">
        <f>SUMIFS(controle!G:G,controle!I:I,Produtos!B31,controle!C:C,"S")</f>
        <v/>
      </c>
      <c r="F31" s="4">
        <f>Tabela1[[#This Row],[estoque inicial]]+Tabela1[[#This Row],[entradas]]-Tabela1[[#This Row],[saidas]]</f>
        <v/>
      </c>
      <c r="G31" s="4" t="n">
        <v>0</v>
      </c>
      <c r="H31" s="4" t="inlineStr">
        <is>
          <t>Todos</t>
        </is>
      </c>
    </row>
    <row r="32">
      <c r="A32" s="1">
        <f>A31+1</f>
        <v/>
      </c>
      <c r="B32" s="4" t="inlineStr">
        <is>
          <t>[132] Filtro de Óleo Wega JFOH00</t>
        </is>
      </c>
      <c r="C32" s="4" t="n">
        <v>0</v>
      </c>
      <c r="D32" s="4">
        <f>SUMIFS(controle!G:G,controle!I:I,Produtos!B32,controle!C:C,"E")</f>
        <v/>
      </c>
      <c r="E32" s="4">
        <f>SUMIFS(controle!G:G,controle!I:I,Produtos!B32,controle!C:C,"S")</f>
        <v/>
      </c>
      <c r="F32" s="4">
        <f>Tabela1[[#This Row],[estoque inicial]]+Tabela1[[#This Row],[entradas]]-Tabela1[[#This Row],[saidas]]</f>
        <v/>
      </c>
      <c r="G32" s="4" t="n">
        <v>0</v>
      </c>
      <c r="H32" s="4" t="inlineStr">
        <is>
          <t>Todos</t>
        </is>
      </c>
    </row>
    <row r="33">
      <c r="A33" s="1">
        <f>A32+1</f>
        <v/>
      </c>
      <c r="B33" s="4" t="inlineStr">
        <is>
          <t>[133] Filtro de Óleo Wega JFO0H01</t>
        </is>
      </c>
      <c r="C33" s="4" t="n">
        <v>3</v>
      </c>
      <c r="D33" s="4">
        <f>SUMIFS(controle!G:G,controle!I:I,Produtos!B33,controle!C:C,"E")</f>
        <v/>
      </c>
      <c r="E33" s="4">
        <f>SUMIFS(controle!G:G,controle!I:I,Produtos!B33,controle!C:C,"S")</f>
        <v/>
      </c>
      <c r="F33" s="4">
        <f>Tabela1[[#This Row],[estoque inicial]]+Tabela1[[#This Row],[entradas]]-Tabela1[[#This Row],[saidas]]</f>
        <v/>
      </c>
      <c r="G33" s="4" t="n">
        <v>0</v>
      </c>
      <c r="H33" s="4" t="inlineStr">
        <is>
          <t>Todos</t>
        </is>
      </c>
    </row>
    <row r="34">
      <c r="A34" s="1">
        <f>A33+1</f>
        <v/>
      </c>
      <c r="B34" s="4" t="inlineStr">
        <is>
          <t>[134] Filtro de Óleo Mahle OC100</t>
        </is>
      </c>
      <c r="C34" s="4" t="n">
        <v>0</v>
      </c>
      <c r="D34" s="4">
        <f>SUMIFS(controle!G:G,controle!I:I,Produtos!B34,controle!C:C,"E")</f>
        <v/>
      </c>
      <c r="E34" s="4">
        <f>SUMIFS(controle!G:G,controle!I:I,Produtos!B34,controle!C:C,"S")</f>
        <v/>
      </c>
      <c r="F34" s="4">
        <f>Tabela1[[#This Row],[estoque inicial]]+Tabela1[[#This Row],[entradas]]-Tabela1[[#This Row],[saidas]]</f>
        <v/>
      </c>
      <c r="G34" s="4" t="n">
        <v>0</v>
      </c>
      <c r="H34" s="4" t="inlineStr">
        <is>
          <t>Todos</t>
        </is>
      </c>
    </row>
    <row r="35">
      <c r="A35" s="1">
        <f>A34+1</f>
        <v/>
      </c>
      <c r="B35" s="4" t="inlineStr">
        <is>
          <t>[135] Filtro de Óleo Fram JFO0F03</t>
        </is>
      </c>
      <c r="C35" s="4" t="n">
        <v>2</v>
      </c>
      <c r="D35" s="4">
        <f>SUMIFS(controle!G:G,controle!I:I,Produtos!B35,controle!C:C,"E")</f>
        <v/>
      </c>
      <c r="E35" s="4">
        <f>SUMIFS(controle!G:G,controle!I:I,Produtos!B35,controle!C:C,"S")</f>
        <v/>
      </c>
      <c r="F35" s="4">
        <f>Tabela1[[#This Row],[estoque inicial]]+Tabela1[[#This Row],[entradas]]-Tabela1[[#This Row],[saidas]]</f>
        <v/>
      </c>
      <c r="G35" s="4" t="n">
        <v>0</v>
      </c>
      <c r="H35" s="4" t="inlineStr">
        <is>
          <t>Todos</t>
        </is>
      </c>
    </row>
    <row r="36">
      <c r="A36" s="1">
        <f>A35+1</f>
        <v/>
      </c>
      <c r="B36" s="4" t="inlineStr">
        <is>
          <t>[136] Filtro de Óleo Fram PH3614</t>
        </is>
      </c>
      <c r="C36" s="4" t="n">
        <v>1</v>
      </c>
      <c r="D36" s="4">
        <f>SUMIFS(controle!G:G,controle!I:I,Produtos!B36,controle!C:C,"E")</f>
        <v/>
      </c>
      <c r="E36" s="4">
        <f>SUMIFS(controle!G:G,controle!I:I,Produtos!B36,controle!C:C,"S")</f>
        <v/>
      </c>
      <c r="F36" s="4">
        <f>Tabela1[[#This Row],[estoque inicial]]+Tabela1[[#This Row],[entradas]]-Tabela1[[#This Row],[saidas]]</f>
        <v/>
      </c>
      <c r="G36" s="4" t="n">
        <v>0</v>
      </c>
      <c r="H36" s="4" t="inlineStr">
        <is>
          <t>Todos</t>
        </is>
      </c>
    </row>
    <row r="37">
      <c r="A37" s="1">
        <f>A36+1</f>
        <v/>
      </c>
      <c r="B37" s="4" t="inlineStr">
        <is>
          <t>[137] Filtro de Óleo Fram PH5566</t>
        </is>
      </c>
      <c r="C37" s="4" t="n">
        <v>2</v>
      </c>
      <c r="D37" s="4">
        <f>SUMIFS(controle!G:G,controle!I:I,Produtos!B37,controle!C:C,"E")</f>
        <v/>
      </c>
      <c r="E37" s="4">
        <f>SUMIFS(controle!G:G,controle!I:I,Produtos!B37,controle!C:C,"S")</f>
        <v/>
      </c>
      <c r="F37" s="4">
        <f>Tabela1[[#This Row],[estoque inicial]]+Tabela1[[#This Row],[entradas]]-Tabela1[[#This Row],[saidas]]</f>
        <v/>
      </c>
      <c r="G37" s="4" t="n">
        <v>0</v>
      </c>
      <c r="H37" s="4" t="inlineStr">
        <is>
          <t>Todos</t>
        </is>
      </c>
    </row>
    <row r="38">
      <c r="A38" s="1">
        <f>A37+1</f>
        <v/>
      </c>
      <c r="B38" s="4" t="inlineStr">
        <is>
          <t>[138] FILTRO DE ÓLEO PH3593A FRAM</t>
        </is>
      </c>
      <c r="C38" s="4" t="n">
        <v>3</v>
      </c>
      <c r="D38" s="4">
        <f>SUMIFS(controle!G:G,controle!I:I,Produtos!B38,controle!C:C,"E")</f>
        <v/>
      </c>
      <c r="E38" s="4">
        <f>SUMIFS(controle!G:G,controle!I:I,Produtos!B38,controle!C:C,"S")</f>
        <v/>
      </c>
      <c r="F38" s="4">
        <f>Tabela1[[#This Row],[estoque inicial]]+Tabela1[[#This Row],[entradas]]-Tabela1[[#This Row],[saidas]]</f>
        <v/>
      </c>
      <c r="G38" s="4" t="n">
        <v>0</v>
      </c>
      <c r="H38" s="4" t="inlineStr">
        <is>
          <t>Todos</t>
        </is>
      </c>
    </row>
    <row r="39">
      <c r="A39" s="1">
        <f>A38+1</f>
        <v/>
      </c>
      <c r="B39" s="4" t="inlineStr">
        <is>
          <t>[139] FILTRO DE ÓLEO OC205 MAHLE</t>
        </is>
      </c>
      <c r="C39" s="4" t="n">
        <v>1</v>
      </c>
      <c r="D39" s="4">
        <f>SUMIFS(controle!G:G,controle!I:I,Produtos!B39,controle!C:C,"E")</f>
        <v/>
      </c>
      <c r="E39" s="4">
        <f>SUMIFS(controle!G:G,controle!I:I,Produtos!B39,controle!C:C,"S")</f>
        <v/>
      </c>
      <c r="F39" s="4">
        <f>Tabela1[[#This Row],[estoque inicial]]+Tabela1[[#This Row],[entradas]]-Tabela1[[#This Row],[saidas]]</f>
        <v/>
      </c>
      <c r="G39" s="4" t="n">
        <v>0</v>
      </c>
      <c r="H39" s="4" t="inlineStr">
        <is>
          <t>Todos</t>
        </is>
      </c>
    </row>
    <row r="40">
      <c r="A40" s="1">
        <f>A39+1</f>
        <v/>
      </c>
      <c r="B40" s="4" t="inlineStr">
        <is>
          <t>[14] Lubrificante Semissitético Para Transmissão e Diferencial Maxon 75W80</t>
        </is>
      </c>
      <c r="C40" s="4">
        <f>24*2+17</f>
        <v/>
      </c>
      <c r="D40" s="4">
        <f>SUMIFS(controle!G:G,controle!I:I,Produtos!B40,controle!C:C,"E")</f>
        <v/>
      </c>
      <c r="E40" s="4">
        <f>SUMIFS(controle!G:G,controle!I:I,Produtos!B40,controle!C:C,"S")</f>
        <v/>
      </c>
      <c r="F40" s="4">
        <f>Tabela1[[#This Row],[estoque inicial]]+Tabela1[[#This Row],[entradas]]-Tabela1[[#This Row],[saidas]]</f>
        <v/>
      </c>
      <c r="G40" s="4" t="n">
        <v>0</v>
      </c>
      <c r="H40" s="4" t="inlineStr">
        <is>
          <t>Todos</t>
        </is>
      </c>
    </row>
    <row r="41">
      <c r="A41" s="1">
        <f>A40+1</f>
        <v/>
      </c>
      <c r="B41" s="4" t="inlineStr">
        <is>
          <t>[140] FILTRO DE ÓLEO OC504 MAHLE</t>
        </is>
      </c>
      <c r="C41" s="4" t="n">
        <v>6</v>
      </c>
      <c r="D41" s="4">
        <f>SUMIFS(controle!G:G,controle!I:I,Produtos!B41,controle!C:C,"E")</f>
        <v/>
      </c>
      <c r="E41" s="4">
        <f>SUMIFS(controle!G:G,controle!I:I,Produtos!B41,controle!C:C,"S")</f>
        <v/>
      </c>
      <c r="F41" s="4">
        <f>Tabela1[[#This Row],[estoque inicial]]+Tabela1[[#This Row],[entradas]]-Tabela1[[#This Row],[saidas]]</f>
        <v/>
      </c>
      <c r="G41" s="4" t="n">
        <v>0</v>
      </c>
      <c r="H41" s="4" t="inlineStr">
        <is>
          <t>Todos</t>
        </is>
      </c>
    </row>
    <row r="42">
      <c r="A42" s="1">
        <f>A41+1</f>
        <v/>
      </c>
      <c r="B42" s="4" t="inlineStr">
        <is>
          <t>[141] FILTRO DE ÓLEO OC506 MAHLE</t>
        </is>
      </c>
      <c r="C42" s="4" t="n">
        <v>4</v>
      </c>
      <c r="D42" s="4">
        <f>SUMIFS(controle!G:G,controle!I:I,Produtos!B42,controle!C:C,"E")</f>
        <v/>
      </c>
      <c r="E42" s="4">
        <f>SUMIFS(controle!G:G,controle!I:I,Produtos!B42,controle!C:C,"S")</f>
        <v/>
      </c>
      <c r="F42" s="4">
        <f>Tabela1[[#This Row],[estoque inicial]]+Tabela1[[#This Row],[entradas]]-Tabela1[[#This Row],[saidas]]</f>
        <v/>
      </c>
      <c r="G42" s="4" t="n">
        <v>0</v>
      </c>
      <c r="H42" s="4" t="inlineStr">
        <is>
          <t>Todos</t>
        </is>
      </c>
    </row>
    <row r="43">
      <c r="A43" s="1">
        <f>A42+1</f>
        <v/>
      </c>
      <c r="B43" s="4" t="inlineStr">
        <is>
          <t>[142] FILTRO DE ÓLEO OC600 MAHLE</t>
        </is>
      </c>
      <c r="C43" s="4" t="n">
        <v>3</v>
      </c>
      <c r="D43" s="4">
        <f>SUMIFS(controle!G:G,controle!I:I,Produtos!B43,controle!C:C,"E")</f>
        <v/>
      </c>
      <c r="E43" s="4">
        <f>SUMIFS(controle!G:G,controle!I:I,Produtos!B43,controle!C:C,"S")</f>
        <v/>
      </c>
      <c r="F43" s="4">
        <f>Tabela1[[#This Row],[estoque inicial]]+Tabela1[[#This Row],[entradas]]-Tabela1[[#This Row],[saidas]]</f>
        <v/>
      </c>
      <c r="G43" s="4" t="n">
        <v>0</v>
      </c>
      <c r="H43" s="4" t="inlineStr">
        <is>
          <t>Todos</t>
        </is>
      </c>
    </row>
    <row r="44">
      <c r="A44" s="1">
        <f>A43+1</f>
        <v/>
      </c>
      <c r="B44" s="4" t="inlineStr">
        <is>
          <t>[143] FILTRO DE ÓLEO OC522 MAHLE</t>
        </is>
      </c>
      <c r="C44" s="4" t="n">
        <v>4</v>
      </c>
      <c r="D44" s="4">
        <f>SUMIFS(controle!G:G,controle!I:I,Produtos!B44,controle!C:C,"E")</f>
        <v/>
      </c>
      <c r="E44" s="4">
        <f>SUMIFS(controle!G:G,controle!I:I,Produtos!B44,controle!C:C,"S")</f>
        <v/>
      </c>
      <c r="F44" s="4">
        <f>Tabela1[[#This Row],[estoque inicial]]+Tabela1[[#This Row],[entradas]]-Tabela1[[#This Row],[saidas]]</f>
        <v/>
      </c>
      <c r="G44" s="4" t="n">
        <v>0</v>
      </c>
      <c r="H44" s="4" t="inlineStr">
        <is>
          <t>Todos</t>
        </is>
      </c>
    </row>
    <row r="45">
      <c r="A45" s="1">
        <f>A44+1</f>
        <v/>
      </c>
      <c r="B45" s="4" t="inlineStr">
        <is>
          <t>[144] FILTRO DE ÓLEO PH10908 MIX 3/2-2 FRAM</t>
        </is>
      </c>
      <c r="C45" s="4" t="n">
        <v>1</v>
      </c>
      <c r="D45" s="4">
        <f>SUMIFS(controle!G:G,controle!I:I,Produtos!B45,controle!C:C,"E")</f>
        <v/>
      </c>
      <c r="E45" s="4">
        <f>SUMIFS(controle!G:G,controle!I:I,Produtos!B45,controle!C:C,"S")</f>
        <v/>
      </c>
      <c r="F45" s="4">
        <f>Tabela1[[#This Row],[estoque inicial]]+Tabela1[[#This Row],[entradas]]-Tabela1[[#This Row],[saidas]]</f>
        <v/>
      </c>
      <c r="G45" s="4" t="n">
        <v>0</v>
      </c>
      <c r="H45" s="4" t="inlineStr">
        <is>
          <t>Todos</t>
        </is>
      </c>
    </row>
    <row r="46">
      <c r="A46" s="1">
        <f>A45+1</f>
        <v/>
      </c>
      <c r="B46" s="4" t="inlineStr">
        <is>
          <t>[145] BATERIA MOURA M70KD</t>
        </is>
      </c>
      <c r="C46" s="4" t="n">
        <v>0</v>
      </c>
      <c r="D46" s="4">
        <f>SUMIFS(controle!G:G,controle!I:I,Produtos!B46,controle!C:C,"E")</f>
        <v/>
      </c>
      <c r="E46" s="4">
        <f>SUMIFS(controle!G:G,controle!I:I,Produtos!B46,controle!C:C,"S")</f>
        <v/>
      </c>
      <c r="F46" s="4">
        <f>Tabela1[[#This Row],[estoque inicial]]+Tabela1[[#This Row],[entradas]]-Tabela1[[#This Row],[saidas]]</f>
        <v/>
      </c>
      <c r="G46" s="4" t="n">
        <v>0</v>
      </c>
      <c r="H46" s="4" t="inlineStr">
        <is>
          <t>Todos</t>
        </is>
      </c>
    </row>
    <row r="47">
      <c r="A47" s="1">
        <f>A46+1</f>
        <v/>
      </c>
      <c r="B47" s="4" t="inlineStr">
        <is>
          <t>[146] BATERIA MOURA M60GD</t>
        </is>
      </c>
      <c r="C47" s="4" t="n">
        <v>6</v>
      </c>
      <c r="D47" s="4">
        <f>SUMIFS(controle!G:G,controle!I:I,Produtos!B47,controle!C:C,"E")</f>
        <v/>
      </c>
      <c r="E47" s="4">
        <f>SUMIFS(controle!G:G,controle!I:I,Produtos!B47,controle!C:C,"S")</f>
        <v/>
      </c>
      <c r="F47" s="4">
        <f>Tabela1[[#This Row],[estoque inicial]]+Tabela1[[#This Row],[entradas]]-Tabela1[[#This Row],[saidas]]</f>
        <v/>
      </c>
      <c r="G47" s="4" t="n">
        <v>0</v>
      </c>
      <c r="H47" s="4" t="inlineStr">
        <is>
          <t>Todos</t>
        </is>
      </c>
    </row>
    <row r="48">
      <c r="A48" s="1">
        <f>A47+1</f>
        <v/>
      </c>
      <c r="B48" s="4" t="inlineStr">
        <is>
          <t>[148] BATERIA MOURA MF60AD</t>
        </is>
      </c>
      <c r="C48" s="4" t="n">
        <v>2</v>
      </c>
      <c r="D48" s="4">
        <f>SUMIFS(controle!G:G,controle!I:I,Produtos!B48,controle!C:C,"E")</f>
        <v/>
      </c>
      <c r="E48" s="4">
        <f>SUMIFS(controle!G:G,controle!I:I,Produtos!B48,controle!C:C,"S")</f>
        <v/>
      </c>
      <c r="F48" s="4">
        <f>Tabela1[[#This Row],[estoque inicial]]+Tabela1[[#This Row],[entradas]]-Tabela1[[#This Row],[saidas]]</f>
        <v/>
      </c>
      <c r="G48" s="4" t="n">
        <v>0</v>
      </c>
      <c r="H48" s="4" t="inlineStr">
        <is>
          <t>Todos</t>
        </is>
      </c>
    </row>
    <row r="49">
      <c r="A49" s="1">
        <f>A48+1</f>
        <v/>
      </c>
      <c r="B49" s="4" t="inlineStr">
        <is>
          <t>[149] BATERIA MOURA M80RD</t>
        </is>
      </c>
      <c r="C49" s="4" t="n">
        <v>0</v>
      </c>
      <c r="D49" s="4">
        <f>SUMIFS(controle!G:G,controle!I:I,Produtos!B49,controle!C:C,"E")</f>
        <v/>
      </c>
      <c r="E49" s="4">
        <f>SUMIFS(controle!G:G,controle!I:I,Produtos!B49,controle!C:C,"S")</f>
        <v/>
      </c>
      <c r="F49" s="4">
        <f>Tabela1[[#This Row],[estoque inicial]]+Tabela1[[#This Row],[entradas]]-Tabela1[[#This Row],[saidas]]</f>
        <v/>
      </c>
      <c r="G49" s="4" t="n">
        <v>0</v>
      </c>
      <c r="H49" s="4" t="inlineStr">
        <is>
          <t>Todos</t>
        </is>
      </c>
    </row>
    <row r="50">
      <c r="A50" s="1">
        <f>A49+1</f>
        <v/>
      </c>
      <c r="B50" s="4" t="inlineStr">
        <is>
          <t>[15] Fluido Lubrificante Para Transmissão Automática e Sistemas de Direção Hidráulica ATF DEXRON III</t>
        </is>
      </c>
      <c r="C50" s="4">
        <f>24+24-2</f>
        <v/>
      </c>
      <c r="D50" s="4">
        <f>SUMIFS(controle!G:G,controle!I:I,Produtos!B50,controle!C:C,"E")</f>
        <v/>
      </c>
      <c r="E50" s="4">
        <f>SUMIFS(controle!G:G,controle!I:I,Produtos!B50,controle!C:C,"S")</f>
        <v/>
      </c>
      <c r="F50" s="4">
        <f>Tabela1[[#This Row],[estoque inicial]]+Tabela1[[#This Row],[entradas]]-Tabela1[[#This Row],[saidas]]</f>
        <v/>
      </c>
      <c r="G50" s="4" t="n">
        <v>0</v>
      </c>
      <c r="H50" s="4" t="inlineStr">
        <is>
          <t>Todos</t>
        </is>
      </c>
    </row>
    <row r="51">
      <c r="A51" s="1">
        <f>A50+1</f>
        <v/>
      </c>
      <c r="B51" s="4" t="inlineStr">
        <is>
          <t>[150] BATERIA MOURA M75LD</t>
        </is>
      </c>
      <c r="C51" s="4" t="n">
        <v>1</v>
      </c>
      <c r="D51" s="4">
        <f>SUMIFS(controle!G:G,controle!I:I,Produtos!B51,controle!C:C,"E")</f>
        <v/>
      </c>
      <c r="E51" s="4">
        <f>SUMIFS(controle!G:G,controle!I:I,Produtos!B51,controle!C:C,"S")</f>
        <v/>
      </c>
      <c r="F51" s="4">
        <f>Tabela1[[#This Row],[estoque inicial]]+Tabela1[[#This Row],[entradas]]-Tabela1[[#This Row],[saidas]]</f>
        <v/>
      </c>
      <c r="G51" s="4" t="n">
        <v>0</v>
      </c>
      <c r="H51" s="4" t="inlineStr">
        <is>
          <t>Todos</t>
        </is>
      </c>
    </row>
    <row r="52">
      <c r="A52" s="1">
        <f>A51+1</f>
        <v/>
      </c>
      <c r="B52" s="4" t="inlineStr">
        <is>
          <t>[151] BATERIA MOURA M60AD</t>
        </is>
      </c>
      <c r="C52" s="4" t="n">
        <v>4</v>
      </c>
      <c r="D52" s="4">
        <f>SUMIFS(controle!G:G,controle!I:I,Produtos!B52,controle!C:C,"E")</f>
        <v/>
      </c>
      <c r="E52" s="4">
        <f>SUMIFS(controle!G:G,controle!I:I,Produtos!B52,controle!C:C,"S")</f>
        <v/>
      </c>
      <c r="F52" s="4">
        <f>Tabela1[[#This Row],[estoque inicial]]+Tabela1[[#This Row],[entradas]]-Tabela1[[#This Row],[saidas]]</f>
        <v/>
      </c>
      <c r="G52" s="4" t="n">
        <v>0</v>
      </c>
      <c r="H52" s="4" t="inlineStr">
        <is>
          <t>Todos</t>
        </is>
      </c>
    </row>
    <row r="53">
      <c r="A53" s="1">
        <f>A52+1</f>
        <v/>
      </c>
      <c r="B53" s="4" t="inlineStr">
        <is>
          <t>[152] BATERIA MOURA M40SD</t>
        </is>
      </c>
      <c r="C53" s="4" t="n">
        <v>2</v>
      </c>
      <c r="D53" s="4">
        <f>SUMIFS(controle!G:G,controle!I:I,Produtos!B53,controle!C:C,"E")</f>
        <v/>
      </c>
      <c r="E53" s="4">
        <f>SUMIFS(controle!G:G,controle!I:I,Produtos!B53,controle!C:C,"S")</f>
        <v/>
      </c>
      <c r="F53" s="4">
        <f>Tabela1[[#This Row],[estoque inicial]]+Tabela1[[#This Row],[entradas]]-Tabela1[[#This Row],[saidas]]</f>
        <v/>
      </c>
      <c r="G53" s="4" t="n">
        <v>0</v>
      </c>
      <c r="H53" s="4" t="inlineStr">
        <is>
          <t>Todos</t>
        </is>
      </c>
    </row>
    <row r="54">
      <c r="A54" s="1">
        <f>A53+1</f>
        <v/>
      </c>
      <c r="B54" s="4" t="inlineStr">
        <is>
          <t>[153] BATERIA MOURA M48FD</t>
        </is>
      </c>
      <c r="C54" s="4" t="n">
        <v>5</v>
      </c>
      <c r="D54" s="4">
        <f>SUMIFS(controle!G:G,controle!I:I,Produtos!B54,controle!C:C,"E")</f>
        <v/>
      </c>
      <c r="E54" s="4">
        <f>SUMIFS(controle!G:G,controle!I:I,Produtos!B54,controle!C:C,"S")</f>
        <v/>
      </c>
      <c r="F54" s="4">
        <f>Tabela1[[#This Row],[estoque inicial]]+Tabela1[[#This Row],[entradas]]-Tabela1[[#This Row],[saidas]]</f>
        <v/>
      </c>
      <c r="G54" s="4" t="n">
        <v>0</v>
      </c>
      <c r="H54" s="4" t="inlineStr">
        <is>
          <t>Todos</t>
        </is>
      </c>
    </row>
    <row r="55">
      <c r="A55" s="1">
        <f>A54+1</f>
        <v/>
      </c>
      <c r="B55" s="4" t="inlineStr">
        <is>
          <t>[154] BATERIA MOURA M50ED</t>
        </is>
      </c>
      <c r="C55" s="4" t="n">
        <v>12</v>
      </c>
      <c r="D55" s="4">
        <f>SUMIFS(controle!G:G,controle!I:I,Produtos!B55,controle!C:C,"E")</f>
        <v/>
      </c>
      <c r="E55" s="4">
        <f>SUMIFS(controle!G:G,controle!I:I,Produtos!B55,controle!C:C,"S")</f>
        <v/>
      </c>
      <c r="F55" s="4">
        <f>Tabela1[[#This Row],[estoque inicial]]+Tabela1[[#This Row],[entradas]]-Tabela1[[#This Row],[saidas]]</f>
        <v/>
      </c>
      <c r="G55" s="4" t="n">
        <v>0</v>
      </c>
      <c r="H55" s="4" t="inlineStr">
        <is>
          <t>Todos</t>
        </is>
      </c>
    </row>
    <row r="56">
      <c r="A56" s="1">
        <f>A55+1</f>
        <v/>
      </c>
      <c r="B56" s="4" t="inlineStr">
        <is>
          <t>[155] FILTRO DE COMBUSTIVEL KL635 MAHLE</t>
        </is>
      </c>
      <c r="C56" s="4" t="n">
        <v>6</v>
      </c>
      <c r="D56" s="4">
        <f>SUMIFS(controle!G:G,controle!I:I,Produtos!B56,controle!C:C,"E")</f>
        <v/>
      </c>
      <c r="E56" s="4">
        <f>SUMIFS(controle!G:G,controle!I:I,Produtos!B56,controle!C:C,"S")</f>
        <v/>
      </c>
      <c r="F56" s="4">
        <f>Tabela1[[#This Row],[estoque inicial]]+Tabela1[[#This Row],[entradas]]-Tabela1[[#This Row],[saidas]]</f>
        <v/>
      </c>
      <c r="G56" s="4" t="n">
        <v>0</v>
      </c>
      <c r="H56" s="4" t="inlineStr">
        <is>
          <t>Todos</t>
        </is>
      </c>
    </row>
    <row r="57">
      <c r="A57" s="1">
        <f>A56+1</f>
        <v/>
      </c>
      <c r="B57" s="4" t="inlineStr">
        <is>
          <t>[156] FILTRO DE COMBUSTIVEL JFCF00 WEGA</t>
        </is>
      </c>
      <c r="C57" s="4" t="n">
        <v>1</v>
      </c>
      <c r="D57" s="4">
        <f>SUMIFS(controle!G:G,controle!I:I,Produtos!B57,controle!C:C,"E")</f>
        <v/>
      </c>
      <c r="E57" s="4">
        <f>SUMIFS(controle!G:G,controle!I:I,Produtos!B57,controle!C:C,"S")</f>
        <v/>
      </c>
      <c r="F57" s="4">
        <f>Tabela1[[#This Row],[estoque inicial]]+Tabela1[[#This Row],[entradas]]-Tabela1[[#This Row],[saidas]]</f>
        <v/>
      </c>
      <c r="G57" s="4" t="n">
        <v>0</v>
      </c>
      <c r="H57" s="4" t="inlineStr">
        <is>
          <t>Todos</t>
        </is>
      </c>
    </row>
    <row r="58">
      <c r="A58" s="1">
        <f>A57+1</f>
        <v/>
      </c>
      <c r="B58" s="4" t="inlineStr">
        <is>
          <t>[157] FILTRO DE COMBUSTIVEL G9889F FRAM</t>
        </is>
      </c>
      <c r="C58" s="4" t="n">
        <v>2</v>
      </c>
      <c r="D58" s="4">
        <f>SUMIFS(controle!G:G,controle!I:I,Produtos!B58,controle!C:C,"E")</f>
        <v/>
      </c>
      <c r="E58" s="4">
        <f>SUMIFS(controle!G:G,controle!I:I,Produtos!B58,controle!C:C,"S")</f>
        <v/>
      </c>
      <c r="F58" s="4">
        <f>Tabela1[[#This Row],[estoque inicial]]+Tabela1[[#This Row],[entradas]]-Tabela1[[#This Row],[saidas]]</f>
        <v/>
      </c>
      <c r="G58" s="4" t="n">
        <v>0</v>
      </c>
      <c r="H58" s="4" t="inlineStr">
        <is>
          <t>Todos</t>
        </is>
      </c>
    </row>
    <row r="59">
      <c r="A59" s="1">
        <f>A58+1</f>
        <v/>
      </c>
      <c r="B59" s="4" t="inlineStr">
        <is>
          <t>[158] FILTRO DE COMBUSTIVEL KL582 MAHLE</t>
        </is>
      </c>
      <c r="C59" s="4" t="n">
        <v>17</v>
      </c>
      <c r="D59" s="4">
        <f>SUMIFS(controle!G:G,controle!I:I,Produtos!B59,controle!C:C,"E")</f>
        <v/>
      </c>
      <c r="E59" s="4">
        <f>SUMIFS(controle!G:G,controle!I:I,Produtos!B59,controle!C:C,"S")</f>
        <v/>
      </c>
      <c r="F59" s="4">
        <f>Tabela1[[#This Row],[estoque inicial]]+Tabela1[[#This Row],[entradas]]-Tabela1[[#This Row],[saidas]]</f>
        <v/>
      </c>
      <c r="G59" s="4" t="n">
        <v>0</v>
      </c>
      <c r="H59" s="4" t="inlineStr">
        <is>
          <t>Todos</t>
        </is>
      </c>
    </row>
    <row r="60">
      <c r="A60" s="1">
        <f>A59+1</f>
        <v/>
      </c>
      <c r="B60" s="4" t="inlineStr">
        <is>
          <t>[159] FILTRO DE COMBUSTIVEL KL583 MAHLE</t>
        </is>
      </c>
      <c r="C60" s="4" t="n">
        <v>16</v>
      </c>
      <c r="D60" s="4">
        <f>SUMIFS(controle!G:G,controle!I:I,Produtos!B60,controle!C:C,"E")</f>
        <v/>
      </c>
      <c r="E60" s="4">
        <f>SUMIFS(controle!G:G,controle!I:I,Produtos!B60,controle!C:C,"S")</f>
        <v/>
      </c>
      <c r="F60" s="4">
        <f>Tabela1[[#This Row],[estoque inicial]]+Tabela1[[#This Row],[entradas]]-Tabela1[[#This Row],[saidas]]</f>
        <v/>
      </c>
      <c r="G60" s="4" t="n">
        <v>0</v>
      </c>
      <c r="H60" s="4" t="inlineStr">
        <is>
          <t>Todos</t>
        </is>
      </c>
    </row>
    <row r="61">
      <c r="A61" s="1">
        <f>A60+1</f>
        <v/>
      </c>
      <c r="B61" s="4" t="inlineStr">
        <is>
          <t>[16] Óleo Petronas Selenia Perform SAE 5W40 API SN PLUS</t>
        </is>
      </c>
      <c r="C61" s="4" t="n">
        <v>12</v>
      </c>
      <c r="D61" s="4">
        <f>SUMIFS(controle!G:G,controle!I:I,Produtos!B61,controle!C:C,"E")</f>
        <v/>
      </c>
      <c r="E61" s="4">
        <f>SUMIFS(controle!G:G,controle!I:I,Produtos!B61,controle!C:C,"S")</f>
        <v/>
      </c>
      <c r="F61" s="4">
        <f>Tabela1[[#This Row],[estoque inicial]]+Tabela1[[#This Row],[entradas]]-Tabela1[[#This Row],[saidas]]</f>
        <v/>
      </c>
      <c r="G61" s="4" t="n">
        <v>0</v>
      </c>
      <c r="H61" s="4" t="inlineStr">
        <is>
          <t>Todos</t>
        </is>
      </c>
    </row>
    <row r="62">
      <c r="A62" s="1">
        <f>A61+1</f>
        <v/>
      </c>
      <c r="B62" s="4" t="inlineStr">
        <is>
          <t>[160] FILTRO DE COMBUSTIVEL G5188 FRAM</t>
        </is>
      </c>
      <c r="C62" s="4" t="n">
        <v>1</v>
      </c>
      <c r="D62" s="4">
        <f>SUMIFS(controle!G:G,controle!I:I,Produtos!B62,controle!C:C,"E")</f>
        <v/>
      </c>
      <c r="E62" s="4">
        <f>SUMIFS(controle!G:G,controle!I:I,Produtos!B62,controle!C:C,"S")</f>
        <v/>
      </c>
      <c r="F62" s="4">
        <f>Tabela1[[#This Row],[estoque inicial]]+Tabela1[[#This Row],[entradas]]-Tabela1[[#This Row],[saidas]]</f>
        <v/>
      </c>
      <c r="G62" s="4" t="n">
        <v>0</v>
      </c>
      <c r="H62" s="4" t="inlineStr">
        <is>
          <t>Todos</t>
        </is>
      </c>
    </row>
    <row r="63">
      <c r="A63" s="1">
        <f>A62+1</f>
        <v/>
      </c>
      <c r="B63" s="4" t="inlineStr">
        <is>
          <t>[161] FILTRO DE COMBUSTIVEL KL420 MAHLE</t>
        </is>
      </c>
      <c r="C63" s="4" t="n">
        <v>4</v>
      </c>
      <c r="D63" s="4">
        <f>SUMIFS(controle!G:G,controle!I:I,Produtos!B63,controle!C:C,"E")</f>
        <v/>
      </c>
      <c r="E63" s="4">
        <f>SUMIFS(controle!G:G,controle!I:I,Produtos!B63,controle!C:C,"S")</f>
        <v/>
      </c>
      <c r="F63" s="4">
        <f>Tabela1[[#This Row],[estoque inicial]]+Tabela1[[#This Row],[entradas]]-Tabela1[[#This Row],[saidas]]</f>
        <v/>
      </c>
      <c r="G63" s="4" t="n">
        <v>0</v>
      </c>
      <c r="H63" s="4" t="inlineStr">
        <is>
          <t>Todos</t>
        </is>
      </c>
    </row>
    <row r="64">
      <c r="A64" s="1">
        <f>A63+1</f>
        <v/>
      </c>
      <c r="B64" s="4" t="inlineStr">
        <is>
          <t>[162] FILTRO DE COMBUSTIVEL G10226F FRAM</t>
        </is>
      </c>
      <c r="C64" s="4" t="n">
        <v>2</v>
      </c>
      <c r="D64" s="4">
        <f>SUMIFS(controle!G:G,controle!I:I,Produtos!B64,controle!C:C,"E")</f>
        <v/>
      </c>
      <c r="E64" s="4">
        <f>SUMIFS(controle!G:G,controle!I:I,Produtos!B64,controle!C:C,"S")</f>
        <v/>
      </c>
      <c r="F64" s="4">
        <f>Tabela1[[#This Row],[estoque inicial]]+Tabela1[[#This Row],[entradas]]-Tabela1[[#This Row],[saidas]]</f>
        <v/>
      </c>
      <c r="G64" s="4" t="n">
        <v>0</v>
      </c>
      <c r="H64" s="4" t="inlineStr">
        <is>
          <t>Todos</t>
        </is>
      </c>
    </row>
    <row r="65">
      <c r="A65" s="1">
        <f>A64+1</f>
        <v/>
      </c>
      <c r="B65" s="4" t="inlineStr">
        <is>
          <t>[163] ABRAÇADEIRA SEM FIM ZN 32X50X9</t>
        </is>
      </c>
      <c r="C65" s="4" t="n">
        <v>23</v>
      </c>
      <c r="D65" s="4">
        <f>SUMIFS(controle!G:G,controle!I:I,Produtos!B65,controle!C:C,"E")</f>
        <v/>
      </c>
      <c r="E65" s="4">
        <f>SUMIFS(controle!G:G,controle!I:I,Produtos!B65,controle!C:C,"S")</f>
        <v/>
      </c>
      <c r="F65" s="4">
        <f>Tabela1[[#This Row],[estoque inicial]]+Tabela1[[#This Row],[entradas]]-Tabela1[[#This Row],[saidas]]</f>
        <v/>
      </c>
      <c r="G65" s="4" t="n">
        <v>0</v>
      </c>
      <c r="H65" s="4" t="inlineStr">
        <is>
          <t>Todos</t>
        </is>
      </c>
    </row>
    <row r="66">
      <c r="A66" s="1">
        <f>A65+1</f>
        <v/>
      </c>
      <c r="B66" s="4" t="inlineStr">
        <is>
          <t>[164] ABRAÇADEIRA SEM FIM ZN 25X40X9</t>
        </is>
      </c>
      <c r="C66" s="4" t="n">
        <v>23</v>
      </c>
      <c r="D66" s="4">
        <f>SUMIFS(controle!G:G,controle!I:I,Produtos!B66,controle!C:C,"E")</f>
        <v/>
      </c>
      <c r="E66" s="4">
        <f>SUMIFS(controle!G:G,controle!I:I,Produtos!B66,controle!C:C,"S")</f>
        <v/>
      </c>
      <c r="F66" s="4">
        <f>Tabela1[[#This Row],[estoque inicial]]+Tabela1[[#This Row],[entradas]]-Tabela1[[#This Row],[saidas]]</f>
        <v/>
      </c>
      <c r="G66" s="4" t="n">
        <v>0</v>
      </c>
      <c r="H66" s="4" t="inlineStr">
        <is>
          <t>Todos</t>
        </is>
      </c>
    </row>
    <row r="67">
      <c r="A67" s="1">
        <f>A66+1</f>
        <v/>
      </c>
      <c r="B67" s="4" t="inlineStr">
        <is>
          <t>[165] ABRAÇADEIRA SEM FIM ZNB 12X22X9</t>
        </is>
      </c>
      <c r="C67" s="4" t="n">
        <v>24</v>
      </c>
      <c r="D67" s="4">
        <f>SUMIFS(controle!G:G,controle!I:I,Produtos!B67,controle!C:C,"E")</f>
        <v/>
      </c>
      <c r="E67" s="4">
        <f>SUMIFS(controle!G:G,controle!I:I,Produtos!B67,controle!C:C,"S")</f>
        <v/>
      </c>
      <c r="F67" s="4">
        <f>Tabela1[[#This Row],[estoque inicial]]+Tabela1[[#This Row],[entradas]]-Tabela1[[#This Row],[saidas]]</f>
        <v/>
      </c>
      <c r="G67" s="4" t="n">
        <v>0</v>
      </c>
      <c r="H67" s="4" t="inlineStr">
        <is>
          <t>Todos</t>
        </is>
      </c>
    </row>
    <row r="68">
      <c r="A68" s="1">
        <f>A67+1</f>
        <v/>
      </c>
      <c r="B68" s="4" t="inlineStr">
        <is>
          <t>[166] ABRAÇADEIRA SEM FIM ZN 10X16X9</t>
        </is>
      </c>
      <c r="C68" s="4" t="n">
        <v>24</v>
      </c>
      <c r="D68" s="4">
        <f>SUMIFS(controle!G:G,controle!I:I,Produtos!B68,controle!C:C,"E")</f>
        <v/>
      </c>
      <c r="E68" s="4">
        <f>SUMIFS(controle!G:G,controle!I:I,Produtos!B68,controle!C:C,"S")</f>
        <v/>
      </c>
      <c r="F68" s="4">
        <f>Tabela1[[#This Row],[estoque inicial]]+Tabela1[[#This Row],[entradas]]-Tabela1[[#This Row],[saidas]]</f>
        <v/>
      </c>
      <c r="G68" s="4" t="n">
        <v>0</v>
      </c>
      <c r="H68" s="4" t="inlineStr">
        <is>
          <t>Todos</t>
        </is>
      </c>
    </row>
    <row r="69">
      <c r="A69" s="1">
        <f>A68+1</f>
        <v/>
      </c>
      <c r="B69" s="4" t="inlineStr">
        <is>
          <t>[167] TRAVA ROSCA W77 WURTH</t>
        </is>
      </c>
      <c r="C69" s="4" t="n">
        <v>5</v>
      </c>
      <c r="D69" s="4">
        <f>SUMIFS(controle!G:G,controle!I:I,Produtos!B69,controle!C:C,"E")</f>
        <v/>
      </c>
      <c r="E69" s="4">
        <f>SUMIFS(controle!G:G,controle!I:I,Produtos!B69,controle!C:C,"S")</f>
        <v/>
      </c>
      <c r="F69" s="4">
        <f>Tabela1[[#This Row],[estoque inicial]]+Tabela1[[#This Row],[entradas]]-Tabela1[[#This Row],[saidas]]</f>
        <v/>
      </c>
      <c r="G69" s="4" t="n">
        <v>0</v>
      </c>
      <c r="H69" s="4" t="inlineStr">
        <is>
          <t>Todos</t>
        </is>
      </c>
    </row>
    <row r="70">
      <c r="A70" s="1">
        <f>A69+1</f>
        <v/>
      </c>
      <c r="B70" s="4" t="inlineStr">
        <is>
          <t>[168] ARRUELA VED ALUMINIO 14.0X20.0 X1.5MM</t>
        </is>
      </c>
      <c r="C70" s="4" t="n">
        <v>50</v>
      </c>
      <c r="D70" s="4">
        <f>SUMIFS(controle!G:G,controle!I:I,Produtos!B70,controle!C:C,"E")</f>
        <v/>
      </c>
      <c r="E70" s="4">
        <f>SUMIFS(controle!G:G,controle!I:I,Produtos!B70,controle!C:C,"S")</f>
        <v/>
      </c>
      <c r="F70" s="4">
        <f>Tabela1[[#This Row],[estoque inicial]]+Tabela1[[#This Row],[entradas]]-Tabela1[[#This Row],[saidas]]</f>
        <v/>
      </c>
      <c r="G70" s="4" t="n">
        <v>0</v>
      </c>
      <c r="H70" s="4" t="inlineStr">
        <is>
          <t>Todos</t>
        </is>
      </c>
    </row>
    <row r="71">
      <c r="A71" s="1">
        <f>A70+1</f>
        <v/>
      </c>
      <c r="B71" s="4" t="inlineStr">
        <is>
          <t>[169] VERNIZ DE MOTOR WURTH 1L</t>
        </is>
      </c>
      <c r="C71" s="4" t="n">
        <v>1</v>
      </c>
      <c r="D71" s="4">
        <f>SUMIFS(controle!G:G,controle!I:I,Produtos!B71,controle!C:C,"E")</f>
        <v/>
      </c>
      <c r="E71" s="4">
        <f>SUMIFS(controle!G:G,controle!I:I,Produtos!B71,controle!C:C,"S")</f>
        <v/>
      </c>
      <c r="F71" s="4">
        <f>Tabela1[[#This Row],[estoque inicial]]+Tabela1[[#This Row],[entradas]]-Tabela1[[#This Row],[saidas]]</f>
        <v/>
      </c>
      <c r="G71" s="4" t="n">
        <v>0</v>
      </c>
      <c r="H71" s="4" t="inlineStr">
        <is>
          <t>Todos</t>
        </is>
      </c>
    </row>
    <row r="72">
      <c r="A72" s="1">
        <f>A71+1</f>
        <v/>
      </c>
      <c r="B72" s="4" t="inlineStr">
        <is>
          <t>[17] Óleo de Motor Volkswagen Maxi Perfomace SAE 5W40</t>
        </is>
      </c>
      <c r="C72" s="4" t="n">
        <v>7</v>
      </c>
      <c r="D72" s="4">
        <f>SUMIFS(controle!G:G,controle!I:I,Produtos!B72,controle!C:C,"E")</f>
        <v/>
      </c>
      <c r="E72" s="4">
        <f>SUMIFS(controle!G:G,controle!I:I,Produtos!B72,controle!C:C,"S")</f>
        <v/>
      </c>
      <c r="F72" s="4">
        <f>Tabela1[[#This Row],[estoque inicial]]+Tabela1[[#This Row],[entradas]]-Tabela1[[#This Row],[saidas]]</f>
        <v/>
      </c>
      <c r="G72" s="4" t="n">
        <v>0</v>
      </c>
      <c r="H72" s="4" t="inlineStr">
        <is>
          <t>Todos</t>
        </is>
      </c>
    </row>
    <row r="73">
      <c r="A73" s="1">
        <f>A72+1</f>
        <v/>
      </c>
      <c r="B73" s="4" t="inlineStr">
        <is>
          <t>[170] EMISSOR DE COMBUSTIVEL FORD D3B5-9A299-AD</t>
        </is>
      </c>
      <c r="C73" s="4" t="n">
        <v>6</v>
      </c>
      <c r="D73" s="4">
        <f>SUMIFS(controle!G:G,controle!I:I,Produtos!B73,controle!C:C,"E")</f>
        <v/>
      </c>
      <c r="E73" s="4">
        <f>SUMIFS(controle!G:G,controle!I:I,Produtos!B73,controle!C:C,"S")</f>
        <v/>
      </c>
      <c r="F73" s="4">
        <f>Tabela1[[#This Row],[estoque inicial]]+Tabela1[[#This Row],[entradas]]-Tabela1[[#This Row],[saidas]]</f>
        <v/>
      </c>
      <c r="G73" s="4" t="n">
        <v>0</v>
      </c>
      <c r="H73" s="4" t="inlineStr">
        <is>
          <t>Todos</t>
        </is>
      </c>
    </row>
    <row r="74">
      <c r="A74" s="1">
        <f>A73+1</f>
        <v/>
      </c>
      <c r="B74" s="4" t="inlineStr">
        <is>
          <t>[171] SENSOR DE COMBUSTIVEL TSA</t>
        </is>
      </c>
      <c r="C74" s="4" t="n">
        <v>1</v>
      </c>
      <c r="D74" s="4">
        <f>SUMIFS(controle!G:G,controle!I:I,Produtos!B74,controle!C:C,"E")</f>
        <v/>
      </c>
      <c r="E74" s="4">
        <f>SUMIFS(controle!G:G,controle!I:I,Produtos!B74,controle!C:C,"S")</f>
        <v/>
      </c>
      <c r="F74" s="4">
        <f>Tabela1[[#This Row],[estoque inicial]]+Tabela1[[#This Row],[entradas]]-Tabela1[[#This Row],[saidas]]</f>
        <v/>
      </c>
      <c r="G74" s="4" t="n">
        <v>0</v>
      </c>
      <c r="H74" s="4" t="inlineStr">
        <is>
          <t>Todos</t>
        </is>
      </c>
    </row>
    <row r="75">
      <c r="A75" s="1">
        <f>A74+1</f>
        <v/>
      </c>
      <c r="B75" s="4" t="inlineStr">
        <is>
          <t>[172] BOMBA DE COMBUSTIVEL EUROTEAM</t>
        </is>
      </c>
      <c r="C75" s="4" t="n">
        <v>1</v>
      </c>
      <c r="D75" s="4">
        <f>SUMIFS(controle!G:G,controle!I:I,Produtos!B75,controle!C:C,"E")</f>
        <v/>
      </c>
      <c r="E75" s="4">
        <f>SUMIFS(controle!G:G,controle!I:I,Produtos!B75,controle!C:C,"S")</f>
        <v/>
      </c>
      <c r="F75" s="4">
        <f>Tabela1[[#This Row],[estoque inicial]]+Tabela1[[#This Row],[entradas]]-Tabela1[[#This Row],[saidas]]</f>
        <v/>
      </c>
      <c r="G75" s="4" t="n">
        <v>0</v>
      </c>
      <c r="H75" s="4" t="inlineStr">
        <is>
          <t>Todos</t>
        </is>
      </c>
    </row>
    <row r="76">
      <c r="A76" s="1">
        <f>A75+1</f>
        <v/>
      </c>
      <c r="B76" s="4" t="inlineStr">
        <is>
          <t>[173] SENSOR DE COMBUSTIVEL BOSCH</t>
        </is>
      </c>
      <c r="C76" s="4" t="n">
        <v>1</v>
      </c>
      <c r="D76" s="4">
        <f>SUMIFS(controle!G:G,controle!I:I,Produtos!B76,controle!C:C,"E")</f>
        <v/>
      </c>
      <c r="E76" s="4">
        <f>SUMIFS(controle!G:G,controle!I:I,Produtos!B76,controle!C:C,"S")</f>
        <v/>
      </c>
      <c r="F76" s="4">
        <f>Tabela1[[#This Row],[estoque inicial]]+Tabela1[[#This Row],[entradas]]-Tabela1[[#This Row],[saidas]]</f>
        <v/>
      </c>
      <c r="G76" s="4" t="n">
        <v>0</v>
      </c>
      <c r="H76" s="4" t="inlineStr">
        <is>
          <t>Todos</t>
        </is>
      </c>
    </row>
    <row r="77">
      <c r="A77" s="1">
        <f>A76+1</f>
        <v/>
      </c>
      <c r="B77" s="4" t="inlineStr">
        <is>
          <t>[174] ANEL DO BUJÃO NISSAN</t>
        </is>
      </c>
      <c r="C77" s="4" t="n">
        <v>63</v>
      </c>
      <c r="D77" s="4">
        <f>SUMIFS(controle!G:G,controle!I:I,Produtos!B77,controle!C:C,"E")</f>
        <v/>
      </c>
      <c r="E77" s="4">
        <f>SUMIFS(controle!G:G,controle!I:I,Produtos!B77,controle!C:C,"S")</f>
        <v/>
      </c>
      <c r="F77" s="4">
        <f>Tabela1[[#This Row],[estoque inicial]]+Tabela1[[#This Row],[entradas]]-Tabela1[[#This Row],[saidas]]</f>
        <v/>
      </c>
      <c r="G77" s="4" t="n">
        <v>0</v>
      </c>
      <c r="H77" s="4" t="inlineStr">
        <is>
          <t>Todos</t>
        </is>
      </c>
    </row>
    <row r="78">
      <c r="A78" s="1">
        <f>A77+1</f>
        <v/>
      </c>
      <c r="B78" s="4" t="inlineStr">
        <is>
          <t>[175] PRESILHA 15.3</t>
        </is>
      </c>
      <c r="C78" s="4" t="n">
        <v>3</v>
      </c>
      <c r="D78" s="4">
        <f>SUMIFS(controle!G:G,controle!I:I,Produtos!B78,controle!C:C,"E")</f>
        <v/>
      </c>
      <c r="E78" s="4">
        <f>SUMIFS(controle!G:G,controle!I:I,Produtos!B78,controle!C:C,"S")</f>
        <v/>
      </c>
      <c r="F78" s="4">
        <f>Tabela1[[#This Row],[estoque inicial]]+Tabela1[[#This Row],[entradas]]-Tabela1[[#This Row],[saidas]]</f>
        <v/>
      </c>
      <c r="G78" s="4" t="n">
        <v>0</v>
      </c>
      <c r="H78" s="4" t="inlineStr">
        <is>
          <t>Todos</t>
        </is>
      </c>
    </row>
    <row r="79">
      <c r="A79" s="1">
        <f>A78+1</f>
        <v/>
      </c>
      <c r="B79" s="4" t="inlineStr">
        <is>
          <t>[176] PRESILHA 11.9</t>
        </is>
      </c>
      <c r="C79" s="4" t="n">
        <v>6</v>
      </c>
      <c r="D79" s="4">
        <f>SUMIFS(controle!G:G,controle!I:I,Produtos!B79,controle!C:C,"E")</f>
        <v/>
      </c>
      <c r="E79" s="4">
        <f>SUMIFS(controle!G:G,controle!I:I,Produtos!B79,controle!C:C,"S")</f>
        <v/>
      </c>
      <c r="F79" s="4">
        <f>Tabela1[[#This Row],[estoque inicial]]+Tabela1[[#This Row],[entradas]]-Tabela1[[#This Row],[saidas]]</f>
        <v/>
      </c>
      <c r="G79" s="4" t="n">
        <v>0</v>
      </c>
      <c r="H79" s="4" t="inlineStr">
        <is>
          <t>Todos</t>
        </is>
      </c>
    </row>
    <row r="80">
      <c r="A80" s="1">
        <f>A79+1</f>
        <v/>
      </c>
      <c r="B80" s="4" t="inlineStr">
        <is>
          <t>[177] PRESILHA 11.3</t>
        </is>
      </c>
      <c r="C80" s="4" t="n">
        <v>2</v>
      </c>
      <c r="D80" s="4">
        <f>SUMIFS(controle!G:G,controle!I:I,Produtos!B80,controle!C:C,"E")</f>
        <v/>
      </c>
      <c r="E80" s="4">
        <f>SUMIFS(controle!G:G,controle!I:I,Produtos!B80,controle!C:C,"S")</f>
        <v/>
      </c>
      <c r="F80" s="4">
        <f>Tabela1[[#This Row],[estoque inicial]]+Tabela1[[#This Row],[entradas]]-Tabela1[[#This Row],[saidas]]</f>
        <v/>
      </c>
      <c r="G80" s="4" t="n">
        <v>0</v>
      </c>
      <c r="H80" s="4" t="inlineStr">
        <is>
          <t>Todos</t>
        </is>
      </c>
    </row>
    <row r="81">
      <c r="A81" s="1">
        <f>A80+1</f>
        <v/>
      </c>
      <c r="B81" s="4" t="inlineStr">
        <is>
          <t>[178] PRESILHA 13.3</t>
        </is>
      </c>
      <c r="C81" s="4" t="n">
        <v>1</v>
      </c>
      <c r="D81" s="4">
        <f>SUMIFS(controle!G:G,controle!I:I,Produtos!B81,controle!C:C,"E")</f>
        <v/>
      </c>
      <c r="E81" s="4">
        <f>SUMIFS(controle!G:G,controle!I:I,Produtos!B81,controle!C:C,"S")</f>
        <v/>
      </c>
      <c r="F81" s="4">
        <f>Tabela1[[#This Row],[estoque inicial]]+Tabela1[[#This Row],[entradas]]-Tabela1[[#This Row],[saidas]]</f>
        <v/>
      </c>
      <c r="G81" s="4" t="n">
        <v>0</v>
      </c>
      <c r="H81" s="4" t="inlineStr">
        <is>
          <t>Todos</t>
        </is>
      </c>
    </row>
    <row r="82">
      <c r="A82" s="1">
        <f>A81+1</f>
        <v/>
      </c>
      <c r="B82" s="4" t="inlineStr">
        <is>
          <t>[179] PRESILHA 14.8</t>
        </is>
      </c>
      <c r="C82" s="4" t="n">
        <v>1</v>
      </c>
      <c r="D82" s="4">
        <f>SUMIFS(controle!G:G,controle!I:I,Produtos!B82,controle!C:C,"E")</f>
        <v/>
      </c>
      <c r="E82" s="4">
        <f>SUMIFS(controle!G:G,controle!I:I,Produtos!B82,controle!C:C,"S")</f>
        <v/>
      </c>
      <c r="F82" s="4">
        <f>Tabela1[[#This Row],[estoque inicial]]+Tabela1[[#This Row],[entradas]]-Tabela1[[#This Row],[saidas]]</f>
        <v/>
      </c>
      <c r="G82" s="4" t="n">
        <v>0</v>
      </c>
      <c r="H82" s="4" t="inlineStr">
        <is>
          <t>Todos</t>
        </is>
      </c>
    </row>
    <row r="83">
      <c r="A83" s="1">
        <f>A82+1</f>
        <v/>
      </c>
      <c r="B83" s="4" t="inlineStr">
        <is>
          <t>[18] Óleo Para Motor Synthetic Motocraft 5W20</t>
        </is>
      </c>
      <c r="C83" s="4" t="n">
        <v>48</v>
      </c>
      <c r="D83" s="4">
        <f>SUMIFS(controle!G:G,controle!I:I,Produtos!B83,controle!C:C,"E")</f>
        <v/>
      </c>
      <c r="E83" s="4">
        <f>SUMIFS(controle!G:G,controle!I:I,Produtos!B83,controle!C:C,"S")</f>
        <v/>
      </c>
      <c r="F83" s="4">
        <f>Tabela1[[#This Row],[estoque inicial]]+Tabela1[[#This Row],[entradas]]-Tabela1[[#This Row],[saidas]]</f>
        <v/>
      </c>
      <c r="G83" s="4" t="n">
        <v>0</v>
      </c>
      <c r="H83" s="4" t="inlineStr">
        <is>
          <t>Todos</t>
        </is>
      </c>
    </row>
    <row r="84">
      <c r="A84" s="1">
        <f>A83+1</f>
        <v/>
      </c>
      <c r="B84" s="4" t="inlineStr">
        <is>
          <t>[180] PRESILHA 14.5</t>
        </is>
      </c>
      <c r="C84" s="4" t="n">
        <v>1</v>
      </c>
      <c r="D84" s="4">
        <f>SUMIFS(controle!G:G,controle!I:I,Produtos!B84,controle!C:C,"E")</f>
        <v/>
      </c>
      <c r="E84" s="4">
        <f>SUMIFS(controle!G:G,controle!I:I,Produtos!B84,controle!C:C,"S")</f>
        <v/>
      </c>
      <c r="F84" s="4">
        <f>Tabela1[[#This Row],[estoque inicial]]+Tabela1[[#This Row],[entradas]]-Tabela1[[#This Row],[saidas]]</f>
        <v/>
      </c>
      <c r="G84" s="4" t="n">
        <v>0</v>
      </c>
      <c r="H84" s="4" t="inlineStr">
        <is>
          <t>Todos</t>
        </is>
      </c>
    </row>
    <row r="85">
      <c r="A85" s="1">
        <f>A84+1</f>
        <v/>
      </c>
      <c r="B85" s="4" t="inlineStr">
        <is>
          <t>[181] PRESILHA 12.3</t>
        </is>
      </c>
      <c r="C85" s="4" t="n">
        <v>1</v>
      </c>
      <c r="D85" s="4">
        <f>SUMIFS(controle!G:G,controle!I:I,Produtos!B85,controle!C:C,"E")</f>
        <v/>
      </c>
      <c r="E85" s="4">
        <f>SUMIFS(controle!G:G,controle!I:I,Produtos!B85,controle!C:C,"S")</f>
        <v/>
      </c>
      <c r="F85" s="4">
        <f>Tabela1[[#This Row],[estoque inicial]]+Tabela1[[#This Row],[entradas]]-Tabela1[[#This Row],[saidas]]</f>
        <v/>
      </c>
      <c r="G85" s="4" t="n">
        <v>0</v>
      </c>
      <c r="H85" s="4" t="inlineStr">
        <is>
          <t>Todos</t>
        </is>
      </c>
    </row>
    <row r="86">
      <c r="A86" s="1">
        <f>A85+1</f>
        <v/>
      </c>
      <c r="B86" s="4" t="inlineStr">
        <is>
          <t>[182] JOINT 16X24 - 15</t>
        </is>
      </c>
      <c r="C86" s="4" t="n">
        <v>15</v>
      </c>
      <c r="D86" s="4">
        <f>SUMIFS(controle!G:G,controle!I:I,Produtos!B86,controle!C:C,"E")</f>
        <v/>
      </c>
      <c r="E86" s="4">
        <f>SUMIFS(controle!G:G,controle!I:I,Produtos!B86,controle!C:C,"S")</f>
        <v/>
      </c>
      <c r="F86" s="4">
        <f>Tabela1[[#This Row],[estoque inicial]]+Tabela1[[#This Row],[entradas]]-Tabela1[[#This Row],[saidas]]</f>
        <v/>
      </c>
      <c r="G86" s="4" t="n">
        <v>0</v>
      </c>
      <c r="H86" s="4" t="inlineStr">
        <is>
          <t>Todos</t>
        </is>
      </c>
    </row>
    <row r="87">
      <c r="A87" s="1">
        <f>A86+1</f>
        <v/>
      </c>
      <c r="B87" s="4" t="inlineStr">
        <is>
          <t>[183] ANEL DE VEDAÇÃO BORRACHA</t>
        </is>
      </c>
      <c r="C87" s="4" t="n">
        <v>27</v>
      </c>
      <c r="D87" s="4">
        <f>SUMIFS(controle!G:G,controle!I:I,Produtos!B87,controle!C:C,"E")</f>
        <v/>
      </c>
      <c r="E87" s="4">
        <f>SUMIFS(controle!G:G,controle!I:I,Produtos!B87,controle!C:C,"S")</f>
        <v/>
      </c>
      <c r="F87" s="4">
        <f>Tabela1[[#This Row],[estoque inicial]]+Tabela1[[#This Row],[entradas]]-Tabela1[[#This Row],[saidas]]</f>
        <v/>
      </c>
      <c r="G87" s="4" t="n">
        <v>0</v>
      </c>
      <c r="H87" s="4" t="inlineStr">
        <is>
          <t>Todos</t>
        </is>
      </c>
    </row>
    <row r="88">
      <c r="A88" s="1">
        <f>A87+1</f>
        <v/>
      </c>
      <c r="B88" s="4" t="inlineStr">
        <is>
          <t>[184] ANEL DO BUJÃO AZUL</t>
        </is>
      </c>
      <c r="C88" s="4" t="n">
        <v>10</v>
      </c>
      <c r="D88" s="4">
        <f>SUMIFS(controle!G:G,controle!I:I,Produtos!B88,controle!C:C,"E")</f>
        <v/>
      </c>
      <c r="E88" s="4">
        <f>SUMIFS(controle!G:G,controle!I:I,Produtos!B88,controle!C:C,"S")</f>
        <v/>
      </c>
      <c r="F88" s="4">
        <f>Tabela1[[#This Row],[estoque inicial]]+Tabela1[[#This Row],[entradas]]-Tabela1[[#This Row],[saidas]]</f>
        <v/>
      </c>
      <c r="G88" s="4" t="n">
        <v>0</v>
      </c>
      <c r="H88" s="4" t="inlineStr">
        <is>
          <t>Todos</t>
        </is>
      </c>
    </row>
    <row r="89">
      <c r="A89" s="1">
        <f>A88+1</f>
        <v/>
      </c>
      <c r="B89" s="4" t="inlineStr">
        <is>
          <t>[185] ANEL DO BUJÃO CHEVROLET</t>
        </is>
      </c>
      <c r="C89" s="4" t="n">
        <v>32</v>
      </c>
      <c r="D89" s="4">
        <f>SUMIFS(controle!G:G,controle!I:I,Produtos!B89,controle!C:C,"E")</f>
        <v/>
      </c>
      <c r="E89" s="4">
        <f>SUMIFS(controle!G:G,controle!I:I,Produtos!B89,controle!C:C,"S")</f>
        <v/>
      </c>
      <c r="F89" s="4">
        <f>Tabela1[[#This Row],[estoque inicial]]+Tabela1[[#This Row],[entradas]]-Tabela1[[#This Row],[saidas]]</f>
        <v/>
      </c>
      <c r="G89" s="4" t="n">
        <v>0</v>
      </c>
      <c r="H89" s="4" t="inlineStr">
        <is>
          <t>Todos</t>
        </is>
      </c>
    </row>
    <row r="90">
      <c r="A90" s="1">
        <f>A89+1</f>
        <v/>
      </c>
      <c r="B90" s="4" t="inlineStr">
        <is>
          <t>[186] ANEL DO BUJÃO FIAT</t>
        </is>
      </c>
      <c r="C90" s="4" t="n">
        <v>10</v>
      </c>
      <c r="D90" s="4">
        <f>SUMIFS(controle!G:G,controle!I:I,Produtos!B90,controle!C:C,"E")</f>
        <v/>
      </c>
      <c r="E90" s="4">
        <f>SUMIFS(controle!G:G,controle!I:I,Produtos!B90,controle!C:C,"S")</f>
        <v/>
      </c>
      <c r="F90" s="4">
        <f>Tabela1[[#This Row],[estoque inicial]]+Tabela1[[#This Row],[entradas]]-Tabela1[[#This Row],[saidas]]</f>
        <v/>
      </c>
      <c r="G90" s="4" t="n">
        <v>0</v>
      </c>
      <c r="H90" s="4" t="inlineStr">
        <is>
          <t>Todos</t>
        </is>
      </c>
    </row>
    <row r="91">
      <c r="A91" s="1">
        <f>A90+1</f>
        <v/>
      </c>
      <c r="B91" s="4" t="inlineStr">
        <is>
          <t>[187] ANEL DO BUJÃO PEUGEOT</t>
        </is>
      </c>
      <c r="C91" s="4" t="n">
        <v>5</v>
      </c>
      <c r="D91" s="4">
        <f>SUMIFS(controle!G:G,controle!I:I,Produtos!B91,controle!C:C,"E")</f>
        <v/>
      </c>
      <c r="E91" s="4">
        <f>SUMIFS(controle!G:G,controle!I:I,Produtos!B91,controle!C:C,"S")</f>
        <v/>
      </c>
      <c r="F91" s="4">
        <f>Tabela1[[#This Row],[estoque inicial]]+Tabela1[[#This Row],[entradas]]-Tabela1[[#This Row],[saidas]]</f>
        <v/>
      </c>
      <c r="G91" s="4" t="n">
        <v>0</v>
      </c>
      <c r="H91" s="4" t="inlineStr">
        <is>
          <t>Todos</t>
        </is>
      </c>
    </row>
    <row r="92">
      <c r="A92" s="1">
        <f>A91+1</f>
        <v/>
      </c>
      <c r="B92" s="4" t="inlineStr">
        <is>
          <t>[188] ANEL DO BUJÃO RENAULT</t>
        </is>
      </c>
      <c r="C92" s="4" t="n">
        <v>6</v>
      </c>
      <c r="D92" s="4">
        <f>SUMIFS(controle!G:G,controle!I:I,Produtos!B92,controle!C:C,"E")</f>
        <v/>
      </c>
      <c r="E92" s="4">
        <f>SUMIFS(controle!G:G,controle!I:I,Produtos!B92,controle!C:C,"S")</f>
        <v/>
      </c>
      <c r="F92" s="4">
        <f>Tabela1[[#This Row],[estoque inicial]]+Tabela1[[#This Row],[entradas]]-Tabela1[[#This Row],[saidas]]</f>
        <v/>
      </c>
      <c r="G92" s="4" t="n">
        <v>0</v>
      </c>
      <c r="H92" s="4" t="inlineStr">
        <is>
          <t>Todos</t>
        </is>
      </c>
    </row>
    <row r="93">
      <c r="A93" s="1">
        <f>A92+1</f>
        <v/>
      </c>
      <c r="B93" s="4" t="inlineStr">
        <is>
          <t>[189] ANEL DO BUJÃO FORD</t>
        </is>
      </c>
      <c r="C93" s="4" t="n">
        <v>5</v>
      </c>
      <c r="D93" s="4">
        <f>SUMIFS(controle!G:G,controle!I:I,Produtos!B93,controle!C:C,"E")</f>
        <v/>
      </c>
      <c r="E93" s="4">
        <f>SUMIFS(controle!G:G,controle!I:I,Produtos!B93,controle!C:C,"S")</f>
        <v/>
      </c>
      <c r="F93" s="4">
        <f>Tabela1[[#This Row],[estoque inicial]]+Tabela1[[#This Row],[entradas]]-Tabela1[[#This Row],[saidas]]</f>
        <v/>
      </c>
      <c r="G93" s="4" t="n">
        <v>0</v>
      </c>
      <c r="H93" s="4" t="inlineStr">
        <is>
          <t>Todos</t>
        </is>
      </c>
    </row>
    <row r="94">
      <c r="A94" s="1">
        <f>A93+1</f>
        <v/>
      </c>
      <c r="B94" s="4" t="inlineStr">
        <is>
          <t>[19] Óleo Para Motor Petronas Syntium 1000 10W40</t>
        </is>
      </c>
      <c r="C94" s="4">
        <f>24+29</f>
        <v/>
      </c>
      <c r="D94" s="4">
        <f>SUMIFS(controle!G:G,controle!I:I,Produtos!B94,controle!C:C,"E")</f>
        <v/>
      </c>
      <c r="E94" s="4">
        <f>SUMIFS(controle!G:G,controle!I:I,Produtos!B94,controle!C:C,"S")</f>
        <v/>
      </c>
      <c r="F94" s="4">
        <f>Tabela1[[#This Row],[estoque inicial]]+Tabela1[[#This Row],[entradas]]-Tabela1[[#This Row],[saidas]]</f>
        <v/>
      </c>
      <c r="G94" s="4" t="n">
        <v>0</v>
      </c>
      <c r="H94" s="4" t="inlineStr">
        <is>
          <t>Todos</t>
        </is>
      </c>
    </row>
    <row r="95">
      <c r="A95" s="1">
        <f>A94+1</f>
        <v/>
      </c>
      <c r="B95" s="4" t="inlineStr">
        <is>
          <t>[190] ANEL DO BUJÃO HONDA</t>
        </is>
      </c>
      <c r="C95" s="4" t="n">
        <v>5</v>
      </c>
      <c r="D95" s="4">
        <f>SUMIFS(controle!G:G,controle!I:I,Produtos!B95,controle!C:C,"E")</f>
        <v/>
      </c>
      <c r="E95" s="4">
        <f>SUMIFS(controle!G:G,controle!I:I,Produtos!B95,controle!C:C,"S")</f>
        <v/>
      </c>
      <c r="F95" s="4">
        <f>Tabela1[[#This Row],[estoque inicial]]+Tabela1[[#This Row],[entradas]]-Tabela1[[#This Row],[saidas]]</f>
        <v/>
      </c>
      <c r="G95" s="4" t="n">
        <v>0</v>
      </c>
      <c r="H95" s="4" t="inlineStr">
        <is>
          <t>Todos</t>
        </is>
      </c>
    </row>
    <row r="96">
      <c r="A96" s="1">
        <f>A95+1</f>
        <v/>
      </c>
      <c r="B96" s="4" t="inlineStr">
        <is>
          <t>[191] ANEL DO BUJÃO TOYOTA</t>
        </is>
      </c>
      <c r="C96" s="4" t="n">
        <v>10</v>
      </c>
      <c r="D96" s="4">
        <f>SUMIFS(controle!G:G,controle!I:I,Produtos!B96,controle!C:C,"E")</f>
        <v/>
      </c>
      <c r="E96" s="4">
        <f>SUMIFS(controle!G:G,controle!I:I,Produtos!B96,controle!C:C,"S")</f>
        <v/>
      </c>
      <c r="F96" s="4">
        <f>Tabela1[[#This Row],[estoque inicial]]+Tabela1[[#This Row],[entradas]]-Tabela1[[#This Row],[saidas]]</f>
        <v/>
      </c>
      <c r="G96" s="4" t="n">
        <v>0</v>
      </c>
      <c r="H96" s="4" t="inlineStr">
        <is>
          <t>Todos</t>
        </is>
      </c>
    </row>
    <row r="97">
      <c r="A97" s="1">
        <f>A96+1</f>
        <v/>
      </c>
      <c r="B97" s="4" t="inlineStr">
        <is>
          <t>[192] ANEL DO BUJÃO VW</t>
        </is>
      </c>
      <c r="C97" s="4" t="n">
        <v>47</v>
      </c>
      <c r="D97" s="4">
        <f>SUMIFS(controle!G:G,controle!I:I,Produtos!B97,controle!C:C,"E")</f>
        <v/>
      </c>
      <c r="E97" s="4">
        <f>SUMIFS(controle!G:G,controle!I:I,Produtos!B97,controle!C:C,"S")</f>
        <v/>
      </c>
      <c r="F97" s="4">
        <f>Tabela1[[#This Row],[estoque inicial]]+Tabela1[[#This Row],[entradas]]-Tabela1[[#This Row],[saidas]]</f>
        <v/>
      </c>
      <c r="G97" s="4" t="n">
        <v>0</v>
      </c>
      <c r="H97" s="4" t="inlineStr">
        <is>
          <t>Todos</t>
        </is>
      </c>
    </row>
    <row r="98">
      <c r="A98" s="1">
        <f>A97+1</f>
        <v/>
      </c>
      <c r="B98" s="4" t="inlineStr">
        <is>
          <t>[193] ANEL VEDA TUBO</t>
        </is>
      </c>
      <c r="C98" s="4" t="n">
        <v>10</v>
      </c>
      <c r="D98" s="4">
        <f>SUMIFS(controle!G:G,controle!I:I,Produtos!B98,controle!C:C,"E")</f>
        <v/>
      </c>
      <c r="E98" s="4">
        <f>SUMIFS(controle!G:G,controle!I:I,Produtos!B98,controle!C:C,"S")</f>
        <v/>
      </c>
      <c r="F98" s="4">
        <f>Tabela1[[#This Row],[estoque inicial]]+Tabela1[[#This Row],[entradas]]-Tabela1[[#This Row],[saidas]]</f>
        <v/>
      </c>
      <c r="G98" s="4" t="n">
        <v>0</v>
      </c>
      <c r="H98" s="4" t="inlineStr">
        <is>
          <t>Todos</t>
        </is>
      </c>
    </row>
    <row r="99">
      <c r="A99" s="1">
        <f>A98+1</f>
        <v/>
      </c>
      <c r="B99" s="4" t="inlineStr">
        <is>
          <t>[194] ABRAÇADEIRA UNIVERSAL 12X16</t>
        </is>
      </c>
      <c r="C99" s="4" t="n">
        <v>1</v>
      </c>
      <c r="D99" s="4">
        <f>SUMIFS(controle!G:G,controle!I:I,Produtos!B99,controle!C:C,"E")</f>
        <v/>
      </c>
      <c r="E99" s="4">
        <f>SUMIFS(controle!G:G,controle!I:I,Produtos!B99,controle!C:C,"S")</f>
        <v/>
      </c>
      <c r="F99" s="4">
        <f>Tabela1[[#This Row],[estoque inicial]]+Tabela1[[#This Row],[entradas]]-Tabela1[[#This Row],[saidas]]</f>
        <v/>
      </c>
      <c r="G99" s="4" t="n">
        <v>0</v>
      </c>
      <c r="H99" s="4" t="inlineStr">
        <is>
          <t>Todos</t>
        </is>
      </c>
    </row>
    <row r="100">
      <c r="A100" s="1">
        <f>A99+1</f>
        <v/>
      </c>
      <c r="B100" s="4" t="inlineStr">
        <is>
          <t>[195] ABRAÇADEIRA UNIVERSAL 14X22</t>
        </is>
      </c>
      <c r="C100" s="4" t="n">
        <v>0</v>
      </c>
      <c r="D100" s="4">
        <f>SUMIFS(controle!G:G,controle!I:I,Produtos!B100,controle!C:C,"E")</f>
        <v/>
      </c>
      <c r="E100" s="4">
        <f>SUMIFS(controle!G:G,controle!I:I,Produtos!B100,controle!C:C,"S")</f>
        <v/>
      </c>
      <c r="F100" s="4">
        <f>Tabela1[[#This Row],[estoque inicial]]+Tabela1[[#This Row],[entradas]]-Tabela1[[#This Row],[saidas]]</f>
        <v/>
      </c>
      <c r="G100" s="4" t="n">
        <v>0</v>
      </c>
      <c r="H100" s="4" t="inlineStr">
        <is>
          <t>Todos</t>
        </is>
      </c>
    </row>
    <row r="101">
      <c r="A101" s="1">
        <f>A100+1</f>
        <v/>
      </c>
      <c r="B101" s="4" t="inlineStr">
        <is>
          <t>[196] ABRAÇADEIRA UNIVERSAL 19X27</t>
        </is>
      </c>
      <c r="C101" s="4" t="n">
        <v>18</v>
      </c>
      <c r="D101" s="4">
        <f>SUMIFS(controle!G:G,controle!I:I,Produtos!B101,controle!C:C,"E")</f>
        <v/>
      </c>
      <c r="E101" s="4">
        <f>SUMIFS(controle!G:G,controle!I:I,Produtos!B101,controle!C:C,"S")</f>
        <v/>
      </c>
      <c r="F101" s="4">
        <f>Tabela1[[#This Row],[estoque inicial]]+Tabela1[[#This Row],[entradas]]-Tabela1[[#This Row],[saidas]]</f>
        <v/>
      </c>
      <c r="G101" s="4" t="n">
        <v>0</v>
      </c>
      <c r="H101" s="4" t="inlineStr">
        <is>
          <t>Todos</t>
        </is>
      </c>
    </row>
    <row r="102">
      <c r="A102" s="1">
        <f>A101+1</f>
        <v/>
      </c>
      <c r="B102" s="4" t="inlineStr">
        <is>
          <t>[197] ABRAÇADEIRA UNIVERSAL 22X32</t>
        </is>
      </c>
      <c r="C102" s="4" t="n">
        <v>16</v>
      </c>
      <c r="D102" s="4">
        <f>SUMIFS(controle!G:G,controle!I:I,Produtos!B102,controle!C:C,"E")</f>
        <v/>
      </c>
      <c r="E102" s="4">
        <f>SUMIFS(controle!G:G,controle!I:I,Produtos!B102,controle!C:C,"S")</f>
        <v/>
      </c>
      <c r="F102" s="4">
        <f>Tabela1[[#This Row],[estoque inicial]]+Tabela1[[#This Row],[entradas]]-Tabela1[[#This Row],[saidas]]</f>
        <v/>
      </c>
      <c r="G102" s="4" t="n">
        <v>0</v>
      </c>
      <c r="H102" s="4" t="inlineStr">
        <is>
          <t>Todos</t>
        </is>
      </c>
    </row>
    <row r="103">
      <c r="A103" s="1">
        <f>A102+1</f>
        <v/>
      </c>
      <c r="B103" s="4" t="inlineStr">
        <is>
          <t>[198] ABRAÇADEIRA UNIVERSAL 9X13</t>
        </is>
      </c>
      <c r="C103" s="4" t="n">
        <v>4</v>
      </c>
      <c r="D103" s="4">
        <f>SUMIFS(controle!G:G,controle!I:I,Produtos!B103,controle!C:C,"E")</f>
        <v/>
      </c>
      <c r="E103" s="4">
        <f>SUMIFS(controle!G:G,controle!I:I,Produtos!B103,controle!C:C,"S")</f>
        <v/>
      </c>
      <c r="F103" s="4">
        <f>Tabela1[[#This Row],[estoque inicial]]+Tabela1[[#This Row],[entradas]]-Tabela1[[#This Row],[saidas]]</f>
        <v/>
      </c>
      <c r="G103" s="4" t="n">
        <v>0</v>
      </c>
      <c r="H103" s="4" t="inlineStr">
        <is>
          <t>Todos</t>
        </is>
      </c>
    </row>
    <row r="104">
      <c r="A104" s="1">
        <f>A103+1</f>
        <v/>
      </c>
      <c r="B104" s="4" t="inlineStr">
        <is>
          <t>[199] ABRAÇADEIRA COIFA 33X7</t>
        </is>
      </c>
      <c r="C104" s="4" t="n">
        <v>8</v>
      </c>
      <c r="D104" s="4">
        <f>SUMIFS(controle!G:G,controle!I:I,Produtos!B104,controle!C:C,"E")</f>
        <v/>
      </c>
      <c r="E104" s="4">
        <f>SUMIFS(controle!G:G,controle!I:I,Produtos!B104,controle!C:C,"S")</f>
        <v/>
      </c>
      <c r="F104" s="4">
        <f>Tabela1[[#This Row],[estoque inicial]]+Tabela1[[#This Row],[entradas]]-Tabela1[[#This Row],[saidas]]</f>
        <v/>
      </c>
      <c r="G104" s="4" t="n">
        <v>0</v>
      </c>
      <c r="H104" s="4" t="inlineStr">
        <is>
          <t>Todos</t>
        </is>
      </c>
    </row>
    <row r="105">
      <c r="A105" s="1">
        <f>A104+1</f>
        <v/>
      </c>
      <c r="B105" s="4" t="inlineStr">
        <is>
          <t>[2] FILTRO DE AR WEGA FAP5218</t>
        </is>
      </c>
      <c r="C105" s="4" t="n">
        <v>2</v>
      </c>
      <c r="D105" s="4">
        <f>SUMIFS(controle!G:G,controle!I:I,Produtos!B105,controle!C:C,"E")</f>
        <v/>
      </c>
      <c r="E105" s="4">
        <f>SUMIFS(controle!G:G,controle!I:I,Produtos!B105,controle!C:C,"S")</f>
        <v/>
      </c>
      <c r="F105" s="4">
        <f>Tabela1[[#This Row],[estoque inicial]]+Tabela1[[#This Row],[entradas]]-Tabela1[[#This Row],[saidas]]</f>
        <v/>
      </c>
      <c r="G105" s="4" t="n">
        <v>0</v>
      </c>
      <c r="H105" s="4" t="inlineStr">
        <is>
          <t>Todos</t>
        </is>
      </c>
    </row>
    <row r="106">
      <c r="A106" s="1">
        <f>A105+1</f>
        <v/>
      </c>
      <c r="B106" s="4" t="inlineStr">
        <is>
          <t>[20] Óleo Petronas Syntium 800 SE SP 15W40</t>
        </is>
      </c>
      <c r="C106" s="4" t="n">
        <v>0</v>
      </c>
      <c r="D106" s="4">
        <f>SUMIFS(controle!G:G,controle!I:I,Produtos!B106,controle!C:C,"E")</f>
        <v/>
      </c>
      <c r="E106" s="4">
        <f>SUMIFS(controle!G:G,controle!I:I,Produtos!B106,controle!C:C,"S")</f>
        <v/>
      </c>
      <c r="F106" s="4">
        <f>Tabela1[[#This Row],[estoque inicial]]+Tabela1[[#This Row],[entradas]]-Tabela1[[#This Row],[saidas]]</f>
        <v/>
      </c>
      <c r="G106" s="4" t="n">
        <v>0</v>
      </c>
      <c r="H106" s="4" t="inlineStr">
        <is>
          <t>Todos</t>
        </is>
      </c>
    </row>
    <row r="107">
      <c r="A107" s="1">
        <f>A106+1</f>
        <v/>
      </c>
      <c r="B107" s="4" t="inlineStr">
        <is>
          <t>[200] ABRAÇADEIRA UNIVERSAL 25X38</t>
        </is>
      </c>
      <c r="C107" s="4" t="n">
        <v>1</v>
      </c>
      <c r="D107" s="4">
        <f>SUMIFS(controle!G:G,controle!I:I,Produtos!B107,controle!C:C,"E")</f>
        <v/>
      </c>
      <c r="E107" s="4">
        <f>SUMIFS(controle!G:G,controle!I:I,Produtos!B107,controle!C:C,"S")</f>
        <v/>
      </c>
      <c r="F107" s="4">
        <f>Tabela1[[#This Row],[estoque inicial]]+Tabela1[[#This Row],[entradas]]-Tabela1[[#This Row],[saidas]]</f>
        <v/>
      </c>
      <c r="G107" s="4" t="n">
        <v>0</v>
      </c>
      <c r="H107" s="4" t="inlineStr">
        <is>
          <t>Todos</t>
        </is>
      </c>
    </row>
    <row r="108">
      <c r="A108" s="1">
        <f>A107+1</f>
        <v/>
      </c>
      <c r="B108" s="4" t="inlineStr">
        <is>
          <t>[201] ABRAÇADEIRA UNIVERSAL 38X51</t>
        </is>
      </c>
      <c r="C108" s="4" t="n">
        <v>1</v>
      </c>
      <c r="D108" s="4">
        <f>SUMIFS(controle!G:G,controle!I:I,Produtos!B108,controle!C:C,"E")</f>
        <v/>
      </c>
      <c r="E108" s="4">
        <f>SUMIFS(controle!G:G,controle!I:I,Produtos!B108,controle!C:C,"S")</f>
        <v/>
      </c>
      <c r="F108" s="4">
        <f>Tabela1[[#This Row],[estoque inicial]]+Tabela1[[#This Row],[entradas]]-Tabela1[[#This Row],[saidas]]</f>
        <v/>
      </c>
      <c r="G108" s="4" t="n">
        <v>0</v>
      </c>
      <c r="H108" s="4" t="inlineStr">
        <is>
          <t>Todos</t>
        </is>
      </c>
    </row>
    <row r="109">
      <c r="A109" s="1">
        <f>A108+1</f>
        <v/>
      </c>
      <c r="B109" s="4" t="inlineStr">
        <is>
          <t>[202] ABRAÇADEIRA UNIVERSAL 26X38</t>
        </is>
      </c>
      <c r="C109" s="4" t="n">
        <v>1</v>
      </c>
      <c r="D109" s="4">
        <f>SUMIFS(controle!G:G,controle!I:I,Produtos!B109,controle!C:C,"E")</f>
        <v/>
      </c>
      <c r="E109" s="4">
        <f>SUMIFS(controle!G:G,controle!I:I,Produtos!B109,controle!C:C,"S")</f>
        <v/>
      </c>
      <c r="F109" s="4">
        <f>Tabela1[[#This Row],[estoque inicial]]+Tabela1[[#This Row],[entradas]]-Tabela1[[#This Row],[saidas]]</f>
        <v/>
      </c>
      <c r="G109" s="4" t="n">
        <v>0</v>
      </c>
      <c r="H109" s="4" t="inlineStr">
        <is>
          <t>Todos</t>
        </is>
      </c>
    </row>
    <row r="110">
      <c r="A110" s="1">
        <f>A109+1</f>
        <v/>
      </c>
      <c r="B110" s="4" t="inlineStr">
        <is>
          <t>[203] ABRAÇADEIRA RED INCA 9MM 3/4X1</t>
        </is>
      </c>
      <c r="C110" s="4" t="n">
        <v>1</v>
      </c>
      <c r="D110" s="4">
        <f>SUMIFS(controle!G:G,controle!I:I,Produtos!B110,controle!C:C,"E")</f>
        <v/>
      </c>
      <c r="E110" s="4">
        <f>SUMIFS(controle!G:G,controle!I:I,Produtos!B110,controle!C:C,"S")</f>
        <v/>
      </c>
      <c r="F110" s="4">
        <f>Tabela1[[#This Row],[estoque inicial]]+Tabela1[[#This Row],[entradas]]-Tabela1[[#This Row],[saidas]]</f>
        <v/>
      </c>
      <c r="G110" s="4" t="n">
        <v>0</v>
      </c>
      <c r="H110" s="4" t="inlineStr">
        <is>
          <t>Todos</t>
        </is>
      </c>
    </row>
    <row r="111">
      <c r="A111" s="1">
        <f>A110+1</f>
        <v/>
      </c>
      <c r="B111" s="4" t="inlineStr">
        <is>
          <t>[204] SOLUÇÃO DE ARREFECIMENTO ORGÂNICO WURTH</t>
        </is>
      </c>
      <c r="C111" s="4" t="n">
        <v>1</v>
      </c>
      <c r="D111" s="4">
        <f>SUMIFS(controle!G:G,controle!I:I,Produtos!B111,controle!C:C,"E")</f>
        <v/>
      </c>
      <c r="E111" s="4">
        <f>SUMIFS(controle!G:G,controle!I:I,Produtos!B111,controle!C:C,"S")</f>
        <v/>
      </c>
      <c r="F111" s="4">
        <f>Tabela1[[#This Row],[estoque inicial]]+Tabela1[[#This Row],[entradas]]-Tabela1[[#This Row],[saidas]]</f>
        <v/>
      </c>
      <c r="G111" s="4" t="n">
        <v>0</v>
      </c>
      <c r="H111" s="4" t="inlineStr">
        <is>
          <t>Todos</t>
        </is>
      </c>
    </row>
    <row r="112">
      <c r="A112" s="1">
        <f>A111+1</f>
        <v/>
      </c>
      <c r="B112" s="4" t="inlineStr">
        <is>
          <t>[205] FILTRO DE AR WEGA FAP4043</t>
        </is>
      </c>
      <c r="C112" s="4" t="n">
        <v>2</v>
      </c>
      <c r="D112" s="4">
        <f>SUMIFS(controle!G:G,controle!I:I,Produtos!B112,controle!C:C,"E")</f>
        <v/>
      </c>
      <c r="E112" s="4">
        <f>SUMIFS(controle!G:G,controle!I:I,Produtos!B112,controle!C:C,"S")</f>
        <v/>
      </c>
      <c r="F112" s="4">
        <f>Tabela1[[#This Row],[estoque inicial]]+Tabela1[[#This Row],[entradas]]-Tabela1[[#This Row],[saidas]]</f>
        <v/>
      </c>
      <c r="G112" s="4" t="n">
        <v>0</v>
      </c>
      <c r="H112" s="4" t="inlineStr">
        <is>
          <t>Todos</t>
        </is>
      </c>
    </row>
    <row r="113">
      <c r="A113" s="1">
        <f>A112+1</f>
        <v/>
      </c>
      <c r="B113" s="4" t="inlineStr">
        <is>
          <t>[206] FILTRO DE AR WEGA JFA0285</t>
        </is>
      </c>
      <c r="C113" s="4" t="n">
        <v>2</v>
      </c>
      <c r="D113" s="4">
        <f>SUMIFS(controle!G:G,controle!I:I,Produtos!B113,controle!C:C,"E")</f>
        <v/>
      </c>
      <c r="E113" s="4">
        <f>SUMIFS(controle!G:G,controle!I:I,Produtos!B113,controle!C:C,"S")</f>
        <v/>
      </c>
      <c r="F113" s="4">
        <f>Tabela1[[#This Row],[estoque inicial]]+Tabela1[[#This Row],[entradas]]-Tabela1[[#This Row],[saidas]]</f>
        <v/>
      </c>
      <c r="G113" s="4" t="n">
        <v>0</v>
      </c>
      <c r="H113" s="4" t="inlineStr">
        <is>
          <t>Todos</t>
        </is>
      </c>
    </row>
    <row r="114">
      <c r="A114" s="1">
        <f>A113+1</f>
        <v/>
      </c>
      <c r="B114" s="4" t="inlineStr">
        <is>
          <t>[207] FILTRO DE AR WEGA FAP4041</t>
        </is>
      </c>
      <c r="C114" s="4" t="n">
        <v>3</v>
      </c>
      <c r="D114" s="4">
        <f>SUMIFS(controle!G:G,controle!I:I,Produtos!B114,controle!C:C,"E")</f>
        <v/>
      </c>
      <c r="E114" s="4">
        <f>SUMIFS(controle!G:G,controle!I:I,Produtos!B114,controle!C:C,"S")</f>
        <v/>
      </c>
      <c r="F114" s="4">
        <f>Tabela1[[#This Row],[estoque inicial]]+Tabela1[[#This Row],[entradas]]-Tabela1[[#This Row],[saidas]]</f>
        <v/>
      </c>
      <c r="G114" s="4" t="n">
        <v>0</v>
      </c>
      <c r="H114" s="4" t="inlineStr">
        <is>
          <t>Todos</t>
        </is>
      </c>
    </row>
    <row r="115">
      <c r="A115" s="1">
        <f>A114+1</f>
        <v/>
      </c>
      <c r="B115" s="4" t="inlineStr">
        <is>
          <t>[208] FILTRO DE AR WEGA FAP6013</t>
        </is>
      </c>
      <c r="C115" s="4" t="n">
        <v>1</v>
      </c>
      <c r="D115" s="4">
        <f>SUMIFS(controle!G:G,controle!I:I,Produtos!B115,controle!C:C,"E")</f>
        <v/>
      </c>
      <c r="E115" s="4">
        <f>SUMIFS(controle!G:G,controle!I:I,Produtos!B115,controle!C:C,"S")</f>
        <v/>
      </c>
      <c r="F115" s="4">
        <f>Tabela1[[#This Row],[estoque inicial]]+Tabela1[[#This Row],[entradas]]-Tabela1[[#This Row],[saidas]]</f>
        <v/>
      </c>
      <c r="G115" s="4" t="n">
        <v>0</v>
      </c>
      <c r="H115" s="4" t="inlineStr">
        <is>
          <t>Todos</t>
        </is>
      </c>
    </row>
    <row r="116">
      <c r="A116" s="1">
        <f>A115+1</f>
        <v/>
      </c>
      <c r="B116" s="4" t="inlineStr">
        <is>
          <t>[209] FILTRO DE AR WEGA FAP9013</t>
        </is>
      </c>
      <c r="C116" s="4" t="n">
        <v>1</v>
      </c>
      <c r="D116" s="4">
        <f>SUMIFS(controle!G:G,controle!I:I,Produtos!B116,controle!C:C,"E")</f>
        <v/>
      </c>
      <c r="E116" s="4">
        <f>SUMIFS(controle!G:G,controle!I:I,Produtos!B116,controle!C:C,"S")</f>
        <v/>
      </c>
      <c r="F116" s="4">
        <f>Tabela1[[#This Row],[estoque inicial]]+Tabela1[[#This Row],[entradas]]-Tabela1[[#This Row],[saidas]]</f>
        <v/>
      </c>
      <c r="G116" s="4" t="n">
        <v>0</v>
      </c>
      <c r="H116" s="4" t="inlineStr">
        <is>
          <t>Todos</t>
        </is>
      </c>
    </row>
    <row r="117">
      <c r="A117" s="1">
        <f>A116+1</f>
        <v/>
      </c>
      <c r="B117" s="4" t="inlineStr">
        <is>
          <t>[21] Óleo Para Motor pro Honda SAE 10W30</t>
        </is>
      </c>
      <c r="C117" s="4" t="n">
        <v>4</v>
      </c>
      <c r="D117" s="4">
        <f>SUMIFS(controle!G:G,controle!I:I,Produtos!B117,controle!C:C,"E")</f>
        <v/>
      </c>
      <c r="E117" s="4">
        <f>SUMIFS(controle!G:G,controle!I:I,Produtos!B117,controle!C:C,"S")</f>
        <v/>
      </c>
      <c r="F117" s="4">
        <f>Tabela1[[#This Row],[estoque inicial]]+Tabela1[[#This Row],[entradas]]-Tabela1[[#This Row],[saidas]]</f>
        <v/>
      </c>
      <c r="G117" s="4" t="n">
        <v>0</v>
      </c>
      <c r="H117" s="4" t="inlineStr">
        <is>
          <t>Todos</t>
        </is>
      </c>
    </row>
    <row r="118">
      <c r="A118" s="1">
        <f>A117+1</f>
        <v/>
      </c>
      <c r="B118" s="4" t="inlineStr">
        <is>
          <t>[210] FILTRO DE AR WEGA CA9315</t>
        </is>
      </c>
      <c r="C118" s="4" t="n">
        <v>2</v>
      </c>
      <c r="D118" s="4">
        <f>SUMIFS(controle!G:G,controle!I:I,Produtos!B118,controle!C:C,"E")</f>
        <v/>
      </c>
      <c r="E118" s="4">
        <f>SUMIFS(controle!G:G,controle!I:I,Produtos!B118,controle!C:C,"S")</f>
        <v/>
      </c>
      <c r="F118" s="4">
        <f>Tabela1[[#This Row],[estoque inicial]]+Tabela1[[#This Row],[entradas]]-Tabela1[[#This Row],[saidas]]</f>
        <v/>
      </c>
      <c r="G118" s="4" t="n">
        <v>0</v>
      </c>
      <c r="H118" s="4" t="inlineStr">
        <is>
          <t>Todos</t>
        </is>
      </c>
    </row>
    <row r="119">
      <c r="A119" s="1">
        <f>A118+1</f>
        <v/>
      </c>
      <c r="B119" s="4" t="inlineStr">
        <is>
          <t>[211] FILTRO DE AR WEGA FAP4811</t>
        </is>
      </c>
      <c r="C119" s="4" t="n">
        <v>1</v>
      </c>
      <c r="D119" s="4">
        <f>SUMIFS(controle!G:G,controle!I:I,Produtos!B119,controle!C:C,"E")</f>
        <v/>
      </c>
      <c r="E119" s="4">
        <f>SUMIFS(controle!G:G,controle!I:I,Produtos!B119,controle!C:C,"S")</f>
        <v/>
      </c>
      <c r="F119" s="4">
        <f>Tabela1[[#This Row],[estoque inicial]]+Tabela1[[#This Row],[entradas]]-Tabela1[[#This Row],[saidas]]</f>
        <v/>
      </c>
      <c r="G119" s="4" t="n">
        <v>0</v>
      </c>
      <c r="H119" s="4" t="inlineStr">
        <is>
          <t>Todos</t>
        </is>
      </c>
    </row>
    <row r="120">
      <c r="A120" s="1">
        <f>A119+1</f>
        <v/>
      </c>
      <c r="B120" s="4" t="inlineStr">
        <is>
          <t>[212] FILTRO DE AR WEGA FAP4871</t>
        </is>
      </c>
      <c r="C120" s="4" t="n">
        <v>1</v>
      </c>
      <c r="D120" s="4">
        <f>SUMIFS(controle!G:G,controle!I:I,Produtos!B120,controle!C:C,"E")</f>
        <v/>
      </c>
      <c r="E120" s="4">
        <f>SUMIFS(controle!G:G,controle!I:I,Produtos!B120,controle!C:C,"S")</f>
        <v/>
      </c>
      <c r="F120" s="4">
        <f>Tabela1[[#This Row],[estoque inicial]]+Tabela1[[#This Row],[entradas]]-Tabela1[[#This Row],[saidas]]</f>
        <v/>
      </c>
      <c r="G120" s="4" t="n">
        <v>0</v>
      </c>
      <c r="H120" s="4" t="inlineStr">
        <is>
          <t>Todos</t>
        </is>
      </c>
    </row>
    <row r="121">
      <c r="A121" s="1">
        <f>A120+1</f>
        <v/>
      </c>
      <c r="B121" s="4" t="inlineStr">
        <is>
          <t>[213] FILTRO DE AR WEGA FAP6000</t>
        </is>
      </c>
      <c r="C121" s="4" t="n">
        <v>1</v>
      </c>
      <c r="D121" s="4">
        <f>SUMIFS(controle!G:G,controle!I:I,Produtos!B121,controle!C:C,"E")</f>
        <v/>
      </c>
      <c r="E121" s="4">
        <f>SUMIFS(controle!G:G,controle!I:I,Produtos!B121,controle!C:C,"S")</f>
        <v/>
      </c>
      <c r="F121" s="4">
        <f>Tabela1[[#This Row],[estoque inicial]]+Tabela1[[#This Row],[entradas]]-Tabela1[[#This Row],[saidas]]</f>
        <v/>
      </c>
      <c r="G121" s="4" t="n">
        <v>0</v>
      </c>
      <c r="H121" s="4" t="inlineStr">
        <is>
          <t>Todos</t>
        </is>
      </c>
    </row>
    <row r="122">
      <c r="A122" s="1">
        <f>A121+1</f>
        <v/>
      </c>
      <c r="B122" s="4" t="inlineStr">
        <is>
          <t>[214] FILTRO DE AR WEGA JFA0428/4</t>
        </is>
      </c>
      <c r="C122" s="4" t="n">
        <v>2</v>
      </c>
      <c r="D122" s="4">
        <f>SUMIFS(controle!G:G,controle!I:I,Produtos!B122,controle!C:C,"E")</f>
        <v/>
      </c>
      <c r="E122" s="4">
        <f>SUMIFS(controle!G:G,controle!I:I,Produtos!B122,controle!C:C,"S")</f>
        <v/>
      </c>
      <c r="F122" s="4">
        <f>Tabela1[[#This Row],[estoque inicial]]+Tabela1[[#This Row],[entradas]]-Tabela1[[#This Row],[saidas]]</f>
        <v/>
      </c>
      <c r="G122" s="4" t="n">
        <v>0</v>
      </c>
      <c r="H122" s="4" t="inlineStr">
        <is>
          <t>Todos</t>
        </is>
      </c>
    </row>
    <row r="123">
      <c r="A123" s="1">
        <f>A122+1</f>
        <v/>
      </c>
      <c r="B123" s="4" t="inlineStr">
        <is>
          <t>[215] FILTRO DE AR WEGA JFA0428/3</t>
        </is>
      </c>
      <c r="C123" s="4" t="n">
        <v>2</v>
      </c>
      <c r="D123" s="4">
        <f>SUMIFS(controle!G:G,controle!I:I,Produtos!B123,controle!C:C,"E")</f>
        <v/>
      </c>
      <c r="E123" s="4">
        <f>SUMIFS(controle!G:G,controle!I:I,Produtos!B123,controle!C:C,"S")</f>
        <v/>
      </c>
      <c r="F123" s="4">
        <f>Tabela1[[#This Row],[estoque inicial]]+Tabela1[[#This Row],[entradas]]-Tabela1[[#This Row],[saidas]]</f>
        <v/>
      </c>
      <c r="G123" s="4" t="n">
        <v>0</v>
      </c>
      <c r="H123" s="4" t="inlineStr">
        <is>
          <t>Todos</t>
        </is>
      </c>
    </row>
    <row r="124">
      <c r="A124" s="1">
        <f>A123+1</f>
        <v/>
      </c>
      <c r="B124" s="4" t="inlineStr">
        <is>
          <t>[216] FILTRO DE AR WEGA JFA0438</t>
        </is>
      </c>
      <c r="C124" s="4" t="n">
        <v>2</v>
      </c>
      <c r="D124" s="4">
        <f>SUMIFS(controle!G:G,controle!I:I,Produtos!B124,controle!C:C,"E")</f>
        <v/>
      </c>
      <c r="E124" s="4">
        <f>SUMIFS(controle!G:G,controle!I:I,Produtos!B124,controle!C:C,"S")</f>
        <v/>
      </c>
      <c r="F124" s="4">
        <f>Tabela1[[#This Row],[estoque inicial]]+Tabela1[[#This Row],[entradas]]-Tabela1[[#This Row],[saidas]]</f>
        <v/>
      </c>
      <c r="G124" s="4" t="n">
        <v>0</v>
      </c>
      <c r="H124" s="4" t="inlineStr">
        <is>
          <t>Todos</t>
        </is>
      </c>
    </row>
    <row r="125">
      <c r="A125" s="1">
        <f>A124+1</f>
        <v/>
      </c>
      <c r="B125" s="4" t="inlineStr">
        <is>
          <t>[217] FILTRO DE AR WEGA JFA0405</t>
        </is>
      </c>
      <c r="C125" s="4" t="n">
        <v>1</v>
      </c>
      <c r="D125" s="4">
        <f>SUMIFS(controle!G:G,controle!I:I,Produtos!B125,controle!C:C,"E")</f>
        <v/>
      </c>
      <c r="E125" s="4">
        <f>SUMIFS(controle!G:G,controle!I:I,Produtos!B125,controle!C:C,"S")</f>
        <v/>
      </c>
      <c r="F125" s="4">
        <f>Tabela1[[#This Row],[estoque inicial]]+Tabela1[[#This Row],[entradas]]-Tabela1[[#This Row],[saidas]]</f>
        <v/>
      </c>
      <c r="G125" s="4" t="n">
        <v>0</v>
      </c>
      <c r="H125" s="4" t="inlineStr">
        <is>
          <t>Todos</t>
        </is>
      </c>
    </row>
    <row r="126">
      <c r="A126" s="1">
        <f>A125+1</f>
        <v/>
      </c>
      <c r="B126" s="4" t="inlineStr">
        <is>
          <t>[218] FILTRO DE AR WEGA JFA0447</t>
        </is>
      </c>
      <c r="C126" s="4" t="n">
        <v>2</v>
      </c>
      <c r="D126" s="4">
        <f>SUMIFS(controle!G:G,controle!I:I,Produtos!B126,controle!C:C,"E")</f>
        <v/>
      </c>
      <c r="E126" s="4">
        <f>SUMIFS(controle!G:G,controle!I:I,Produtos!B126,controle!C:C,"S")</f>
        <v/>
      </c>
      <c r="F126" s="4">
        <f>Tabela1[[#This Row],[estoque inicial]]+Tabela1[[#This Row],[entradas]]-Tabela1[[#This Row],[saidas]]</f>
        <v/>
      </c>
      <c r="G126" s="4" t="n">
        <v>0</v>
      </c>
      <c r="H126" s="4" t="inlineStr">
        <is>
          <t>Todos</t>
        </is>
      </c>
    </row>
    <row r="127">
      <c r="A127" s="1">
        <f>A126+1</f>
        <v/>
      </c>
      <c r="B127" s="4" t="inlineStr">
        <is>
          <t>[219] FILTRO DE AR WEGA JFA0426</t>
        </is>
      </c>
      <c r="C127" s="4" t="n">
        <v>3</v>
      </c>
      <c r="D127" s="4">
        <f>SUMIFS(controle!G:G,controle!I:I,Produtos!B127,controle!C:C,"E")</f>
        <v/>
      </c>
      <c r="E127" s="4">
        <f>SUMIFS(controle!G:G,controle!I:I,Produtos!B127,controle!C:C,"S")</f>
        <v/>
      </c>
      <c r="F127" s="4">
        <f>Tabela1[[#This Row],[estoque inicial]]+Tabela1[[#This Row],[entradas]]-Tabela1[[#This Row],[saidas]]</f>
        <v/>
      </c>
      <c r="G127" s="4" t="n">
        <v>0</v>
      </c>
      <c r="H127" s="4" t="inlineStr">
        <is>
          <t>Todos</t>
        </is>
      </c>
    </row>
    <row r="128">
      <c r="A128" s="1">
        <f>A127+1</f>
        <v/>
      </c>
      <c r="B128" s="4" t="inlineStr">
        <is>
          <t>[22] Óleo Para Motor de Motocicleta Petronas Sprinta F500 10W30</t>
        </is>
      </c>
      <c r="C128" s="4" t="n">
        <v>4</v>
      </c>
      <c r="D128" s="4">
        <f>SUMIFS(controle!G:G,controle!I:I,Produtos!B128,controle!C:C,"E")</f>
        <v/>
      </c>
      <c r="E128" s="4">
        <f>SUMIFS(controle!G:G,controle!I:I,Produtos!B128,controle!C:C,"S")</f>
        <v/>
      </c>
      <c r="F128" s="4">
        <f>Tabela1[[#This Row],[estoque inicial]]+Tabela1[[#This Row],[entradas]]-Tabela1[[#This Row],[saidas]]</f>
        <v/>
      </c>
      <c r="G128" s="4" t="n">
        <v>0</v>
      </c>
      <c r="H128" s="4" t="inlineStr">
        <is>
          <t>Todos</t>
        </is>
      </c>
    </row>
    <row r="129">
      <c r="A129" s="1">
        <f>A128+1</f>
        <v/>
      </c>
      <c r="B129" s="4" t="inlineStr">
        <is>
          <t>[220] FILTRO DE AR WEGA JFA0429</t>
        </is>
      </c>
      <c r="C129" s="4" t="n">
        <v>1</v>
      </c>
      <c r="D129" s="4">
        <f>SUMIFS(controle!G:G,controle!I:I,Produtos!B129,controle!C:C,"E")</f>
        <v/>
      </c>
      <c r="E129" s="4">
        <f>SUMIFS(controle!G:G,controle!I:I,Produtos!B129,controle!C:C,"S")</f>
        <v/>
      </c>
      <c r="F129" s="4">
        <f>Tabela1[[#This Row],[estoque inicial]]+Tabela1[[#This Row],[entradas]]-Tabela1[[#This Row],[saidas]]</f>
        <v/>
      </c>
      <c r="G129" s="4" t="n">
        <v>0</v>
      </c>
      <c r="H129" s="4" t="inlineStr">
        <is>
          <t>Todos</t>
        </is>
      </c>
    </row>
    <row r="130">
      <c r="A130" s="1">
        <f>A129+1</f>
        <v/>
      </c>
      <c r="B130" s="4" t="inlineStr">
        <is>
          <t>[221] FILTRO DE AR WEGA JFA0440</t>
        </is>
      </c>
      <c r="C130" s="4" t="n">
        <v>2</v>
      </c>
      <c r="D130" s="4">
        <f>SUMIFS(controle!G:G,controle!I:I,Produtos!B130,controle!C:C,"E")</f>
        <v/>
      </c>
      <c r="E130" s="4">
        <f>SUMIFS(controle!G:G,controle!I:I,Produtos!B130,controle!C:C,"S")</f>
        <v/>
      </c>
      <c r="F130" s="4">
        <f>Tabela1[[#This Row],[estoque inicial]]+Tabela1[[#This Row],[entradas]]-Tabela1[[#This Row],[saidas]]</f>
        <v/>
      </c>
      <c r="G130" s="4" t="n">
        <v>0</v>
      </c>
      <c r="H130" s="4" t="inlineStr">
        <is>
          <t>Todos</t>
        </is>
      </c>
    </row>
    <row r="131">
      <c r="A131" s="1">
        <f>A130+1</f>
        <v/>
      </c>
      <c r="B131" s="4" t="inlineStr">
        <is>
          <t>[222] FILTRO DE AR WEGA JFA0587</t>
        </is>
      </c>
      <c r="C131" s="4" t="n">
        <v>1</v>
      </c>
      <c r="D131" s="4">
        <f>SUMIFS(controle!G:G,controle!I:I,Produtos!B131,controle!C:C,"E")</f>
        <v/>
      </c>
      <c r="E131" s="4">
        <f>SUMIFS(controle!G:G,controle!I:I,Produtos!B131,controle!C:C,"S")</f>
        <v/>
      </c>
      <c r="F131" s="4">
        <f>Tabela1[[#This Row],[estoque inicial]]+Tabela1[[#This Row],[entradas]]-Tabela1[[#This Row],[saidas]]</f>
        <v/>
      </c>
      <c r="G131" s="4" t="n">
        <v>0</v>
      </c>
      <c r="H131" s="4" t="inlineStr">
        <is>
          <t>Todos</t>
        </is>
      </c>
    </row>
    <row r="132">
      <c r="A132" s="1">
        <f>A131+1</f>
        <v/>
      </c>
      <c r="B132" s="4" t="inlineStr">
        <is>
          <t>[223] FILTRO DE AR WEGA JFA0F17</t>
        </is>
      </c>
      <c r="C132" s="4" t="n">
        <v>1</v>
      </c>
      <c r="D132" s="4">
        <f>SUMIFS(controle!G:G,controle!I:I,Produtos!B132,controle!C:C,"E")</f>
        <v/>
      </c>
      <c r="E132" s="4">
        <f>SUMIFS(controle!G:G,controle!I:I,Produtos!B132,controle!C:C,"S")</f>
        <v/>
      </c>
      <c r="F132" s="4">
        <f>Tabela1[[#This Row],[estoque inicial]]+Tabela1[[#This Row],[entradas]]-Tabela1[[#This Row],[saidas]]</f>
        <v/>
      </c>
      <c r="G132" s="4" t="n">
        <v>0</v>
      </c>
      <c r="H132" s="4" t="inlineStr">
        <is>
          <t>Todos</t>
        </is>
      </c>
    </row>
    <row r="133">
      <c r="A133" s="1">
        <f>A132+1</f>
        <v/>
      </c>
      <c r="B133" s="4" t="inlineStr">
        <is>
          <t>[225] FILTRO DE AR WEGA JFA0134</t>
        </is>
      </c>
      <c r="C133" s="4" t="n">
        <v>1</v>
      </c>
      <c r="D133" s="4">
        <f>SUMIFS(controle!G:G,controle!I:I,Produtos!B133,controle!C:C,"E")</f>
        <v/>
      </c>
      <c r="E133" s="4">
        <f>SUMIFS(controle!G:G,controle!I:I,Produtos!B133,controle!C:C,"S")</f>
        <v/>
      </c>
      <c r="F133" s="4">
        <f>Tabela1[[#This Row],[estoque inicial]]+Tabela1[[#This Row],[entradas]]-Tabela1[[#This Row],[saidas]]</f>
        <v/>
      </c>
      <c r="G133" s="4" t="n">
        <v>0</v>
      </c>
      <c r="H133" s="4" t="inlineStr">
        <is>
          <t>Todos</t>
        </is>
      </c>
    </row>
    <row r="134">
      <c r="A134" s="1">
        <f>A133+1</f>
        <v/>
      </c>
      <c r="B134" s="4" t="inlineStr">
        <is>
          <t>[226] FILTRO DE AR WEGA JFA0193</t>
        </is>
      </c>
      <c r="C134" s="4" t="n">
        <v>2</v>
      </c>
      <c r="D134" s="4">
        <f>SUMIFS(controle!G:G,controle!I:I,Produtos!B134,controle!C:C,"E")</f>
        <v/>
      </c>
      <c r="E134" s="4">
        <f>SUMIFS(controle!G:G,controle!I:I,Produtos!B134,controle!C:C,"S")</f>
        <v/>
      </c>
      <c r="F134" s="4">
        <f>Tabela1[[#This Row],[estoque inicial]]+Tabela1[[#This Row],[entradas]]-Tabela1[[#This Row],[saidas]]</f>
        <v/>
      </c>
      <c r="G134" s="4" t="n">
        <v>0</v>
      </c>
      <c r="H134" s="4" t="inlineStr">
        <is>
          <t>Todos</t>
        </is>
      </c>
    </row>
    <row r="135">
      <c r="A135" s="1">
        <f>A134+1</f>
        <v/>
      </c>
      <c r="B135" s="4" t="inlineStr">
        <is>
          <t>[227] FILTRO DE AR WEGA JFA0135</t>
        </is>
      </c>
      <c r="C135" s="4" t="n">
        <v>2</v>
      </c>
      <c r="D135" s="4">
        <f>SUMIFS(controle!G:G,controle!I:I,Produtos!B135,controle!C:C,"E")</f>
        <v/>
      </c>
      <c r="E135" s="4">
        <f>SUMIFS(controle!G:G,controle!I:I,Produtos!B135,controle!C:C,"S")</f>
        <v/>
      </c>
      <c r="F135" s="4">
        <f>Tabela1[[#This Row],[estoque inicial]]+Tabela1[[#This Row],[entradas]]-Tabela1[[#This Row],[saidas]]</f>
        <v/>
      </c>
      <c r="G135" s="4" t="n">
        <v>0</v>
      </c>
      <c r="H135" s="4" t="inlineStr">
        <is>
          <t>Todos</t>
        </is>
      </c>
    </row>
    <row r="136">
      <c r="A136" s="1">
        <f>A135+1</f>
        <v/>
      </c>
      <c r="B136" s="4" t="inlineStr">
        <is>
          <t>[228] FILTRO DE AR WEGA FAP9296</t>
        </is>
      </c>
      <c r="C136" s="4" t="n">
        <v>2</v>
      </c>
      <c r="D136" s="4">
        <f>SUMIFS(controle!G:G,controle!I:I,Produtos!B136,controle!C:C,"E")</f>
        <v/>
      </c>
      <c r="E136" s="4">
        <f>SUMIFS(controle!G:G,controle!I:I,Produtos!B136,controle!C:C,"S")</f>
        <v/>
      </c>
      <c r="F136" s="4">
        <f>Tabela1[[#This Row],[estoque inicial]]+Tabela1[[#This Row],[entradas]]-Tabela1[[#This Row],[saidas]]</f>
        <v/>
      </c>
      <c r="G136" s="4" t="n">
        <v>0</v>
      </c>
      <c r="H136" s="4" t="inlineStr">
        <is>
          <t>Todos</t>
        </is>
      </c>
    </row>
    <row r="137">
      <c r="A137" s="1">
        <f>A136+1</f>
        <v/>
      </c>
      <c r="B137" s="4" t="inlineStr">
        <is>
          <t>[229] FILTRO DE AR WEGA FAP9295</t>
        </is>
      </c>
      <c r="C137" s="4" t="n">
        <v>1</v>
      </c>
      <c r="D137" s="4">
        <f>SUMIFS(controle!G:G,controle!I:I,Produtos!B137,controle!C:C,"E")</f>
        <v/>
      </c>
      <c r="E137" s="4">
        <f>SUMIFS(controle!G:G,controle!I:I,Produtos!B137,controle!C:C,"S")</f>
        <v/>
      </c>
      <c r="F137" s="4">
        <f>Tabela1[[#This Row],[estoque inicial]]+Tabela1[[#This Row],[entradas]]-Tabela1[[#This Row],[saidas]]</f>
        <v/>
      </c>
      <c r="G137" s="4" t="n">
        <v>0</v>
      </c>
      <c r="H137" s="4" t="inlineStr">
        <is>
          <t>Todos</t>
        </is>
      </c>
    </row>
    <row r="138">
      <c r="A138" s="1">
        <f>A137+1</f>
        <v/>
      </c>
      <c r="B138" s="4" t="inlineStr">
        <is>
          <t>[23] Óleo Para Motor Synthetic Motorcraft 5W30</t>
        </is>
      </c>
      <c r="C138" s="4">
        <f>24+24+12</f>
        <v/>
      </c>
      <c r="D138" s="4">
        <f>SUMIFS(controle!G:G,controle!I:I,Produtos!B138,controle!C:C,"E")</f>
        <v/>
      </c>
      <c r="E138" s="4">
        <f>SUMIFS(controle!G:G,controle!I:I,Produtos!B138,controle!C:C,"S")</f>
        <v/>
      </c>
      <c r="F138" s="4">
        <f>Tabela1[[#This Row],[estoque inicial]]+Tabela1[[#This Row],[entradas]]-Tabela1[[#This Row],[saidas]]</f>
        <v/>
      </c>
      <c r="G138" s="4" t="n">
        <v>0</v>
      </c>
      <c r="H138" s="4" t="inlineStr">
        <is>
          <t>Todos</t>
        </is>
      </c>
    </row>
    <row r="139">
      <c r="A139" s="1">
        <f>A138+1</f>
        <v/>
      </c>
      <c r="B139" s="4" t="inlineStr">
        <is>
          <t>[230] FILTRO DE AR WEGA FAP9003</t>
        </is>
      </c>
      <c r="C139" s="4" t="n">
        <v>1</v>
      </c>
      <c r="D139" s="4">
        <f>SUMIFS(controle!G:G,controle!I:I,Produtos!B139,controle!C:C,"E")</f>
        <v/>
      </c>
      <c r="E139" s="4">
        <f>SUMIFS(controle!G:G,controle!I:I,Produtos!B139,controle!C:C,"S")</f>
        <v/>
      </c>
      <c r="F139" s="4">
        <f>Tabela1[[#This Row],[estoque inicial]]+Tabela1[[#This Row],[entradas]]-Tabela1[[#This Row],[saidas]]</f>
        <v/>
      </c>
      <c r="G139" s="4" t="n">
        <v>0</v>
      </c>
      <c r="H139" s="4" t="inlineStr">
        <is>
          <t>Todos</t>
        </is>
      </c>
    </row>
    <row r="140">
      <c r="A140" s="1">
        <f>A139+1</f>
        <v/>
      </c>
      <c r="B140" s="4" t="inlineStr">
        <is>
          <t>[231] FILTRO DE AR WEGA FAP7019</t>
        </is>
      </c>
      <c r="C140" s="4" t="n">
        <v>3</v>
      </c>
      <c r="D140" s="4">
        <f>SUMIFS(controle!G:G,controle!I:I,Produtos!B140,controle!C:C,"E")</f>
        <v/>
      </c>
      <c r="E140" s="4">
        <f>SUMIFS(controle!G:G,controle!I:I,Produtos!B140,controle!C:C,"S")</f>
        <v/>
      </c>
      <c r="F140" s="4">
        <f>Tabela1[[#This Row],[estoque inicial]]+Tabela1[[#This Row],[entradas]]-Tabela1[[#This Row],[saidas]]</f>
        <v/>
      </c>
      <c r="G140" s="4" t="n">
        <v>0</v>
      </c>
      <c r="H140" s="4" t="inlineStr">
        <is>
          <t>Todos</t>
        </is>
      </c>
    </row>
    <row r="141">
      <c r="A141" s="1">
        <f>A140+1</f>
        <v/>
      </c>
      <c r="B141" s="4" t="inlineStr">
        <is>
          <t>[232] FILTRO DE AR WEGA FAP9286</t>
        </is>
      </c>
      <c r="C141" s="4" t="n">
        <v>4</v>
      </c>
      <c r="D141" s="4">
        <f>SUMIFS(controle!G:G,controle!I:I,Produtos!B141,controle!C:C,"E")</f>
        <v/>
      </c>
      <c r="E141" s="4">
        <f>SUMIFS(controle!G:G,controle!I:I,Produtos!B141,controle!C:C,"S")</f>
        <v/>
      </c>
      <c r="F141" s="4">
        <f>Tabela1[[#This Row],[estoque inicial]]+Tabela1[[#This Row],[entradas]]-Tabela1[[#This Row],[saidas]]</f>
        <v/>
      </c>
      <c r="G141" s="4" t="n">
        <v>0</v>
      </c>
      <c r="H141" s="4" t="inlineStr">
        <is>
          <t>Todos</t>
        </is>
      </c>
    </row>
    <row r="142">
      <c r="A142" s="1">
        <f>A141+1</f>
        <v/>
      </c>
      <c r="B142" s="4" t="inlineStr">
        <is>
          <t>[233] FILTRO DE AR TECFIL ART6098</t>
        </is>
      </c>
      <c r="C142" s="4" t="n">
        <v>1</v>
      </c>
      <c r="D142" s="4">
        <f>SUMIFS(controle!G:G,controle!I:I,Produtos!B142,controle!C:C,"E")</f>
        <v/>
      </c>
      <c r="E142" s="4">
        <f>SUMIFS(controle!G:G,controle!I:I,Produtos!B142,controle!C:C,"S")</f>
        <v/>
      </c>
      <c r="F142" s="4">
        <f>Tabela1[[#This Row],[estoque inicial]]+Tabela1[[#This Row],[entradas]]-Tabela1[[#This Row],[saidas]]</f>
        <v/>
      </c>
      <c r="G142" s="4" t="n">
        <v>0</v>
      </c>
      <c r="H142" s="4" t="inlineStr">
        <is>
          <t>Todos</t>
        </is>
      </c>
    </row>
    <row r="143">
      <c r="A143" s="1">
        <f>A142+1</f>
        <v/>
      </c>
      <c r="B143" s="4" t="inlineStr">
        <is>
          <t>[234] FILTRO DE AR MAHLE LX1780/3</t>
        </is>
      </c>
      <c r="C143" s="4" t="n">
        <v>1</v>
      </c>
      <c r="D143" s="4">
        <f>SUMIFS(controle!G:G,controle!I:I,Produtos!B143,controle!C:C,"E")</f>
        <v/>
      </c>
      <c r="E143" s="4">
        <f>SUMIFS(controle!G:G,controle!I:I,Produtos!B143,controle!C:C,"S")</f>
        <v/>
      </c>
      <c r="F143" s="4">
        <f>Tabela1[[#This Row],[estoque inicial]]+Tabela1[[#This Row],[entradas]]-Tabela1[[#This Row],[saidas]]</f>
        <v/>
      </c>
      <c r="G143" s="4" t="n">
        <v>0</v>
      </c>
      <c r="H143" s="4" t="inlineStr">
        <is>
          <t>Todos</t>
        </is>
      </c>
    </row>
    <row r="144">
      <c r="A144" s="1">
        <f>A143+1</f>
        <v/>
      </c>
      <c r="B144" s="4" t="inlineStr">
        <is>
          <t>[235] VELA DE IGNIÇÃO NGK BKR7ESB-D</t>
        </is>
      </c>
      <c r="C144" s="4" t="n">
        <v>12</v>
      </c>
      <c r="D144" s="4">
        <f>SUMIFS(controle!G:G,controle!I:I,Produtos!B144,controle!C:C,"E")</f>
        <v/>
      </c>
      <c r="E144" s="4">
        <f>SUMIFS(controle!G:G,controle!I:I,Produtos!B144,controle!C:C,"S")</f>
        <v/>
      </c>
      <c r="F144" s="4">
        <f>Tabela1[[#This Row],[estoque inicial]]+Tabela1[[#This Row],[entradas]]-Tabela1[[#This Row],[saidas]]</f>
        <v/>
      </c>
      <c r="G144" s="4" t="n">
        <v>0</v>
      </c>
      <c r="H144" s="4" t="inlineStr">
        <is>
          <t>Todos</t>
        </is>
      </c>
    </row>
    <row r="145">
      <c r="A145" s="1">
        <f>A144+1</f>
        <v/>
      </c>
      <c r="B145" s="4" t="inlineStr">
        <is>
          <t>[236] VELA DE IGNIÇÃO NGK LNAR7A-9G</t>
        </is>
      </c>
      <c r="C145" s="4" t="n">
        <v>12</v>
      </c>
      <c r="D145" s="4">
        <f>SUMIFS(controle!G:G,controle!I:I,Produtos!B145,controle!C:C,"E")</f>
        <v/>
      </c>
      <c r="E145" s="4">
        <f>SUMIFS(controle!G:G,controle!I:I,Produtos!B145,controle!C:C,"S")</f>
        <v/>
      </c>
      <c r="F145" s="4">
        <f>Tabela1[[#This Row],[estoque inicial]]+Tabela1[[#This Row],[entradas]]-Tabela1[[#This Row],[saidas]]</f>
        <v/>
      </c>
      <c r="G145" s="4" t="n">
        <v>0</v>
      </c>
      <c r="H145" s="4" t="inlineStr">
        <is>
          <t>Todos</t>
        </is>
      </c>
    </row>
    <row r="146">
      <c r="A146" s="1">
        <f>A145+1</f>
        <v/>
      </c>
      <c r="B146" s="4" t="inlineStr">
        <is>
          <t>[237] VELA DE IGNIÇÃO NGK LTR7A-10</t>
        </is>
      </c>
      <c r="C146" s="4" t="n">
        <v>4</v>
      </c>
      <c r="D146" s="4">
        <f>SUMIFS(controle!G:G,controle!I:I,Produtos!B146,controle!C:C,"E")</f>
        <v/>
      </c>
      <c r="E146" s="4">
        <f>SUMIFS(controle!G:G,controle!I:I,Produtos!B146,controle!C:C,"S")</f>
        <v/>
      </c>
      <c r="F146" s="4">
        <f>Tabela1[[#This Row],[estoque inicial]]+Tabela1[[#This Row],[entradas]]-Tabela1[[#This Row],[saidas]]</f>
        <v/>
      </c>
      <c r="G146" s="4" t="n">
        <v>0</v>
      </c>
      <c r="H146" s="4" t="inlineStr">
        <is>
          <t>Todos</t>
        </is>
      </c>
    </row>
    <row r="147">
      <c r="A147" s="1">
        <f>A146+1</f>
        <v/>
      </c>
      <c r="B147" s="4" t="inlineStr">
        <is>
          <t>[238] VELA DE IGNIÇÃO MOTOCRAFT AXFS22FM</t>
        </is>
      </c>
      <c r="C147" s="4" t="n">
        <v>4</v>
      </c>
      <c r="D147" s="4">
        <f>SUMIFS(controle!G:G,controle!I:I,Produtos!B147,controle!C:C,"E")</f>
        <v/>
      </c>
      <c r="E147" s="4">
        <f>SUMIFS(controle!G:G,controle!I:I,Produtos!B147,controle!C:C,"S")</f>
        <v/>
      </c>
      <c r="F147" s="4">
        <f>Tabela1[[#This Row],[estoque inicial]]+Tabela1[[#This Row],[entradas]]-Tabela1[[#This Row],[saidas]]</f>
        <v/>
      </c>
      <c r="G147" s="4" t="n">
        <v>0</v>
      </c>
      <c r="H147" s="4" t="inlineStr">
        <is>
          <t>Todos</t>
        </is>
      </c>
    </row>
    <row r="148">
      <c r="A148" s="1">
        <f>A147+1</f>
        <v/>
      </c>
      <c r="B148" s="4" t="inlineStr">
        <is>
          <t>[239] VELA DE IGNIÇÃO NGK KR8B-10D</t>
        </is>
      </c>
      <c r="C148" s="4" t="n">
        <v>4</v>
      </c>
      <c r="D148" s="4">
        <f>SUMIFS(controle!G:G,controle!I:I,Produtos!B148,controle!C:C,"E")</f>
        <v/>
      </c>
      <c r="E148" s="4">
        <f>SUMIFS(controle!G:G,controle!I:I,Produtos!B148,controle!C:C,"S")</f>
        <v/>
      </c>
      <c r="F148" s="4">
        <f>Tabela1[[#This Row],[estoque inicial]]+Tabela1[[#This Row],[entradas]]-Tabela1[[#This Row],[saidas]]</f>
        <v/>
      </c>
      <c r="G148" s="4" t="n">
        <v>0</v>
      </c>
      <c r="H148" s="4" t="inlineStr">
        <is>
          <t>Todos</t>
        </is>
      </c>
    </row>
    <row r="149">
      <c r="A149" s="1">
        <f>A148+1</f>
        <v/>
      </c>
      <c r="B149" s="4" t="inlineStr">
        <is>
          <t>[24] Solução Arrefecedora Pronto Uso Paraflu Amarelo</t>
        </is>
      </c>
      <c r="C149" s="4">
        <f>12+12</f>
        <v/>
      </c>
      <c r="D149" s="4">
        <f>SUMIFS(controle!G:G,controle!I:I,Produtos!B149,controle!C:C,"E")</f>
        <v/>
      </c>
      <c r="E149" s="4">
        <f>SUMIFS(controle!G:G,controle!I:I,Produtos!B149,controle!C:C,"S")</f>
        <v/>
      </c>
      <c r="F149" s="4">
        <f>Tabela1[[#This Row],[estoque inicial]]+Tabela1[[#This Row],[entradas]]-Tabela1[[#This Row],[saidas]]</f>
        <v/>
      </c>
      <c r="G149" s="4" t="n">
        <v>0</v>
      </c>
      <c r="H149" s="4" t="inlineStr">
        <is>
          <t>Todos</t>
        </is>
      </c>
    </row>
    <row r="150">
      <c r="A150" s="1">
        <f>A149+1</f>
        <v/>
      </c>
      <c r="B150" s="4" t="inlineStr">
        <is>
          <t>[240] VELA DE IGNIÇÃO NGK BKR7E</t>
        </is>
      </c>
      <c r="C150" s="4" t="n">
        <v>4</v>
      </c>
      <c r="D150" s="4">
        <f>SUMIFS(controle!G:G,controle!I:I,Produtos!B150,controle!C:C,"E")</f>
        <v/>
      </c>
      <c r="E150" s="4">
        <f>SUMIFS(controle!G:G,controle!I:I,Produtos!B150,controle!C:C,"S")</f>
        <v/>
      </c>
      <c r="F150" s="4">
        <f>Tabela1[[#This Row],[estoque inicial]]+Tabela1[[#This Row],[entradas]]-Tabela1[[#This Row],[saidas]]</f>
        <v/>
      </c>
      <c r="G150" s="4" t="n">
        <v>0</v>
      </c>
      <c r="H150" s="4" t="inlineStr">
        <is>
          <t>Todos</t>
        </is>
      </c>
    </row>
    <row r="151">
      <c r="A151" s="1">
        <f>A150+1</f>
        <v/>
      </c>
      <c r="B151" s="4" t="inlineStr">
        <is>
          <t>[241] VELA DE IGNIÇÃO BKR6E-D</t>
        </is>
      </c>
      <c r="C151" s="4" t="n">
        <v>4</v>
      </c>
      <c r="D151" s="4">
        <f>SUMIFS(controle!G:G,controle!I:I,Produtos!B151,controle!C:C,"E")</f>
        <v/>
      </c>
      <c r="E151" s="4">
        <f>SUMIFS(controle!G:G,controle!I:I,Produtos!B151,controle!C:C,"S")</f>
        <v/>
      </c>
      <c r="F151" s="4">
        <f>Tabela1[[#This Row],[estoque inicial]]+Tabela1[[#This Row],[entradas]]-Tabela1[[#This Row],[saidas]]</f>
        <v/>
      </c>
      <c r="G151" s="4" t="n">
        <v>0</v>
      </c>
      <c r="H151" s="4" t="inlineStr">
        <is>
          <t>Todos</t>
        </is>
      </c>
    </row>
    <row r="152">
      <c r="A152" s="1">
        <f>A151+1</f>
        <v/>
      </c>
      <c r="B152" s="4" t="inlineStr">
        <is>
          <t>[242] VELA DE IGNIÇÃO FR7D-DEG</t>
        </is>
      </c>
      <c r="C152" s="4" t="n">
        <v>8</v>
      </c>
      <c r="D152" s="4">
        <f>SUMIFS(controle!G:G,controle!I:I,Produtos!B152,controle!C:C,"E")</f>
        <v/>
      </c>
      <c r="E152" s="4">
        <f>SUMIFS(controle!G:G,controle!I:I,Produtos!B152,controle!C:C,"S")</f>
        <v/>
      </c>
      <c r="F152" s="4">
        <f>Tabela1[[#This Row],[estoque inicial]]+Tabela1[[#This Row],[entradas]]-Tabela1[[#This Row],[saidas]]</f>
        <v/>
      </c>
      <c r="G152" s="4" t="n">
        <v>0</v>
      </c>
      <c r="H152" s="4" t="inlineStr">
        <is>
          <t>Todos</t>
        </is>
      </c>
    </row>
    <row r="153">
      <c r="A153" s="1">
        <f>A152+1</f>
        <v/>
      </c>
      <c r="B153" s="4" t="inlineStr">
        <is>
          <t>[243] VELA DE IGNIÇÃO BKR6EK</t>
        </is>
      </c>
      <c r="C153" s="4" t="n">
        <v>4</v>
      </c>
      <c r="D153" s="4">
        <f>SUMIFS(controle!G:G,controle!I:I,Produtos!B153,controle!C:C,"E")</f>
        <v/>
      </c>
      <c r="E153" s="4">
        <f>SUMIFS(controle!G:G,controle!I:I,Produtos!B153,controle!C:C,"S")</f>
        <v/>
      </c>
      <c r="F153" s="4">
        <f>Tabela1[[#This Row],[estoque inicial]]+Tabela1[[#This Row],[entradas]]-Tabela1[[#This Row],[saidas]]</f>
        <v/>
      </c>
      <c r="G153" s="4" t="n">
        <v>0</v>
      </c>
      <c r="H153" s="4" t="inlineStr">
        <is>
          <t>Todos</t>
        </is>
      </c>
    </row>
    <row r="154">
      <c r="A154" s="1">
        <f>A153+1</f>
        <v/>
      </c>
      <c r="B154" s="4" t="inlineStr">
        <is>
          <t>[244] VELA DE IGNIÇÃO BkR6ES-D</t>
        </is>
      </c>
      <c r="C154" s="4" t="n">
        <v>8</v>
      </c>
      <c r="D154" s="4">
        <f>SUMIFS(controle!G:G,controle!I:I,Produtos!B154,controle!C:C,"E")</f>
        <v/>
      </c>
      <c r="E154" s="4">
        <f>SUMIFS(controle!G:G,controle!I:I,Produtos!B154,controle!C:C,"S")</f>
        <v/>
      </c>
      <c r="F154" s="4">
        <f>Tabela1[[#This Row],[estoque inicial]]+Tabela1[[#This Row],[entradas]]-Tabela1[[#This Row],[saidas]]</f>
        <v/>
      </c>
      <c r="G154" s="4" t="n">
        <v>0</v>
      </c>
      <c r="H154" s="4" t="inlineStr">
        <is>
          <t>Todos</t>
        </is>
      </c>
    </row>
    <row r="155">
      <c r="A155" s="1">
        <f>A154+1</f>
        <v/>
      </c>
      <c r="B155" s="4" t="inlineStr">
        <is>
          <t>[245] VELA DE IGNIÇÃO LZKR7B-DE</t>
        </is>
      </c>
      <c r="C155" s="4" t="n">
        <v>4</v>
      </c>
      <c r="D155" s="4">
        <f>SUMIFS(controle!G:G,controle!I:I,Produtos!B155,controle!C:C,"E")</f>
        <v/>
      </c>
      <c r="E155" s="4">
        <f>SUMIFS(controle!G:G,controle!I:I,Produtos!B155,controle!C:C,"S")</f>
        <v/>
      </c>
      <c r="F155" s="4">
        <f>Tabela1[[#This Row],[estoque inicial]]+Tabela1[[#This Row],[entradas]]-Tabela1[[#This Row],[saidas]]</f>
        <v/>
      </c>
      <c r="G155" s="4" t="n">
        <v>0</v>
      </c>
      <c r="H155" s="4" t="inlineStr">
        <is>
          <t>Todos</t>
        </is>
      </c>
    </row>
    <row r="156">
      <c r="A156" s="1">
        <f>A155+1</f>
        <v/>
      </c>
      <c r="B156" s="4" t="inlineStr">
        <is>
          <t>[246] VELA DE IGNIÇÃO FR6E-D</t>
        </is>
      </c>
      <c r="C156" s="4" t="n">
        <v>4</v>
      </c>
      <c r="D156" s="4">
        <f>SUMIFS(controle!G:G,controle!I:I,Produtos!B156,controle!C:C,"E")</f>
        <v/>
      </c>
      <c r="E156" s="4">
        <f>SUMIFS(controle!G:G,controle!I:I,Produtos!B156,controle!C:C,"S")</f>
        <v/>
      </c>
      <c r="F156" s="4">
        <f>Tabela1[[#This Row],[estoque inicial]]+Tabela1[[#This Row],[entradas]]-Tabela1[[#This Row],[saidas]]</f>
        <v/>
      </c>
      <c r="G156" s="4" t="n">
        <v>0</v>
      </c>
      <c r="H156" s="4" t="inlineStr">
        <is>
          <t>Todos</t>
        </is>
      </c>
    </row>
    <row r="157">
      <c r="A157" s="1">
        <f>A156+1</f>
        <v/>
      </c>
      <c r="B157" s="4" t="inlineStr">
        <is>
          <t>[247] VELA DE IGNIÇÃO 93206675</t>
        </is>
      </c>
      <c r="C157" s="4" t="n">
        <v>20</v>
      </c>
      <c r="D157" s="4">
        <f>SUMIFS(controle!G:G,controle!I:I,Produtos!B157,controle!C:C,"E")</f>
        <v/>
      </c>
      <c r="E157" s="4">
        <f>SUMIFS(controle!G:G,controle!I:I,Produtos!B157,controle!C:C,"S")</f>
        <v/>
      </c>
      <c r="F157" s="4">
        <f>Tabela1[[#This Row],[estoque inicial]]+Tabela1[[#This Row],[entradas]]-Tabela1[[#This Row],[saidas]]</f>
        <v/>
      </c>
      <c r="G157" s="4" t="n">
        <v>0</v>
      </c>
      <c r="H157" s="4" t="inlineStr">
        <is>
          <t>Todos</t>
        </is>
      </c>
    </row>
    <row r="158">
      <c r="A158" s="1">
        <f>A157+1</f>
        <v/>
      </c>
      <c r="B158" s="4" t="inlineStr">
        <is>
          <t>[248] VELA DE IGNIÇÃO 93230926</t>
        </is>
      </c>
      <c r="C158" s="4" t="n">
        <v>20</v>
      </c>
      <c r="D158" s="4">
        <f>SUMIFS(controle!G:G,controle!I:I,Produtos!B158,controle!C:C,"E")</f>
        <v/>
      </c>
      <c r="E158" s="4">
        <f>SUMIFS(controle!G:G,controle!I:I,Produtos!B158,controle!C:C,"S")</f>
        <v/>
      </c>
      <c r="F158" s="4">
        <f>Tabela1[[#This Row],[estoque inicial]]+Tabela1[[#This Row],[entradas]]-Tabela1[[#This Row],[saidas]]</f>
        <v/>
      </c>
      <c r="G158" s="4" t="n">
        <v>0</v>
      </c>
      <c r="H158" s="4" t="inlineStr">
        <is>
          <t>Todos</t>
        </is>
      </c>
    </row>
    <row r="159">
      <c r="A159" s="1">
        <f>A158+1</f>
        <v/>
      </c>
      <c r="B159" s="4" t="inlineStr">
        <is>
          <t>[249] VELA DE IGNIÇÃO 93221446</t>
        </is>
      </c>
      <c r="C159" s="4" t="n">
        <v>8</v>
      </c>
      <c r="D159" s="4">
        <f>SUMIFS(controle!G:G,controle!I:I,Produtos!B159,controle!C:C,"E")</f>
        <v/>
      </c>
      <c r="E159" s="4">
        <f>SUMIFS(controle!G:G,controle!I:I,Produtos!B159,controle!C:C,"S")</f>
        <v/>
      </c>
      <c r="F159" s="4">
        <f>Tabela1[[#This Row],[estoque inicial]]+Tabela1[[#This Row],[entradas]]-Tabela1[[#This Row],[saidas]]</f>
        <v/>
      </c>
      <c r="G159" s="4" t="n">
        <v>0</v>
      </c>
      <c r="H159" s="4" t="inlineStr">
        <is>
          <t>Todos</t>
        </is>
      </c>
    </row>
    <row r="160">
      <c r="A160" s="1">
        <f>A159+1</f>
        <v/>
      </c>
      <c r="B160" s="4" t="inlineStr">
        <is>
          <t>[25] Solução Arrefecedora Pronto Uso Paraflu Verde</t>
        </is>
      </c>
      <c r="C160" s="4" t="n">
        <v>1</v>
      </c>
      <c r="D160" s="4">
        <f>SUMIFS(controle!G:G,controle!I:I,Produtos!B160,controle!C:C,"E")</f>
        <v/>
      </c>
      <c r="E160" s="4">
        <f>SUMIFS(controle!G:G,controle!I:I,Produtos!B160,controle!C:C,"S")</f>
        <v/>
      </c>
      <c r="F160" s="4">
        <f>Tabela1[[#This Row],[estoque inicial]]+Tabela1[[#This Row],[entradas]]-Tabela1[[#This Row],[saidas]]</f>
        <v/>
      </c>
      <c r="G160" s="4" t="n">
        <v>0</v>
      </c>
      <c r="H160" s="4" t="inlineStr">
        <is>
          <t>Todos</t>
        </is>
      </c>
    </row>
    <row r="161">
      <c r="A161" s="1">
        <f>A160+1</f>
        <v/>
      </c>
      <c r="B161" s="4" t="inlineStr">
        <is>
          <t>[250] CABOS DE IGNIÇÃO ST-V25</t>
        </is>
      </c>
      <c r="C161" s="4" t="n">
        <v>2</v>
      </c>
      <c r="D161" s="4">
        <f>SUMIFS(controle!G:G,controle!I:I,Produtos!B161,controle!C:C,"E")</f>
        <v/>
      </c>
      <c r="E161" s="4">
        <f>SUMIFS(controle!G:G,controle!I:I,Produtos!B161,controle!C:C,"S")</f>
        <v/>
      </c>
      <c r="F161" s="4">
        <f>Tabela1[[#This Row],[estoque inicial]]+Tabela1[[#This Row],[entradas]]-Tabela1[[#This Row],[saidas]]</f>
        <v/>
      </c>
      <c r="G161" s="4" t="n">
        <v>0</v>
      </c>
      <c r="H161" s="4" t="inlineStr">
        <is>
          <t>Todos</t>
        </is>
      </c>
    </row>
    <row r="162">
      <c r="A162" s="1">
        <f>A161+1</f>
        <v/>
      </c>
      <c r="B162" s="4" t="inlineStr">
        <is>
          <t>[251] CABOS DE IGNIÇÃO SC-G101</t>
        </is>
      </c>
      <c r="C162" s="4" t="n">
        <v>0</v>
      </c>
      <c r="D162" s="4">
        <f>SUMIFS(controle!G:G,controle!I:I,Produtos!B162,controle!C:C,"E")</f>
        <v/>
      </c>
      <c r="E162" s="4">
        <f>SUMIFS(controle!G:G,controle!I:I,Produtos!B162,controle!C:C,"S")</f>
        <v/>
      </c>
      <c r="F162" s="4">
        <f>Tabela1[[#This Row],[estoque inicial]]+Tabela1[[#This Row],[entradas]]-Tabela1[[#This Row],[saidas]]</f>
        <v/>
      </c>
      <c r="G162" s="4" t="n">
        <v>0</v>
      </c>
      <c r="H162" s="4" t="inlineStr">
        <is>
          <t>Todos</t>
        </is>
      </c>
    </row>
    <row r="163">
      <c r="A163" s="1">
        <f>A162+1</f>
        <v/>
      </c>
      <c r="B163" s="4" t="inlineStr">
        <is>
          <t>[252] CABOS DE IGNIÇÃO SC-R13</t>
        </is>
      </c>
      <c r="C163" s="4" t="n">
        <v>1</v>
      </c>
      <c r="D163" s="4">
        <f>SUMIFS(controle!G:G,controle!I:I,Produtos!B163,controle!C:C,"E")</f>
        <v/>
      </c>
      <c r="E163" s="4">
        <f>SUMIFS(controle!G:G,controle!I:I,Produtos!B163,controle!C:C,"S")</f>
        <v/>
      </c>
      <c r="F163" s="4">
        <f>Tabela1[[#This Row],[estoque inicial]]+Tabela1[[#This Row],[entradas]]-Tabela1[[#This Row],[saidas]]</f>
        <v/>
      </c>
      <c r="G163" s="4" t="n">
        <v>0</v>
      </c>
      <c r="H163" s="4" t="inlineStr">
        <is>
          <t>Todos</t>
        </is>
      </c>
    </row>
    <row r="164">
      <c r="A164" s="1">
        <f>A163+1</f>
        <v/>
      </c>
      <c r="B164" s="4" t="inlineStr">
        <is>
          <t>[253] CABOS DE IGNIÇÃO SC-F35</t>
        </is>
      </c>
      <c r="C164" s="4" t="n">
        <v>1</v>
      </c>
      <c r="D164" s="4">
        <f>SUMIFS(controle!G:G,controle!I:I,Produtos!B164,controle!C:C,"E")</f>
        <v/>
      </c>
      <c r="E164" s="4">
        <f>SUMIFS(controle!G:G,controle!I:I,Produtos!B164,controle!C:C,"S")</f>
        <v/>
      </c>
      <c r="F164" s="4">
        <f>Tabela1[[#This Row],[estoque inicial]]+Tabela1[[#This Row],[entradas]]-Tabela1[[#This Row],[saidas]]</f>
        <v/>
      </c>
      <c r="G164" s="4" t="n">
        <v>0</v>
      </c>
      <c r="H164" s="4" t="inlineStr">
        <is>
          <t>Todos</t>
        </is>
      </c>
    </row>
    <row r="165">
      <c r="A165" s="1">
        <f>A164+1</f>
        <v/>
      </c>
      <c r="B165" s="4" t="inlineStr">
        <is>
          <t>[254] CABOS DE IGNIÇÃO SC-G73</t>
        </is>
      </c>
      <c r="C165" s="4" t="n">
        <v>1</v>
      </c>
      <c r="D165" s="4">
        <f>SUMIFS(controle!G:G,controle!I:I,Produtos!B165,controle!C:C,"E")</f>
        <v/>
      </c>
      <c r="E165" s="4">
        <f>SUMIFS(controle!G:G,controle!I:I,Produtos!B165,controle!C:C,"S")</f>
        <v/>
      </c>
      <c r="F165" s="4">
        <f>Tabela1[[#This Row],[estoque inicial]]+Tabela1[[#This Row],[entradas]]-Tabela1[[#This Row],[saidas]]</f>
        <v/>
      </c>
      <c r="G165" s="4" t="n">
        <v>0</v>
      </c>
      <c r="H165" s="4" t="inlineStr">
        <is>
          <t>Todos</t>
        </is>
      </c>
    </row>
    <row r="166">
      <c r="A166" s="1">
        <f>A165+1</f>
        <v/>
      </c>
      <c r="B166" s="4" t="inlineStr">
        <is>
          <t>[255] CABOS DE IGNIÇÃO SC-F30</t>
        </is>
      </c>
      <c r="C166" s="4" t="n">
        <v>1</v>
      </c>
      <c r="D166" s="4">
        <f>SUMIFS(controle!G:G,controle!I:I,Produtos!B166,controle!C:C,"E")</f>
        <v/>
      </c>
      <c r="E166" s="4">
        <f>SUMIFS(controle!G:G,controle!I:I,Produtos!B166,controle!C:C,"S")</f>
        <v/>
      </c>
      <c r="F166" s="4">
        <f>Tabela1[[#This Row],[estoque inicial]]+Tabela1[[#This Row],[entradas]]-Tabela1[[#This Row],[saidas]]</f>
        <v/>
      </c>
      <c r="G166" s="4" t="n">
        <v>0</v>
      </c>
      <c r="H166" s="4" t="inlineStr">
        <is>
          <t>Todos</t>
        </is>
      </c>
    </row>
    <row r="167">
      <c r="A167" s="1">
        <f>A166+1</f>
        <v/>
      </c>
      <c r="B167" s="4" t="inlineStr">
        <is>
          <t>[256] CABOS DE IGNIÇÃO BH1A-12280-AA-8</t>
        </is>
      </c>
      <c r="C167" s="4" t="n">
        <v>1</v>
      </c>
      <c r="D167" s="4">
        <f>SUMIFS(controle!G:G,controle!I:I,Produtos!B167,controle!C:C,"E")</f>
        <v/>
      </c>
      <c r="E167" s="4">
        <f>SUMIFS(controle!G:G,controle!I:I,Produtos!B167,controle!C:C,"S")</f>
        <v/>
      </c>
      <c r="F167" s="4">
        <f>Tabela1[[#This Row],[estoque inicial]]+Tabela1[[#This Row],[entradas]]-Tabela1[[#This Row],[saidas]]</f>
        <v/>
      </c>
      <c r="G167" s="4" t="n">
        <v>0</v>
      </c>
      <c r="H167" s="4" t="inlineStr">
        <is>
          <t>Todos</t>
        </is>
      </c>
    </row>
    <row r="168">
      <c r="A168" s="1">
        <f>A167+1</f>
        <v/>
      </c>
      <c r="B168" s="4" t="inlineStr">
        <is>
          <t>[257] BOMBA DE IGNIÇÃO U2079</t>
        </is>
      </c>
      <c r="C168" s="4" t="n">
        <v>2</v>
      </c>
      <c r="D168" s="4">
        <f>SUMIFS(controle!G:G,controle!I:I,Produtos!B168,controle!C:C,"E")</f>
        <v/>
      </c>
      <c r="E168" s="4">
        <f>SUMIFS(controle!G:G,controle!I:I,Produtos!B168,controle!C:C,"S")</f>
        <v/>
      </c>
      <c r="F168" s="4">
        <f>Tabela1[[#This Row],[estoque inicial]]+Tabela1[[#This Row],[entradas]]-Tabela1[[#This Row],[saidas]]</f>
        <v/>
      </c>
      <c r="G168" s="4" t="n">
        <v>0</v>
      </c>
      <c r="H168" s="4" t="inlineStr">
        <is>
          <t>Todos</t>
        </is>
      </c>
    </row>
    <row r="169">
      <c r="A169" s="1">
        <f>A168+1</f>
        <v/>
      </c>
      <c r="B169" s="4" t="inlineStr">
        <is>
          <t>[258] BOMBA DE IGNIÇÃO B10071MM1</t>
        </is>
      </c>
      <c r="C169" s="4" t="n">
        <v>1</v>
      </c>
      <c r="D169" s="4">
        <f>SUMIFS(controle!G:G,controle!I:I,Produtos!B169,controle!C:C,"E")</f>
        <v/>
      </c>
      <c r="E169" s="4">
        <f>SUMIFS(controle!G:G,controle!I:I,Produtos!B169,controle!C:C,"S")</f>
        <v/>
      </c>
      <c r="F169" s="4">
        <f>Tabela1[[#This Row],[estoque inicial]]+Tabela1[[#This Row],[entradas]]-Tabela1[[#This Row],[saidas]]</f>
        <v/>
      </c>
      <c r="G169" s="4" t="n">
        <v>0</v>
      </c>
      <c r="H169" s="4" t="inlineStr">
        <is>
          <t>Todos</t>
        </is>
      </c>
    </row>
    <row r="170">
      <c r="A170" s="1">
        <f>A169+1</f>
        <v/>
      </c>
      <c r="B170" s="4" t="inlineStr">
        <is>
          <t>[259] BOMBA DE IGNIÇÃO F000ZSO210</t>
        </is>
      </c>
      <c r="C170" s="4" t="n">
        <v>2</v>
      </c>
      <c r="D170" s="4">
        <f>SUMIFS(controle!G:G,controle!I:I,Produtos!B170,controle!C:C,"E")</f>
        <v/>
      </c>
      <c r="E170" s="4">
        <f>SUMIFS(controle!G:G,controle!I:I,Produtos!B170,controle!C:C,"S")</f>
        <v/>
      </c>
      <c r="F170" s="4">
        <f>Tabela1[[#This Row],[estoque inicial]]+Tabela1[[#This Row],[entradas]]-Tabela1[[#This Row],[saidas]]</f>
        <v/>
      </c>
      <c r="G170" s="4" t="n">
        <v>0</v>
      </c>
      <c r="H170" s="4" t="inlineStr">
        <is>
          <t>Todos</t>
        </is>
      </c>
    </row>
    <row r="171">
      <c r="A171" s="1">
        <f>A170+1</f>
        <v/>
      </c>
      <c r="B171" s="4" t="inlineStr">
        <is>
          <t>[26] Lubrificante Mineral Para Transmissão Automotivo Lubrax 80w</t>
        </is>
      </c>
      <c r="C171" s="4" t="n">
        <v>2</v>
      </c>
      <c r="D171" s="4">
        <f>SUMIFS(controle!G:G,controle!I:I,Produtos!B171,controle!C:C,"E")</f>
        <v/>
      </c>
      <c r="E171" s="4">
        <f>SUMIFS(controle!G:G,controle!I:I,Produtos!B171,controle!C:C,"S")</f>
        <v/>
      </c>
      <c r="F171" s="4">
        <f>Tabela1[[#This Row],[estoque inicial]]+Tabela1[[#This Row],[entradas]]-Tabela1[[#This Row],[saidas]]</f>
        <v/>
      </c>
      <c r="G171" s="4" t="n">
        <v>0</v>
      </c>
      <c r="H171" s="4" t="inlineStr">
        <is>
          <t>Todos</t>
        </is>
      </c>
    </row>
    <row r="172">
      <c r="A172" s="1">
        <f>A171+1</f>
        <v/>
      </c>
      <c r="B172" s="4" t="inlineStr">
        <is>
          <t>[260] INJETOR DE COMBUSTIVEL VW</t>
        </is>
      </c>
      <c r="C172" s="4" t="n">
        <v>2</v>
      </c>
      <c r="D172" s="4">
        <f>SUMIFS(controle!G:G,controle!I:I,Produtos!B172,controle!C:C,"E")</f>
        <v/>
      </c>
      <c r="E172" s="4">
        <f>SUMIFS(controle!G:G,controle!I:I,Produtos!B172,controle!C:C,"S")</f>
        <v/>
      </c>
      <c r="F172" s="4">
        <f>Tabela1[[#This Row],[estoque inicial]]+Tabela1[[#This Row],[entradas]]-Tabela1[[#This Row],[saidas]]</f>
        <v/>
      </c>
      <c r="G172" s="4" t="n">
        <v>0</v>
      </c>
      <c r="H172" s="4" t="inlineStr">
        <is>
          <t>Todos</t>
        </is>
      </c>
    </row>
    <row r="173">
      <c r="A173" s="1">
        <f>A172+1</f>
        <v/>
      </c>
      <c r="B173" s="4" t="inlineStr">
        <is>
          <t>[261] SENSOR DE OXIGENIO ES20331-13B1</t>
        </is>
      </c>
      <c r="C173" s="4" t="n">
        <v>0</v>
      </c>
      <c r="D173" s="4">
        <f>SUMIFS(controle!G:G,controle!I:I,Produtos!B173,controle!C:C,"E")</f>
        <v/>
      </c>
      <c r="E173" s="4">
        <f>SUMIFS(controle!G:G,controle!I:I,Produtos!B173,controle!C:C,"S")</f>
        <v/>
      </c>
      <c r="F173" s="4">
        <f>Tabela1[[#This Row],[estoque inicial]]+Tabela1[[#This Row],[entradas]]-Tabela1[[#This Row],[saidas]]</f>
        <v/>
      </c>
      <c r="G173" s="4" t="n">
        <v>0</v>
      </c>
      <c r="H173" s="4" t="inlineStr">
        <is>
          <t>Todos</t>
        </is>
      </c>
    </row>
    <row r="174">
      <c r="A174" s="1">
        <f>A173+1</f>
        <v/>
      </c>
      <c r="B174" s="4" t="inlineStr">
        <is>
          <t>[262] FILTRO DE AR WEGA FAP9299</t>
        </is>
      </c>
      <c r="C174" s="4" t="n">
        <v>1</v>
      </c>
      <c r="D174" s="4">
        <f>SUMIFS(controle!G:G,controle!I:I,Produtos!B174,controle!C:C,"E")</f>
        <v/>
      </c>
      <c r="E174" s="4">
        <f>SUMIFS(controle!G:G,controle!I:I,Produtos!B174,controle!C:C,"S")</f>
        <v/>
      </c>
      <c r="F174" s="4">
        <f>Tabela1[[#This Row],[estoque inicial]]+Tabela1[[#This Row],[entradas]]-Tabela1[[#This Row],[saidas]]</f>
        <v/>
      </c>
      <c r="G174" s="4" t="n">
        <v>0</v>
      </c>
      <c r="H174" s="4" t="inlineStr">
        <is>
          <t>Todos</t>
        </is>
      </c>
    </row>
    <row r="175">
      <c r="A175" s="1">
        <f>A174+1</f>
        <v/>
      </c>
      <c r="B175" s="4" t="inlineStr">
        <is>
          <t>[264] FILTRO DE AR WEGA FAP9273</t>
        </is>
      </c>
      <c r="C175" s="4" t="n">
        <v>0</v>
      </c>
      <c r="D175" s="4">
        <f>SUMIFS(controle!G:G,controle!I:I,Produtos!B175,controle!C:C,"E")</f>
        <v/>
      </c>
      <c r="E175" s="4">
        <f>SUMIFS(controle!G:G,controle!I:I,Produtos!B175,controle!C:C,"S")</f>
        <v/>
      </c>
      <c r="F175" s="4">
        <f>Tabela1[[#This Row],[estoque inicial]]+Tabela1[[#This Row],[entradas]]-Tabela1[[#This Row],[saidas]]</f>
        <v/>
      </c>
      <c r="G175" s="4" t="n">
        <v>0</v>
      </c>
      <c r="H175" s="4" t="inlineStr">
        <is>
          <t>Todos</t>
        </is>
      </c>
    </row>
    <row r="176">
      <c r="A176" s="1">
        <f>A175+1</f>
        <v/>
      </c>
      <c r="B176" s="4" t="inlineStr">
        <is>
          <t>[265] FILTRO DE AR WEGA FAP4054/2</t>
        </is>
      </c>
      <c r="C176" s="4" t="n">
        <v>1</v>
      </c>
      <c r="D176" s="4">
        <f>SUMIFS(controle!G:G,controle!I:I,Produtos!B176,controle!C:C,"E")</f>
        <v/>
      </c>
      <c r="E176" s="4">
        <f>SUMIFS(controle!G:G,controle!I:I,Produtos!B176,controle!C:C,"S")</f>
        <v/>
      </c>
      <c r="F176" s="4">
        <f>Tabela1[[#This Row],[estoque inicial]]+Tabela1[[#This Row],[entradas]]-Tabela1[[#This Row],[saidas]]</f>
        <v/>
      </c>
      <c r="G176" s="4" t="n">
        <v>0</v>
      </c>
      <c r="H176" s="4" t="inlineStr">
        <is>
          <t>Todos</t>
        </is>
      </c>
    </row>
    <row r="177">
      <c r="A177" s="1">
        <f>A176+1</f>
        <v/>
      </c>
      <c r="B177" s="4" t="inlineStr">
        <is>
          <t>[266] FILTRO DE AR WEGA WR245</t>
        </is>
      </c>
      <c r="C177" s="4" t="n">
        <v>1</v>
      </c>
      <c r="D177" s="4">
        <f>SUMIFS(controle!G:G,controle!I:I,Produtos!B177,controle!C:C,"E")</f>
        <v/>
      </c>
      <c r="E177" s="4">
        <f>SUMIFS(controle!G:G,controle!I:I,Produtos!B177,controle!C:C,"S")</f>
        <v/>
      </c>
      <c r="F177" s="4">
        <f>Tabela1[[#This Row],[estoque inicial]]+Tabela1[[#This Row],[entradas]]-Tabela1[[#This Row],[saidas]]</f>
        <v/>
      </c>
      <c r="G177" s="4" t="n">
        <v>0</v>
      </c>
      <c r="H177" s="4" t="inlineStr">
        <is>
          <t>Todos</t>
        </is>
      </c>
    </row>
    <row r="178">
      <c r="A178" s="1">
        <f>A177+1</f>
        <v/>
      </c>
      <c r="B178" s="4" t="inlineStr">
        <is>
          <t>[267] FILTRO DE AR WEGA FAP3286</t>
        </is>
      </c>
      <c r="C178" s="4" t="n">
        <v>3</v>
      </c>
      <c r="D178" s="4">
        <f>SUMIFS(controle!G:G,controle!I:I,Produtos!B178,controle!C:C,"E")</f>
        <v/>
      </c>
      <c r="E178" s="4">
        <f>SUMIFS(controle!G:G,controle!I:I,Produtos!B178,controle!C:C,"S")</f>
        <v/>
      </c>
      <c r="F178" s="4">
        <f>Tabela1[[#This Row],[estoque inicial]]+Tabela1[[#This Row],[entradas]]-Tabela1[[#This Row],[saidas]]</f>
        <v/>
      </c>
      <c r="G178" s="4" t="n">
        <v>0</v>
      </c>
      <c r="H178" s="4" t="inlineStr">
        <is>
          <t>Todos</t>
        </is>
      </c>
    </row>
    <row r="179">
      <c r="A179" s="1">
        <f>A178+1</f>
        <v/>
      </c>
      <c r="B179" s="4" t="inlineStr">
        <is>
          <t>[268] FILTRO DE AR WEGA FAP3233</t>
        </is>
      </c>
      <c r="C179" s="4" t="n">
        <v>3</v>
      </c>
      <c r="D179" s="4">
        <f>SUMIFS(controle!G:G,controle!I:I,Produtos!B179,controle!C:C,"E")</f>
        <v/>
      </c>
      <c r="E179" s="4">
        <f>SUMIFS(controle!G:G,controle!I:I,Produtos!B179,controle!C:C,"S")</f>
        <v/>
      </c>
      <c r="F179" s="4">
        <f>Tabela1[[#This Row],[estoque inicial]]+Tabela1[[#This Row],[entradas]]-Tabela1[[#This Row],[saidas]]</f>
        <v/>
      </c>
      <c r="G179" s="4" t="n">
        <v>0</v>
      </c>
      <c r="H179" s="4" t="inlineStr">
        <is>
          <t>Todos</t>
        </is>
      </c>
    </row>
    <row r="180">
      <c r="A180" s="1">
        <f>A179+1</f>
        <v/>
      </c>
      <c r="B180" s="4" t="inlineStr">
        <is>
          <t>[269] FILTRO DE AR MAHLE LX523</t>
        </is>
      </c>
      <c r="C180" s="4" t="n">
        <v>2</v>
      </c>
      <c r="D180" s="4">
        <f>SUMIFS(controle!G:G,controle!I:I,Produtos!B180,controle!C:C,"E")</f>
        <v/>
      </c>
      <c r="E180" s="4">
        <f>SUMIFS(controle!G:G,controle!I:I,Produtos!B180,controle!C:C,"S")</f>
        <v/>
      </c>
      <c r="F180" s="4">
        <f>Tabela1[[#This Row],[estoque inicial]]+Tabela1[[#This Row],[entradas]]-Tabela1[[#This Row],[saidas]]</f>
        <v/>
      </c>
      <c r="G180" s="4" t="n">
        <v>0</v>
      </c>
      <c r="H180" s="4" t="inlineStr">
        <is>
          <t>Todos</t>
        </is>
      </c>
    </row>
    <row r="181">
      <c r="A181" s="1">
        <f>A180+1</f>
        <v/>
      </c>
      <c r="B181" s="4" t="inlineStr">
        <is>
          <t>[27] Óleo Lubrificante Para Caixa de Mudança Mecanica ISAFLUIDO556</t>
        </is>
      </c>
      <c r="C181" s="4" t="n">
        <v>4</v>
      </c>
      <c r="D181" s="4">
        <f>SUMIFS(controle!G:G,controle!I:I,Produtos!B181,controle!C:C,"E")</f>
        <v/>
      </c>
      <c r="E181" s="4">
        <f>SUMIFS(controle!G:G,controle!I:I,Produtos!B181,controle!C:C,"S")</f>
        <v/>
      </c>
      <c r="F181" s="4">
        <f>Tabela1[[#This Row],[estoque inicial]]+Tabela1[[#This Row],[entradas]]-Tabela1[[#This Row],[saidas]]</f>
        <v/>
      </c>
      <c r="G181" s="4" t="n">
        <v>0</v>
      </c>
      <c r="H181" s="4" t="inlineStr">
        <is>
          <t>Todos</t>
        </is>
      </c>
    </row>
    <row r="182">
      <c r="A182" s="1">
        <f>A181+1</f>
        <v/>
      </c>
      <c r="B182" s="4" t="inlineStr">
        <is>
          <t>[270] FILTRO DE AR WEGA FAP3289</t>
        </is>
      </c>
      <c r="C182" s="4" t="n">
        <v>2</v>
      </c>
      <c r="D182" s="4">
        <f>SUMIFS(controle!G:G,controle!I:I,Produtos!B182,controle!C:C,"E")</f>
        <v/>
      </c>
      <c r="E182" s="4">
        <f>SUMIFS(controle!G:G,controle!I:I,Produtos!B182,controle!C:C,"S")</f>
        <v/>
      </c>
      <c r="F182" s="4">
        <f>Tabela1[[#This Row],[estoque inicial]]+Tabela1[[#This Row],[entradas]]-Tabela1[[#This Row],[saidas]]</f>
        <v/>
      </c>
      <c r="G182" s="4" t="n">
        <v>0</v>
      </c>
      <c r="H182" s="4" t="inlineStr">
        <is>
          <t>Todos</t>
        </is>
      </c>
    </row>
    <row r="183">
      <c r="A183" s="1">
        <f>A182+1</f>
        <v/>
      </c>
      <c r="B183" s="4" t="inlineStr">
        <is>
          <t>[271] FILTRO DE AR WEGA FAP3280</t>
        </is>
      </c>
      <c r="C183" s="4" t="n">
        <v>0</v>
      </c>
      <c r="D183" s="4">
        <f>SUMIFS(controle!G:G,controle!I:I,Produtos!B183,controle!C:C,"E")</f>
        <v/>
      </c>
      <c r="E183" s="4">
        <f>SUMIFS(controle!G:G,controle!I:I,Produtos!B183,controle!C:C,"S")</f>
        <v/>
      </c>
      <c r="F183" s="4">
        <f>Tabela1[[#This Row],[estoque inicial]]+Tabela1[[#This Row],[entradas]]-Tabela1[[#This Row],[saidas]]</f>
        <v/>
      </c>
      <c r="G183" s="4" t="n">
        <v>0</v>
      </c>
      <c r="H183" s="4" t="inlineStr">
        <is>
          <t>Todos</t>
        </is>
      </c>
    </row>
    <row r="184">
      <c r="A184" s="1">
        <f>A183+1</f>
        <v/>
      </c>
      <c r="B184" s="4" t="inlineStr">
        <is>
          <t>[272] FILTRO DE AR WEGA FAP3261</t>
        </is>
      </c>
      <c r="C184" s="4" t="n">
        <v>2</v>
      </c>
      <c r="D184" s="4">
        <f>SUMIFS(controle!G:G,controle!I:I,Produtos!B184,controle!C:C,"E")</f>
        <v/>
      </c>
      <c r="E184" s="4">
        <f>SUMIFS(controle!G:G,controle!I:I,Produtos!B184,controle!C:C,"S")</f>
        <v/>
      </c>
      <c r="F184" s="4">
        <f>Tabela1[[#This Row],[estoque inicial]]+Tabela1[[#This Row],[entradas]]-Tabela1[[#This Row],[saidas]]</f>
        <v/>
      </c>
      <c r="G184" s="4" t="n">
        <v>0</v>
      </c>
      <c r="H184" s="4" t="inlineStr">
        <is>
          <t>Todos</t>
        </is>
      </c>
    </row>
    <row r="185">
      <c r="A185" s="1">
        <f>A184+1</f>
        <v/>
      </c>
      <c r="B185" s="4" t="inlineStr">
        <is>
          <t>[273] FILTRO DE AR MAHLE LX1779</t>
        </is>
      </c>
      <c r="C185" s="4" t="n">
        <v>0</v>
      </c>
      <c r="D185" s="4">
        <f>SUMIFS(controle!G:G,controle!I:I,Produtos!B185,controle!C:C,"E")</f>
        <v/>
      </c>
      <c r="E185" s="4">
        <f>SUMIFS(controle!G:G,controle!I:I,Produtos!B185,controle!C:C,"S")</f>
        <v/>
      </c>
      <c r="F185" s="4">
        <f>Tabela1[[#This Row],[estoque inicial]]+Tabela1[[#This Row],[entradas]]-Tabela1[[#This Row],[saidas]]</f>
        <v/>
      </c>
      <c r="G185" s="4" t="n">
        <v>0</v>
      </c>
      <c r="H185" s="4" t="inlineStr">
        <is>
          <t>Todos</t>
        </is>
      </c>
    </row>
    <row r="186">
      <c r="A186" s="1">
        <f>A185+1</f>
        <v/>
      </c>
      <c r="B186" s="4" t="inlineStr">
        <is>
          <t>[274] FILTRO DE AR WEGA FAP7007</t>
        </is>
      </c>
      <c r="C186" s="4" t="n">
        <v>4</v>
      </c>
      <c r="D186" s="4">
        <f>SUMIFS(controle!G:G,controle!I:I,Produtos!B186,controle!C:C,"E")</f>
        <v/>
      </c>
      <c r="E186" s="4">
        <f>SUMIFS(controle!G:G,controle!I:I,Produtos!B186,controle!C:C,"S")</f>
        <v/>
      </c>
      <c r="F186" s="4">
        <f>Tabela1[[#This Row],[estoque inicial]]+Tabela1[[#This Row],[entradas]]-Tabela1[[#This Row],[saidas]]</f>
        <v/>
      </c>
      <c r="G186" s="4" t="n">
        <v>0</v>
      </c>
      <c r="H186" s="4" t="inlineStr">
        <is>
          <t>Todos</t>
        </is>
      </c>
    </row>
    <row r="187">
      <c r="A187" s="1">
        <f>A186+1</f>
        <v/>
      </c>
      <c r="B187" s="4" t="inlineStr">
        <is>
          <t>[275] FILTRO DE AR WEGA WR196</t>
        </is>
      </c>
      <c r="C187" s="4" t="n">
        <v>1</v>
      </c>
      <c r="D187" s="4">
        <f>SUMIFS(controle!G:G,controle!I:I,Produtos!B187,controle!C:C,"E")</f>
        <v/>
      </c>
      <c r="E187" s="4">
        <f>SUMIFS(controle!G:G,controle!I:I,Produtos!B187,controle!C:C,"S")</f>
        <v/>
      </c>
      <c r="F187" s="4">
        <f>Tabela1[[#This Row],[estoque inicial]]+Tabela1[[#This Row],[entradas]]-Tabela1[[#This Row],[saidas]]</f>
        <v/>
      </c>
      <c r="G187" s="4" t="n">
        <v>0</v>
      </c>
      <c r="H187" s="4" t="inlineStr">
        <is>
          <t>Todos</t>
        </is>
      </c>
    </row>
    <row r="188">
      <c r="A188" s="1">
        <f>A187+1</f>
        <v/>
      </c>
      <c r="B188" s="4" t="inlineStr">
        <is>
          <t>[276] FILTRO DE AR WEGA FAP3599</t>
        </is>
      </c>
      <c r="C188" s="4" t="n">
        <v>1</v>
      </c>
      <c r="D188" s="4">
        <f>SUMIFS(controle!G:G,controle!I:I,Produtos!B188,controle!C:C,"E")</f>
        <v/>
      </c>
      <c r="E188" s="4">
        <f>SUMIFS(controle!G:G,controle!I:I,Produtos!B188,controle!C:C,"S")</f>
        <v/>
      </c>
      <c r="F188" s="4">
        <f>Tabela1[[#This Row],[estoque inicial]]+Tabela1[[#This Row],[entradas]]-Tabela1[[#This Row],[saidas]]</f>
        <v/>
      </c>
      <c r="G188" s="4" t="n">
        <v>0</v>
      </c>
      <c r="H188" s="4" t="inlineStr">
        <is>
          <t>Todos</t>
        </is>
      </c>
    </row>
    <row r="189">
      <c r="A189" s="1">
        <f>A188+1</f>
        <v/>
      </c>
      <c r="B189" s="4" t="inlineStr">
        <is>
          <t>[277] FIILTRO DE AR WEGA FAP2219</t>
        </is>
      </c>
      <c r="C189" s="4" t="n">
        <v>2</v>
      </c>
      <c r="D189" s="4">
        <f>SUMIFS(controle!G:G,controle!I:I,Produtos!B189,controle!C:C,"E")</f>
        <v/>
      </c>
      <c r="E189" s="4">
        <f>SUMIFS(controle!G:G,controle!I:I,Produtos!B189,controle!C:C,"S")</f>
        <v/>
      </c>
      <c r="F189" s="4">
        <f>Tabela1[[#This Row],[estoque inicial]]+Tabela1[[#This Row],[entradas]]-Tabela1[[#This Row],[saidas]]</f>
        <v/>
      </c>
      <c r="G189" s="4" t="n">
        <v>0</v>
      </c>
      <c r="H189" s="4" t="inlineStr">
        <is>
          <t>Todos</t>
        </is>
      </c>
    </row>
    <row r="190">
      <c r="A190" s="1">
        <f>A189+1</f>
        <v/>
      </c>
      <c r="B190" s="4" t="inlineStr">
        <is>
          <t>[278] FILTRO DE AR WEGA FAP3285</t>
        </is>
      </c>
      <c r="C190" s="4" t="n">
        <v>2</v>
      </c>
      <c r="D190" s="4">
        <f>SUMIFS(controle!G:G,controle!I:I,Produtos!B190,controle!C:C,"E")</f>
        <v/>
      </c>
      <c r="E190" s="4">
        <f>SUMIFS(controle!G:G,controle!I:I,Produtos!B190,controle!C:C,"S")</f>
        <v/>
      </c>
      <c r="F190" s="4">
        <f>Tabela1[[#This Row],[estoque inicial]]+Tabela1[[#This Row],[entradas]]-Tabela1[[#This Row],[saidas]]</f>
        <v/>
      </c>
      <c r="G190" s="4" t="n">
        <v>0</v>
      </c>
      <c r="H190" s="4" t="inlineStr">
        <is>
          <t>Todos</t>
        </is>
      </c>
    </row>
    <row r="191">
      <c r="A191" s="1">
        <f>A190+1</f>
        <v/>
      </c>
      <c r="B191" s="4" t="inlineStr">
        <is>
          <t>[279] FILTRO DE AR WEGA FAP3288</t>
        </is>
      </c>
      <c r="C191" s="4" t="n">
        <v>1</v>
      </c>
      <c r="D191" s="4">
        <f>SUMIFS(controle!G:G,controle!I:I,Produtos!B191,controle!C:C,"E")</f>
        <v/>
      </c>
      <c r="E191" s="4">
        <f>SUMIFS(controle!G:G,controle!I:I,Produtos!B191,controle!C:C,"S")</f>
        <v/>
      </c>
      <c r="F191" s="4">
        <f>Tabela1[[#This Row],[estoque inicial]]+Tabela1[[#This Row],[entradas]]-Tabela1[[#This Row],[saidas]]</f>
        <v/>
      </c>
      <c r="G191" s="4" t="n">
        <v>0</v>
      </c>
      <c r="H191" s="4" t="inlineStr">
        <is>
          <t>Todos</t>
        </is>
      </c>
    </row>
    <row r="192">
      <c r="A192" s="1">
        <f>A191+1</f>
        <v/>
      </c>
      <c r="B192" s="4" t="inlineStr">
        <is>
          <t>[28] Água Desmineralizada ONYX PLUS 1L</t>
        </is>
      </c>
      <c r="C192" s="4" t="n">
        <v>12</v>
      </c>
      <c r="D192" s="4">
        <f>SUMIFS(controle!G:G,controle!I:I,Produtos!B192,controle!C:C,"E")</f>
        <v/>
      </c>
      <c r="E192" s="4">
        <f>SUMIFS(controle!G:G,controle!I:I,Produtos!B192,controle!C:C,"S")</f>
        <v/>
      </c>
      <c r="F192" s="4">
        <f>Tabela1[[#This Row],[estoque inicial]]+Tabela1[[#This Row],[entradas]]-Tabela1[[#This Row],[saidas]]</f>
        <v/>
      </c>
      <c r="G192" s="4" t="n">
        <v>0</v>
      </c>
      <c r="H192" s="4" t="inlineStr">
        <is>
          <t>Todos</t>
        </is>
      </c>
    </row>
    <row r="193">
      <c r="A193" s="1">
        <f>A192+1</f>
        <v/>
      </c>
      <c r="B193" s="4" t="inlineStr">
        <is>
          <t>[280] FILTRO DE AR WEGA JFA0H21</t>
        </is>
      </c>
      <c r="C193" s="4" t="n">
        <v>1</v>
      </c>
      <c r="D193" s="4">
        <f>SUMIFS(controle!G:G,controle!I:I,Produtos!B193,controle!C:C,"E")</f>
        <v/>
      </c>
      <c r="E193" s="4">
        <f>SUMIFS(controle!G:G,controle!I:I,Produtos!B193,controle!C:C,"S")</f>
        <v/>
      </c>
      <c r="F193" s="4">
        <f>Tabela1[[#This Row],[estoque inicial]]+Tabela1[[#This Row],[entradas]]-Tabela1[[#This Row],[saidas]]</f>
        <v/>
      </c>
      <c r="G193" s="4" t="n">
        <v>0</v>
      </c>
      <c r="H193" s="4" t="inlineStr">
        <is>
          <t>Todos</t>
        </is>
      </c>
    </row>
    <row r="194">
      <c r="A194" s="1">
        <f>A193+1</f>
        <v/>
      </c>
      <c r="B194" s="4" t="inlineStr">
        <is>
          <t>[281] FILTRO DE AR MAHLE LX3800</t>
        </is>
      </c>
      <c r="C194" s="4" t="n">
        <v>1</v>
      </c>
      <c r="D194" s="4">
        <f>SUMIFS(controle!G:G,controle!I:I,Produtos!B194,controle!C:C,"E")</f>
        <v/>
      </c>
      <c r="E194" s="4">
        <f>SUMIFS(controle!G:G,controle!I:I,Produtos!B194,controle!C:C,"S")</f>
        <v/>
      </c>
      <c r="F194" s="4">
        <f>Tabela1[[#This Row],[estoque inicial]]+Tabela1[[#This Row],[entradas]]-Tabela1[[#This Row],[saidas]]</f>
        <v/>
      </c>
      <c r="G194" s="4" t="n">
        <v>0</v>
      </c>
      <c r="H194" s="4" t="inlineStr">
        <is>
          <t>Todos</t>
        </is>
      </c>
    </row>
    <row r="195">
      <c r="A195" s="1">
        <f>A194+1</f>
        <v/>
      </c>
      <c r="B195" s="4" t="inlineStr">
        <is>
          <t>[282] FILTRO DE AR WEGA JFA0K16</t>
        </is>
      </c>
      <c r="C195" s="4" t="n">
        <v>2</v>
      </c>
      <c r="D195" s="4">
        <f>SUMIFS(controle!G:G,controle!I:I,Produtos!B195,controle!C:C,"E")</f>
        <v/>
      </c>
      <c r="E195" s="4">
        <f>SUMIFS(controle!G:G,controle!I:I,Produtos!B195,controle!C:C,"S")</f>
        <v/>
      </c>
      <c r="F195" s="4">
        <f>Tabela1[[#This Row],[estoque inicial]]+Tabela1[[#This Row],[entradas]]-Tabela1[[#This Row],[saidas]]</f>
        <v/>
      </c>
      <c r="G195" s="4" t="n">
        <v>0</v>
      </c>
      <c r="H195" s="4" t="inlineStr">
        <is>
          <t>Todos</t>
        </is>
      </c>
    </row>
    <row r="196">
      <c r="A196" s="1">
        <f>A195+1</f>
        <v/>
      </c>
      <c r="B196" s="4" t="inlineStr">
        <is>
          <t>[283] FILTRO DE AR MAHLE LX1785</t>
        </is>
      </c>
      <c r="C196" s="4" t="n">
        <v>0</v>
      </c>
      <c r="D196" s="4">
        <f>SUMIFS(controle!G:G,controle!I:I,Produtos!B196,controle!C:C,"E")</f>
        <v/>
      </c>
      <c r="E196" s="4">
        <f>SUMIFS(controle!G:G,controle!I:I,Produtos!B196,controle!C:C,"S")</f>
        <v/>
      </c>
      <c r="F196" s="4">
        <f>Tabela1[[#This Row],[estoque inicial]]+Tabela1[[#This Row],[entradas]]-Tabela1[[#This Row],[saidas]]</f>
        <v/>
      </c>
      <c r="G196" s="4" t="n">
        <v>0</v>
      </c>
      <c r="H196" s="4" t="inlineStr">
        <is>
          <t>Todos</t>
        </is>
      </c>
    </row>
    <row r="197">
      <c r="A197" s="1">
        <f>A196+1</f>
        <v/>
      </c>
      <c r="B197" s="4" t="inlineStr">
        <is>
          <t>[284] FILTRO DE AR WEGA JFA0H26</t>
        </is>
      </c>
      <c r="C197" s="4" t="n">
        <v>2</v>
      </c>
      <c r="D197" s="4">
        <f>SUMIFS(controle!G:G,controle!I:I,Produtos!B197,controle!C:C,"E")</f>
        <v/>
      </c>
      <c r="E197" s="4">
        <f>SUMIFS(controle!G:G,controle!I:I,Produtos!B197,controle!C:C,"S")</f>
        <v/>
      </c>
      <c r="F197" s="4">
        <f>Tabela1[[#This Row],[estoque inicial]]+Tabela1[[#This Row],[entradas]]-Tabela1[[#This Row],[saidas]]</f>
        <v/>
      </c>
      <c r="G197" s="4" t="n">
        <v>0</v>
      </c>
      <c r="H197" s="4" t="inlineStr">
        <is>
          <t>Todos</t>
        </is>
      </c>
    </row>
    <row r="198">
      <c r="A198" s="1">
        <f>A197+1</f>
        <v/>
      </c>
      <c r="B198" s="4" t="inlineStr">
        <is>
          <t>[285] FILTRO DE AR WEGA JFA0H40</t>
        </is>
      </c>
      <c r="C198" s="4" t="n">
        <v>2</v>
      </c>
      <c r="D198" s="4">
        <f>SUMIFS(controle!G:G,controle!I:I,Produtos!B198,controle!C:C,"E")</f>
        <v/>
      </c>
      <c r="E198" s="4">
        <f>SUMIFS(controle!G:G,controle!I:I,Produtos!B198,controle!C:C,"S")</f>
        <v/>
      </c>
      <c r="F198" s="4">
        <f>Tabela1[[#This Row],[estoque inicial]]+Tabela1[[#This Row],[entradas]]-Tabela1[[#This Row],[saidas]]</f>
        <v/>
      </c>
      <c r="G198" s="4" t="n">
        <v>0</v>
      </c>
      <c r="H198" s="4" t="inlineStr">
        <is>
          <t>Todos</t>
        </is>
      </c>
    </row>
    <row r="199">
      <c r="A199" s="1">
        <f>A198+1</f>
        <v/>
      </c>
      <c r="B199" s="4" t="inlineStr">
        <is>
          <t>[286] FILTRO DE AR WEGA JFA0H29</t>
        </is>
      </c>
      <c r="C199" s="4" t="n">
        <v>2</v>
      </c>
      <c r="D199" s="4">
        <f>SUMIFS(controle!G:G,controle!I:I,Produtos!B199,controle!C:C,"E")</f>
        <v/>
      </c>
      <c r="E199" s="4">
        <f>SUMIFS(controle!G:G,controle!I:I,Produtos!B199,controle!C:C,"S")</f>
        <v/>
      </c>
      <c r="F199" s="4">
        <f>Tabela1[[#This Row],[estoque inicial]]+Tabela1[[#This Row],[entradas]]-Tabela1[[#This Row],[saidas]]</f>
        <v/>
      </c>
      <c r="G199" s="4" t="n">
        <v>0</v>
      </c>
      <c r="H199" s="4" t="inlineStr">
        <is>
          <t>Todos</t>
        </is>
      </c>
    </row>
    <row r="200">
      <c r="A200" s="1">
        <f>A199+1</f>
        <v/>
      </c>
      <c r="B200" s="4" t="inlineStr">
        <is>
          <t>[287] FILTRO DE AR WEGA JFA0H24</t>
        </is>
      </c>
      <c r="C200" s="4" t="n">
        <v>1</v>
      </c>
      <c r="D200" s="4">
        <f>SUMIFS(controle!G:G,controle!I:I,Produtos!B200,controle!C:C,"E")</f>
        <v/>
      </c>
      <c r="E200" s="4">
        <f>SUMIFS(controle!G:G,controle!I:I,Produtos!B200,controle!C:C,"S")</f>
        <v/>
      </c>
      <c r="F200" s="4">
        <f>Tabela1[[#This Row],[estoque inicial]]+Tabela1[[#This Row],[entradas]]-Tabela1[[#This Row],[saidas]]</f>
        <v/>
      </c>
      <c r="G200" s="4" t="n">
        <v>0</v>
      </c>
      <c r="H200" s="4" t="inlineStr">
        <is>
          <t>Todos</t>
        </is>
      </c>
    </row>
    <row r="201">
      <c r="A201" s="1">
        <f>A200+1</f>
        <v/>
      </c>
      <c r="B201" s="4" t="inlineStr">
        <is>
          <t>[288] PASTILHA DE FREIO N-1272</t>
        </is>
      </c>
      <c r="C201" s="4" t="n">
        <v>1</v>
      </c>
      <c r="D201" s="4">
        <f>SUMIFS(controle!G:G,controle!I:I,Produtos!B201,controle!C:C,"E")</f>
        <v/>
      </c>
      <c r="E201" s="4">
        <f>SUMIFS(controle!G:G,controle!I:I,Produtos!B201,controle!C:C,"S")</f>
        <v/>
      </c>
      <c r="F201" s="4">
        <f>Tabela1[[#This Row],[estoque inicial]]+Tabela1[[#This Row],[entradas]]-Tabela1[[#This Row],[saidas]]</f>
        <v/>
      </c>
      <c r="G201" s="4" t="n">
        <v>0</v>
      </c>
      <c r="H201" s="4" t="inlineStr">
        <is>
          <t>Todos</t>
        </is>
      </c>
    </row>
    <row r="202">
      <c r="A202" s="1">
        <f>A201+1</f>
        <v/>
      </c>
      <c r="B202" s="4" t="inlineStr">
        <is>
          <t>[289] PASTILHA DE FREIO N-540</t>
        </is>
      </c>
      <c r="C202" s="4" t="n">
        <v>1</v>
      </c>
      <c r="D202" s="4">
        <f>SUMIFS(controle!G:G,controle!I:I,Produtos!B202,controle!C:C,"E")</f>
        <v/>
      </c>
      <c r="E202" s="4">
        <f>SUMIFS(controle!G:G,controle!I:I,Produtos!B202,controle!C:C,"S")</f>
        <v/>
      </c>
      <c r="F202" s="4">
        <f>Tabela1[[#This Row],[estoque inicial]]+Tabela1[[#This Row],[entradas]]-Tabela1[[#This Row],[saidas]]</f>
        <v/>
      </c>
      <c r="G202" s="4" t="n">
        <v>0</v>
      </c>
      <c r="H202" s="4" t="inlineStr">
        <is>
          <t>Todos</t>
        </is>
      </c>
    </row>
    <row r="203">
      <c r="A203" s="1">
        <f>A202+1</f>
        <v/>
      </c>
      <c r="B203" s="4" t="inlineStr">
        <is>
          <t>[29] METALSIL DESIX AROMATIZANTE DE USO GERAL</t>
        </is>
      </c>
      <c r="C203" s="4" t="n">
        <v>1</v>
      </c>
      <c r="D203" s="4">
        <f>SUMIFS(controle!G:G,controle!I:I,Produtos!B203,controle!C:C,"E")</f>
        <v/>
      </c>
      <c r="E203" s="4">
        <f>SUMIFS(controle!G:G,controle!I:I,Produtos!B203,controle!C:C,"S")</f>
        <v/>
      </c>
      <c r="F203" s="4">
        <f>Tabela1[[#This Row],[estoque inicial]]+Tabela1[[#This Row],[entradas]]-Tabela1[[#This Row],[saidas]]</f>
        <v/>
      </c>
      <c r="G203" s="4" t="n">
        <v>0</v>
      </c>
      <c r="H203" s="4" t="inlineStr">
        <is>
          <t>Todos</t>
        </is>
      </c>
    </row>
    <row r="204">
      <c r="A204" s="1">
        <f>A203+1</f>
        <v/>
      </c>
      <c r="B204" s="4" t="inlineStr">
        <is>
          <t>[290] PASTILHA DE FREIO N-547</t>
        </is>
      </c>
      <c r="C204" s="4" t="n">
        <v>1</v>
      </c>
      <c r="D204" s="4">
        <f>SUMIFS(controle!G:G,controle!I:I,Produtos!B204,controle!C:C,"E")</f>
        <v/>
      </c>
      <c r="E204" s="4">
        <f>SUMIFS(controle!G:G,controle!I:I,Produtos!B204,controle!C:C,"S")</f>
        <v/>
      </c>
      <c r="F204" s="4">
        <f>Tabela1[[#This Row],[estoque inicial]]+Tabela1[[#This Row],[entradas]]-Tabela1[[#This Row],[saidas]]</f>
        <v/>
      </c>
      <c r="G204" s="4" t="n">
        <v>0</v>
      </c>
      <c r="H204" s="4" t="inlineStr">
        <is>
          <t>Todos</t>
        </is>
      </c>
    </row>
    <row r="205">
      <c r="A205" s="1">
        <f>A204+1</f>
        <v/>
      </c>
      <c r="B205" s="4" t="inlineStr">
        <is>
          <t>[291] PASTILHA DE FREIO N-1770</t>
        </is>
      </c>
      <c r="C205" s="4" t="n">
        <v>1</v>
      </c>
      <c r="D205" s="4">
        <f>SUMIFS(controle!G:G,controle!I:I,Produtos!B205,controle!C:C,"E")</f>
        <v/>
      </c>
      <c r="E205" s="4">
        <f>SUMIFS(controle!G:G,controle!I:I,Produtos!B205,controle!C:C,"S")</f>
        <v/>
      </c>
      <c r="F205" s="4">
        <f>Tabela1[[#This Row],[estoque inicial]]+Tabela1[[#This Row],[entradas]]-Tabela1[[#This Row],[saidas]]</f>
        <v/>
      </c>
      <c r="G205" s="4" t="n">
        <v>0</v>
      </c>
      <c r="H205" s="4" t="inlineStr">
        <is>
          <t>Todos</t>
        </is>
      </c>
    </row>
    <row r="206">
      <c r="A206" s="1">
        <f>A205+1</f>
        <v/>
      </c>
      <c r="B206" s="4" t="inlineStr">
        <is>
          <t>[292] PASTILHA DE FREIO N-2131</t>
        </is>
      </c>
      <c r="C206" s="4" t="n">
        <v>1</v>
      </c>
      <c r="D206" s="4">
        <f>SUMIFS(controle!G:G,controle!I:I,Produtos!B206,controle!C:C,"E")</f>
        <v/>
      </c>
      <c r="E206" s="4">
        <f>SUMIFS(controle!G:G,controle!I:I,Produtos!B206,controle!C:C,"S")</f>
        <v/>
      </c>
      <c r="F206" s="4">
        <f>Tabela1[[#This Row],[estoque inicial]]+Tabela1[[#This Row],[entradas]]-Tabela1[[#This Row],[saidas]]</f>
        <v/>
      </c>
      <c r="G206" s="4" t="n">
        <v>0</v>
      </c>
      <c r="H206" s="4" t="inlineStr">
        <is>
          <t>Todos</t>
        </is>
      </c>
    </row>
    <row r="207">
      <c r="A207" s="1">
        <f>A206+1</f>
        <v/>
      </c>
      <c r="B207" s="4" t="inlineStr">
        <is>
          <t>[293] PASTILHA DE FREIO HQF2344AC FERODO</t>
        </is>
      </c>
      <c r="C207" s="4" t="n">
        <v>0</v>
      </c>
      <c r="D207" s="4">
        <f>SUMIFS(controle!G:G,controle!I:I,Produtos!B207,controle!C:C,"E")</f>
        <v/>
      </c>
      <c r="E207" s="4">
        <f>SUMIFS(controle!G:G,controle!I:I,Produtos!B207,controle!C:C,"S")</f>
        <v/>
      </c>
      <c r="F207" s="4">
        <f>Tabela1[[#This Row],[estoque inicial]]+Tabela1[[#This Row],[entradas]]-Tabela1[[#This Row],[saidas]]</f>
        <v/>
      </c>
      <c r="G207" s="4" t="n">
        <v>0</v>
      </c>
      <c r="H207" s="4" t="inlineStr">
        <is>
          <t>Todos</t>
        </is>
      </c>
    </row>
    <row r="208">
      <c r="A208" s="1">
        <f>A207+1</f>
        <v/>
      </c>
      <c r="B208" s="4" t="inlineStr">
        <is>
          <t>[294] PASTILHA DE FREIO HQF2460 FERODO</t>
        </is>
      </c>
      <c r="C208" s="4" t="n">
        <v>1</v>
      </c>
      <c r="D208" s="4">
        <f>SUMIFS(controle!G:G,controle!I:I,Produtos!B208,controle!C:C,"E")</f>
        <v/>
      </c>
      <c r="E208" s="4">
        <f>SUMIFS(controle!G:G,controle!I:I,Produtos!B208,controle!C:C,"S")</f>
        <v/>
      </c>
      <c r="F208" s="4">
        <f>Tabela1[[#This Row],[estoque inicial]]+Tabela1[[#This Row],[entradas]]-Tabela1[[#This Row],[saidas]]</f>
        <v/>
      </c>
      <c r="G208" s="4" t="n">
        <v>0</v>
      </c>
      <c r="H208" s="4" t="inlineStr">
        <is>
          <t>Todos</t>
        </is>
      </c>
    </row>
    <row r="209">
      <c r="A209" s="1">
        <f>A208+1</f>
        <v/>
      </c>
      <c r="B209" s="4" t="inlineStr">
        <is>
          <t>[295] PASTILHA DE FREIO 1423 SYL</t>
        </is>
      </c>
      <c r="C209" s="4" t="n">
        <v>1</v>
      </c>
      <c r="D209" s="4">
        <f>SUMIFS(controle!G:G,controle!I:I,Produtos!B209,controle!C:C,"E")</f>
        <v/>
      </c>
      <c r="E209" s="4">
        <f>SUMIFS(controle!G:G,controle!I:I,Produtos!B209,controle!C:C,"S")</f>
        <v/>
      </c>
      <c r="F209" s="4">
        <f>Tabela1[[#This Row],[estoque inicial]]+Tabela1[[#This Row],[entradas]]-Tabela1[[#This Row],[saidas]]</f>
        <v/>
      </c>
      <c r="G209" s="4" t="n">
        <v>0</v>
      </c>
      <c r="H209" s="4" t="inlineStr">
        <is>
          <t>Todos</t>
        </is>
      </c>
    </row>
    <row r="210">
      <c r="A210" s="1">
        <f>A209+1</f>
        <v/>
      </c>
      <c r="B210" s="4" t="inlineStr">
        <is>
          <t>[296] PASTILHA DE FREIO N-252 COBREG</t>
        </is>
      </c>
      <c r="C210" s="4" t="n">
        <v>3</v>
      </c>
      <c r="D210" s="4">
        <f>SUMIFS(controle!G:G,controle!I:I,Produtos!B210,controle!C:C,"E")</f>
        <v/>
      </c>
      <c r="E210" s="4">
        <f>SUMIFS(controle!G:G,controle!I:I,Produtos!B210,controle!C:C,"S")</f>
        <v/>
      </c>
      <c r="F210" s="4">
        <f>Tabela1[[#This Row],[estoque inicial]]+Tabela1[[#This Row],[entradas]]-Tabela1[[#This Row],[saidas]]</f>
        <v/>
      </c>
      <c r="G210" s="4" t="n">
        <v>0</v>
      </c>
      <c r="H210" s="4" t="inlineStr">
        <is>
          <t>Todos</t>
        </is>
      </c>
    </row>
    <row r="211">
      <c r="A211" s="1">
        <f>A210+1</f>
        <v/>
      </c>
      <c r="B211" s="4" t="inlineStr">
        <is>
          <t>[297] PASTILHA DE FREIO N-288 COBREG</t>
        </is>
      </c>
      <c r="C211" s="4" t="n">
        <v>1</v>
      </c>
      <c r="D211" s="4">
        <f>SUMIFS(controle!G:G,controle!I:I,Produtos!B211,controle!C:C,"E")</f>
        <v/>
      </c>
      <c r="E211" s="4">
        <f>SUMIFS(controle!G:G,controle!I:I,Produtos!B211,controle!C:C,"S")</f>
        <v/>
      </c>
      <c r="F211" s="4">
        <f>Tabela1[[#This Row],[estoque inicial]]+Tabela1[[#This Row],[entradas]]-Tabela1[[#This Row],[saidas]]</f>
        <v/>
      </c>
      <c r="G211" s="4" t="n">
        <v>0</v>
      </c>
      <c r="H211" s="4" t="inlineStr">
        <is>
          <t>Todos</t>
        </is>
      </c>
    </row>
    <row r="212">
      <c r="A212" s="1">
        <f>A211+1</f>
        <v/>
      </c>
      <c r="B212" s="4" t="inlineStr">
        <is>
          <t>[298] PASTILHA DE FREIO HQJ-2356A JURID</t>
        </is>
      </c>
      <c r="C212" s="4" t="n">
        <v>1</v>
      </c>
      <c r="D212" s="4">
        <f>SUMIFS(controle!G:G,controle!I:I,Produtos!B212,controle!C:C,"E")</f>
        <v/>
      </c>
      <c r="E212" s="4">
        <f>SUMIFS(controle!G:G,controle!I:I,Produtos!B212,controle!C:C,"S")</f>
        <v/>
      </c>
      <c r="F212" s="4">
        <f>Tabela1[[#This Row],[estoque inicial]]+Tabela1[[#This Row],[entradas]]-Tabela1[[#This Row],[saidas]]</f>
        <v/>
      </c>
      <c r="G212" s="4" t="n">
        <v>0</v>
      </c>
      <c r="H212" s="4" t="inlineStr">
        <is>
          <t>Todos</t>
        </is>
      </c>
    </row>
    <row r="213">
      <c r="A213" s="1">
        <f>A212+1</f>
        <v/>
      </c>
      <c r="B213" s="4" t="inlineStr">
        <is>
          <t>[299] PASTILHA DE FREIO HQJ-2282A JURID</t>
        </is>
      </c>
      <c r="C213" s="4" t="n">
        <v>1</v>
      </c>
      <c r="D213" s="4">
        <f>SUMIFS(controle!G:G,controle!I:I,Produtos!B213,controle!C:C,"E")</f>
        <v/>
      </c>
      <c r="E213" s="4">
        <f>SUMIFS(controle!G:G,controle!I:I,Produtos!B213,controle!C:C,"S")</f>
        <v/>
      </c>
      <c r="F213" s="4">
        <f>Tabela1[[#This Row],[estoque inicial]]+Tabela1[[#This Row],[entradas]]-Tabela1[[#This Row],[saidas]]</f>
        <v/>
      </c>
      <c r="G213" s="4" t="n">
        <v>0</v>
      </c>
      <c r="H213" s="4" t="inlineStr">
        <is>
          <t>Todos</t>
        </is>
      </c>
    </row>
    <row r="214">
      <c r="A214" s="1">
        <f>A213+1</f>
        <v/>
      </c>
      <c r="B214" s="4" t="inlineStr">
        <is>
          <t>[30] Polia VKM 4794</t>
        </is>
      </c>
      <c r="C214" s="4" t="n">
        <v>1</v>
      </c>
      <c r="D214" s="4">
        <f>SUMIFS(controle!G:G,controle!I:I,Produtos!B214,controle!C:C,"E")</f>
        <v/>
      </c>
      <c r="E214" s="4">
        <f>SUMIFS(controle!G:G,controle!I:I,Produtos!B214,controle!C:C,"S")</f>
        <v/>
      </c>
      <c r="F214" s="4">
        <f>Tabela1[[#This Row],[estoque inicial]]+Tabela1[[#This Row],[entradas]]-Tabela1[[#This Row],[saidas]]</f>
        <v/>
      </c>
      <c r="G214" s="4" t="n">
        <v>0</v>
      </c>
      <c r="H214" s="4" t="inlineStr">
        <is>
          <t>Todos</t>
        </is>
      </c>
    </row>
    <row r="215">
      <c r="A215" s="1">
        <f>A214+1</f>
        <v/>
      </c>
      <c r="B215" s="4" t="inlineStr">
        <is>
          <t>[300] PASTILHA DE FREIO N-1767 COBRAG</t>
        </is>
      </c>
      <c r="C215" s="4" t="n">
        <v>2</v>
      </c>
      <c r="D215" s="4">
        <f>SUMIFS(controle!G:G,controle!I:I,Produtos!B215,controle!C:C,"E")</f>
        <v/>
      </c>
      <c r="E215" s="4">
        <f>SUMIFS(controle!G:G,controle!I:I,Produtos!B215,controle!C:C,"S")</f>
        <v/>
      </c>
      <c r="F215" s="4">
        <f>Tabela1[[#This Row],[estoque inicial]]+Tabela1[[#This Row],[entradas]]-Tabela1[[#This Row],[saidas]]</f>
        <v/>
      </c>
      <c r="G215" s="4" t="n">
        <v>0</v>
      </c>
      <c r="H215" s="4" t="inlineStr">
        <is>
          <t>Todos</t>
        </is>
      </c>
    </row>
    <row r="216">
      <c r="A216" s="1">
        <f>A215+1</f>
        <v/>
      </c>
      <c r="B216" s="4" t="inlineStr">
        <is>
          <t>[301] PASTILHA DE FREIO 3250 S.Y.L</t>
        </is>
      </c>
      <c r="C216" s="4" t="n">
        <v>1</v>
      </c>
      <c r="D216" s="4">
        <f>SUMIFS(controle!G:G,controle!I:I,Produtos!B216,controle!C:C,"E")</f>
        <v/>
      </c>
      <c r="E216" s="4">
        <f>SUMIFS(controle!G:G,controle!I:I,Produtos!B216,controle!C:C,"S")</f>
        <v/>
      </c>
      <c r="F216" s="4">
        <f>Tabela1[[#This Row],[estoque inicial]]+Tabela1[[#This Row],[entradas]]-Tabela1[[#This Row],[saidas]]</f>
        <v/>
      </c>
      <c r="G216" s="4" t="n">
        <v>0</v>
      </c>
      <c r="H216" s="4" t="inlineStr">
        <is>
          <t>Todos</t>
        </is>
      </c>
    </row>
    <row r="217">
      <c r="A217" s="1">
        <f>A216+1</f>
        <v/>
      </c>
      <c r="B217" s="4" t="inlineStr">
        <is>
          <t>[302] PASTILHA DE FREIO N-1344 COBREG</t>
        </is>
      </c>
      <c r="C217" s="4" t="n">
        <v>0</v>
      </c>
      <c r="D217" s="4">
        <f>SUMIFS(controle!G:G,controle!I:I,Produtos!B217,controle!C:C,"E")</f>
        <v/>
      </c>
      <c r="E217" s="4">
        <f>SUMIFS(controle!G:G,controle!I:I,Produtos!B217,controle!C:C,"S")</f>
        <v/>
      </c>
      <c r="F217" s="4">
        <f>Tabela1[[#This Row],[estoque inicial]]+Tabela1[[#This Row],[entradas]]-Tabela1[[#This Row],[saidas]]</f>
        <v/>
      </c>
      <c r="G217" s="4" t="n">
        <v>0</v>
      </c>
      <c r="H217" s="4" t="inlineStr">
        <is>
          <t>Todos</t>
        </is>
      </c>
    </row>
    <row r="218">
      <c r="A218" s="1">
        <f>A217+1</f>
        <v/>
      </c>
      <c r="B218" s="4" t="inlineStr">
        <is>
          <t>[303] PASTILHA DE FREIO N-1377 COBREG</t>
        </is>
      </c>
      <c r="C218" s="4" t="n">
        <v>1</v>
      </c>
      <c r="D218" s="4">
        <f>SUMIFS(controle!G:G,controle!I:I,Produtos!B218,controle!C:C,"E")</f>
        <v/>
      </c>
      <c r="E218" s="4">
        <f>SUMIFS(controle!G:G,controle!I:I,Produtos!B218,controle!C:C,"S")</f>
        <v/>
      </c>
      <c r="F218" s="4">
        <f>Tabela1[[#This Row],[estoque inicial]]+Tabela1[[#This Row],[entradas]]-Tabela1[[#This Row],[saidas]]</f>
        <v/>
      </c>
      <c r="G218" s="4" t="n">
        <v>0</v>
      </c>
      <c r="H218" s="4" t="inlineStr">
        <is>
          <t>Todos</t>
        </is>
      </c>
    </row>
    <row r="219">
      <c r="A219" s="1">
        <f>A218+1</f>
        <v/>
      </c>
      <c r="B219" s="4" t="inlineStr">
        <is>
          <t>[304] PASTILHA DE FREIO N-1368 COBREG</t>
        </is>
      </c>
      <c r="C219" s="4" t="n">
        <v>0</v>
      </c>
      <c r="D219" s="4">
        <f>SUMIFS(controle!G:G,controle!I:I,Produtos!B219,controle!C:C,"E")</f>
        <v/>
      </c>
      <c r="E219" s="4">
        <f>SUMIFS(controle!G:G,controle!I:I,Produtos!B219,controle!C:C,"S")</f>
        <v/>
      </c>
      <c r="F219" s="4">
        <f>Tabela1[[#This Row],[estoque inicial]]+Tabela1[[#This Row],[entradas]]-Tabela1[[#This Row],[saidas]]</f>
        <v/>
      </c>
      <c r="G219" s="4" t="n">
        <v>0</v>
      </c>
      <c r="H219" s="4" t="inlineStr">
        <is>
          <t>Todos</t>
        </is>
      </c>
    </row>
    <row r="220">
      <c r="A220" s="1">
        <f>A219+1</f>
        <v/>
      </c>
      <c r="B220" s="4" t="inlineStr">
        <is>
          <t>[305] PASTILHA DE FREIO HQJ-2288A JURID</t>
        </is>
      </c>
      <c r="C220" s="4" t="n">
        <v>1</v>
      </c>
      <c r="D220" s="4">
        <f>SUMIFS(controle!G:G,controle!I:I,Produtos!B220,controle!C:C,"E")</f>
        <v/>
      </c>
      <c r="E220" s="4">
        <f>SUMIFS(controle!G:G,controle!I:I,Produtos!B220,controle!C:C,"S")</f>
        <v/>
      </c>
      <c r="F220" s="4">
        <f>Tabela1[[#This Row],[estoque inicial]]+Tabela1[[#This Row],[entradas]]-Tabela1[[#This Row],[saidas]]</f>
        <v/>
      </c>
      <c r="G220" s="4" t="n">
        <v>0</v>
      </c>
      <c r="H220" s="4" t="inlineStr">
        <is>
          <t>Todos</t>
        </is>
      </c>
    </row>
    <row r="221">
      <c r="A221" s="1">
        <f>A220+1</f>
        <v/>
      </c>
      <c r="B221" s="4" t="inlineStr">
        <is>
          <t>[306] PASTILHA DE FREIO HQJ-2229A JURID</t>
        </is>
      </c>
      <c r="C221" s="4" t="n">
        <v>1</v>
      </c>
      <c r="D221" s="4">
        <f>SUMIFS(controle!G:G,controle!I:I,Produtos!B221,controle!C:C,"E")</f>
        <v/>
      </c>
      <c r="E221" s="4">
        <f>SUMIFS(controle!G:G,controle!I:I,Produtos!B221,controle!C:C,"S")</f>
        <v/>
      </c>
      <c r="F221" s="4">
        <f>Tabela1[[#This Row],[estoque inicial]]+Tabela1[[#This Row],[entradas]]-Tabela1[[#This Row],[saidas]]</f>
        <v/>
      </c>
      <c r="G221" s="4" t="n">
        <v>0</v>
      </c>
      <c r="H221" s="4" t="inlineStr">
        <is>
          <t>Todos</t>
        </is>
      </c>
    </row>
    <row r="222">
      <c r="A222" s="1">
        <f>A221+1</f>
        <v/>
      </c>
      <c r="B222" s="4" t="inlineStr">
        <is>
          <t>[307] PASTILHA DE FREIO N-1166 COBREG</t>
        </is>
      </c>
      <c r="C222" s="4" t="n">
        <v>1</v>
      </c>
      <c r="D222" s="4">
        <f>SUMIFS(controle!G:G,controle!I:I,Produtos!B222,controle!C:C,"E")</f>
        <v/>
      </c>
      <c r="E222" s="4">
        <f>SUMIFS(controle!G:G,controle!I:I,Produtos!B222,controle!C:C,"S")</f>
        <v/>
      </c>
      <c r="F222" s="4">
        <f>Tabela1[[#This Row],[estoque inicial]]+Tabela1[[#This Row],[entradas]]-Tabela1[[#This Row],[saidas]]</f>
        <v/>
      </c>
      <c r="G222" s="4" t="n">
        <v>0</v>
      </c>
      <c r="H222" s="4" t="inlineStr">
        <is>
          <t>Todos</t>
        </is>
      </c>
    </row>
    <row r="223">
      <c r="A223" s="1">
        <f>A222+1</f>
        <v/>
      </c>
      <c r="B223" s="4" t="inlineStr">
        <is>
          <t>[308] PASTILHA DE FREIO N-457 COBREG</t>
        </is>
      </c>
      <c r="C223" s="4" t="n">
        <v>1</v>
      </c>
      <c r="D223" s="4">
        <f>SUMIFS(controle!G:G,controle!I:I,Produtos!B223,controle!C:C,"E")</f>
        <v/>
      </c>
      <c r="E223" s="4">
        <f>SUMIFS(controle!G:G,controle!I:I,Produtos!B223,controle!C:C,"S")</f>
        <v/>
      </c>
      <c r="F223" s="4">
        <f>Tabela1[[#This Row],[estoque inicial]]+Tabela1[[#This Row],[entradas]]-Tabela1[[#This Row],[saidas]]</f>
        <v/>
      </c>
      <c r="G223" s="4" t="n">
        <v>0</v>
      </c>
      <c r="H223" s="4" t="inlineStr">
        <is>
          <t>Todos</t>
        </is>
      </c>
    </row>
    <row r="224">
      <c r="A224" s="1">
        <f>A223+1</f>
        <v/>
      </c>
      <c r="B224" s="4" t="inlineStr">
        <is>
          <t>[309] PASTILHA DE FREIO 1359 S.Y.L</t>
        </is>
      </c>
      <c r="C224" s="4" t="n">
        <v>1</v>
      </c>
      <c r="D224" s="4">
        <f>SUMIFS(controle!G:G,controle!I:I,Produtos!B224,controle!C:C,"E")</f>
        <v/>
      </c>
      <c r="E224" s="4">
        <f>SUMIFS(controle!G:G,controle!I:I,Produtos!B224,controle!C:C,"S")</f>
        <v/>
      </c>
      <c r="F224" s="4">
        <f>Tabela1[[#This Row],[estoque inicial]]+Tabela1[[#This Row],[entradas]]-Tabela1[[#This Row],[saidas]]</f>
        <v/>
      </c>
      <c r="G224" s="4" t="n">
        <v>0</v>
      </c>
      <c r="H224" s="4" t="inlineStr">
        <is>
          <t>Todos</t>
        </is>
      </c>
    </row>
    <row r="225">
      <c r="A225" s="1">
        <f>A224+1</f>
        <v/>
      </c>
      <c r="B225" s="4" t="inlineStr">
        <is>
          <t>[31] Tensor INA</t>
        </is>
      </c>
      <c r="C225" s="4" t="n">
        <v>4</v>
      </c>
      <c r="D225" s="4">
        <f>SUMIFS(controle!G:G,controle!I:I,Produtos!B225,controle!C:C,"E")</f>
        <v/>
      </c>
      <c r="E225" s="4">
        <f>SUMIFS(controle!G:G,controle!I:I,Produtos!B225,controle!C:C,"S")</f>
        <v/>
      </c>
      <c r="F225" s="4">
        <f>Tabela1[[#This Row],[estoque inicial]]+Tabela1[[#This Row],[entradas]]-Tabela1[[#This Row],[saidas]]</f>
        <v/>
      </c>
      <c r="G225" s="4" t="n">
        <v>0</v>
      </c>
      <c r="H225" s="4" t="inlineStr">
        <is>
          <t>Todos</t>
        </is>
      </c>
    </row>
    <row r="226">
      <c r="A226" s="1">
        <f>A225+1</f>
        <v/>
      </c>
      <c r="B226" s="4" t="inlineStr">
        <is>
          <t>[310] PASTILHA DE FREIO 2114 S.Y.L</t>
        </is>
      </c>
      <c r="C226" s="4" t="n">
        <v>1</v>
      </c>
      <c r="D226" s="4">
        <f>SUMIFS(controle!G:G,controle!I:I,Produtos!B226,controle!C:C,"E")</f>
        <v/>
      </c>
      <c r="E226" s="4">
        <f>SUMIFS(controle!G:G,controle!I:I,Produtos!B226,controle!C:C,"S")</f>
        <v/>
      </c>
      <c r="F226" s="4">
        <f>Tabela1[[#This Row],[estoque inicial]]+Tabela1[[#This Row],[entradas]]-Tabela1[[#This Row],[saidas]]</f>
        <v/>
      </c>
      <c r="G226" s="4" t="n">
        <v>0</v>
      </c>
      <c r="H226" s="4" t="inlineStr">
        <is>
          <t>Todos</t>
        </is>
      </c>
    </row>
    <row r="227">
      <c r="A227" s="1">
        <f>A226+1</f>
        <v/>
      </c>
      <c r="B227" s="4" t="inlineStr">
        <is>
          <t>[311] PASTILHA DE FREIO N-2031 COBREG</t>
        </is>
      </c>
      <c r="C227" s="4" t="n">
        <v>1</v>
      </c>
      <c r="D227" s="4">
        <f>SUMIFS(controle!G:G,controle!I:I,Produtos!B227,controle!C:C,"E")</f>
        <v/>
      </c>
      <c r="E227" s="4">
        <f>SUMIFS(controle!G:G,controle!I:I,Produtos!B227,controle!C:C,"S")</f>
        <v/>
      </c>
      <c r="F227" s="4">
        <f>Tabela1[[#This Row],[estoque inicial]]+Tabela1[[#This Row],[entradas]]-Tabela1[[#This Row],[saidas]]</f>
        <v/>
      </c>
      <c r="G227" s="4" t="n">
        <v>0</v>
      </c>
      <c r="H227" s="4" t="inlineStr">
        <is>
          <t>Todos</t>
        </is>
      </c>
    </row>
    <row r="228">
      <c r="A228" s="1">
        <f>A227+1</f>
        <v/>
      </c>
      <c r="B228" s="4" t="inlineStr">
        <is>
          <t>[312] PASTILHA DE FREIO N-378 COBREG</t>
        </is>
      </c>
      <c r="C228" s="4" t="n">
        <v>1</v>
      </c>
      <c r="D228" s="4">
        <f>SUMIFS(controle!G:G,controle!I:I,Produtos!B228,controle!C:C,"E")</f>
        <v/>
      </c>
      <c r="E228" s="4">
        <f>SUMIFS(controle!G:G,controle!I:I,Produtos!B228,controle!C:C,"S")</f>
        <v/>
      </c>
      <c r="F228" s="4">
        <f>Tabela1[[#This Row],[estoque inicial]]+Tabela1[[#This Row],[entradas]]-Tabela1[[#This Row],[saidas]]</f>
        <v/>
      </c>
      <c r="G228" s="4" t="n">
        <v>0</v>
      </c>
      <c r="H228" s="4" t="inlineStr">
        <is>
          <t>Todos</t>
        </is>
      </c>
    </row>
    <row r="229">
      <c r="A229" s="1">
        <f>A228+1</f>
        <v/>
      </c>
      <c r="B229" s="4" t="inlineStr">
        <is>
          <t>[313] PASTILHA DE FREIO N-305 COBREG</t>
        </is>
      </c>
      <c r="C229" s="4" t="n">
        <v>1</v>
      </c>
      <c r="D229" s="4">
        <f>SUMIFS(controle!G:G,controle!I:I,Produtos!B229,controle!C:C,"E")</f>
        <v/>
      </c>
      <c r="E229" s="4">
        <f>SUMIFS(controle!G:G,controle!I:I,Produtos!B229,controle!C:C,"S")</f>
        <v/>
      </c>
      <c r="F229" s="4">
        <f>Tabela1[[#This Row],[estoque inicial]]+Tabela1[[#This Row],[entradas]]-Tabela1[[#This Row],[saidas]]</f>
        <v/>
      </c>
      <c r="G229" s="4" t="n">
        <v>0</v>
      </c>
      <c r="H229" s="4" t="inlineStr">
        <is>
          <t>Todos</t>
        </is>
      </c>
    </row>
    <row r="230">
      <c r="A230" s="1">
        <f>A229+1</f>
        <v/>
      </c>
      <c r="B230" s="4" t="inlineStr">
        <is>
          <t>[314] PASTILHA DE FREIO N-377 COBREG</t>
        </is>
      </c>
      <c r="C230" s="4" t="n">
        <v>1</v>
      </c>
      <c r="D230" s="4">
        <f>SUMIFS(controle!G:G,controle!I:I,Produtos!B230,controle!C:C,"E")</f>
        <v/>
      </c>
      <c r="E230" s="4">
        <f>SUMIFS(controle!G:G,controle!I:I,Produtos!B230,controle!C:C,"S")</f>
        <v/>
      </c>
      <c r="F230" s="4">
        <f>Tabela1[[#This Row],[estoque inicial]]+Tabela1[[#This Row],[entradas]]-Tabela1[[#This Row],[saidas]]</f>
        <v/>
      </c>
      <c r="G230" s="4" t="n">
        <v>0</v>
      </c>
      <c r="H230" s="4" t="inlineStr">
        <is>
          <t>Todos</t>
        </is>
      </c>
    </row>
    <row r="231">
      <c r="A231" s="1">
        <f>A230+1</f>
        <v/>
      </c>
      <c r="B231" s="4" t="inlineStr">
        <is>
          <t>[315] PASTILHA DE FREIO N-367 COBREG</t>
        </is>
      </c>
      <c r="C231" s="4" t="n">
        <v>1</v>
      </c>
      <c r="D231" s="4">
        <f>SUMIFS(controle!G:G,controle!I:I,Produtos!B231,controle!C:C,"E")</f>
        <v/>
      </c>
      <c r="E231" s="4">
        <f>SUMIFS(controle!G:G,controle!I:I,Produtos!B231,controle!C:C,"S")</f>
        <v/>
      </c>
      <c r="F231" s="4">
        <f>Tabela1[[#This Row],[estoque inicial]]+Tabela1[[#This Row],[entradas]]-Tabela1[[#This Row],[saidas]]</f>
        <v/>
      </c>
      <c r="G231" s="4" t="n">
        <v>0</v>
      </c>
      <c r="H231" s="4" t="inlineStr">
        <is>
          <t>Todos</t>
        </is>
      </c>
    </row>
    <row r="232">
      <c r="A232" s="1">
        <f>A231+1</f>
        <v/>
      </c>
      <c r="B232" s="4" t="inlineStr">
        <is>
          <t>[316] PASTILHA DE FREIO N-152 COBREG</t>
        </is>
      </c>
      <c r="C232" s="4" t="n">
        <v>1</v>
      </c>
      <c r="D232" s="4">
        <f>SUMIFS(controle!G:G,controle!I:I,Produtos!B232,controle!C:C,"E")</f>
        <v/>
      </c>
      <c r="E232" s="4">
        <f>SUMIFS(controle!G:G,controle!I:I,Produtos!B232,controle!C:C,"S")</f>
        <v/>
      </c>
      <c r="F232" s="4">
        <f>Tabela1[[#This Row],[estoque inicial]]+Tabela1[[#This Row],[entradas]]-Tabela1[[#This Row],[saidas]]</f>
        <v/>
      </c>
      <c r="G232" s="4" t="n">
        <v>0</v>
      </c>
      <c r="H232" s="4" t="inlineStr">
        <is>
          <t>Todos</t>
        </is>
      </c>
    </row>
    <row r="233">
      <c r="A233" s="1">
        <f>A232+1</f>
        <v/>
      </c>
      <c r="B233" s="4" t="inlineStr">
        <is>
          <t>[317] BATERIA MOURA MA60AD</t>
        </is>
      </c>
      <c r="C233" s="4" t="n">
        <v>1</v>
      </c>
      <c r="D233" s="4">
        <f>SUMIFS(controle!G:G,controle!I:I,Produtos!B233,controle!C:C,"E")</f>
        <v/>
      </c>
      <c r="E233" s="4">
        <f>SUMIFS(controle!G:G,controle!I:I,Produtos!B233,controle!C:C,"S")</f>
        <v/>
      </c>
      <c r="F233" s="4">
        <f>Tabela1[[#This Row],[estoque inicial]]+Tabela1[[#This Row],[entradas]]-Tabela1[[#This Row],[saidas]]</f>
        <v/>
      </c>
      <c r="G233" s="4" t="n">
        <v>0</v>
      </c>
      <c r="H233" s="4" t="inlineStr">
        <is>
          <t>Todos</t>
        </is>
      </c>
    </row>
    <row r="234">
      <c r="A234" s="1">
        <f>A233+1</f>
        <v/>
      </c>
      <c r="B234" s="4" t="inlineStr">
        <is>
          <t>[318] SAPATOS COM LONAS PARA FREIOS CB/49-CPA</t>
        </is>
      </c>
      <c r="C234" s="4" t="n">
        <v>1</v>
      </c>
      <c r="D234" s="4">
        <f>SUMIFS(controle!G:G,controle!I:I,Produtos!B234,controle!C:C,"E")</f>
        <v/>
      </c>
      <c r="E234" s="4">
        <f>SUMIFS(controle!G:G,controle!I:I,Produtos!B234,controle!C:C,"S")</f>
        <v/>
      </c>
      <c r="F234" s="4">
        <f>Tabela1[[#This Row],[estoque inicial]]+Tabela1[[#This Row],[entradas]]-Tabela1[[#This Row],[saidas]]</f>
        <v/>
      </c>
      <c r="G234" s="4" t="n">
        <v>0</v>
      </c>
      <c r="H234" s="4" t="inlineStr">
        <is>
          <t>Todos</t>
        </is>
      </c>
    </row>
    <row r="235">
      <c r="A235" s="1">
        <f>A234+1</f>
        <v/>
      </c>
      <c r="B235" s="4" t="inlineStr">
        <is>
          <t>[319] SAPATOS COM LONAS PARA FREIOS FD/152-CPA</t>
        </is>
      </c>
      <c r="C235" s="4" t="n">
        <v>2</v>
      </c>
      <c r="D235" s="4">
        <f>SUMIFS(controle!G:G,controle!I:I,Produtos!B235,controle!C:C,"E")</f>
        <v/>
      </c>
      <c r="E235" s="4">
        <f>SUMIFS(controle!G:G,controle!I:I,Produtos!B235,controle!C:C,"S")</f>
        <v/>
      </c>
      <c r="F235" s="4">
        <f>Tabela1[[#This Row],[estoque inicial]]+Tabela1[[#This Row],[entradas]]-Tabela1[[#This Row],[saidas]]</f>
        <v/>
      </c>
      <c r="G235" s="4" t="n">
        <v>0</v>
      </c>
      <c r="H235" s="4" t="inlineStr">
        <is>
          <t>Todos</t>
        </is>
      </c>
    </row>
    <row r="236">
      <c r="A236" s="1">
        <f>A235+1</f>
        <v/>
      </c>
      <c r="B236" s="4" t="inlineStr">
        <is>
          <t>[32] Tensor FORD CM5G-6K245-EB</t>
        </is>
      </c>
      <c r="C236" s="4" t="n">
        <v>1</v>
      </c>
      <c r="D236" s="4">
        <f>SUMIFS(controle!G:G,controle!I:I,Produtos!B236,controle!C:C,"E")</f>
        <v/>
      </c>
      <c r="E236" s="4">
        <f>SUMIFS(controle!G:G,controle!I:I,Produtos!B236,controle!C:C,"S")</f>
        <v/>
      </c>
      <c r="F236" s="4">
        <f>Tabela1[[#This Row],[estoque inicial]]+Tabela1[[#This Row],[entradas]]-Tabela1[[#This Row],[saidas]]</f>
        <v/>
      </c>
      <c r="G236" s="4" t="n">
        <v>0</v>
      </c>
      <c r="H236" s="4" t="inlineStr">
        <is>
          <t>Todos</t>
        </is>
      </c>
    </row>
    <row r="237">
      <c r="A237" s="1">
        <f>A236+1</f>
        <v/>
      </c>
      <c r="B237" s="4" t="inlineStr">
        <is>
          <t>[320] CILINDRO DE RODA 19,05MM</t>
        </is>
      </c>
      <c r="C237" s="4" t="n">
        <v>2</v>
      </c>
      <c r="D237" s="4">
        <f>SUMIFS(controle!G:G,controle!I:I,Produtos!B237,controle!C:C,"E")</f>
        <v/>
      </c>
      <c r="E237" s="4">
        <f>SUMIFS(controle!G:G,controle!I:I,Produtos!B237,controle!C:C,"S")</f>
        <v/>
      </c>
      <c r="F237" s="4">
        <f>Tabela1[[#This Row],[estoque inicial]]+Tabela1[[#This Row],[entradas]]-Tabela1[[#This Row],[saidas]]</f>
        <v/>
      </c>
      <c r="G237" s="4" t="n">
        <v>0</v>
      </c>
      <c r="H237" s="4" t="inlineStr">
        <is>
          <t>Todos</t>
        </is>
      </c>
    </row>
    <row r="238">
      <c r="A238" s="1">
        <f>A237+1</f>
        <v/>
      </c>
      <c r="B238" s="4" t="inlineStr">
        <is>
          <t>[321] KIT ROLAMENTO DE RODA ALK-4529</t>
        </is>
      </c>
      <c r="C238" s="4" t="n">
        <v>1</v>
      </c>
      <c r="D238" s="4">
        <f>SUMIFS(controle!G:G,controle!I:I,Produtos!B238,controle!C:C,"E")</f>
        <v/>
      </c>
      <c r="E238" s="4">
        <f>SUMIFS(controle!G:G,controle!I:I,Produtos!B238,controle!C:C,"S")</f>
        <v/>
      </c>
      <c r="F238" s="4">
        <f>Tabela1[[#This Row],[estoque inicial]]+Tabela1[[#This Row],[entradas]]-Tabela1[[#This Row],[saidas]]</f>
        <v/>
      </c>
      <c r="G238" s="4" t="n">
        <v>0</v>
      </c>
      <c r="H238" s="4" t="inlineStr">
        <is>
          <t>Todos</t>
        </is>
      </c>
    </row>
    <row r="239">
      <c r="A239" s="1">
        <f>A238+1</f>
        <v/>
      </c>
      <c r="B239" s="4" t="inlineStr">
        <is>
          <t>[323] TERMINAL DE DIREÇÃO TS4121:009 TRW</t>
        </is>
      </c>
      <c r="C239" s="4" t="n">
        <v>2</v>
      </c>
      <c r="D239" s="4">
        <f>SUMIFS(controle!G:G,controle!I:I,Produtos!B239,controle!C:C,"E")</f>
        <v/>
      </c>
      <c r="E239" s="4">
        <f>SUMIFS(controle!G:G,controle!I:I,Produtos!B239,controle!C:C,"S")</f>
        <v/>
      </c>
      <c r="F239" s="4">
        <f>Tabela1[[#This Row],[estoque inicial]]+Tabela1[[#This Row],[entradas]]-Tabela1[[#This Row],[saidas]]</f>
        <v/>
      </c>
      <c r="G239" s="4" t="n">
        <v>0</v>
      </c>
      <c r="H239" s="4" t="inlineStr">
        <is>
          <t>Todos</t>
        </is>
      </c>
    </row>
    <row r="240">
      <c r="A240" s="1">
        <f>A239+1</f>
        <v/>
      </c>
      <c r="B240" s="4" t="inlineStr">
        <is>
          <t>[324] KIT ROLAMENTO DE RODA VKBA 4544 SKF</t>
        </is>
      </c>
      <c r="C240" s="4" t="n">
        <v>2</v>
      </c>
      <c r="D240" s="4">
        <f>SUMIFS(controle!G:G,controle!I:I,Produtos!B240,controle!C:C,"E")</f>
        <v/>
      </c>
      <c r="E240" s="4">
        <f>SUMIFS(controle!G:G,controle!I:I,Produtos!B240,controle!C:C,"S")</f>
        <v/>
      </c>
      <c r="F240" s="4">
        <f>Tabela1[[#This Row],[estoque inicial]]+Tabela1[[#This Row],[entradas]]-Tabela1[[#This Row],[saidas]]</f>
        <v/>
      </c>
      <c r="G240" s="4" t="n">
        <v>0</v>
      </c>
      <c r="H240" s="4" t="inlineStr">
        <is>
          <t>Todos</t>
        </is>
      </c>
    </row>
    <row r="241">
      <c r="A241" s="1">
        <f>A240+1</f>
        <v/>
      </c>
      <c r="B241" s="4" t="inlineStr">
        <is>
          <t>[325] CILINDRO DE RODA 19MM 006013 ATF</t>
        </is>
      </c>
      <c r="C241" s="4" t="n">
        <v>2</v>
      </c>
      <c r="D241" s="4">
        <f>SUMIFS(controle!G:G,controle!I:I,Produtos!B241,controle!C:C,"E")</f>
        <v/>
      </c>
      <c r="E241" s="4">
        <f>SUMIFS(controle!G:G,controle!I:I,Produtos!B241,controle!C:C,"S")</f>
        <v/>
      </c>
      <c r="F241" s="4">
        <f>Tabela1[[#This Row],[estoque inicial]]+Tabela1[[#This Row],[entradas]]-Tabela1[[#This Row],[saidas]]</f>
        <v/>
      </c>
      <c r="G241" s="4" t="n">
        <v>0</v>
      </c>
      <c r="H241" s="4" t="inlineStr">
        <is>
          <t>Todos</t>
        </is>
      </c>
    </row>
    <row r="242">
      <c r="A242" s="1">
        <f>A241+1</f>
        <v/>
      </c>
      <c r="B242" s="4" t="inlineStr">
        <is>
          <t>[326] CILINDRO DE RODA 17MM 005841 ATF</t>
        </is>
      </c>
      <c r="C242" s="4" t="n">
        <v>2</v>
      </c>
      <c r="D242" s="4">
        <f>SUMIFS(controle!G:G,controle!I:I,Produtos!B242,controle!C:C,"E")</f>
        <v/>
      </c>
      <c r="E242" s="4">
        <f>SUMIFS(controle!G:G,controle!I:I,Produtos!B242,controle!C:C,"S")</f>
        <v/>
      </c>
      <c r="F242" s="4">
        <f>Tabela1[[#This Row],[estoque inicial]]+Tabela1[[#This Row],[entradas]]-Tabela1[[#This Row],[saidas]]</f>
        <v/>
      </c>
      <c r="G242" s="4" t="n">
        <v>0</v>
      </c>
      <c r="H242" s="4" t="inlineStr">
        <is>
          <t>Todos</t>
        </is>
      </c>
    </row>
    <row r="243">
      <c r="A243" s="1">
        <f>A242+1</f>
        <v/>
      </c>
      <c r="B243" s="4" t="inlineStr">
        <is>
          <t>[327] CILINDRO DE RODA RCCR02860:019 TRW</t>
        </is>
      </c>
      <c r="C243" s="4" t="n">
        <v>2</v>
      </c>
      <c r="D243" s="4">
        <f>SUMIFS(controle!G:G,controle!I:I,Produtos!B243,controle!C:C,"E")</f>
        <v/>
      </c>
      <c r="E243" s="4">
        <f>SUMIFS(controle!G:G,controle!I:I,Produtos!B243,controle!C:C,"S")</f>
        <v/>
      </c>
      <c r="F243" s="4">
        <f>Tabela1[[#This Row],[estoque inicial]]+Tabela1[[#This Row],[entradas]]-Tabela1[[#This Row],[saidas]]</f>
        <v/>
      </c>
      <c r="G243" s="4" t="n">
        <v>0</v>
      </c>
      <c r="H243" s="4" t="inlineStr">
        <is>
          <t>Todos</t>
        </is>
      </c>
    </row>
    <row r="244">
      <c r="A244" s="1">
        <f>A243+1</f>
        <v/>
      </c>
      <c r="B244" s="4" t="inlineStr">
        <is>
          <t>[328] CILINDRO DE RODA RCCR028990:009 TRW</t>
        </is>
      </c>
      <c r="C244" s="4" t="n">
        <v>2</v>
      </c>
      <c r="D244" s="4">
        <f>SUMIFS(controle!G:G,controle!I:I,Produtos!B244,controle!C:C,"E")</f>
        <v/>
      </c>
      <c r="E244" s="4">
        <f>SUMIFS(controle!G:G,controle!I:I,Produtos!B244,controle!C:C,"S")</f>
        <v/>
      </c>
      <c r="F244" s="4">
        <f>Tabela1[[#This Row],[estoque inicial]]+Tabela1[[#This Row],[entradas]]-Tabela1[[#This Row],[saidas]]</f>
        <v/>
      </c>
      <c r="G244" s="4" t="n">
        <v>0</v>
      </c>
      <c r="H244" s="4" t="inlineStr">
        <is>
          <t>Todos</t>
        </is>
      </c>
    </row>
    <row r="245">
      <c r="A245" s="1">
        <f>A244+1</f>
        <v/>
      </c>
      <c r="B245" s="4" t="inlineStr">
        <is>
          <t>[328] CILINDRO DE RODA RCCR02930:019 TRW</t>
        </is>
      </c>
      <c r="D245" s="4">
        <f>SUMIFS(controle!G:G,controle!I:I,Produtos!B245,controle!C:C,"E")</f>
        <v/>
      </c>
      <c r="E245" s="4">
        <f>SUMIFS(controle!G:G,controle!I:I,Produtos!B245,controle!C:C,"S")</f>
        <v/>
      </c>
      <c r="F245" s="4">
        <f>Tabela1[[#This Row],[estoque inicial]]+Tabela1[[#This Row],[entradas]]-Tabela1[[#This Row],[saidas]]</f>
        <v/>
      </c>
      <c r="G245" s="4" t="n">
        <v>0</v>
      </c>
      <c r="H245" s="4" t="inlineStr">
        <is>
          <t>Todos</t>
        </is>
      </c>
    </row>
    <row r="246">
      <c r="A246" s="1">
        <f>A245+1</f>
        <v/>
      </c>
      <c r="B246" s="4" t="inlineStr">
        <is>
          <t>[329] CILINDRO DE RODA BWF6000:009 (SPIN) TRW</t>
        </is>
      </c>
      <c r="C246" s="4" t="n">
        <v>2</v>
      </c>
      <c r="D246" s="4">
        <f>SUMIFS(controle!G:G,controle!I:I,Produtos!B246,controle!C:C,"E")</f>
        <v/>
      </c>
      <c r="E246" s="4">
        <f>SUMIFS(controle!G:G,controle!I:I,Produtos!B246,controle!C:C,"S")</f>
        <v/>
      </c>
      <c r="F246" s="4">
        <f>Tabela1[[#This Row],[estoque inicial]]+Tabela1[[#This Row],[entradas]]-Tabela1[[#This Row],[saidas]]</f>
        <v/>
      </c>
      <c r="G246" s="4" t="n">
        <v>0</v>
      </c>
      <c r="H246" s="4" t="inlineStr">
        <is>
          <t>Todos</t>
        </is>
      </c>
    </row>
    <row r="247">
      <c r="A247" s="1">
        <f>A246+1</f>
        <v/>
      </c>
      <c r="B247" s="4" t="inlineStr">
        <is>
          <t>[33] Rolamento Pro Automotive PRPOFE177626CP</t>
        </is>
      </c>
      <c r="C247" s="4" t="n">
        <v>1</v>
      </c>
      <c r="D247" s="4">
        <f>SUMIFS(controle!G:G,controle!I:I,Produtos!B247,controle!C:C,"E")</f>
        <v/>
      </c>
      <c r="E247" s="4">
        <f>SUMIFS(controle!G:G,controle!I:I,Produtos!B247,controle!C:C,"S")</f>
        <v/>
      </c>
      <c r="F247" s="4">
        <f>Tabela1[[#This Row],[estoque inicial]]+Tabela1[[#This Row],[entradas]]-Tabela1[[#This Row],[saidas]]</f>
        <v/>
      </c>
      <c r="G247" s="4" t="n">
        <v>0</v>
      </c>
      <c r="H247" s="4" t="inlineStr">
        <is>
          <t>Todos</t>
        </is>
      </c>
    </row>
    <row r="248">
      <c r="A248" s="1">
        <f>A247+1</f>
        <v/>
      </c>
      <c r="B248" s="4" t="inlineStr">
        <is>
          <t>[330] CILINDRO DE RODA C-3430 19,05MM CONTROIL</t>
        </is>
      </c>
      <c r="D248" s="4">
        <f>SUMIFS(controle!G:G,controle!I:I,Produtos!B248,controle!C:C,"E")</f>
        <v/>
      </c>
      <c r="E248" s="4">
        <f>SUMIFS(controle!G:G,controle!I:I,Produtos!B248,controle!C:C,"S")</f>
        <v/>
      </c>
      <c r="F248" s="4">
        <f>Tabela1[[#This Row],[estoque inicial]]+Tabela1[[#This Row],[entradas]]-Tabela1[[#This Row],[saidas]]</f>
        <v/>
      </c>
      <c r="G248" s="4" t="n">
        <v>0</v>
      </c>
      <c r="H248" s="4" t="inlineStr">
        <is>
          <t>Todos</t>
        </is>
      </c>
    </row>
    <row r="249">
      <c r="A249" s="1">
        <f>A248+1</f>
        <v/>
      </c>
      <c r="B249" s="4" t="inlineStr">
        <is>
          <t>[331] SAPATOS COM LONAS FD/61-CPA</t>
        </is>
      </c>
      <c r="C249" s="4" t="n">
        <v>1</v>
      </c>
      <c r="D249" s="4">
        <f>SUMIFS(controle!G:G,controle!I:I,Produtos!B249,controle!C:C,"E")</f>
        <v/>
      </c>
      <c r="E249" s="4">
        <f>SUMIFS(controle!G:G,controle!I:I,Produtos!B249,controle!C:C,"S")</f>
        <v/>
      </c>
      <c r="F249" s="4">
        <f>Tabela1[[#This Row],[estoque inicial]]+Tabela1[[#This Row],[entradas]]-Tabela1[[#This Row],[saidas]]</f>
        <v/>
      </c>
      <c r="G249" s="4" t="n">
        <v>0</v>
      </c>
      <c r="H249" s="4" t="inlineStr">
        <is>
          <t>Todos</t>
        </is>
      </c>
    </row>
    <row r="250">
      <c r="A250" s="1">
        <f>A249+1</f>
        <v/>
      </c>
      <c r="B250" s="4" t="inlineStr">
        <is>
          <t>[332] COLA EPOXI ORBI QUIMICA</t>
        </is>
      </c>
      <c r="C250" s="4" t="n">
        <v>1</v>
      </c>
      <c r="D250" s="4">
        <f>SUMIFS(controle!G:G,controle!I:I,Produtos!B250,controle!C:C,"E")</f>
        <v/>
      </c>
      <c r="E250" s="4">
        <f>SUMIFS(controle!G:G,controle!I:I,Produtos!B250,controle!C:C,"S")</f>
        <v/>
      </c>
      <c r="F250" s="4">
        <f>Tabela1[[#This Row],[estoque inicial]]+Tabela1[[#This Row],[entradas]]-Tabela1[[#This Row],[saidas]]</f>
        <v/>
      </c>
      <c r="G250" s="4" t="n">
        <v>0</v>
      </c>
      <c r="H250" s="4" t="inlineStr">
        <is>
          <t>Todos</t>
        </is>
      </c>
    </row>
    <row r="251">
      <c r="A251" s="1">
        <f>A250+1</f>
        <v/>
      </c>
      <c r="B251" s="4" t="inlineStr">
        <is>
          <t>[333] COLA DE SILICONE DRIKO</t>
        </is>
      </c>
      <c r="C251" s="4" t="n">
        <v>9</v>
      </c>
      <c r="D251" s="4">
        <f>SUMIFS(controle!G:G,controle!I:I,Produtos!B251,controle!C:C,"E")</f>
        <v/>
      </c>
      <c r="E251" s="4">
        <f>SUMIFS(controle!G:G,controle!I:I,Produtos!B251,controle!C:C,"S")</f>
        <v/>
      </c>
      <c r="F251" s="4">
        <f>Tabela1[[#This Row],[estoque inicial]]+Tabela1[[#This Row],[entradas]]-Tabela1[[#This Row],[saidas]]</f>
        <v/>
      </c>
      <c r="G251" s="4" t="n">
        <v>0</v>
      </c>
      <c r="H251" s="4" t="inlineStr">
        <is>
          <t>Todos</t>
        </is>
      </c>
    </row>
    <row r="252">
      <c r="A252" s="1">
        <f>A251+1</f>
        <v/>
      </c>
      <c r="B252" s="4" t="inlineStr">
        <is>
          <t>[334] VEDA ESCAPE ORBI QUIMICA</t>
        </is>
      </c>
      <c r="C252" s="4" t="n">
        <v>1</v>
      </c>
      <c r="D252" s="4">
        <f>SUMIFS(controle!G:G,controle!I:I,Produtos!B252,controle!C:C,"E")</f>
        <v/>
      </c>
      <c r="E252" s="4">
        <f>SUMIFS(controle!G:G,controle!I:I,Produtos!B252,controle!C:C,"S")</f>
        <v/>
      </c>
      <c r="F252" s="4">
        <f>Tabela1[[#This Row],[estoque inicial]]+Tabela1[[#This Row],[entradas]]-Tabela1[[#This Row],[saidas]]</f>
        <v/>
      </c>
      <c r="G252" s="4" t="n">
        <v>0</v>
      </c>
      <c r="H252" s="4" t="inlineStr">
        <is>
          <t>Todos</t>
        </is>
      </c>
    </row>
    <row r="253">
      <c r="A253" s="1">
        <f>A252+1</f>
        <v/>
      </c>
      <c r="B253" s="4" t="inlineStr">
        <is>
          <t>[335] VALVULA TERMOSTATICA E2868802652AD WAHLER</t>
        </is>
      </c>
      <c r="C253" s="4" t="n">
        <v>1</v>
      </c>
      <c r="D253" s="4">
        <f>SUMIFS(controle!G:G,controle!I:I,Produtos!B253,controle!C:C,"E")</f>
        <v/>
      </c>
      <c r="E253" s="4">
        <f>SUMIFS(controle!G:G,controle!I:I,Produtos!B253,controle!C:C,"S")</f>
        <v/>
      </c>
      <c r="F253" s="4">
        <f>Tabela1[[#This Row],[estoque inicial]]+Tabela1[[#This Row],[entradas]]-Tabela1[[#This Row],[saidas]]</f>
        <v/>
      </c>
      <c r="G253" s="4" t="n">
        <v>0</v>
      </c>
      <c r="H253" s="4" t="inlineStr">
        <is>
          <t>Todos</t>
        </is>
      </c>
    </row>
    <row r="254">
      <c r="A254" s="1">
        <f>A253+1</f>
        <v/>
      </c>
      <c r="B254" s="4" t="inlineStr">
        <is>
          <t>[336] PLUG ELETRONICO 4099</t>
        </is>
      </c>
      <c r="C254" s="4" t="n">
        <v>0</v>
      </c>
      <c r="D254" s="4">
        <f>SUMIFS(controle!G:G,controle!I:I,Produtos!B254,controle!C:C,"E")</f>
        <v/>
      </c>
      <c r="E254" s="4">
        <f>SUMIFS(controle!G:G,controle!I:I,Produtos!B254,controle!C:C,"S")</f>
        <v/>
      </c>
      <c r="F254" s="4">
        <f>Tabela1[[#This Row],[estoque inicial]]+Tabela1[[#This Row],[entradas]]-Tabela1[[#This Row],[saidas]]</f>
        <v/>
      </c>
      <c r="G254" s="4" t="n">
        <v>0</v>
      </c>
      <c r="H254" s="4" t="inlineStr">
        <is>
          <t>Todos</t>
        </is>
      </c>
    </row>
    <row r="255">
      <c r="A255" s="1">
        <f>A254+1</f>
        <v/>
      </c>
      <c r="B255" s="4" t="inlineStr">
        <is>
          <t>[337] VALVULA DE EXPANSÃO TESMOSTATO</t>
        </is>
      </c>
      <c r="C255" s="4" t="n">
        <v>3</v>
      </c>
      <c r="D255" s="4">
        <f>SUMIFS(controle!G:G,controle!I:I,Produtos!B255,controle!C:C,"E")</f>
        <v/>
      </c>
      <c r="E255" s="4">
        <f>SUMIFS(controle!G:G,controle!I:I,Produtos!B255,controle!C:C,"S")</f>
        <v/>
      </c>
      <c r="F255" s="4">
        <f>Tabela1[[#This Row],[estoque inicial]]+Tabela1[[#This Row],[entradas]]-Tabela1[[#This Row],[saidas]]</f>
        <v/>
      </c>
      <c r="G255" s="4" t="n">
        <v>0</v>
      </c>
      <c r="H255" s="4" t="inlineStr">
        <is>
          <t>Todos</t>
        </is>
      </c>
    </row>
    <row r="256">
      <c r="A256" s="1">
        <f>A255+1</f>
        <v/>
      </c>
      <c r="B256" s="4" t="inlineStr">
        <is>
          <t>[338] TOMOSTATO RT1193</t>
        </is>
      </c>
      <c r="C256" s="4" t="n">
        <v>1</v>
      </c>
      <c r="D256" s="4">
        <f>SUMIFS(controle!G:G,controle!I:I,Produtos!B256,controle!C:C,"E")</f>
        <v/>
      </c>
      <c r="E256" s="4">
        <f>SUMIFS(controle!G:G,controle!I:I,Produtos!B256,controle!C:C,"S")</f>
        <v/>
      </c>
      <c r="F256" s="4">
        <f>Tabela1[[#This Row],[estoque inicial]]+Tabela1[[#This Row],[entradas]]-Tabela1[[#This Row],[saidas]]</f>
        <v/>
      </c>
      <c r="G256" s="4" t="n">
        <v>0</v>
      </c>
      <c r="H256" s="4" t="inlineStr">
        <is>
          <t>Todos</t>
        </is>
      </c>
    </row>
    <row r="257">
      <c r="A257" s="1">
        <f>A256+1</f>
        <v/>
      </c>
      <c r="B257" s="4" t="inlineStr">
        <is>
          <t>[339] PARAFUSO ROSCADO TENSOR CORREIA 93373723</t>
        </is>
      </c>
      <c r="C257" s="4" t="n">
        <v>6</v>
      </c>
      <c r="D257" s="4">
        <f>SUMIFS(controle!G:G,controle!I:I,Produtos!B257,controle!C:C,"E")</f>
        <v/>
      </c>
      <c r="E257" s="4">
        <f>SUMIFS(controle!G:G,controle!I:I,Produtos!B257,controle!C:C,"S")</f>
        <v/>
      </c>
      <c r="F257" s="4">
        <f>Tabela1[[#This Row],[estoque inicial]]+Tabela1[[#This Row],[entradas]]-Tabela1[[#This Row],[saidas]]</f>
        <v/>
      </c>
      <c r="G257" s="4" t="n">
        <v>0</v>
      </c>
      <c r="H257" s="4" t="inlineStr">
        <is>
          <t>Todos</t>
        </is>
      </c>
    </row>
    <row r="258">
      <c r="A258" s="1">
        <f>A257+1</f>
        <v/>
      </c>
      <c r="B258" s="4" t="inlineStr">
        <is>
          <t>[34] Tensor da Correia GM 904571168</t>
        </is>
      </c>
      <c r="C258" s="4" t="n">
        <v>1</v>
      </c>
      <c r="D258" s="4">
        <f>SUMIFS(controle!G:G,controle!I:I,Produtos!B258,controle!C:C,"E")</f>
        <v/>
      </c>
      <c r="E258" s="4">
        <f>SUMIFS(controle!G:G,controle!I:I,Produtos!B258,controle!C:C,"S")</f>
        <v/>
      </c>
      <c r="F258" s="4">
        <f>Tabela1[[#This Row],[estoque inicial]]+Tabela1[[#This Row],[entradas]]-Tabela1[[#This Row],[saidas]]</f>
        <v/>
      </c>
      <c r="G258" s="4" t="n">
        <v>0</v>
      </c>
      <c r="H258" s="4" t="inlineStr">
        <is>
          <t>Todos</t>
        </is>
      </c>
    </row>
    <row r="259">
      <c r="A259" s="1">
        <f>A258+1</f>
        <v/>
      </c>
      <c r="B259" s="4" t="inlineStr">
        <is>
          <t>[341] DISCO DE FREIO FREMAX BD8930</t>
        </is>
      </c>
      <c r="C259" s="4" t="n">
        <v>1</v>
      </c>
      <c r="D259" s="4">
        <f>SUMIFS(controle!G:G,controle!I:I,Produtos!B259,controle!C:C,"E")</f>
        <v/>
      </c>
      <c r="E259" s="4">
        <f>SUMIFS(controle!G:G,controle!I:I,Produtos!B259,controle!C:C,"S")</f>
        <v/>
      </c>
      <c r="F259" s="4">
        <f>Tabela1[[#This Row],[estoque inicial]]+Tabela1[[#This Row],[entradas]]-Tabela1[[#This Row],[saidas]]</f>
        <v/>
      </c>
      <c r="G259" s="4" t="n">
        <v>0</v>
      </c>
      <c r="H259" s="4" t="inlineStr">
        <is>
          <t>Todos</t>
        </is>
      </c>
    </row>
    <row r="260">
      <c r="A260" s="1">
        <f>A259+1</f>
        <v/>
      </c>
      <c r="B260" s="4" t="inlineStr">
        <is>
          <t>[342] DISCO DE FREIO FREMAX BD3547</t>
        </is>
      </c>
      <c r="C260" s="4" t="n">
        <v>1</v>
      </c>
      <c r="D260" s="4">
        <f>SUMIFS(controle!G:G,controle!I:I,Produtos!B260,controle!C:C,"E")</f>
        <v/>
      </c>
      <c r="E260" s="4">
        <f>SUMIFS(controle!G:G,controle!I:I,Produtos!B260,controle!C:C,"S")</f>
        <v/>
      </c>
      <c r="F260" s="4">
        <f>Tabela1[[#This Row],[estoque inicial]]+Tabela1[[#This Row],[entradas]]-Tabela1[[#This Row],[saidas]]</f>
        <v/>
      </c>
      <c r="G260" s="4" t="n">
        <v>0</v>
      </c>
      <c r="H260" s="4" t="inlineStr">
        <is>
          <t>Todos</t>
        </is>
      </c>
    </row>
    <row r="261">
      <c r="A261" s="1">
        <f>A260+1</f>
        <v/>
      </c>
      <c r="B261" s="4" t="inlineStr">
        <is>
          <t>[343] DISCO DE FREIO FREMAX BD1440</t>
        </is>
      </c>
      <c r="C261" s="4" t="n">
        <v>1</v>
      </c>
      <c r="D261" s="4">
        <f>SUMIFS(controle!G:G,controle!I:I,Produtos!B261,controle!C:C,"E")</f>
        <v/>
      </c>
      <c r="E261" s="4">
        <f>SUMIFS(controle!G:G,controle!I:I,Produtos!B261,controle!C:C,"S")</f>
        <v/>
      </c>
      <c r="F261" s="4">
        <f>Tabela1[[#This Row],[estoque inicial]]+Tabela1[[#This Row],[entradas]]-Tabela1[[#This Row],[saidas]]</f>
        <v/>
      </c>
      <c r="G261" s="4" t="n">
        <v>0</v>
      </c>
      <c r="H261" s="4" t="inlineStr">
        <is>
          <t>Todos</t>
        </is>
      </c>
    </row>
    <row r="262">
      <c r="A262" s="1">
        <f>A261+1</f>
        <v/>
      </c>
      <c r="B262" s="4" t="inlineStr">
        <is>
          <t>[344] DISCO DE FREIO FREMAX BD5297</t>
        </is>
      </c>
      <c r="C262" s="4" t="n">
        <v>1</v>
      </c>
      <c r="D262" s="4">
        <f>SUMIFS(controle!G:G,controle!I:I,Produtos!B262,controle!C:C,"E")</f>
        <v/>
      </c>
      <c r="E262" s="4">
        <f>SUMIFS(controle!G:G,controle!I:I,Produtos!B262,controle!C:C,"S")</f>
        <v/>
      </c>
      <c r="F262" s="4">
        <f>Tabela1[[#This Row],[estoque inicial]]+Tabela1[[#This Row],[entradas]]-Tabela1[[#This Row],[saidas]]</f>
        <v/>
      </c>
      <c r="G262" s="4" t="n">
        <v>0</v>
      </c>
      <c r="H262" s="4" t="inlineStr">
        <is>
          <t>Todos</t>
        </is>
      </c>
    </row>
    <row r="263">
      <c r="A263" s="1">
        <f>A262+1</f>
        <v/>
      </c>
      <c r="B263" s="4" t="inlineStr">
        <is>
          <t>[345] DISCO DE FREIO FREMAX BD5602</t>
        </is>
      </c>
      <c r="C263" s="4" t="n">
        <v>1</v>
      </c>
      <c r="D263" s="4">
        <f>SUMIFS(controle!G:G,controle!I:I,Produtos!B263,controle!C:C,"E")</f>
        <v/>
      </c>
      <c r="E263" s="4">
        <f>SUMIFS(controle!G:G,controle!I:I,Produtos!B263,controle!C:C,"S")</f>
        <v/>
      </c>
      <c r="F263" s="4">
        <f>Tabela1[[#This Row],[estoque inicial]]+Tabela1[[#This Row],[entradas]]-Tabela1[[#This Row],[saidas]]</f>
        <v/>
      </c>
      <c r="G263" s="4" t="n">
        <v>0</v>
      </c>
      <c r="H263" s="4" t="inlineStr">
        <is>
          <t>Todos</t>
        </is>
      </c>
    </row>
    <row r="264">
      <c r="A264" s="1">
        <f>A263+1</f>
        <v/>
      </c>
      <c r="B264" s="4" t="inlineStr">
        <is>
          <t>[346] DISCO DE FREIO FREMAX BD3108</t>
        </is>
      </c>
      <c r="C264" s="4" t="n">
        <v>1</v>
      </c>
      <c r="D264" s="4">
        <f>SUMIFS(controle!G:G,controle!I:I,Produtos!B264,controle!C:C,"E")</f>
        <v/>
      </c>
      <c r="E264" s="4">
        <f>SUMIFS(controle!G:G,controle!I:I,Produtos!B264,controle!C:C,"S")</f>
        <v/>
      </c>
      <c r="F264" s="4">
        <f>Tabela1[[#This Row],[estoque inicial]]+Tabela1[[#This Row],[entradas]]-Tabela1[[#This Row],[saidas]]</f>
        <v/>
      </c>
      <c r="G264" s="4" t="n">
        <v>0</v>
      </c>
      <c r="H264" s="4" t="inlineStr">
        <is>
          <t>Todos</t>
        </is>
      </c>
    </row>
    <row r="265">
      <c r="A265" s="1">
        <f>A264+1</f>
        <v/>
      </c>
      <c r="B265" s="4" t="inlineStr">
        <is>
          <t>[347] DISCO DE FREIO FREMAX BD1700</t>
        </is>
      </c>
      <c r="C265" s="4" t="n">
        <v>1</v>
      </c>
      <c r="D265" s="4">
        <f>SUMIFS(controle!G:G,controle!I:I,Produtos!B265,controle!C:C,"E")</f>
        <v/>
      </c>
      <c r="E265" s="4">
        <f>SUMIFS(controle!G:G,controle!I:I,Produtos!B265,controle!C:C,"S")</f>
        <v/>
      </c>
      <c r="F265" s="4">
        <f>Tabela1[[#This Row],[estoque inicial]]+Tabela1[[#This Row],[entradas]]-Tabela1[[#This Row],[saidas]]</f>
        <v/>
      </c>
      <c r="G265" s="4" t="n">
        <v>0</v>
      </c>
      <c r="H265" s="4" t="inlineStr">
        <is>
          <t>Todos</t>
        </is>
      </c>
    </row>
    <row r="266">
      <c r="A266" s="1">
        <f>A265+1</f>
        <v/>
      </c>
      <c r="B266" s="4" t="inlineStr">
        <is>
          <t>[348] DISCO DE FREIO FREMAX BD1705</t>
        </is>
      </c>
      <c r="C266" s="4" t="n">
        <v>1</v>
      </c>
      <c r="D266" s="4">
        <f>SUMIFS(controle!G:G,controle!I:I,Produtos!B266,controle!C:C,"E")</f>
        <v/>
      </c>
      <c r="E266" s="4">
        <f>SUMIFS(controle!G:G,controle!I:I,Produtos!B266,controle!C:C,"S")</f>
        <v/>
      </c>
      <c r="F266" s="4">
        <f>Tabela1[[#This Row],[estoque inicial]]+Tabela1[[#This Row],[entradas]]-Tabela1[[#This Row],[saidas]]</f>
        <v/>
      </c>
      <c r="G266" s="4" t="n">
        <v>0</v>
      </c>
      <c r="H266" s="4" t="inlineStr">
        <is>
          <t>Todos</t>
        </is>
      </c>
    </row>
    <row r="267">
      <c r="A267" s="1">
        <f>A266+1</f>
        <v/>
      </c>
      <c r="B267" s="4" t="inlineStr">
        <is>
          <t>[349] DISCO DE FREIO FREMAX BD3545</t>
        </is>
      </c>
      <c r="C267" s="4" t="n">
        <v>1</v>
      </c>
      <c r="D267" s="4">
        <f>SUMIFS(controle!G:G,controle!I:I,Produtos!B267,controle!C:C,"E")</f>
        <v/>
      </c>
      <c r="E267" s="4">
        <f>SUMIFS(controle!G:G,controle!I:I,Produtos!B267,controle!C:C,"S")</f>
        <v/>
      </c>
      <c r="F267" s="4">
        <f>Tabela1[[#This Row],[estoque inicial]]+Tabela1[[#This Row],[entradas]]-Tabela1[[#This Row],[saidas]]</f>
        <v/>
      </c>
      <c r="G267" s="4" t="n">
        <v>0</v>
      </c>
      <c r="H267" s="4" t="inlineStr">
        <is>
          <t>Todos</t>
        </is>
      </c>
    </row>
    <row r="268">
      <c r="A268" s="1">
        <f>A267+1</f>
        <v/>
      </c>
      <c r="B268" s="4" t="inlineStr">
        <is>
          <t>[35] Correia Sincronizadora GM 90531677</t>
        </is>
      </c>
      <c r="C268" s="4" t="n">
        <v>3</v>
      </c>
      <c r="D268" s="4">
        <f>SUMIFS(controle!G:G,controle!I:I,Produtos!B268,controle!C:C,"E")</f>
        <v/>
      </c>
      <c r="E268" s="4">
        <f>SUMIFS(controle!G:G,controle!I:I,Produtos!B268,controle!C:C,"S")</f>
        <v/>
      </c>
      <c r="F268" s="4">
        <f>Tabela1[[#This Row],[estoque inicial]]+Tabela1[[#This Row],[entradas]]-Tabela1[[#This Row],[saidas]]</f>
        <v/>
      </c>
      <c r="G268" s="4" t="n">
        <v>0</v>
      </c>
      <c r="H268" s="4" t="inlineStr">
        <is>
          <t>Todos</t>
        </is>
      </c>
    </row>
    <row r="269">
      <c r="A269" s="1">
        <f>A268+1</f>
        <v/>
      </c>
      <c r="B269" s="4" t="inlineStr">
        <is>
          <t>[350] DISCO DE FREIO FREMAX BD8929</t>
        </is>
      </c>
      <c r="C269" s="4" t="n">
        <v>1</v>
      </c>
      <c r="D269" s="4">
        <f>SUMIFS(controle!G:G,controle!I:I,Produtos!B269,controle!C:C,"E")</f>
        <v/>
      </c>
      <c r="E269" s="4">
        <f>SUMIFS(controle!G:G,controle!I:I,Produtos!B269,controle!C:C,"S")</f>
        <v/>
      </c>
      <c r="F269" s="4">
        <f>Tabela1[[#This Row],[estoque inicial]]+Tabela1[[#This Row],[entradas]]-Tabela1[[#This Row],[saidas]]</f>
        <v/>
      </c>
      <c r="G269" s="4" t="n">
        <v>0</v>
      </c>
      <c r="H269" s="4" t="inlineStr">
        <is>
          <t>Todos</t>
        </is>
      </c>
    </row>
    <row r="270">
      <c r="A270" s="1">
        <f>A269+1</f>
        <v/>
      </c>
      <c r="B270" s="4" t="inlineStr">
        <is>
          <t>[351] LAMPADA MULTILASER H7 12V 55W</t>
        </is>
      </c>
      <c r="C270" s="4" t="n">
        <v>48</v>
      </c>
      <c r="D270" s="4">
        <f>SUMIFS(controle!G:G,controle!I:I,Produtos!B270,controle!C:C,"E")</f>
        <v/>
      </c>
      <c r="E270" s="4">
        <f>SUMIFS(controle!G:G,controle!I:I,Produtos!B270,controle!C:C,"S")</f>
        <v/>
      </c>
      <c r="F270" s="4">
        <f>Tabela1[[#This Row],[estoque inicial]]+Tabela1[[#This Row],[entradas]]-Tabela1[[#This Row],[saidas]]</f>
        <v/>
      </c>
      <c r="G270" s="4" t="n">
        <v>0</v>
      </c>
      <c r="H270" s="4" t="inlineStr">
        <is>
          <t>Todos</t>
        </is>
      </c>
    </row>
    <row r="271">
      <c r="A271" s="1">
        <f>A270+1</f>
        <v/>
      </c>
      <c r="B271" s="4" t="inlineStr">
        <is>
          <t>[352] ABRAÇADEIRA DE NYLON ETE7571 1,3MM PRETA</t>
        </is>
      </c>
      <c r="C271" s="4" t="n">
        <v>58</v>
      </c>
      <c r="D271" s="4">
        <f>SUMIFS(controle!G:G,controle!I:I,Produtos!B271,controle!C:C,"E")</f>
        <v/>
      </c>
      <c r="E271" s="4">
        <f>SUMIFS(controle!G:G,controle!I:I,Produtos!B271,controle!C:C,"S")</f>
        <v/>
      </c>
      <c r="F271" s="4">
        <f>Tabela1[[#This Row],[estoque inicial]]+Tabela1[[#This Row],[entradas]]-Tabela1[[#This Row],[saidas]]</f>
        <v/>
      </c>
      <c r="G271" s="4" t="n">
        <v>0</v>
      </c>
      <c r="H271" s="4" t="inlineStr">
        <is>
          <t>Todos</t>
        </is>
      </c>
    </row>
    <row r="272">
      <c r="A272" s="1">
        <f>A271+1</f>
        <v/>
      </c>
      <c r="B272" s="4" t="inlineStr">
        <is>
          <t>[353] ABRAÇADEIRA DE NYLON VERDE</t>
        </is>
      </c>
      <c r="C272" s="4" t="n">
        <v>18</v>
      </c>
      <c r="D272" s="4">
        <f>SUMIFS(controle!G:G,controle!I:I,Produtos!B272,controle!C:C,"E")</f>
        <v/>
      </c>
      <c r="E272" s="4">
        <f>SUMIFS(controle!G:G,controle!I:I,Produtos!B272,controle!C:C,"S")</f>
        <v/>
      </c>
      <c r="F272" s="4">
        <f>Tabela1[[#This Row],[estoque inicial]]+Tabela1[[#This Row],[entradas]]-Tabela1[[#This Row],[saidas]]</f>
        <v/>
      </c>
      <c r="G272" s="4" t="n">
        <v>0</v>
      </c>
      <c r="H272" s="4" t="inlineStr">
        <is>
          <t>Todos</t>
        </is>
      </c>
    </row>
    <row r="273">
      <c r="A273" s="1">
        <f>A272+1</f>
        <v/>
      </c>
      <c r="B273" s="4" t="inlineStr">
        <is>
          <t>[354] ABRAÇADEIRA DE NYLON VERMELHA</t>
        </is>
      </c>
      <c r="C273" s="4" t="n">
        <v>46</v>
      </c>
      <c r="D273" s="4">
        <f>SUMIFS(controle!G:G,controle!I:I,Produtos!B273,controle!C:C,"E")</f>
        <v/>
      </c>
      <c r="E273" s="4">
        <f>SUMIFS(controle!G:G,controle!I:I,Produtos!B273,controle!C:C,"S")</f>
        <v/>
      </c>
      <c r="F273" s="4">
        <f>Tabela1[[#This Row],[estoque inicial]]+Tabela1[[#This Row],[entradas]]-Tabela1[[#This Row],[saidas]]</f>
        <v/>
      </c>
      <c r="G273" s="4" t="n">
        <v>0</v>
      </c>
      <c r="H273" s="4" t="inlineStr">
        <is>
          <t>Todos</t>
        </is>
      </c>
    </row>
    <row r="274">
      <c r="A274" s="1">
        <f>A273+1</f>
        <v/>
      </c>
      <c r="B274" s="4" t="inlineStr">
        <is>
          <t>[355] ABRAÇADEIRA DE NYLON AMARELA</t>
        </is>
      </c>
      <c r="C274" s="4" t="n">
        <v>100</v>
      </c>
      <c r="D274" s="4">
        <f>SUMIFS(controle!G:G,controle!I:I,Produtos!B274,controle!C:C,"E")</f>
        <v/>
      </c>
      <c r="E274" s="4">
        <f>SUMIFS(controle!G:G,controle!I:I,Produtos!B274,controle!C:C,"S")</f>
        <v/>
      </c>
      <c r="F274" s="4">
        <f>Tabela1[[#This Row],[estoque inicial]]+Tabela1[[#This Row],[entradas]]-Tabela1[[#This Row],[saidas]]</f>
        <v/>
      </c>
      <c r="G274" s="4" t="n">
        <v>0</v>
      </c>
      <c r="H274" s="4" t="inlineStr">
        <is>
          <t>Todos</t>
        </is>
      </c>
    </row>
    <row r="275">
      <c r="A275" s="1">
        <f>A274+1</f>
        <v/>
      </c>
      <c r="B275" s="4" t="inlineStr">
        <is>
          <t>[356] ABRAÇADEIRA DE NYLON ETE7518 1,0MM PRETA</t>
        </is>
      </c>
      <c r="C275" s="4" t="n">
        <v>100</v>
      </c>
      <c r="D275" s="4">
        <f>SUMIFS(controle!G:G,controle!I:I,Produtos!B275,controle!C:C,"E")</f>
        <v/>
      </c>
      <c r="E275" s="4">
        <f>SUMIFS(controle!G:G,controle!I:I,Produtos!B275,controle!C:C,"S")</f>
        <v/>
      </c>
      <c r="F275" s="4">
        <f>Tabela1[[#This Row],[estoque inicial]]+Tabela1[[#This Row],[entradas]]-Tabela1[[#This Row],[saidas]]</f>
        <v/>
      </c>
      <c r="G275" s="4" t="n">
        <v>0</v>
      </c>
      <c r="H275" s="4" t="inlineStr">
        <is>
          <t>Todos</t>
        </is>
      </c>
    </row>
    <row r="276">
      <c r="A276" s="1">
        <f>A275+1</f>
        <v/>
      </c>
      <c r="B276" s="4" t="inlineStr">
        <is>
          <t>[357] ABRAÇADEIRA DE NYLON BRANCA 1,45MM</t>
        </is>
      </c>
      <c r="C276" s="4" t="n">
        <v>7</v>
      </c>
      <c r="D276" s="4">
        <f>SUMIFS(controle!G:G,controle!I:I,Produtos!B276,controle!C:C,"E")</f>
        <v/>
      </c>
      <c r="E276" s="4">
        <f>SUMIFS(controle!G:G,controle!I:I,Produtos!B276,controle!C:C,"S")</f>
        <v/>
      </c>
      <c r="F276" s="4">
        <f>Tabela1[[#This Row],[estoque inicial]]+Tabela1[[#This Row],[entradas]]-Tabela1[[#This Row],[saidas]]</f>
        <v/>
      </c>
      <c r="G276" s="4" t="n">
        <v>0</v>
      </c>
      <c r="H276" s="4" t="inlineStr">
        <is>
          <t>Todos</t>
        </is>
      </c>
    </row>
    <row r="277">
      <c r="A277" s="1">
        <f>A276+1</f>
        <v/>
      </c>
      <c r="B277" s="4" t="inlineStr">
        <is>
          <t>[358] ÓLEO PARA MOTOR MAXON LONGLIFE 5W40</t>
        </is>
      </c>
      <c r="C277" s="4">
        <f>3+8+12+24</f>
        <v/>
      </c>
      <c r="D277" s="4">
        <f>SUMIFS(controle!G:G,controle!I:I,Produtos!B277,controle!C:C,"E")</f>
        <v/>
      </c>
      <c r="E277" s="4">
        <f>SUMIFS(controle!G:G,controle!I:I,Produtos!B277,controle!C:C,"S")</f>
        <v/>
      </c>
      <c r="F277" s="4">
        <f>Tabela1[[#This Row],[estoque inicial]]+Tabela1[[#This Row],[entradas]]-Tabela1[[#This Row],[saidas]]</f>
        <v/>
      </c>
      <c r="G277" s="4" t="n">
        <v>0</v>
      </c>
      <c r="H277" s="4" t="inlineStr">
        <is>
          <t>Todos</t>
        </is>
      </c>
    </row>
    <row r="278">
      <c r="A278" s="1">
        <f>A277+1</f>
        <v/>
      </c>
      <c r="B278" s="4" t="inlineStr">
        <is>
          <t>[359] FILTRO DE AR WEGA JFA0H12</t>
        </is>
      </c>
      <c r="C278" s="4" t="n">
        <v>1</v>
      </c>
      <c r="D278" s="4">
        <f>SUMIFS(controle!G:G,controle!I:I,Produtos!B278,controle!C:C,"E")</f>
        <v/>
      </c>
      <c r="E278" s="4">
        <f>SUMIFS(controle!G:G,controle!I:I,Produtos!B278,controle!C:C,"S")</f>
        <v/>
      </c>
      <c r="F278" s="4">
        <f>Tabela1[[#This Row],[estoque inicial]]+Tabela1[[#This Row],[entradas]]-Tabela1[[#This Row],[saidas]]</f>
        <v/>
      </c>
      <c r="G278" s="4" t="n">
        <v>0</v>
      </c>
      <c r="H278" s="4" t="inlineStr">
        <is>
          <t>Todos</t>
        </is>
      </c>
    </row>
    <row r="279">
      <c r="A279" s="1">
        <f>A278+1</f>
        <v/>
      </c>
      <c r="B279" s="4" t="inlineStr">
        <is>
          <t>[36] Kit de Transmissão Correia e Tensor KS210</t>
        </is>
      </c>
      <c r="C279" s="4" t="n">
        <v>1</v>
      </c>
      <c r="D279" s="4">
        <f>SUMIFS(controle!G:G,controle!I:I,Produtos!B279,controle!C:C,"E")</f>
        <v/>
      </c>
      <c r="E279" s="4">
        <f>SUMIFS(controle!G:G,controle!I:I,Produtos!B279,controle!C:C,"S")</f>
        <v/>
      </c>
      <c r="F279" s="4">
        <f>Tabela1[[#This Row],[estoque inicial]]+Tabela1[[#This Row],[entradas]]-Tabela1[[#This Row],[saidas]]</f>
        <v/>
      </c>
      <c r="G279" s="4" t="n">
        <v>0</v>
      </c>
      <c r="H279" s="4" t="inlineStr">
        <is>
          <t>Todos</t>
        </is>
      </c>
    </row>
    <row r="280">
      <c r="A280" s="1">
        <f>A279+1</f>
        <v/>
      </c>
      <c r="B280" s="4" t="inlineStr">
        <is>
          <t>[360] VELA DE IGNIÇÃO NGK KER7A-8DEG</t>
        </is>
      </c>
      <c r="C280" s="4" t="n">
        <v>12</v>
      </c>
      <c r="D280" s="4">
        <f>SUMIFS(controle!G:G,controle!I:I,Produtos!B280,controle!C:C,"E")</f>
        <v/>
      </c>
      <c r="E280" s="4">
        <f>SUMIFS(controle!G:G,controle!I:I,Produtos!B280,controle!C:C,"S")</f>
        <v/>
      </c>
      <c r="F280" s="4">
        <f>Tabela1[[#This Row],[estoque inicial]]+Tabela1[[#This Row],[entradas]]-Tabela1[[#This Row],[saidas]]</f>
        <v/>
      </c>
      <c r="G280" s="4" t="n">
        <v>0</v>
      </c>
      <c r="H280" s="4" t="inlineStr">
        <is>
          <t>Todos</t>
        </is>
      </c>
    </row>
    <row r="281">
      <c r="A281" s="1">
        <f>A280+1</f>
        <v/>
      </c>
      <c r="B281" s="4" t="inlineStr">
        <is>
          <t>[362] FILTRO DE AR FAP9054 WEGA</t>
        </is>
      </c>
      <c r="C281" s="4" t="n">
        <v>3</v>
      </c>
      <c r="D281" s="4">
        <f>SUMIFS(controle!G:G,controle!I:I,Produtos!B281,controle!C:C,"E")</f>
        <v/>
      </c>
      <c r="E281" s="4">
        <f>SUMIFS(controle!G:G,controle!I:I,Produtos!B281,controle!C:C,"S")</f>
        <v/>
      </c>
      <c r="F281" s="4">
        <f>Tabela1[[#This Row],[estoque inicial]]+Tabela1[[#This Row],[entradas]]-Tabela1[[#This Row],[saidas]]</f>
        <v/>
      </c>
      <c r="G281" s="4" t="n">
        <v>0</v>
      </c>
      <c r="H281" s="4" t="inlineStr">
        <is>
          <t>Todos</t>
        </is>
      </c>
    </row>
    <row r="282">
      <c r="A282" s="1">
        <f>A281+1</f>
        <v/>
      </c>
      <c r="B282" s="4" t="inlineStr">
        <is>
          <t>[37] Correia Dentada CT 457 Continental</t>
        </is>
      </c>
      <c r="C282" s="4" t="n">
        <v>4</v>
      </c>
      <c r="D282" s="4">
        <f>SUMIFS(controle!G:G,controle!I:I,Produtos!B282,controle!C:C,"E")</f>
        <v/>
      </c>
      <c r="E282" s="4">
        <f>SUMIFS(controle!G:G,controle!I:I,Produtos!B282,controle!C:C,"S")</f>
        <v/>
      </c>
      <c r="F282" s="4">
        <f>Tabela1[[#This Row],[estoque inicial]]+Tabela1[[#This Row],[entradas]]-Tabela1[[#This Row],[saidas]]</f>
        <v/>
      </c>
      <c r="G282" s="4" t="n">
        <v>0</v>
      </c>
      <c r="H282" s="4" t="inlineStr">
        <is>
          <t>Todos</t>
        </is>
      </c>
    </row>
    <row r="283">
      <c r="A283" s="1">
        <f>A282+1</f>
        <v/>
      </c>
      <c r="B283" s="4" t="inlineStr">
        <is>
          <t>[38] Kit Correia MV 6PK 989 ELAST CT</t>
        </is>
      </c>
      <c r="C283" s="4" t="n">
        <v>1</v>
      </c>
      <c r="D283" s="4">
        <f>SUMIFS(controle!G:G,controle!I:I,Produtos!B283,controle!C:C,"E")</f>
        <v/>
      </c>
      <c r="E283" s="4">
        <f>SUMIFS(controle!G:G,controle!I:I,Produtos!B283,controle!C:C,"S")</f>
        <v/>
      </c>
      <c r="F283" s="4">
        <f>Tabela1[[#This Row],[estoque inicial]]+Tabela1[[#This Row],[entradas]]-Tabela1[[#This Row],[saidas]]</f>
        <v/>
      </c>
      <c r="G283" s="4" t="n">
        <v>0</v>
      </c>
      <c r="H283" s="4" t="inlineStr">
        <is>
          <t>Todos</t>
        </is>
      </c>
    </row>
    <row r="284">
      <c r="A284" s="1">
        <f>A283+1</f>
        <v/>
      </c>
      <c r="B284" s="4" t="inlineStr">
        <is>
          <t>[388] ÓLEO PARA MOTOR PETRONAS SYNTIUM 800 SE SP 10W30</t>
        </is>
      </c>
      <c r="C284" s="4" t="n">
        <v>4</v>
      </c>
      <c r="D284" s="4">
        <f>SUMIFS(controle!G:G,controle!I:I,Produtos!B284,controle!C:C,"E")</f>
        <v/>
      </c>
      <c r="E284" s="4">
        <f>SUMIFS(controle!G:G,controle!I:I,Produtos!B284,controle!C:C,"S")</f>
        <v/>
      </c>
      <c r="F284" s="4">
        <f>Tabela1[[#This Row],[estoque inicial]]+Tabela1[[#This Row],[entradas]]-Tabela1[[#This Row],[saidas]]</f>
        <v/>
      </c>
      <c r="G284" s="4" t="n">
        <v>0</v>
      </c>
      <c r="H284" s="4" t="inlineStr">
        <is>
          <t>Todos</t>
        </is>
      </c>
    </row>
    <row r="285">
      <c r="A285" s="1">
        <f>A284+1</f>
        <v/>
      </c>
      <c r="B285" s="4" t="inlineStr">
        <is>
          <t>[389] ANEL DO BUJÃO RENAULT</t>
        </is>
      </c>
      <c r="C285" s="4" t="n">
        <v>9</v>
      </c>
      <c r="D285" s="4">
        <f>SUMIFS(controle!G:G,controle!I:I,Produtos!B285,controle!C:C,"E")</f>
        <v/>
      </c>
      <c r="E285" s="4">
        <f>SUMIFS(controle!G:G,controle!I:I,Produtos!B285,controle!C:C,"S")</f>
        <v/>
      </c>
      <c r="F285" s="4">
        <f>Tabela1[[#This Row],[estoque inicial]]+Tabela1[[#This Row],[entradas]]-Tabela1[[#This Row],[saidas]]</f>
        <v/>
      </c>
      <c r="G285" s="4" t="n">
        <v>0</v>
      </c>
      <c r="H285" s="4" t="inlineStr">
        <is>
          <t>Todos</t>
        </is>
      </c>
    </row>
    <row r="286">
      <c r="A286" s="1">
        <f>A285+1</f>
        <v/>
      </c>
      <c r="B286" s="4" t="inlineStr">
        <is>
          <t>[39] Kit Correia MV 3PK 796 ELAST CT</t>
        </is>
      </c>
      <c r="C286" s="4" t="n">
        <v>1</v>
      </c>
      <c r="D286" s="4">
        <f>SUMIFS(controle!G:G,controle!I:I,Produtos!B286,controle!C:C,"E")</f>
        <v/>
      </c>
      <c r="E286" s="4">
        <f>SUMIFS(controle!G:G,controle!I:I,Produtos!B286,controle!C:C,"S")</f>
        <v/>
      </c>
      <c r="F286" s="4">
        <f>Tabela1[[#This Row],[estoque inicial]]+Tabela1[[#This Row],[entradas]]-Tabela1[[#This Row],[saidas]]</f>
        <v/>
      </c>
      <c r="G286" s="4" t="n">
        <v>0</v>
      </c>
      <c r="H286" s="4" t="inlineStr">
        <is>
          <t>Todos</t>
        </is>
      </c>
    </row>
    <row r="287">
      <c r="A287" s="1">
        <f>A286+1</f>
        <v/>
      </c>
      <c r="B287" s="4" t="inlineStr">
        <is>
          <t>[390] FLUIDO PARA RADIADOR PARAFLU CONCENTRADO ROSA</t>
        </is>
      </c>
      <c r="C287" s="4" t="n">
        <v>4</v>
      </c>
      <c r="D287" s="4">
        <f>SUMIFS(controle!G:G,controle!I:I,Produtos!B287,controle!C:C,"E")</f>
        <v/>
      </c>
      <c r="E287" s="4">
        <f>SUMIFS(controle!G:G,controle!I:I,Produtos!B287,controle!C:C,"S")</f>
        <v/>
      </c>
      <c r="F287" s="4">
        <f>Tabela1[[#This Row],[estoque inicial]]+Tabela1[[#This Row],[entradas]]-Tabela1[[#This Row],[saidas]]</f>
        <v/>
      </c>
      <c r="G287" s="4" t="n">
        <v>0</v>
      </c>
      <c r="H287" s="4" t="inlineStr">
        <is>
          <t>Todos</t>
        </is>
      </c>
    </row>
    <row r="288">
      <c r="A288" s="1">
        <f>A287+1</f>
        <v/>
      </c>
      <c r="B288" s="4" t="inlineStr">
        <is>
          <t>[391] FLUIDO PARA RADIADOR PARAFLU CONCENTRADO AMARELO</t>
        </is>
      </c>
      <c r="C288" s="4">
        <f>3*12</f>
        <v/>
      </c>
      <c r="D288" s="4">
        <f>SUMIFS(controle!G:G,controle!I:I,Produtos!B288,controle!C:C,"E")</f>
        <v/>
      </c>
      <c r="E288" s="4">
        <f>SUMIFS(controle!G:G,controle!I:I,Produtos!B288,controle!C:C,"S")</f>
        <v/>
      </c>
      <c r="F288" s="4">
        <f>Tabela1[[#This Row],[estoque inicial]]+Tabela1[[#This Row],[entradas]]-Tabela1[[#This Row],[saidas]]</f>
        <v/>
      </c>
      <c r="G288" s="4" t="n">
        <v>0</v>
      </c>
      <c r="H288" s="4" t="inlineStr">
        <is>
          <t>Todos</t>
        </is>
      </c>
    </row>
    <row r="289">
      <c r="A289" s="1">
        <f>A288+1</f>
        <v/>
      </c>
      <c r="B289" s="4" t="inlineStr">
        <is>
          <t>[392] FLUIDO PARA RADIADOR PARAFLU CONCENTRADO VERDE</t>
        </is>
      </c>
      <c r="C289" s="4">
        <f>9+36</f>
        <v/>
      </c>
      <c r="D289" s="4">
        <f>SUMIFS(controle!G:G,controle!I:I,Produtos!B289,controle!C:C,"E")</f>
        <v/>
      </c>
      <c r="E289" s="4">
        <f>SUMIFS(controle!G:G,controle!I:I,Produtos!B289,controle!C:C,"S")</f>
        <v/>
      </c>
      <c r="F289" s="4">
        <f>Tabela1[[#This Row],[estoque inicial]]+Tabela1[[#This Row],[entradas]]-Tabela1[[#This Row],[saidas]]</f>
        <v/>
      </c>
      <c r="G289" s="4" t="n">
        <v>0</v>
      </c>
      <c r="H289" s="4" t="inlineStr">
        <is>
          <t>Todos</t>
        </is>
      </c>
    </row>
    <row r="290">
      <c r="A290" s="1">
        <f>A289+1</f>
        <v/>
      </c>
      <c r="B290" s="4" t="inlineStr">
        <is>
          <t>[393] CAR80 GRAFITE SPRAY LUBRIFICANTE SECO</t>
        </is>
      </c>
      <c r="C290" s="4" t="n">
        <v>1</v>
      </c>
      <c r="D290" s="4">
        <f>SUMIFS(controle!G:G,controle!I:I,Produtos!B290,controle!C:C,"E")</f>
        <v/>
      </c>
      <c r="E290" s="4">
        <f>SUMIFS(controle!G:G,controle!I:I,Produtos!B290,controle!C:C,"S")</f>
        <v/>
      </c>
      <c r="F290" s="4">
        <f>Tabela1[[#This Row],[estoque inicial]]+Tabela1[[#This Row],[entradas]]-Tabela1[[#This Row],[saidas]]</f>
        <v/>
      </c>
      <c r="G290" s="4" t="n">
        <v>0</v>
      </c>
      <c r="H290" s="4" t="inlineStr">
        <is>
          <t>Todos</t>
        </is>
      </c>
    </row>
    <row r="291">
      <c r="A291" s="1">
        <f>A290+1</f>
        <v/>
      </c>
      <c r="B291" s="4" t="inlineStr">
        <is>
          <t>[394] CAR80 VASELINA SPRAY</t>
        </is>
      </c>
      <c r="C291" s="4" t="n">
        <v>1</v>
      </c>
      <c r="D291" s="4">
        <f>SUMIFS(controle!G:G,controle!I:I,Produtos!B291,controle!C:C,"E")</f>
        <v/>
      </c>
      <c r="E291" s="4">
        <f>SUMIFS(controle!G:G,controle!I:I,Produtos!B291,controle!C:C,"S")</f>
        <v/>
      </c>
      <c r="F291" s="4">
        <f>Tabela1[[#This Row],[estoque inicial]]+Tabela1[[#This Row],[entradas]]-Tabela1[[#This Row],[saidas]]</f>
        <v/>
      </c>
      <c r="G291" s="4" t="n">
        <v>0</v>
      </c>
      <c r="H291" s="4" t="inlineStr">
        <is>
          <t>Todos</t>
        </is>
      </c>
    </row>
    <row r="292">
      <c r="A292" s="1">
        <f>A291+1</f>
        <v/>
      </c>
      <c r="B292" s="4" t="inlineStr">
        <is>
          <t>[395] FILTRO DE ÓLEO WEGA WO412</t>
        </is>
      </c>
      <c r="C292" s="4" t="n">
        <v>2</v>
      </c>
      <c r="D292" s="4">
        <f>SUMIFS(controle!G:G,controle!I:I,Produtos!B292,controle!C:C,"E")</f>
        <v/>
      </c>
      <c r="E292" s="4">
        <f>SUMIFS(controle!G:G,controle!I:I,Produtos!B292,controle!C:C,"S")</f>
        <v/>
      </c>
      <c r="F292" s="4">
        <f>Tabela1[[#This Row],[estoque inicial]]+Tabela1[[#This Row],[entradas]]-Tabela1[[#This Row],[saidas]]</f>
        <v/>
      </c>
      <c r="G292" s="4" t="n">
        <v>0</v>
      </c>
      <c r="H292" s="4" t="inlineStr">
        <is>
          <t>Todos</t>
        </is>
      </c>
    </row>
    <row r="293">
      <c r="A293" s="1">
        <f>A292+1</f>
        <v/>
      </c>
      <c r="B293" s="4" t="inlineStr">
        <is>
          <t>[398] BIELETA N93036</t>
        </is>
      </c>
      <c r="C293" s="4" t="n">
        <v>2</v>
      </c>
      <c r="D293" s="4">
        <f>SUMIFS(controle!G:G,controle!I:I,Produtos!B293,controle!C:C,"E")</f>
        <v/>
      </c>
      <c r="E293" s="4">
        <f>SUMIFS(controle!G:G,controle!I:I,Produtos!B293,controle!C:C,"S")</f>
        <v/>
      </c>
      <c r="F293" s="4">
        <f>Tabela1[[#This Row],[estoque inicial]]+Tabela1[[#This Row],[entradas]]-Tabela1[[#This Row],[saidas]]</f>
        <v/>
      </c>
      <c r="G293" s="4" t="n">
        <v>0</v>
      </c>
      <c r="H293" s="4" t="inlineStr">
        <is>
          <t>Todos</t>
        </is>
      </c>
    </row>
    <row r="294">
      <c r="A294" s="1">
        <f>A293+1</f>
        <v/>
      </c>
      <c r="B294" s="4" t="inlineStr">
        <is>
          <t>[399] BIELETA N6081</t>
        </is>
      </c>
      <c r="C294" s="4" t="n">
        <v>2</v>
      </c>
      <c r="D294" s="4">
        <f>SUMIFS(controle!G:G,controle!I:I,Produtos!B294,controle!C:C,"E")</f>
        <v/>
      </c>
      <c r="E294" s="4">
        <f>SUMIFS(controle!G:G,controle!I:I,Produtos!B294,controle!C:C,"S")</f>
        <v/>
      </c>
      <c r="F294" s="4">
        <f>Tabela1[[#This Row],[estoque inicial]]+Tabela1[[#This Row],[entradas]]-Tabela1[[#This Row],[saidas]]</f>
        <v/>
      </c>
      <c r="G294" s="4" t="n">
        <v>0</v>
      </c>
      <c r="H294" s="4" t="inlineStr">
        <is>
          <t>Todos</t>
        </is>
      </c>
    </row>
    <row r="295">
      <c r="A295" s="1">
        <f>A294+1</f>
        <v/>
      </c>
      <c r="B295" s="4" t="inlineStr">
        <is>
          <t>[40] Kit Correia MV 5PK 1051 ELAST CT</t>
        </is>
      </c>
      <c r="C295" s="4" t="n">
        <v>0</v>
      </c>
      <c r="D295" s="4">
        <f>SUMIFS(controle!G:G,controle!I:I,Produtos!B295,controle!C:C,"E")</f>
        <v/>
      </c>
      <c r="E295" s="4">
        <f>SUMIFS(controle!G:G,controle!I:I,Produtos!B295,controle!C:C,"S")</f>
        <v/>
      </c>
      <c r="F295" s="4">
        <f>Tabela1[[#This Row],[estoque inicial]]+Tabela1[[#This Row],[entradas]]-Tabela1[[#This Row],[saidas]]</f>
        <v/>
      </c>
      <c r="G295" s="4" t="n">
        <v>0</v>
      </c>
      <c r="H295" s="4" t="inlineStr">
        <is>
          <t>Todos</t>
        </is>
      </c>
    </row>
    <row r="296">
      <c r="A296" s="1">
        <f>A295+1</f>
        <v/>
      </c>
      <c r="B296" s="4" t="inlineStr">
        <is>
          <t>[400] BIELETA N1068</t>
        </is>
      </c>
      <c r="C296" s="4" t="n">
        <v>4</v>
      </c>
      <c r="D296" s="4">
        <f>SUMIFS(controle!G:G,controle!I:I,Produtos!B296,controle!C:C,"E")</f>
        <v/>
      </c>
      <c r="E296" s="4">
        <f>SUMIFS(controle!G:G,controle!I:I,Produtos!B296,controle!C:C,"S")</f>
        <v/>
      </c>
      <c r="F296" s="4">
        <f>Tabela1[[#This Row],[estoque inicial]]+Tabela1[[#This Row],[entradas]]-Tabela1[[#This Row],[saidas]]</f>
        <v/>
      </c>
      <c r="G296" s="4" t="n">
        <v>0</v>
      </c>
      <c r="H296" s="4" t="inlineStr">
        <is>
          <t>Todos</t>
        </is>
      </c>
    </row>
    <row r="297">
      <c r="A297" s="1">
        <f>A296+1</f>
        <v/>
      </c>
      <c r="B297" s="4" t="inlineStr">
        <is>
          <t>[401] BIELETA BR19353102136</t>
        </is>
      </c>
      <c r="C297" s="4" t="n">
        <v>1</v>
      </c>
      <c r="D297" s="4">
        <f>SUMIFS(controle!G:G,controle!I:I,Produtos!B297,controle!C:C,"E")</f>
        <v/>
      </c>
      <c r="E297" s="4">
        <f>SUMIFS(controle!G:G,controle!I:I,Produtos!B297,controle!C:C,"S")</f>
        <v/>
      </c>
      <c r="F297" s="4">
        <f>Tabela1[[#This Row],[estoque inicial]]+Tabela1[[#This Row],[entradas]]-Tabela1[[#This Row],[saidas]]</f>
        <v/>
      </c>
      <c r="G297" s="4" t="n">
        <v>0</v>
      </c>
      <c r="H297" s="4" t="inlineStr">
        <is>
          <t>Todos</t>
        </is>
      </c>
    </row>
    <row r="298">
      <c r="A298" s="1">
        <f>A297+1</f>
        <v/>
      </c>
      <c r="B298" s="4" t="inlineStr">
        <is>
          <t>[405] BUJÃO COM ANEL</t>
        </is>
      </c>
      <c r="C298" s="4" t="n">
        <v>3</v>
      </c>
      <c r="D298" s="4">
        <f>SUMIFS(controle!G:G,controle!I:I,Produtos!B298,controle!C:C,"E")</f>
        <v/>
      </c>
      <c r="E298" s="4">
        <f>SUMIFS(controle!G:G,controle!I:I,Produtos!B298,controle!C:C,"S")</f>
        <v/>
      </c>
      <c r="F298" s="4">
        <f>Tabela1[[#This Row],[estoque inicial]]+Tabela1[[#This Row],[entradas]]-Tabela1[[#This Row],[saidas]]</f>
        <v/>
      </c>
      <c r="G298" s="4" t="n">
        <v>0</v>
      </c>
      <c r="H298" s="4" t="inlineStr">
        <is>
          <t>Todos</t>
        </is>
      </c>
    </row>
    <row r="299">
      <c r="A299" s="1">
        <f>A298+1</f>
        <v/>
      </c>
      <c r="B299" s="4" t="inlineStr">
        <is>
          <t>[409] VELA DE IGNIÇÃO LZKAR7A-D</t>
        </is>
      </c>
      <c r="C299" s="4" t="n">
        <v>7</v>
      </c>
      <c r="D299" s="4">
        <f>SUMIFS(controle!G:G,controle!I:I,Produtos!B299,controle!C:C,"E")</f>
        <v/>
      </c>
      <c r="E299" s="4">
        <f>SUMIFS(controle!G:G,controle!I:I,Produtos!B299,controle!C:C,"S")</f>
        <v/>
      </c>
      <c r="F299" s="4">
        <f>Tabela1[[#This Row],[estoque inicial]]+Tabela1[[#This Row],[entradas]]-Tabela1[[#This Row],[saidas]]</f>
        <v/>
      </c>
      <c r="G299" s="4" t="n">
        <v>0</v>
      </c>
      <c r="H299" s="4" t="inlineStr">
        <is>
          <t>Todos</t>
        </is>
      </c>
    </row>
    <row r="300">
      <c r="A300" s="1">
        <f>A299+1</f>
        <v/>
      </c>
      <c r="B300" s="4" t="inlineStr">
        <is>
          <t>[41] Kit Correia MV 6PK 1200 ELAST CT</t>
        </is>
      </c>
      <c r="C300" s="4" t="n">
        <v>0</v>
      </c>
      <c r="D300" s="4">
        <f>SUMIFS(controle!G:G,controle!I:I,Produtos!B300,controle!C:C,"E")</f>
        <v/>
      </c>
      <c r="E300" s="4">
        <f>SUMIFS(controle!G:G,controle!I:I,Produtos!B300,controle!C:C,"S")</f>
        <v/>
      </c>
      <c r="F300" s="4">
        <f>Tabela1[[#This Row],[estoque inicial]]+Tabela1[[#This Row],[entradas]]-Tabela1[[#This Row],[saidas]]</f>
        <v/>
      </c>
      <c r="G300" s="4" t="n">
        <v>0</v>
      </c>
      <c r="H300" s="4" t="inlineStr">
        <is>
          <t>Todos</t>
        </is>
      </c>
    </row>
    <row r="301">
      <c r="A301" s="1">
        <f>A300+1</f>
        <v/>
      </c>
      <c r="B301" s="4" t="inlineStr">
        <is>
          <t>[411] ÁGUA DESMINERALIZADA RADIEX 1L</t>
        </is>
      </c>
      <c r="C301" s="4" t="n">
        <v>16</v>
      </c>
      <c r="D301" s="4">
        <f>SUMIFS(controle!G:G,controle!I:I,Produtos!B301,controle!C:C,"E")</f>
        <v/>
      </c>
      <c r="E301" s="4">
        <f>SUMIFS(controle!G:G,controle!I:I,Produtos!B301,controle!C:C,"S")</f>
        <v/>
      </c>
      <c r="F301" s="4">
        <f>Tabela1[[#This Row],[estoque inicial]]+Tabela1[[#This Row],[entradas]]-Tabela1[[#This Row],[saidas]]</f>
        <v/>
      </c>
      <c r="G301" s="4" t="n">
        <v>0</v>
      </c>
      <c r="H301" s="4" t="inlineStr">
        <is>
          <t>Todos</t>
        </is>
      </c>
    </row>
    <row r="302">
      <c r="A302" s="1">
        <f>A301+1</f>
        <v/>
      </c>
      <c r="B302" s="4" t="inlineStr">
        <is>
          <t>[412] ÓLEO MAXON 5W30 SINTETICO</t>
        </is>
      </c>
      <c r="C302" s="4" t="n">
        <v>15</v>
      </c>
      <c r="D302" s="4">
        <f>SUMIFS(controle!G:G,controle!I:I,Produtos!B302,controle!C:C,"E")</f>
        <v/>
      </c>
      <c r="E302" s="4">
        <f>SUMIFS(controle!G:G,controle!I:I,Produtos!B302,controle!C:C,"S")</f>
        <v/>
      </c>
      <c r="F302" s="4">
        <f>Tabela1[[#This Row],[estoque inicial]]+Tabela1[[#This Row],[entradas]]-Tabela1[[#This Row],[saidas]]</f>
        <v/>
      </c>
      <c r="G302" s="4" t="n">
        <v>0</v>
      </c>
      <c r="H302" s="4" t="inlineStr">
        <is>
          <t>Todos</t>
        </is>
      </c>
    </row>
    <row r="303">
      <c r="A303" s="1">
        <f>A302+1</f>
        <v/>
      </c>
      <c r="B303" s="4" t="inlineStr">
        <is>
          <t>[413] FILTRO DE AR WEGA FAP9121</t>
        </is>
      </c>
      <c r="C303" s="4" t="n">
        <v>1</v>
      </c>
      <c r="D303" s="4">
        <f>SUMIFS(controle!G:G,controle!I:I,Produtos!B303,controle!C:C,"E")</f>
        <v/>
      </c>
      <c r="E303" s="4">
        <f>SUMIFS(controle!G:G,controle!I:I,Produtos!B303,controle!C:C,"S")</f>
        <v/>
      </c>
      <c r="F303" s="4">
        <f>Tabela1[[#This Row],[estoque inicial]]+Tabela1[[#This Row],[entradas]]-Tabela1[[#This Row],[saidas]]</f>
        <v/>
      </c>
      <c r="G303" s="4" t="n">
        <v>0</v>
      </c>
      <c r="H303" s="4" t="inlineStr">
        <is>
          <t>Todos</t>
        </is>
      </c>
    </row>
    <row r="304">
      <c r="A304" s="1">
        <f>A303+1</f>
        <v/>
      </c>
      <c r="B304" s="4" t="inlineStr">
        <is>
          <t>[414] FILTRO DE AR MAHLE LX908</t>
        </is>
      </c>
      <c r="C304" s="4" t="n">
        <v>2</v>
      </c>
      <c r="D304" s="4">
        <f>SUMIFS(controle!G:G,controle!I:I,Produtos!B304,controle!C:C,"E")</f>
        <v/>
      </c>
      <c r="E304" s="4">
        <f>SUMIFS(controle!G:G,controle!I:I,Produtos!B304,controle!C:C,"S")</f>
        <v/>
      </c>
      <c r="F304" s="4">
        <f>Tabela1[[#This Row],[estoque inicial]]+Tabela1[[#This Row],[entradas]]-Tabela1[[#This Row],[saidas]]</f>
        <v/>
      </c>
      <c r="G304" s="4" t="n">
        <v>0</v>
      </c>
      <c r="H304" s="4" t="inlineStr">
        <is>
          <t>Todos</t>
        </is>
      </c>
    </row>
    <row r="305">
      <c r="A305" s="1">
        <f>A304+1</f>
        <v/>
      </c>
      <c r="B305" s="4" t="inlineStr">
        <is>
          <t>[415] FILTRO DE AR WEGA FAP2214</t>
        </is>
      </c>
      <c r="C305" s="4" t="n">
        <v>2</v>
      </c>
      <c r="D305" s="4">
        <f>SUMIFS(controle!G:G,controle!I:I,Produtos!B305,controle!C:C,"E")</f>
        <v/>
      </c>
      <c r="E305" s="4">
        <f>SUMIFS(controle!G:G,controle!I:I,Produtos!B305,controle!C:C,"S")</f>
        <v/>
      </c>
      <c r="F305" s="4">
        <f>Tabela1[[#This Row],[estoque inicial]]+Tabela1[[#This Row],[entradas]]-Tabela1[[#This Row],[saidas]]</f>
        <v/>
      </c>
      <c r="G305" s="4" t="n">
        <v>0</v>
      </c>
      <c r="H305" s="4" t="inlineStr">
        <is>
          <t>Todos</t>
        </is>
      </c>
    </row>
    <row r="306">
      <c r="A306" s="1">
        <f>A305+1</f>
        <v/>
      </c>
      <c r="B306" s="4" t="inlineStr">
        <is>
          <t>[416] MANGUEIRA 5UO-201-153-A</t>
        </is>
      </c>
      <c r="C306" s="4" t="n">
        <v>1</v>
      </c>
      <c r="D306" s="4">
        <f>SUMIFS(controle!G:G,controle!I:I,Produtos!B306,controle!C:C,"E")</f>
        <v/>
      </c>
      <c r="E306" s="4">
        <f>SUMIFS(controle!G:G,controle!I:I,Produtos!B306,controle!C:C,"S")</f>
        <v/>
      </c>
      <c r="F306" s="4">
        <f>Tabela1[[#This Row],[estoque inicial]]+Tabela1[[#This Row],[entradas]]-Tabela1[[#This Row],[saidas]]</f>
        <v/>
      </c>
      <c r="G306" s="4" t="n">
        <v>0</v>
      </c>
      <c r="H306" s="4" t="inlineStr">
        <is>
          <t>Todos</t>
        </is>
      </c>
    </row>
    <row r="307">
      <c r="A307" s="1">
        <f>A306+1</f>
        <v/>
      </c>
      <c r="B307" s="4" t="inlineStr">
        <is>
          <t>[417] BUJÃO AUDI</t>
        </is>
      </c>
      <c r="C307" s="4" t="n">
        <v>1</v>
      </c>
      <c r="D307" s="4">
        <f>SUMIFS(controle!G:G,controle!I:I,Produtos!B307,controle!C:C,"E")</f>
        <v/>
      </c>
      <c r="E307" s="4">
        <f>SUMIFS(controle!G:G,controle!I:I,Produtos!B307,controle!C:C,"S")</f>
        <v/>
      </c>
      <c r="F307" s="4">
        <f>Tabela1[[#This Row],[estoque inicial]]+Tabela1[[#This Row],[entradas]]-Tabela1[[#This Row],[saidas]]</f>
        <v/>
      </c>
      <c r="G307" s="4" t="n">
        <v>0</v>
      </c>
      <c r="H307" s="4" t="inlineStr">
        <is>
          <t>Todos</t>
        </is>
      </c>
    </row>
    <row r="308">
      <c r="A308" s="1">
        <f>A307+1</f>
        <v/>
      </c>
      <c r="B308" s="4" t="inlineStr">
        <is>
          <t>[418] VALVULA AZUL</t>
        </is>
      </c>
      <c r="C308" s="4" t="n">
        <v>4</v>
      </c>
      <c r="D308" s="4">
        <f>SUMIFS(controle!G:G,controle!I:I,Produtos!B308,controle!C:C,"E")</f>
        <v/>
      </c>
      <c r="E308" s="4">
        <f>SUMIFS(controle!G:G,controle!I:I,Produtos!B308,controle!C:C,"S")</f>
        <v/>
      </c>
      <c r="F308" s="4">
        <f>Tabela1[[#This Row],[estoque inicial]]+Tabela1[[#This Row],[entradas]]-Tabela1[[#This Row],[saidas]]</f>
        <v/>
      </c>
      <c r="G308" s="4" t="n">
        <v>0</v>
      </c>
      <c r="H308" s="4" t="inlineStr">
        <is>
          <t>Todos</t>
        </is>
      </c>
    </row>
    <row r="309">
      <c r="A309" s="1">
        <f>A308+1</f>
        <v/>
      </c>
      <c r="B309" s="4" t="inlineStr">
        <is>
          <t>[419] ÓLEO PARA MOTOR ACDELCO 5W30 DEXOS 1 SAE API SP</t>
        </is>
      </c>
      <c r="C309" s="4">
        <f>24+12</f>
        <v/>
      </c>
      <c r="D309" s="4">
        <f>SUMIFS(controle!G:G,controle!I:I,Produtos!B309,controle!C:C,"E")</f>
        <v/>
      </c>
      <c r="E309" s="4">
        <f>SUMIFS(controle!G:G,controle!I:I,Produtos!B309,controle!C:C,"S")</f>
        <v/>
      </c>
      <c r="F309" s="4">
        <f>Tabela1[[#This Row],[estoque inicial]]+Tabela1[[#This Row],[entradas]]-Tabela1[[#This Row],[saidas]]</f>
        <v/>
      </c>
      <c r="G309" s="4" t="n">
        <v>0</v>
      </c>
      <c r="H309" s="4" t="inlineStr">
        <is>
          <t>Todos</t>
        </is>
      </c>
    </row>
    <row r="310">
      <c r="A310" s="1">
        <f>A309+1</f>
        <v/>
      </c>
      <c r="B310" s="4" t="inlineStr">
        <is>
          <t>[42] Correia Multi V Correia Acanalada 6PK 989 ELAST</t>
        </is>
      </c>
      <c r="C310" s="4" t="n">
        <v>0</v>
      </c>
      <c r="D310" s="4">
        <f>SUMIFS(controle!G:G,controle!I:I,Produtos!B310,controle!C:C,"E")</f>
        <v/>
      </c>
      <c r="E310" s="4">
        <f>SUMIFS(controle!G:G,controle!I:I,Produtos!B310,controle!C:C,"S")</f>
        <v/>
      </c>
      <c r="F310" s="4">
        <f>Tabela1[[#This Row],[estoque inicial]]+Tabela1[[#This Row],[entradas]]-Tabela1[[#This Row],[saidas]]</f>
        <v/>
      </c>
      <c r="G310" s="4" t="n">
        <v>0</v>
      </c>
      <c r="H310" s="4" t="inlineStr">
        <is>
          <t>Todos</t>
        </is>
      </c>
    </row>
    <row r="311">
      <c r="A311" s="1">
        <f>A310+1</f>
        <v/>
      </c>
      <c r="B311" s="4" t="inlineStr">
        <is>
          <t>[420] Óleo ACDelco 0W20 Dexos 1 SAE API SP</t>
        </is>
      </c>
      <c r="C311" s="4">
        <f>11</f>
        <v/>
      </c>
      <c r="D311" s="4">
        <f>SUMIFS(controle!G:G,controle!I:I,Produtos!B311,controle!C:C,"E")</f>
        <v/>
      </c>
      <c r="E311" s="4">
        <f>SUMIFS(controle!G:G,controle!I:I,Produtos!B311,controle!C:C,"S")</f>
        <v/>
      </c>
      <c r="F311" s="4">
        <f>Tabela1[[#This Row],[estoque inicial]]+Tabela1[[#This Row],[entradas]]-Tabela1[[#This Row],[saidas]]</f>
        <v/>
      </c>
      <c r="G311" s="4" t="n">
        <v>0</v>
      </c>
      <c r="H311" s="4" t="inlineStr">
        <is>
          <t>Todos</t>
        </is>
      </c>
    </row>
    <row r="312">
      <c r="A312" s="1">
        <f>A311+1</f>
        <v/>
      </c>
      <c r="B312" s="4" t="inlineStr">
        <is>
          <t>[421] Fusivel 30A</t>
        </is>
      </c>
      <c r="C312" s="4" t="n">
        <v>6</v>
      </c>
      <c r="D312" s="4">
        <f>SUMIFS(controle!G:G,controle!I:I,Produtos!B312,controle!C:C,"E")</f>
        <v/>
      </c>
      <c r="E312" s="4">
        <f>SUMIFS(controle!G:G,controle!I:I,Produtos!B312,controle!C:C,"S")</f>
        <v/>
      </c>
      <c r="F312" s="4">
        <f>Tabela1[[#This Row],[estoque inicial]]+Tabela1[[#This Row],[entradas]]-Tabela1[[#This Row],[saidas]]</f>
        <v/>
      </c>
      <c r="G312" s="4" t="n">
        <v>0</v>
      </c>
      <c r="H312" s="4" t="inlineStr">
        <is>
          <t>Todos</t>
        </is>
      </c>
    </row>
    <row r="313">
      <c r="A313" s="1">
        <f>A312+1</f>
        <v/>
      </c>
      <c r="B313" s="4" t="inlineStr">
        <is>
          <t>[422] Lampada H11 Multilaser</t>
        </is>
      </c>
      <c r="C313" s="4" t="n">
        <v>18</v>
      </c>
      <c r="D313" s="4">
        <f>SUMIFS(controle!G:G,controle!I:I,Produtos!B313,controle!C:C,"E")</f>
        <v/>
      </c>
      <c r="E313" s="4">
        <f>SUMIFS(controle!G:G,controle!I:I,Produtos!B313,controle!C:C,"S")</f>
        <v/>
      </c>
      <c r="F313" s="4">
        <f>Tabela1[[#This Row],[estoque inicial]]+Tabela1[[#This Row],[entradas]]-Tabela1[[#This Row],[saidas]]</f>
        <v/>
      </c>
      <c r="G313" s="4" t="n">
        <v>0</v>
      </c>
      <c r="H313" s="4" t="inlineStr">
        <is>
          <t>Todos</t>
        </is>
      </c>
    </row>
    <row r="314">
      <c r="A314" s="1">
        <f>A313+1</f>
        <v/>
      </c>
      <c r="B314" s="4" t="inlineStr">
        <is>
          <t>[423] Filtro de ar wega JFA0998</t>
        </is>
      </c>
      <c r="C314" s="4" t="n">
        <v>1</v>
      </c>
      <c r="D314" s="4">
        <f>SUMIFS(controle!G:G,controle!I:I,Produtos!B314,controle!C:C,"E")</f>
        <v/>
      </c>
      <c r="E314" s="4">
        <f>SUMIFS(controle!G:G,controle!I:I,Produtos!B314,controle!C:C,"S")</f>
        <v/>
      </c>
      <c r="F314" s="4">
        <f>Tabela1[[#This Row],[estoque inicial]]+Tabela1[[#This Row],[entradas]]-Tabela1[[#This Row],[saidas]]</f>
        <v/>
      </c>
      <c r="G314" s="4" t="n">
        <v>0</v>
      </c>
      <c r="H314" s="4" t="inlineStr">
        <is>
          <t>Todos</t>
        </is>
      </c>
    </row>
    <row r="315">
      <c r="A315" s="1">
        <f>A314+1</f>
        <v/>
      </c>
      <c r="B315" s="4" t="inlineStr">
        <is>
          <t>[424] Regulador Voltagem Tensão Alternador Bosch</t>
        </is>
      </c>
      <c r="C315" s="4" t="n">
        <v>0</v>
      </c>
      <c r="D315" s="4">
        <f>SUMIFS(controle!G:G,controle!I:I,Produtos!B315,controle!C:C,"E")</f>
        <v/>
      </c>
      <c r="E315" s="4">
        <f>SUMIFS(controle!G:G,controle!I:I,Produtos!B315,controle!C:C,"S")</f>
        <v/>
      </c>
      <c r="F315" s="4">
        <f>Tabela1[[#This Row],[estoque inicial]]+Tabela1[[#This Row],[entradas]]-Tabela1[[#This Row],[saidas]]</f>
        <v/>
      </c>
      <c r="G315" s="4" t="n">
        <v>0</v>
      </c>
      <c r="H315" s="4" t="inlineStr">
        <is>
          <t>Todos</t>
        </is>
      </c>
    </row>
    <row r="316">
      <c r="A316" s="1">
        <f>A315+1</f>
        <v/>
      </c>
      <c r="B316" s="4" t="inlineStr">
        <is>
          <t>[425] Pasta para lavar Mão</t>
        </is>
      </c>
      <c r="C316" s="4" t="n">
        <v>5</v>
      </c>
      <c r="D316" s="4">
        <f>SUMIFS(controle!G:G,controle!I:I,Produtos!B316,controle!C:C,"E")</f>
        <v/>
      </c>
      <c r="E316" s="4">
        <f>SUMIFS(controle!G:G,controle!I:I,Produtos!B316,controle!C:C,"S")</f>
        <v/>
      </c>
      <c r="F316" s="4">
        <f>Tabela1[[#This Row],[estoque inicial]]+Tabela1[[#This Row],[entradas]]-Tabela1[[#This Row],[saidas]]</f>
        <v/>
      </c>
      <c r="G316" s="4" t="n">
        <v>0</v>
      </c>
      <c r="H316" s="4" t="inlineStr">
        <is>
          <t>Todos</t>
        </is>
      </c>
    </row>
    <row r="317">
      <c r="A317" s="1">
        <f>A316+1</f>
        <v/>
      </c>
      <c r="B317" s="4" t="inlineStr">
        <is>
          <t>[426] Plastico filme para volante</t>
        </is>
      </c>
      <c r="C317" s="4" t="n">
        <v>24</v>
      </c>
      <c r="D317" s="4">
        <f>SUMIFS(controle!G:G,controle!I:I,Produtos!B317,controle!C:C,"E")</f>
        <v/>
      </c>
      <c r="E317" s="4">
        <f>SUMIFS(controle!G:G,controle!I:I,Produtos!B317,controle!C:C,"S")</f>
        <v/>
      </c>
      <c r="F317" s="4">
        <f>Tabela1[[#This Row],[estoque inicial]]+Tabela1[[#This Row],[entradas]]-Tabela1[[#This Row],[saidas]]</f>
        <v/>
      </c>
      <c r="G317" s="4" t="n">
        <v>0</v>
      </c>
      <c r="H317" s="4" t="inlineStr">
        <is>
          <t>Todos</t>
        </is>
      </c>
    </row>
    <row r="318">
      <c r="A318" s="1">
        <f>A317+1</f>
        <v/>
      </c>
      <c r="B318" s="4" t="inlineStr">
        <is>
          <t>[427] TENSOR GM93353848</t>
        </is>
      </c>
      <c r="C318" s="4" t="n">
        <v>1</v>
      </c>
      <c r="D318" s="4">
        <f>SUMIFS(controle!G:G,controle!I:I,Produtos!B318,controle!C:C,"E")</f>
        <v/>
      </c>
      <c r="E318" s="4">
        <f>SUMIFS(controle!G:G,controle!I:I,Produtos!B318,controle!C:C,"S")</f>
        <v/>
      </c>
      <c r="F318" s="4">
        <f>Tabela1[[#This Row],[estoque inicial]]+Tabela1[[#This Row],[entradas]]-Tabela1[[#This Row],[saidas]]</f>
        <v/>
      </c>
      <c r="G318" s="4" t="n">
        <v>0</v>
      </c>
      <c r="H318" s="4" t="inlineStr">
        <is>
          <t>Todos</t>
        </is>
      </c>
    </row>
    <row r="319">
      <c r="A319" s="1">
        <f>A318+1</f>
        <v/>
      </c>
      <c r="B319" s="4" t="inlineStr">
        <is>
          <t>[428] TAMPA RESERVATORIO GM</t>
        </is>
      </c>
      <c r="C319" s="4" t="n">
        <v>4</v>
      </c>
      <c r="D319" s="4">
        <f>SUMIFS(controle!G:G,controle!I:I,Produtos!B319,controle!C:C,"E")</f>
        <v/>
      </c>
      <c r="E319" s="4">
        <f>SUMIFS(controle!G:G,controle!I:I,Produtos!B319,controle!C:C,"S")</f>
        <v/>
      </c>
      <c r="F319" s="4">
        <f>Tabela1[[#This Row],[estoque inicial]]+Tabela1[[#This Row],[entradas]]-Tabela1[[#This Row],[saidas]]</f>
        <v/>
      </c>
      <c r="G319" s="4" t="n">
        <v>0</v>
      </c>
      <c r="H319" s="4" t="inlineStr">
        <is>
          <t>Todos</t>
        </is>
      </c>
    </row>
    <row r="320">
      <c r="A320" s="1">
        <f>A319+1</f>
        <v/>
      </c>
      <c r="B320" s="4" t="inlineStr">
        <is>
          <t>[43] Correia Multi V Correia Acanalada 3PK 796 ELAST</t>
        </is>
      </c>
      <c r="C320" s="4" t="n">
        <v>4</v>
      </c>
      <c r="D320" s="4">
        <f>SUMIFS(controle!G:G,controle!I:I,Produtos!B320,controle!C:C,"E")</f>
        <v/>
      </c>
      <c r="E320" s="4">
        <f>SUMIFS(controle!G:G,controle!I:I,Produtos!B320,controle!C:C,"S")</f>
        <v/>
      </c>
      <c r="F320" s="4">
        <f>Tabela1[[#This Row],[estoque inicial]]+Tabela1[[#This Row],[entradas]]-Tabela1[[#This Row],[saidas]]</f>
        <v/>
      </c>
      <c r="G320" s="4" t="n">
        <v>0</v>
      </c>
      <c r="H320" s="4" t="inlineStr">
        <is>
          <t>Todos</t>
        </is>
      </c>
    </row>
    <row r="321">
      <c r="A321" s="1">
        <f>A320+1</f>
        <v/>
      </c>
      <c r="B321" s="4" t="inlineStr">
        <is>
          <t>[44] Correia De Transmissão 24579487</t>
        </is>
      </c>
      <c r="C321" s="4" t="n">
        <v>1</v>
      </c>
      <c r="D321" s="4">
        <f>SUMIFS(controle!G:G,controle!I:I,Produtos!B321,controle!C:C,"E")</f>
        <v/>
      </c>
      <c r="E321" s="4">
        <f>SUMIFS(controle!G:G,controle!I:I,Produtos!B321,controle!C:C,"S")</f>
        <v/>
      </c>
      <c r="F321" s="4">
        <f>Tabela1[[#This Row],[estoque inicial]]+Tabela1[[#This Row],[entradas]]-Tabela1[[#This Row],[saidas]]</f>
        <v/>
      </c>
      <c r="G321" s="4" t="n">
        <v>0</v>
      </c>
      <c r="H321" s="4" t="inlineStr">
        <is>
          <t>Todos</t>
        </is>
      </c>
    </row>
    <row r="322">
      <c r="A322" s="1">
        <f>A321+1</f>
        <v/>
      </c>
      <c r="B322" s="4" t="inlineStr">
        <is>
          <t>[45] Correia POLY-V 6PK1560</t>
        </is>
      </c>
      <c r="C322" s="4" t="n">
        <v>0</v>
      </c>
      <c r="D322" s="4">
        <f>SUMIFS(controle!G:G,controle!I:I,Produtos!B322,controle!C:C,"E")</f>
        <v/>
      </c>
      <c r="E322" s="4">
        <f>SUMIFS(controle!G:G,controle!I:I,Produtos!B322,controle!C:C,"S")</f>
        <v/>
      </c>
      <c r="F322" s="4">
        <f>Tabela1[[#This Row],[estoque inicial]]+Tabela1[[#This Row],[entradas]]-Tabela1[[#This Row],[saidas]]</f>
        <v/>
      </c>
      <c r="G322" s="4" t="n">
        <v>0</v>
      </c>
      <c r="H322" s="4" t="inlineStr">
        <is>
          <t>Todos</t>
        </is>
      </c>
    </row>
    <row r="323">
      <c r="A323" s="1">
        <f>A322+1</f>
        <v/>
      </c>
      <c r="B323" s="4" t="inlineStr">
        <is>
          <t>[46] Correia MV 5PK 1770 IMP</t>
        </is>
      </c>
      <c r="C323" s="4" t="n">
        <v>1</v>
      </c>
      <c r="D323" s="4">
        <f>SUMIFS(controle!G:G,controle!I:I,Produtos!B323,controle!C:C,"E")</f>
        <v/>
      </c>
      <c r="E323" s="4">
        <f>SUMIFS(controle!G:G,controle!I:I,Produtos!B323,controle!C:C,"S")</f>
        <v/>
      </c>
      <c r="F323" s="4">
        <f>Tabela1[[#This Row],[estoque inicial]]+Tabela1[[#This Row],[entradas]]-Tabela1[[#This Row],[saidas]]</f>
        <v/>
      </c>
      <c r="G323" s="4" t="n">
        <v>0</v>
      </c>
      <c r="H323" s="4" t="inlineStr">
        <is>
          <t>Todos</t>
        </is>
      </c>
    </row>
    <row r="324">
      <c r="A324" s="1">
        <f>A323+1</f>
        <v/>
      </c>
      <c r="B324" s="4" t="inlineStr">
        <is>
          <t>[47] Correia Mult V Correia Acanalada 6PK 1200 ELAST</t>
        </is>
      </c>
      <c r="C324" s="4" t="n">
        <v>5</v>
      </c>
      <c r="D324" s="4">
        <f>SUMIFS(controle!G:G,controle!I:I,Produtos!B324,controle!C:C,"E")</f>
        <v/>
      </c>
      <c r="E324" s="4">
        <f>SUMIFS(controle!G:G,controle!I:I,Produtos!B324,controle!C:C,"S")</f>
        <v/>
      </c>
      <c r="F324" s="4">
        <f>Tabela1[[#This Row],[estoque inicial]]+Tabela1[[#This Row],[entradas]]-Tabela1[[#This Row],[saidas]]</f>
        <v/>
      </c>
      <c r="G324" s="4" t="n">
        <v>0</v>
      </c>
      <c r="H324" s="4" t="inlineStr">
        <is>
          <t>Todos</t>
        </is>
      </c>
    </row>
    <row r="325">
      <c r="A325" s="1">
        <f>A324+1</f>
        <v/>
      </c>
      <c r="B325" s="4" t="inlineStr">
        <is>
          <t>[48] kit Correia  5PK1051 Dayco</t>
        </is>
      </c>
      <c r="C325" s="4" t="n">
        <v>2</v>
      </c>
      <c r="D325" s="4">
        <f>SUMIFS(controle!G:G,controle!I:I,Produtos!B325,controle!C:C,"E")</f>
        <v/>
      </c>
      <c r="E325" s="4">
        <f>SUMIFS(controle!G:G,controle!I:I,Produtos!B325,controle!C:C,"S")</f>
        <v/>
      </c>
      <c r="F325" s="4">
        <f>Tabela1[[#This Row],[estoque inicial]]+Tabela1[[#This Row],[entradas]]-Tabela1[[#This Row],[saidas]]</f>
        <v/>
      </c>
      <c r="G325" s="4" t="n">
        <v>0</v>
      </c>
      <c r="H325" s="4" t="inlineStr">
        <is>
          <t>Todos</t>
        </is>
      </c>
    </row>
    <row r="326">
      <c r="A326" s="1">
        <f>A325+1</f>
        <v/>
      </c>
      <c r="B326" s="4" t="inlineStr">
        <is>
          <t>[49] Correia DE Transmissão GM 24579488</t>
        </is>
      </c>
      <c r="C326" s="4" t="n">
        <v>1</v>
      </c>
      <c r="D326" s="4">
        <f>SUMIFS(controle!G:G,controle!I:I,Produtos!B326,controle!C:C,"E")</f>
        <v/>
      </c>
      <c r="E326" s="4">
        <f>SUMIFS(controle!G:G,controle!I:I,Produtos!B326,controle!C:C,"S")</f>
        <v/>
      </c>
      <c r="F326" s="4">
        <f>Tabela1[[#This Row],[estoque inicial]]+Tabela1[[#This Row],[entradas]]-Tabela1[[#This Row],[saidas]]</f>
        <v/>
      </c>
      <c r="G326" s="4" t="n">
        <v>0</v>
      </c>
      <c r="H326" s="4" t="inlineStr">
        <is>
          <t>Todos</t>
        </is>
      </c>
    </row>
    <row r="327">
      <c r="A327" s="1">
        <f>A326+1</f>
        <v/>
      </c>
      <c r="B327" s="4" t="inlineStr">
        <is>
          <t>[50] Carcaça 03212028CN</t>
        </is>
      </c>
      <c r="C327" s="4" t="n">
        <v>2</v>
      </c>
      <c r="D327" s="4">
        <f>SUMIFS(controle!G:G,controle!I:I,Produtos!B327,controle!C:C,"E")</f>
        <v/>
      </c>
      <c r="E327" s="4">
        <f>SUMIFS(controle!G:G,controle!I:I,Produtos!B327,controle!C:C,"S")</f>
        <v/>
      </c>
      <c r="F327" s="4">
        <f>Tabela1[[#This Row],[estoque inicial]]+Tabela1[[#This Row],[entradas]]-Tabela1[[#This Row],[saidas]]</f>
        <v/>
      </c>
      <c r="G327" s="4" t="n">
        <v>0</v>
      </c>
      <c r="H327" s="4" t="inlineStr">
        <is>
          <t>Todos</t>
        </is>
      </c>
    </row>
    <row r="328">
      <c r="A328" s="1">
        <f>A327+1</f>
        <v/>
      </c>
      <c r="B328" s="4" t="inlineStr">
        <is>
          <t>[51] Separador 030103464A</t>
        </is>
      </c>
      <c r="C328" s="4" t="n">
        <v>2</v>
      </c>
      <c r="D328" s="4">
        <f>SUMIFS(controle!G:G,controle!I:I,Produtos!B328,controle!C:C,"E")</f>
        <v/>
      </c>
      <c r="E328" s="4">
        <f>SUMIFS(controle!G:G,controle!I:I,Produtos!B328,controle!C:C,"S")</f>
        <v/>
      </c>
      <c r="F328" s="4">
        <f>Tabela1[[#This Row],[estoque inicial]]+Tabela1[[#This Row],[entradas]]-Tabela1[[#This Row],[saidas]]</f>
        <v/>
      </c>
      <c r="G328" s="4" t="n">
        <v>0</v>
      </c>
      <c r="H328" s="4" t="inlineStr">
        <is>
          <t>Todos</t>
        </is>
      </c>
    </row>
    <row r="329">
      <c r="A329" s="1">
        <f>A328+1</f>
        <v/>
      </c>
      <c r="B329" s="4" t="inlineStr">
        <is>
          <t>[52] Bomba D´Água URBA - FIAT/GM UB0162</t>
        </is>
      </c>
      <c r="C329" s="4" t="n">
        <v>0</v>
      </c>
      <c r="D329" s="4">
        <f>SUMIFS(controle!G:G,controle!I:I,Produtos!B329,controle!C:C,"E")</f>
        <v/>
      </c>
      <c r="E329" s="4">
        <f>SUMIFS(controle!G:G,controle!I:I,Produtos!B329,controle!C:C,"S")</f>
        <v/>
      </c>
      <c r="F329" s="4">
        <f>Tabela1[[#This Row],[estoque inicial]]+Tabela1[[#This Row],[entradas]]-Tabela1[[#This Row],[saidas]]</f>
        <v/>
      </c>
      <c r="G329" s="4" t="n">
        <v>0</v>
      </c>
      <c r="H329" s="4" t="inlineStr">
        <is>
          <t>Todos</t>
        </is>
      </c>
    </row>
    <row r="330">
      <c r="A330" s="1">
        <f>A329+1</f>
        <v/>
      </c>
      <c r="B330" s="4" t="inlineStr">
        <is>
          <t>[53] Bomba D´Água URBA - VW UB0630</t>
        </is>
      </c>
      <c r="C330" s="4" t="n">
        <v>2</v>
      </c>
      <c r="D330" s="4">
        <f>SUMIFS(controle!G:G,controle!I:I,Produtos!B330,controle!C:C,"E")</f>
        <v/>
      </c>
      <c r="E330" s="4">
        <f>SUMIFS(controle!G:G,controle!I:I,Produtos!B330,controle!C:C,"S")</f>
        <v/>
      </c>
      <c r="F330" s="4">
        <f>Tabela1[[#This Row],[estoque inicial]]+Tabela1[[#This Row],[entradas]]-Tabela1[[#This Row],[saidas]]</f>
        <v/>
      </c>
      <c r="G330" s="4" t="n">
        <v>0</v>
      </c>
      <c r="H330" s="4" t="inlineStr">
        <is>
          <t>Todos</t>
        </is>
      </c>
    </row>
    <row r="331">
      <c r="A331" s="1">
        <f>A330+1</f>
        <v/>
      </c>
      <c r="B331" s="4" t="inlineStr">
        <is>
          <t>[54] Bronzina de Biela SBB-271-J-0,25 SPA</t>
        </is>
      </c>
      <c r="C331" s="4" t="n">
        <v>1</v>
      </c>
      <c r="D331" s="4">
        <f>SUMIFS(controle!G:G,controle!I:I,Produtos!B331,controle!C:C,"E")</f>
        <v/>
      </c>
      <c r="E331" s="4">
        <f>SUMIFS(controle!G:G,controle!I:I,Produtos!B331,controle!C:C,"S")</f>
        <v/>
      </c>
      <c r="F331" s="4">
        <f>Tabela1[[#This Row],[estoque inicial]]+Tabela1[[#This Row],[entradas]]-Tabela1[[#This Row],[saidas]]</f>
        <v/>
      </c>
      <c r="G331" s="4" t="n">
        <v>0</v>
      </c>
      <c r="H331" s="4" t="inlineStr">
        <is>
          <t>Todos</t>
        </is>
      </c>
    </row>
    <row r="332">
      <c r="A332" s="1">
        <f>A331+1</f>
        <v/>
      </c>
      <c r="B332" s="4" t="inlineStr">
        <is>
          <t>[55] Bronzina de Mancal SBC-880-J-0,25</t>
        </is>
      </c>
      <c r="C332" s="4" t="n">
        <v>1</v>
      </c>
      <c r="D332" s="4">
        <f>SUMIFS(controle!G:G,controle!I:I,Produtos!B332,controle!C:C,"E")</f>
        <v/>
      </c>
      <c r="E332" s="4">
        <f>SUMIFS(controle!G:G,controle!I:I,Produtos!B332,controle!C:C,"S")</f>
        <v/>
      </c>
      <c r="F332" s="4">
        <f>Tabela1[[#This Row],[estoque inicial]]+Tabela1[[#This Row],[entradas]]-Tabela1[[#This Row],[saidas]]</f>
        <v/>
      </c>
      <c r="G332" s="4" t="n">
        <v>0</v>
      </c>
      <c r="H332" s="4" t="inlineStr">
        <is>
          <t>Todos</t>
        </is>
      </c>
    </row>
    <row r="333">
      <c r="A333" s="1">
        <f>A332+1</f>
        <v/>
      </c>
      <c r="B333" s="4" t="inlineStr">
        <is>
          <t>[56] Filtro de Cabine Wega AKX 1965/C</t>
        </is>
      </c>
      <c r="C333" s="4" t="n">
        <v>4</v>
      </c>
      <c r="D333" s="4">
        <f>SUMIFS(controle!G:G,controle!I:I,Produtos!B333,controle!C:C,"E")</f>
        <v/>
      </c>
      <c r="E333" s="4">
        <f>SUMIFS(controle!G:G,controle!I:I,Produtos!B333,controle!C:C,"S")</f>
        <v/>
      </c>
      <c r="F333" s="4">
        <f>Tabela1[[#This Row],[estoque inicial]]+Tabela1[[#This Row],[entradas]]-Tabela1[[#This Row],[saidas]]</f>
        <v/>
      </c>
      <c r="G333" s="4" t="n">
        <v>0</v>
      </c>
      <c r="H333" s="4" t="inlineStr">
        <is>
          <t>Todos</t>
        </is>
      </c>
    </row>
    <row r="334">
      <c r="A334" s="1">
        <f>A333+1</f>
        <v/>
      </c>
      <c r="B334" s="4" t="inlineStr">
        <is>
          <t>[57] Filtro de Cabine Wega AKX2161</t>
        </is>
      </c>
      <c r="C334" s="4" t="n">
        <v>6</v>
      </c>
      <c r="D334" s="4">
        <f>SUMIFS(controle!G:G,controle!I:I,Produtos!B334,controle!C:C,"E")</f>
        <v/>
      </c>
      <c r="E334" s="4">
        <f>SUMIFS(controle!G:G,controle!I:I,Produtos!B334,controle!C:C,"S")</f>
        <v/>
      </c>
      <c r="F334" s="4">
        <f>Tabela1[[#This Row],[estoque inicial]]+Tabela1[[#This Row],[entradas]]-Tabela1[[#This Row],[saidas]]</f>
        <v/>
      </c>
      <c r="G334" s="4" t="n">
        <v>0</v>
      </c>
      <c r="H334" s="4" t="inlineStr">
        <is>
          <t>Todos</t>
        </is>
      </c>
    </row>
    <row r="335">
      <c r="A335" s="1">
        <f>A334+1</f>
        <v/>
      </c>
      <c r="B335" s="4" t="inlineStr">
        <is>
          <t>[58] Filtro de Cabine Wega AKX1937</t>
        </is>
      </c>
      <c r="C335" s="4" t="n">
        <v>0</v>
      </c>
      <c r="D335" s="4">
        <f>SUMIFS(controle!G:G,controle!I:I,Produtos!B335,controle!C:C,"E")</f>
        <v/>
      </c>
      <c r="E335" s="4">
        <f>SUMIFS(controle!G:G,controle!I:I,Produtos!B335,controle!C:C,"S")</f>
        <v/>
      </c>
      <c r="F335" s="4">
        <f>Tabela1[[#This Row],[estoque inicial]]+Tabela1[[#This Row],[entradas]]-Tabela1[[#This Row],[saidas]]</f>
        <v/>
      </c>
      <c r="G335" s="4" t="n">
        <v>0</v>
      </c>
      <c r="H335" s="4" t="inlineStr">
        <is>
          <t>Todos</t>
        </is>
      </c>
    </row>
    <row r="336">
      <c r="A336" s="1">
        <f>A335+1</f>
        <v/>
      </c>
      <c r="B336" s="4" t="inlineStr">
        <is>
          <t>[59] Filtro de Cabine Wega AKX1939</t>
        </is>
      </c>
      <c r="C336" s="4" t="n">
        <v>6</v>
      </c>
      <c r="D336" s="4">
        <f>SUMIFS(controle!G:G,controle!I:I,Produtos!B336,controle!C:C,"E")</f>
        <v/>
      </c>
      <c r="E336" s="4">
        <f>SUMIFS(controle!G:G,controle!I:I,Produtos!B336,controle!C:C,"S")</f>
        <v/>
      </c>
      <c r="F336" s="4">
        <f>Tabela1[[#This Row],[estoque inicial]]+Tabela1[[#This Row],[entradas]]-Tabela1[[#This Row],[saidas]]</f>
        <v/>
      </c>
      <c r="G336" s="4" t="n">
        <v>0</v>
      </c>
      <c r="H336" s="4" t="inlineStr">
        <is>
          <t>Todos</t>
        </is>
      </c>
    </row>
    <row r="337">
      <c r="A337" s="1">
        <f>A336+1</f>
        <v/>
      </c>
      <c r="B337" s="4" t="inlineStr">
        <is>
          <t>[60] Filtro de Cabine Wega AKX 35323</t>
        </is>
      </c>
      <c r="C337" s="4" t="n">
        <v>5</v>
      </c>
      <c r="D337" s="4">
        <f>SUMIFS(controle!G:G,controle!I:I,Produtos!B337,controle!C:C,"E")</f>
        <v/>
      </c>
      <c r="E337" s="4">
        <f>SUMIFS(controle!G:G,controle!I:I,Produtos!B337,controle!C:C,"S")</f>
        <v/>
      </c>
      <c r="F337" s="4">
        <f>Tabela1[[#This Row],[estoque inicial]]+Tabela1[[#This Row],[entradas]]-Tabela1[[#This Row],[saidas]]</f>
        <v/>
      </c>
      <c r="G337" s="4" t="n">
        <v>0</v>
      </c>
      <c r="H337" s="4" t="inlineStr">
        <is>
          <t>Todos</t>
        </is>
      </c>
    </row>
    <row r="338">
      <c r="A338" s="1">
        <f>A337+1</f>
        <v/>
      </c>
      <c r="B338" s="4" t="inlineStr">
        <is>
          <t>[61] Filtro de Cabine Wega AKX35321</t>
        </is>
      </c>
      <c r="C338" s="4" t="n">
        <v>5</v>
      </c>
      <c r="D338" s="4">
        <f>SUMIFS(controle!G:G,controle!I:I,Produtos!B338,controle!C:C,"E")</f>
        <v/>
      </c>
      <c r="E338" s="4">
        <f>SUMIFS(controle!G:G,controle!I:I,Produtos!B338,controle!C:C,"S")</f>
        <v/>
      </c>
      <c r="F338" s="4">
        <f>Tabela1[[#This Row],[estoque inicial]]+Tabela1[[#This Row],[entradas]]-Tabela1[[#This Row],[saidas]]</f>
        <v/>
      </c>
      <c r="G338" s="4" t="n">
        <v>0</v>
      </c>
      <c r="H338" s="4" t="inlineStr">
        <is>
          <t>Todos</t>
        </is>
      </c>
    </row>
    <row r="339">
      <c r="A339" s="1">
        <f>A338+1</f>
        <v/>
      </c>
      <c r="B339" s="4" t="inlineStr">
        <is>
          <t>[62] Filtro de Cabine Wega AKX1375</t>
        </is>
      </c>
      <c r="C339" s="4" t="n">
        <v>3</v>
      </c>
      <c r="D339" s="4">
        <f>SUMIFS(controle!G:G,controle!I:I,Produtos!B339,controle!C:C,"E")</f>
        <v/>
      </c>
      <c r="E339" s="4">
        <f>SUMIFS(controle!G:G,controle!I:I,Produtos!B339,controle!C:C,"S")</f>
        <v/>
      </c>
      <c r="F339" s="4">
        <f>Tabela1[[#This Row],[estoque inicial]]+Tabela1[[#This Row],[entradas]]-Tabela1[[#This Row],[saidas]]</f>
        <v/>
      </c>
      <c r="G339" s="4" t="n">
        <v>0</v>
      </c>
      <c r="H339" s="4" t="inlineStr">
        <is>
          <t>Todos</t>
        </is>
      </c>
    </row>
    <row r="340">
      <c r="A340" s="1">
        <f>A339+1</f>
        <v/>
      </c>
      <c r="B340" s="4" t="inlineStr">
        <is>
          <t>[63] Filtro de Cabine Wega AKX 2108/C</t>
        </is>
      </c>
      <c r="C340" s="4" t="n">
        <v>1</v>
      </c>
      <c r="D340" s="4">
        <f>SUMIFS(controle!G:G,controle!I:I,Produtos!B340,controle!C:C,"E")</f>
        <v/>
      </c>
      <c r="E340" s="4">
        <f>SUMIFS(controle!G:G,controle!I:I,Produtos!B340,controle!C:C,"S")</f>
        <v/>
      </c>
      <c r="F340" s="4">
        <f>Tabela1[[#This Row],[estoque inicial]]+Tabela1[[#This Row],[entradas]]-Tabela1[[#This Row],[saidas]]</f>
        <v/>
      </c>
      <c r="G340" s="4" t="n">
        <v>0</v>
      </c>
      <c r="H340" s="4" t="inlineStr">
        <is>
          <t>Todos</t>
        </is>
      </c>
    </row>
    <row r="341">
      <c r="A341" s="1">
        <f>A340+1</f>
        <v/>
      </c>
      <c r="B341" s="4" t="inlineStr">
        <is>
          <t>[64] Filtro de Cabine Wega AKX35293</t>
        </is>
      </c>
      <c r="C341" s="4" t="n">
        <v>3</v>
      </c>
      <c r="D341" s="4">
        <f>SUMIFS(controle!G:G,controle!I:I,Produtos!B341,controle!C:C,"E")</f>
        <v/>
      </c>
      <c r="E341" s="4">
        <f>SUMIFS(controle!G:G,controle!I:I,Produtos!B341,controle!C:C,"S")</f>
        <v/>
      </c>
      <c r="F341" s="4">
        <f>Tabela1[[#This Row],[estoque inicial]]+Tabela1[[#This Row],[entradas]]-Tabela1[[#This Row],[saidas]]</f>
        <v/>
      </c>
      <c r="G341" s="4" t="n">
        <v>0</v>
      </c>
      <c r="H341" s="4" t="inlineStr">
        <is>
          <t>Todos</t>
        </is>
      </c>
    </row>
    <row r="342">
      <c r="A342" s="1">
        <f>A341+1</f>
        <v/>
      </c>
      <c r="B342" s="4" t="inlineStr">
        <is>
          <t>[65] Filtro de Cabine Wega AKX35723</t>
        </is>
      </c>
      <c r="C342" s="4" t="n">
        <v>4</v>
      </c>
      <c r="D342" s="4">
        <f>SUMIFS(controle!G:G,controle!I:I,Produtos!B342,controle!C:C,"E")</f>
        <v/>
      </c>
      <c r="E342" s="4">
        <f>SUMIFS(controle!G:G,controle!I:I,Produtos!B342,controle!C:C,"S")</f>
        <v/>
      </c>
      <c r="F342" s="4">
        <f>Tabela1[[#This Row],[estoque inicial]]+Tabela1[[#This Row],[entradas]]-Tabela1[[#This Row],[saidas]]</f>
        <v/>
      </c>
      <c r="G342" s="4" t="n">
        <v>0</v>
      </c>
      <c r="H342" s="4" t="inlineStr">
        <is>
          <t>Todos</t>
        </is>
      </c>
    </row>
    <row r="343">
      <c r="A343" s="1">
        <f>A342+1</f>
        <v/>
      </c>
      <c r="B343" s="4" t="inlineStr">
        <is>
          <t>[66] Filtro de Cabine Wega AKX3536</t>
        </is>
      </c>
      <c r="C343" s="4" t="n">
        <v>2</v>
      </c>
      <c r="D343" s="4">
        <f>SUMIFS(controle!G:G,controle!I:I,Produtos!B343,controle!C:C,"E")</f>
        <v/>
      </c>
      <c r="E343" s="4">
        <f>SUMIFS(controle!G:G,controle!I:I,Produtos!B343,controle!C:C,"S")</f>
        <v/>
      </c>
      <c r="F343" s="4">
        <f>Tabela1[[#This Row],[estoque inicial]]+Tabela1[[#This Row],[entradas]]-Tabela1[[#This Row],[saidas]]</f>
        <v/>
      </c>
      <c r="G343" s="4" t="n">
        <v>0</v>
      </c>
      <c r="H343" s="4" t="inlineStr">
        <is>
          <t>Todos</t>
        </is>
      </c>
    </row>
    <row r="344">
      <c r="A344" s="1">
        <f>A343+1</f>
        <v/>
      </c>
      <c r="B344" s="4" t="inlineStr">
        <is>
          <t>[67] Filtro de Cabine Wega AKX3562</t>
        </is>
      </c>
      <c r="C344" s="4" t="n">
        <v>2</v>
      </c>
      <c r="D344" s="4">
        <f>SUMIFS(controle!G:G,controle!I:I,Produtos!B344,controle!C:C,"E")</f>
        <v/>
      </c>
      <c r="E344" s="4">
        <f>SUMIFS(controle!G:G,controle!I:I,Produtos!B344,controle!C:C,"S")</f>
        <v/>
      </c>
      <c r="F344" s="4">
        <f>Tabela1[[#This Row],[estoque inicial]]+Tabela1[[#This Row],[entradas]]-Tabela1[[#This Row],[saidas]]</f>
        <v/>
      </c>
      <c r="G344" s="4" t="n">
        <v>0</v>
      </c>
      <c r="H344" s="4" t="inlineStr">
        <is>
          <t>Todos</t>
        </is>
      </c>
    </row>
    <row r="345">
      <c r="A345" s="1">
        <f>A344+1</f>
        <v/>
      </c>
      <c r="B345" s="4" t="inlineStr">
        <is>
          <t>[68] Filtro de Cabine Wega AKX35159</t>
        </is>
      </c>
      <c r="C345" s="4" t="n">
        <v>1</v>
      </c>
      <c r="D345" s="4">
        <f>SUMIFS(controle!G:G,controle!I:I,Produtos!B345,controle!C:C,"E")</f>
        <v/>
      </c>
      <c r="E345" s="4">
        <f>SUMIFS(controle!G:G,controle!I:I,Produtos!B345,controle!C:C,"S")</f>
        <v/>
      </c>
      <c r="F345" s="4">
        <f>Tabela1[[#This Row],[estoque inicial]]+Tabela1[[#This Row],[entradas]]-Tabela1[[#This Row],[saidas]]</f>
        <v/>
      </c>
      <c r="G345" s="4" t="n">
        <v>0</v>
      </c>
      <c r="H345" s="4" t="inlineStr">
        <is>
          <t>Todos</t>
        </is>
      </c>
    </row>
    <row r="346">
      <c r="A346" s="1">
        <f>A345+1</f>
        <v/>
      </c>
      <c r="B346" s="4" t="inlineStr">
        <is>
          <t>[69] Filtro de Cabine Wega AKX35280</t>
        </is>
      </c>
      <c r="C346" s="4" t="n">
        <v>4</v>
      </c>
      <c r="D346" s="4">
        <f>SUMIFS(controle!G:G,controle!I:I,Produtos!B346,controle!C:C,"E")</f>
        <v/>
      </c>
      <c r="E346" s="4">
        <f>SUMIFS(controle!G:G,controle!I:I,Produtos!B346,controle!C:C,"S")</f>
        <v/>
      </c>
      <c r="F346" s="4">
        <f>Tabela1[[#This Row],[estoque inicial]]+Tabela1[[#This Row],[entradas]]-Tabela1[[#This Row],[saidas]]</f>
        <v/>
      </c>
      <c r="G346" s="4" t="n">
        <v>0</v>
      </c>
      <c r="H346" s="4" t="inlineStr">
        <is>
          <t>Todos</t>
        </is>
      </c>
    </row>
    <row r="347">
      <c r="A347" s="1">
        <f>A346+1</f>
        <v/>
      </c>
      <c r="B347" s="4" t="inlineStr">
        <is>
          <t>[70] Filtro de Cabine Wega AKX35281/C</t>
        </is>
      </c>
      <c r="C347" s="4" t="n">
        <v>2</v>
      </c>
      <c r="D347" s="4">
        <f>SUMIFS(controle!G:G,controle!I:I,Produtos!B347,controle!C:C,"E")</f>
        <v/>
      </c>
      <c r="E347" s="4">
        <f>SUMIFS(controle!G:G,controle!I:I,Produtos!B347,controle!C:C,"S")</f>
        <v/>
      </c>
      <c r="F347" s="4">
        <f>Tabela1[[#This Row],[estoque inicial]]+Tabela1[[#This Row],[entradas]]-Tabela1[[#This Row],[saidas]]</f>
        <v/>
      </c>
      <c r="G347" s="4" t="n">
        <v>0</v>
      </c>
      <c r="H347" s="4" t="inlineStr">
        <is>
          <t>Todos</t>
        </is>
      </c>
    </row>
    <row r="348">
      <c r="A348" s="1">
        <f>A347+1</f>
        <v/>
      </c>
      <c r="B348" s="4" t="inlineStr">
        <is>
          <t>[71] Filtro de Cabine Tecfil ACP312</t>
        </is>
      </c>
      <c r="C348" s="4" t="n">
        <v>1</v>
      </c>
      <c r="D348" s="4">
        <f>SUMIFS(controle!G:G,controle!I:I,Produtos!B348,controle!C:C,"E")</f>
        <v/>
      </c>
      <c r="E348" s="4">
        <f>SUMIFS(controle!G:G,controle!I:I,Produtos!B348,controle!C:C,"S")</f>
        <v/>
      </c>
      <c r="F348" s="4">
        <f>Tabela1[[#This Row],[estoque inicial]]+Tabela1[[#This Row],[entradas]]-Tabela1[[#This Row],[saidas]]</f>
        <v/>
      </c>
      <c r="G348" s="4" t="n">
        <v>0</v>
      </c>
      <c r="H348" s="4" t="inlineStr">
        <is>
          <t>Todos</t>
        </is>
      </c>
    </row>
    <row r="349">
      <c r="A349" s="1">
        <f>A348+1</f>
        <v/>
      </c>
      <c r="B349" s="4" t="inlineStr">
        <is>
          <t>[72] Filtro de Cabine Wega AKX35163</t>
        </is>
      </c>
      <c r="C349" s="4" t="n">
        <v>3</v>
      </c>
      <c r="D349" s="4">
        <f>SUMIFS(controle!G:G,controle!I:I,Produtos!B349,controle!C:C,"E")</f>
        <v/>
      </c>
      <c r="E349" s="4">
        <f>SUMIFS(controle!G:G,controle!I:I,Produtos!B349,controle!C:C,"S")</f>
        <v/>
      </c>
      <c r="F349" s="4">
        <f>Tabela1[[#This Row],[estoque inicial]]+Tabela1[[#This Row],[entradas]]-Tabela1[[#This Row],[saidas]]</f>
        <v/>
      </c>
      <c r="G349" s="4" t="n">
        <v>0</v>
      </c>
      <c r="H349" s="4" t="inlineStr">
        <is>
          <t>Todos</t>
        </is>
      </c>
    </row>
    <row r="350">
      <c r="A350" s="1">
        <f>A349+1</f>
        <v/>
      </c>
      <c r="B350" s="4" t="inlineStr">
        <is>
          <t>[73] Filtro de Cabine Wega AKX35634</t>
        </is>
      </c>
      <c r="C350" s="4" t="n">
        <v>1</v>
      </c>
      <c r="D350" s="4">
        <f>SUMIFS(controle!G:G,controle!I:I,Produtos!B350,controle!C:C,"E")</f>
        <v/>
      </c>
      <c r="E350" s="4">
        <f>SUMIFS(controle!G:G,controle!I:I,Produtos!B350,controle!C:C,"S")</f>
        <v/>
      </c>
      <c r="F350" s="4">
        <f>Tabela1[[#This Row],[estoque inicial]]+Tabela1[[#This Row],[entradas]]-Tabela1[[#This Row],[saidas]]</f>
        <v/>
      </c>
      <c r="G350" s="4" t="n">
        <v>0</v>
      </c>
      <c r="H350" s="4" t="inlineStr">
        <is>
          <t>Todos</t>
        </is>
      </c>
    </row>
    <row r="351">
      <c r="A351" s="1">
        <f>A350+1</f>
        <v/>
      </c>
      <c r="B351" s="4" t="inlineStr">
        <is>
          <t>[74] Filtro de Cabine Wega AKX1113/C</t>
        </is>
      </c>
      <c r="C351" s="4" t="n">
        <v>1</v>
      </c>
      <c r="D351" s="4">
        <f>SUMIFS(controle!G:G,controle!I:I,Produtos!B351,controle!C:C,"E")</f>
        <v/>
      </c>
      <c r="E351" s="4">
        <f>SUMIFS(controle!G:G,controle!I:I,Produtos!B351,controle!C:C,"S")</f>
        <v/>
      </c>
      <c r="F351" s="4">
        <f>Tabela1[[#This Row],[estoque inicial]]+Tabela1[[#This Row],[entradas]]-Tabela1[[#This Row],[saidas]]</f>
        <v/>
      </c>
      <c r="G351" s="4" t="n">
        <v>0</v>
      </c>
      <c r="H351" s="4" t="inlineStr">
        <is>
          <t>Todos</t>
        </is>
      </c>
    </row>
    <row r="352">
      <c r="A352" s="1">
        <f>A351+1</f>
        <v/>
      </c>
      <c r="B352" s="4" t="inlineStr">
        <is>
          <t>[75] Filtro de Cabine Wega AKX1129F</t>
        </is>
      </c>
      <c r="C352" s="4" t="n">
        <v>1</v>
      </c>
      <c r="D352" s="4">
        <f>SUMIFS(controle!G:G,controle!I:I,Produtos!B352,controle!C:C,"E")</f>
        <v/>
      </c>
      <c r="E352" s="4">
        <f>SUMIFS(controle!G:G,controle!I:I,Produtos!B352,controle!C:C,"S")</f>
        <v/>
      </c>
      <c r="F352" s="4">
        <f>Tabela1[[#This Row],[estoque inicial]]+Tabela1[[#This Row],[entradas]]-Tabela1[[#This Row],[saidas]]</f>
        <v/>
      </c>
      <c r="G352" s="4" t="n">
        <v>0</v>
      </c>
      <c r="H352" s="4" t="inlineStr">
        <is>
          <t>Todos</t>
        </is>
      </c>
    </row>
    <row r="353">
      <c r="A353" s="1">
        <f>A352+1</f>
        <v/>
      </c>
      <c r="B353" s="4" t="inlineStr">
        <is>
          <t>[76] Filtro de Cabine Wega AKX1100/C</t>
        </is>
      </c>
      <c r="C353" s="4" t="n">
        <v>1</v>
      </c>
      <c r="D353" s="4">
        <f>SUMIFS(controle!G:G,controle!I:I,Produtos!B353,controle!C:C,"E")</f>
        <v/>
      </c>
      <c r="E353" s="4">
        <f>SUMIFS(controle!G:G,controle!I:I,Produtos!B353,controle!C:C,"S")</f>
        <v/>
      </c>
      <c r="F353" s="4">
        <f>Tabela1[[#This Row],[estoque inicial]]+Tabela1[[#This Row],[entradas]]-Tabela1[[#This Row],[saidas]]</f>
        <v/>
      </c>
      <c r="G353" s="4" t="n">
        <v>0</v>
      </c>
      <c r="H353" s="4" t="inlineStr">
        <is>
          <t>Todos</t>
        </is>
      </c>
    </row>
    <row r="354">
      <c r="A354" s="1">
        <f>A353+1</f>
        <v/>
      </c>
      <c r="B354" s="4" t="inlineStr">
        <is>
          <t>[77] Filtro de Cabine Wega AKX2007</t>
        </is>
      </c>
      <c r="C354" s="4" t="n">
        <v>1</v>
      </c>
      <c r="D354" s="4">
        <f>SUMIFS(controle!G:G,controle!I:I,Produtos!B354,controle!C:C,"E")</f>
        <v/>
      </c>
      <c r="E354" s="4">
        <f>SUMIFS(controle!G:G,controle!I:I,Produtos!B354,controle!C:C,"S")</f>
        <v/>
      </c>
      <c r="F354" s="4">
        <f>Tabela1[[#This Row],[estoque inicial]]+Tabela1[[#This Row],[entradas]]-Tabela1[[#This Row],[saidas]]</f>
        <v/>
      </c>
      <c r="G354" s="4" t="n">
        <v>0</v>
      </c>
      <c r="H354" s="4" t="inlineStr">
        <is>
          <t>Todos</t>
        </is>
      </c>
    </row>
    <row r="355">
      <c r="A355" s="1">
        <f>A354+1</f>
        <v/>
      </c>
      <c r="B355" s="4" t="inlineStr">
        <is>
          <t>[78] Filtro de Cabine Wega AKX1963</t>
        </is>
      </c>
      <c r="C355" s="4" t="n">
        <v>1</v>
      </c>
      <c r="D355" s="4">
        <f>SUMIFS(controle!G:G,controle!I:I,Produtos!B355,controle!C:C,"E")</f>
        <v/>
      </c>
      <c r="E355" s="4">
        <f>SUMIFS(controle!G:G,controle!I:I,Produtos!B355,controle!C:C,"S")</f>
        <v/>
      </c>
      <c r="F355" s="4">
        <f>Tabela1[[#This Row],[estoque inicial]]+Tabela1[[#This Row],[entradas]]-Tabela1[[#This Row],[saidas]]</f>
        <v/>
      </c>
      <c r="G355" s="4" t="n">
        <v>0</v>
      </c>
      <c r="H355" s="4" t="inlineStr">
        <is>
          <t>Todos</t>
        </is>
      </c>
    </row>
    <row r="356">
      <c r="A356" s="1">
        <f>A355+1</f>
        <v/>
      </c>
      <c r="B356" s="4" t="inlineStr">
        <is>
          <t>[79] Filtro de Cabine Wega AKX2005</t>
        </is>
      </c>
      <c r="C356" s="4" t="n">
        <v>1</v>
      </c>
      <c r="D356" s="4">
        <f>SUMIFS(controle!G:G,controle!I:I,Produtos!B356,controle!C:C,"E")</f>
        <v/>
      </c>
      <c r="E356" s="4">
        <f>SUMIFS(controle!G:G,controle!I:I,Produtos!B356,controle!C:C,"S")</f>
        <v/>
      </c>
      <c r="F356" s="4">
        <f>Tabela1[[#This Row],[estoque inicial]]+Tabela1[[#This Row],[entradas]]-Tabela1[[#This Row],[saidas]]</f>
        <v/>
      </c>
      <c r="G356" s="4" t="n">
        <v>0</v>
      </c>
      <c r="H356" s="4" t="inlineStr">
        <is>
          <t>Todos</t>
        </is>
      </c>
    </row>
    <row r="357">
      <c r="A357" s="1">
        <f>A356+1</f>
        <v/>
      </c>
      <c r="B357" s="4" t="inlineStr">
        <is>
          <t>[80] Filtro de Cabine Wega AKX1974/C</t>
        </is>
      </c>
      <c r="C357" s="4" t="n">
        <v>1</v>
      </c>
      <c r="D357" s="4">
        <f>SUMIFS(controle!G:G,controle!I:I,Produtos!B357,controle!C:C,"E")</f>
        <v/>
      </c>
      <c r="E357" s="4">
        <f>SUMIFS(controle!G:G,controle!I:I,Produtos!B357,controle!C:C,"S")</f>
        <v/>
      </c>
      <c r="F357" s="4">
        <f>Tabela1[[#This Row],[estoque inicial]]+Tabela1[[#This Row],[entradas]]-Tabela1[[#This Row],[saidas]]</f>
        <v/>
      </c>
      <c r="G357" s="4" t="n">
        <v>0</v>
      </c>
      <c r="H357" s="4" t="inlineStr">
        <is>
          <t>Todos</t>
        </is>
      </c>
    </row>
    <row r="358">
      <c r="A358" s="1">
        <f>A357+1</f>
        <v/>
      </c>
      <c r="B358" s="4" t="inlineStr">
        <is>
          <t>[81] Filtro de Cabine Wega AKX1958</t>
        </is>
      </c>
      <c r="C358" s="4" t="n">
        <v>1</v>
      </c>
      <c r="D358" s="4">
        <f>SUMIFS(controle!G:G,controle!I:I,Produtos!B358,controle!C:C,"E")</f>
        <v/>
      </c>
      <c r="E358" s="4">
        <f>SUMIFS(controle!G:G,controle!I:I,Produtos!B358,controle!C:C,"S")</f>
        <v/>
      </c>
      <c r="F358" s="4">
        <f>Tabela1[[#This Row],[estoque inicial]]+Tabela1[[#This Row],[entradas]]-Tabela1[[#This Row],[saidas]]</f>
        <v/>
      </c>
      <c r="G358" s="4" t="n">
        <v>0</v>
      </c>
      <c r="H358" s="4" t="inlineStr">
        <is>
          <t>Todos</t>
        </is>
      </c>
    </row>
    <row r="359">
      <c r="A359" s="1">
        <f>A358+1</f>
        <v/>
      </c>
      <c r="B359" s="4" t="inlineStr">
        <is>
          <t>[82] FILTRO DE CABINE WEGA AKX1984</t>
        </is>
      </c>
      <c r="C359" s="4" t="n">
        <v>2</v>
      </c>
      <c r="D359" s="4">
        <f>SUMIFS(controle!G:G,controle!I:I,Produtos!B359,controle!C:C,"E")</f>
        <v/>
      </c>
      <c r="E359" s="4">
        <f>SUMIFS(controle!G:G,controle!I:I,Produtos!B359,controle!C:C,"S")</f>
        <v/>
      </c>
      <c r="F359" s="4">
        <f>Tabela1[[#This Row],[estoque inicial]]+Tabela1[[#This Row],[entradas]]-Tabela1[[#This Row],[saidas]]</f>
        <v/>
      </c>
      <c r="G359" s="4" t="n">
        <v>0</v>
      </c>
      <c r="H359" s="4" t="inlineStr">
        <is>
          <t>Todos</t>
        </is>
      </c>
    </row>
    <row r="360">
      <c r="A360" s="1">
        <f>A359+1</f>
        <v/>
      </c>
      <c r="B360" s="4" t="inlineStr">
        <is>
          <t>[83] Filtro de Cabine LA301 Mahle</t>
        </is>
      </c>
      <c r="C360" s="4" t="n">
        <v>0</v>
      </c>
      <c r="D360" s="4">
        <f>SUMIFS(controle!G:G,controle!I:I,Produtos!B360,controle!C:C,"E")</f>
        <v/>
      </c>
      <c r="E360" s="4">
        <f>SUMIFS(controle!G:G,controle!I:I,Produtos!B360,controle!C:C,"S")</f>
        <v/>
      </c>
      <c r="F360" s="4">
        <f>Tabela1[[#This Row],[estoque inicial]]+Tabela1[[#This Row],[entradas]]-Tabela1[[#This Row],[saidas]]</f>
        <v/>
      </c>
      <c r="G360" s="4" t="n">
        <v>0</v>
      </c>
      <c r="H360" s="4" t="inlineStr">
        <is>
          <t>Todos</t>
        </is>
      </c>
    </row>
    <row r="361">
      <c r="A361" s="1">
        <f>A360+1</f>
        <v/>
      </c>
      <c r="B361" s="4" t="inlineStr">
        <is>
          <t>[85] Filtro de Cabine Wega AKX2014</t>
        </is>
      </c>
      <c r="C361" s="4" t="n">
        <v>3</v>
      </c>
      <c r="D361" s="4">
        <f>SUMIFS(controle!G:G,controle!I:I,Produtos!B361,controle!C:C,"E")</f>
        <v/>
      </c>
      <c r="E361" s="4">
        <f>SUMIFS(controle!G:G,controle!I:I,Produtos!B361,controle!C:C,"S")</f>
        <v/>
      </c>
      <c r="F361" s="4">
        <f>Tabela1[[#This Row],[estoque inicial]]+Tabela1[[#This Row],[entradas]]-Tabela1[[#This Row],[saidas]]</f>
        <v/>
      </c>
      <c r="G361" s="4" t="n">
        <v>0</v>
      </c>
      <c r="H361" s="4" t="inlineStr">
        <is>
          <t>Todos</t>
        </is>
      </c>
    </row>
    <row r="362">
      <c r="A362" s="1">
        <f>A361+1</f>
        <v/>
      </c>
      <c r="B362" s="4" t="inlineStr">
        <is>
          <t>[86] Filtro de Cabine Wega AKX35347F</t>
        </is>
      </c>
      <c r="C362" s="4" t="n">
        <v>3</v>
      </c>
      <c r="D362" s="4">
        <f>SUMIFS(controle!G:G,controle!I:I,Produtos!B362,controle!C:C,"E")</f>
        <v/>
      </c>
      <c r="E362" s="4">
        <f>SUMIFS(controle!G:G,controle!I:I,Produtos!B362,controle!C:C,"S")</f>
        <v/>
      </c>
      <c r="F362" s="4">
        <f>Tabela1[[#This Row],[estoque inicial]]+Tabela1[[#This Row],[entradas]]-Tabela1[[#This Row],[saidas]]</f>
        <v/>
      </c>
      <c r="G362" s="4" t="n">
        <v>0</v>
      </c>
      <c r="H362" s="4" t="inlineStr">
        <is>
          <t>Todos</t>
        </is>
      </c>
    </row>
    <row r="363">
      <c r="A363" s="1">
        <f>A362+1</f>
        <v/>
      </c>
      <c r="B363" s="4" t="inlineStr">
        <is>
          <t>[87] Filtro de Cabine Wega AKX1959</t>
        </is>
      </c>
      <c r="C363" s="4" t="n">
        <v>2</v>
      </c>
      <c r="D363" s="4">
        <f>SUMIFS(controle!G:G,controle!I:I,Produtos!B363,controle!C:C,"E")</f>
        <v/>
      </c>
      <c r="E363" s="4">
        <f>SUMIFS(controle!G:G,controle!I:I,Produtos!B363,controle!C:C,"S")</f>
        <v/>
      </c>
      <c r="F363" s="4">
        <f>Tabela1[[#This Row],[estoque inicial]]+Tabela1[[#This Row],[entradas]]-Tabela1[[#This Row],[saidas]]</f>
        <v/>
      </c>
      <c r="G363" s="4" t="n">
        <v>0</v>
      </c>
      <c r="H363" s="4" t="inlineStr">
        <is>
          <t>Todos</t>
        </is>
      </c>
    </row>
    <row r="364">
      <c r="A364" s="1">
        <f>A363+1</f>
        <v/>
      </c>
      <c r="B364" s="4" t="inlineStr">
        <is>
          <t>[88] Filtro de Cabine Wega AKX1446</t>
        </is>
      </c>
      <c r="C364" s="4" t="n">
        <v>1</v>
      </c>
      <c r="D364" s="4">
        <f>SUMIFS(controle!G:G,controle!I:I,Produtos!B364,controle!C:C,"E")</f>
        <v/>
      </c>
      <c r="E364" s="4">
        <f>SUMIFS(controle!G:G,controle!I:I,Produtos!B364,controle!C:C,"S")</f>
        <v/>
      </c>
      <c r="F364" s="4">
        <f>Tabela1[[#This Row],[estoque inicial]]+Tabela1[[#This Row],[entradas]]-Tabela1[[#This Row],[saidas]]</f>
        <v/>
      </c>
      <c r="G364" s="4" t="n">
        <v>0</v>
      </c>
      <c r="H364" s="4" t="inlineStr">
        <is>
          <t>Todos</t>
        </is>
      </c>
    </row>
    <row r="365">
      <c r="A365" s="1">
        <f>A364+1</f>
        <v/>
      </c>
      <c r="B365" s="4" t="inlineStr">
        <is>
          <t>[89] Filtro de Cabine Wega AKX1399</t>
        </is>
      </c>
      <c r="C365" s="4" t="n">
        <v>4</v>
      </c>
      <c r="D365" s="4">
        <f>SUMIFS(controle!G:G,controle!I:I,Produtos!B365,controle!C:C,"E")</f>
        <v/>
      </c>
      <c r="E365" s="4">
        <f>SUMIFS(controle!G:G,controle!I:I,Produtos!B365,controle!C:C,"S")</f>
        <v/>
      </c>
      <c r="F365" s="4">
        <f>Tabela1[[#This Row],[estoque inicial]]+Tabela1[[#This Row],[entradas]]-Tabela1[[#This Row],[saidas]]</f>
        <v/>
      </c>
      <c r="G365" s="4" t="n">
        <v>0</v>
      </c>
      <c r="H365" s="4" t="inlineStr">
        <is>
          <t>Todos</t>
        </is>
      </c>
    </row>
    <row r="366">
      <c r="A366" s="1">
        <f>A365+1</f>
        <v/>
      </c>
      <c r="B366" s="4" t="inlineStr">
        <is>
          <t>[90] Filtro de Cabine Wega AKX1397</t>
        </is>
      </c>
      <c r="C366" s="4" t="n">
        <v>4</v>
      </c>
      <c r="D366" s="4">
        <f>SUMIFS(controle!G:G,controle!I:I,Produtos!B366,controle!C:C,"E")</f>
        <v/>
      </c>
      <c r="E366" s="4">
        <f>SUMIFS(controle!G:G,controle!I:I,Produtos!B366,controle!C:C,"S")</f>
        <v/>
      </c>
      <c r="F366" s="4">
        <f>Tabela1[[#This Row],[estoque inicial]]+Tabela1[[#This Row],[entradas]]-Tabela1[[#This Row],[saidas]]</f>
        <v/>
      </c>
      <c r="G366" s="4" t="n">
        <v>0</v>
      </c>
      <c r="H366" s="4" t="inlineStr">
        <is>
          <t>Todos</t>
        </is>
      </c>
    </row>
    <row r="367">
      <c r="A367" s="1">
        <f>A366+1</f>
        <v/>
      </c>
      <c r="B367" s="4" t="inlineStr">
        <is>
          <t>[91] Filtro de Cabine Wega AKX1215</t>
        </is>
      </c>
      <c r="C367" s="4" t="n">
        <v>2</v>
      </c>
      <c r="D367" s="4">
        <f>SUMIFS(controle!G:G,controle!I:I,Produtos!B367,controle!C:C,"E")</f>
        <v/>
      </c>
      <c r="E367" s="4">
        <f>SUMIFS(controle!G:G,controle!I:I,Produtos!B367,controle!C:C,"S")</f>
        <v/>
      </c>
      <c r="F367" s="4">
        <f>Tabela1[[#This Row],[estoque inicial]]+Tabela1[[#This Row],[entradas]]-Tabela1[[#This Row],[saidas]]</f>
        <v/>
      </c>
      <c r="G367" s="4" t="n">
        <v>0</v>
      </c>
      <c r="H367" s="4" t="inlineStr">
        <is>
          <t>Todos</t>
        </is>
      </c>
    </row>
    <row r="368">
      <c r="A368" s="1">
        <f>A367+1</f>
        <v/>
      </c>
      <c r="B368" s="4" t="inlineStr">
        <is>
          <t>[92] Filtro de Cabine Wega AKX1956</t>
        </is>
      </c>
      <c r="C368" s="4" t="n">
        <v>2</v>
      </c>
      <c r="D368" s="4">
        <f>SUMIFS(controle!G:G,controle!I:I,Produtos!B368,controle!C:C,"E")</f>
        <v/>
      </c>
      <c r="E368" s="4">
        <f>SUMIFS(controle!G:G,controle!I:I,Produtos!B368,controle!C:C,"S")</f>
        <v/>
      </c>
      <c r="F368" s="4">
        <f>Tabela1[[#This Row],[estoque inicial]]+Tabela1[[#This Row],[entradas]]-Tabela1[[#This Row],[saidas]]</f>
        <v/>
      </c>
      <c r="G368" s="4" t="n">
        <v>0</v>
      </c>
      <c r="H368" s="4" t="inlineStr">
        <is>
          <t>Todos</t>
        </is>
      </c>
    </row>
    <row r="369">
      <c r="A369" s="1">
        <f>A368+1</f>
        <v/>
      </c>
      <c r="B369" s="4" t="inlineStr">
        <is>
          <t>[93] Filtro de Cabine Wega AKX1995</t>
        </is>
      </c>
      <c r="C369" s="4" t="n">
        <v>1</v>
      </c>
      <c r="D369" s="4">
        <f>SUMIFS(controle!G:G,controle!I:I,Produtos!B369,controle!C:C,"E")</f>
        <v/>
      </c>
      <c r="E369" s="4">
        <f>SUMIFS(controle!G:G,controle!I:I,Produtos!B369,controle!C:C,"S")</f>
        <v/>
      </c>
      <c r="F369" s="4">
        <f>Tabela1[[#This Row],[estoque inicial]]+Tabela1[[#This Row],[entradas]]-Tabela1[[#This Row],[saidas]]</f>
        <v/>
      </c>
      <c r="G369" s="4" t="n">
        <v>0</v>
      </c>
      <c r="H369" s="4" t="inlineStr">
        <is>
          <t>Todos</t>
        </is>
      </c>
    </row>
    <row r="370">
      <c r="A370" s="1">
        <f>A369+1</f>
        <v/>
      </c>
      <c r="B370" s="4" t="inlineStr">
        <is>
          <t>[94] Filtro de Cabine Wega AKX1993/C</t>
        </is>
      </c>
      <c r="C370" s="4" t="n">
        <v>2</v>
      </c>
      <c r="D370" s="4">
        <f>SUMIFS(controle!G:G,controle!I:I,Produtos!B370,controle!C:C,"E")</f>
        <v/>
      </c>
      <c r="E370" s="4">
        <f>SUMIFS(controle!G:G,controle!I:I,Produtos!B370,controle!C:C,"S")</f>
        <v/>
      </c>
      <c r="F370" s="4">
        <f>Tabela1[[#This Row],[estoque inicial]]+Tabela1[[#This Row],[entradas]]-Tabela1[[#This Row],[saidas]]</f>
        <v/>
      </c>
      <c r="G370" s="4" t="n">
        <v>0</v>
      </c>
      <c r="H370" s="4" t="inlineStr">
        <is>
          <t>Todos</t>
        </is>
      </c>
    </row>
    <row r="371">
      <c r="A371" s="1">
        <f>A370+1</f>
        <v/>
      </c>
      <c r="B371" s="4" t="inlineStr">
        <is>
          <t>[95] Filtro de Cabine Wega AKX35126</t>
        </is>
      </c>
      <c r="C371" s="4" t="n">
        <v>2</v>
      </c>
      <c r="D371" s="4">
        <f>SUMIFS(controle!G:G,controle!I:I,Produtos!B371,controle!C:C,"E")</f>
        <v/>
      </c>
      <c r="E371" s="4">
        <f>SUMIFS(controle!G:G,controle!I:I,Produtos!B371,controle!C:C,"S")</f>
        <v/>
      </c>
      <c r="F371" s="4">
        <f>Tabela1[[#This Row],[estoque inicial]]+Tabela1[[#This Row],[entradas]]-Tabela1[[#This Row],[saidas]]</f>
        <v/>
      </c>
      <c r="G371" s="4" t="n">
        <v>0</v>
      </c>
      <c r="H371" s="4" t="inlineStr">
        <is>
          <t>Todos</t>
        </is>
      </c>
    </row>
    <row r="372">
      <c r="A372" s="1">
        <f>A371+1</f>
        <v/>
      </c>
      <c r="B372" s="4" t="inlineStr">
        <is>
          <t>[96] FILTRO DE CABINE AKX1971 WEGA</t>
        </is>
      </c>
      <c r="C372" s="4" t="n">
        <v>0</v>
      </c>
      <c r="D372" s="4">
        <f>SUMIFS(controle!G:G,controle!I:I,Produtos!B372,controle!C:C,"E")</f>
        <v/>
      </c>
      <c r="E372" s="4">
        <f>SUMIFS(controle!G:G,controle!I:I,Produtos!B372,controle!C:C,"S")</f>
        <v/>
      </c>
      <c r="F372" s="4">
        <f>Tabela1[[#This Row],[estoque inicial]]+Tabela1[[#This Row],[entradas]]-Tabela1[[#This Row],[saidas]]</f>
        <v/>
      </c>
      <c r="G372" s="4" t="n">
        <v>0</v>
      </c>
      <c r="H372" s="4" t="inlineStr">
        <is>
          <t>Todos</t>
        </is>
      </c>
    </row>
    <row r="373">
      <c r="A373" s="1">
        <f>A372+1</f>
        <v/>
      </c>
      <c r="B373" s="4" t="inlineStr">
        <is>
          <t>[97] Filtro de Cabine Wega AKX1701</t>
        </is>
      </c>
      <c r="C373" s="4" t="n">
        <v>1</v>
      </c>
      <c r="D373" s="4">
        <f>SUMIFS(controle!G:G,controle!I:I,Produtos!B373,controle!C:C,"E")</f>
        <v/>
      </c>
      <c r="E373" s="4">
        <f>SUMIFS(controle!G:G,controle!I:I,Produtos!B373,controle!C:C,"S")</f>
        <v/>
      </c>
      <c r="F373" s="4">
        <f>Tabela1[[#This Row],[estoque inicial]]+Tabela1[[#This Row],[entradas]]-Tabela1[[#This Row],[saidas]]</f>
        <v/>
      </c>
      <c r="G373" s="4" t="n">
        <v>0</v>
      </c>
      <c r="H373" s="4" t="inlineStr">
        <is>
          <t>Todos</t>
        </is>
      </c>
    </row>
    <row r="374">
      <c r="A374" s="1">
        <f>A373+1</f>
        <v/>
      </c>
      <c r="B374" s="4" t="inlineStr">
        <is>
          <t>[98] Filtro de Cabine Wega AKX35175F</t>
        </is>
      </c>
      <c r="C374" s="4" t="n">
        <v>4</v>
      </c>
      <c r="D374" s="4">
        <f>SUMIFS(controle!G:G,controle!I:I,Produtos!B374,controle!C:C,"E")</f>
        <v/>
      </c>
      <c r="E374" s="4">
        <f>SUMIFS(controle!G:G,controle!I:I,Produtos!B374,controle!C:C,"S")</f>
        <v/>
      </c>
      <c r="F374" s="4">
        <f>Tabela1[[#This Row],[estoque inicial]]+Tabela1[[#This Row],[entradas]]-Tabela1[[#This Row],[saidas]]</f>
        <v/>
      </c>
      <c r="G374" s="4" t="n">
        <v>0</v>
      </c>
      <c r="H374" s="4" t="inlineStr">
        <is>
          <t>Todos</t>
        </is>
      </c>
    </row>
    <row r="375">
      <c r="A375" s="1">
        <f>A374+1</f>
        <v/>
      </c>
      <c r="B375" s="4" t="inlineStr">
        <is>
          <t>[99] Filtro de Cabine Mahle LA1099/S</t>
        </is>
      </c>
      <c r="C375" s="4" t="n">
        <v>2</v>
      </c>
      <c r="D375" s="4">
        <f>SUMIFS(controle!G:G,controle!I:I,Produtos!B375,controle!C:C,"E")</f>
        <v/>
      </c>
      <c r="E375" s="4">
        <f>SUMIFS(controle!G:G,controle!I:I,Produtos!B375,controle!C:C,"S")</f>
        <v/>
      </c>
      <c r="F375" s="4">
        <f>Tabela1[[#This Row],[estoque inicial]]+Tabela1[[#This Row],[entradas]]-Tabela1[[#This Row],[saidas]]</f>
        <v/>
      </c>
      <c r="G375" s="4" t="n">
        <v>0</v>
      </c>
      <c r="H375" s="4" t="inlineStr">
        <is>
          <t>Todos</t>
        </is>
      </c>
    </row>
    <row r="376">
      <c r="A376" s="1">
        <f>A375+1</f>
        <v/>
      </c>
      <c r="B376" s="4" t="inlineStr">
        <is>
          <t>68112202AA</t>
        </is>
      </c>
      <c r="C376" s="4" t="n">
        <v>1</v>
      </c>
      <c r="D376" s="4">
        <f>SUMIFS(controle!G:G,controle!I:I,Produtos!B376,controle!C:C,"E")</f>
        <v/>
      </c>
      <c r="E376" s="4">
        <f>SUMIFS(controle!G:G,controle!I:I,Produtos!B376,controle!C:C,"S")</f>
        <v/>
      </c>
      <c r="F376" s="4">
        <f>Tabela1[[#This Row],[estoque inicial]]+Tabela1[[#This Row],[entradas]]-Tabela1[[#This Row],[saidas]]</f>
        <v/>
      </c>
      <c r="G376" s="4" t="n">
        <v>0</v>
      </c>
      <c r="H376" s="4" t="inlineStr">
        <is>
          <t>Todos</t>
        </is>
      </c>
    </row>
    <row r="377">
      <c r="A377" s="1">
        <f>A376+1</f>
        <v/>
      </c>
      <c r="B377" s="4" t="inlineStr">
        <is>
          <t>8200288</t>
        </is>
      </c>
      <c r="C377" s="4" t="n">
        <v>1</v>
      </c>
      <c r="D377" s="4">
        <f>SUMIFS(controle!G:G,controle!I:I,Produtos!B377,controle!C:C,"E")</f>
        <v/>
      </c>
      <c r="E377" s="4">
        <f>SUMIFS(controle!G:G,controle!I:I,Produtos!B377,controle!C:C,"S")</f>
        <v/>
      </c>
      <c r="F377" s="4">
        <f>Tabela1[[#This Row],[estoque inicial]]+Tabela1[[#This Row],[entradas]]-Tabela1[[#This Row],[saidas]]</f>
        <v/>
      </c>
      <c r="G377" s="4" t="n">
        <v>0</v>
      </c>
      <c r="H377" s="4" t="inlineStr">
        <is>
          <t>Todos</t>
        </is>
      </c>
    </row>
    <row r="378">
      <c r="A378" s="1">
        <f>A377+1</f>
        <v/>
      </c>
      <c r="B378" s="4" t="inlineStr">
        <is>
          <t>Abraçadeira 10,5mm</t>
        </is>
      </c>
      <c r="C378" s="4" t="n">
        <v>15</v>
      </c>
      <c r="D378" s="4">
        <f>SUMIFS(controle!G:G,controle!I:I,Produtos!B378,controle!C:C,"E")</f>
        <v/>
      </c>
      <c r="E378" s="4">
        <f>SUMIFS(controle!G:G,controle!I:I,Produtos!B378,controle!C:C,"S")</f>
        <v/>
      </c>
      <c r="F378" s="4">
        <f>Tabela1[[#This Row],[estoque inicial]]+Tabela1[[#This Row],[entradas]]-Tabela1[[#This Row],[saidas]]</f>
        <v/>
      </c>
      <c r="G378" s="4" t="n">
        <v>0</v>
      </c>
      <c r="H378" s="4" t="inlineStr">
        <is>
          <t>Todos</t>
        </is>
      </c>
    </row>
    <row r="379">
      <c r="A379" s="1">
        <f>A378+1</f>
        <v/>
      </c>
      <c r="B379" s="4" t="inlineStr">
        <is>
          <t>Abraçadeira 11,5mm</t>
        </is>
      </c>
      <c r="C379" s="4" t="n">
        <v>10</v>
      </c>
      <c r="D379" s="4">
        <f>SUMIFS(controle!G:G,controle!I:I,Produtos!B379,controle!C:C,"E")</f>
        <v/>
      </c>
      <c r="E379" s="4">
        <f>SUMIFS(controle!G:G,controle!I:I,Produtos!B379,controle!C:C,"S")</f>
        <v/>
      </c>
      <c r="F379" s="4">
        <f>Tabela1[[#This Row],[estoque inicial]]+Tabela1[[#This Row],[entradas]]-Tabela1[[#This Row],[saidas]]</f>
        <v/>
      </c>
      <c r="G379" s="4" t="n">
        <v>0</v>
      </c>
      <c r="H379" s="4" t="inlineStr">
        <is>
          <t>Todos</t>
        </is>
      </c>
    </row>
    <row r="380">
      <c r="A380" s="1">
        <f>A379+1</f>
        <v/>
      </c>
      <c r="B380" s="4" t="inlineStr">
        <is>
          <t>Abraçadeira 11,9mm</t>
        </is>
      </c>
      <c r="C380" s="4" t="n">
        <v>10</v>
      </c>
      <c r="D380" s="4">
        <f>SUMIFS(controle!G:G,controle!I:I,Produtos!B380,controle!C:C,"E")</f>
        <v/>
      </c>
      <c r="E380" s="4">
        <f>SUMIFS(controle!G:G,controle!I:I,Produtos!B380,controle!C:C,"S")</f>
        <v/>
      </c>
      <c r="F380" s="4">
        <f>Tabela1[[#This Row],[estoque inicial]]+Tabela1[[#This Row],[entradas]]-Tabela1[[#This Row],[saidas]]</f>
        <v/>
      </c>
      <c r="G380" s="4" t="n">
        <v>0</v>
      </c>
      <c r="H380" s="4" t="inlineStr">
        <is>
          <t>Todos</t>
        </is>
      </c>
    </row>
    <row r="381">
      <c r="A381" s="1">
        <f>A380+1</f>
        <v/>
      </c>
      <c r="B381" s="4" t="inlineStr">
        <is>
          <t>Abraçadeira 12,3mm</t>
        </is>
      </c>
      <c r="C381" s="4" t="n">
        <v>10</v>
      </c>
      <c r="D381" s="4">
        <f>SUMIFS(controle!G:G,controle!I:I,Produtos!B381,controle!C:C,"E")</f>
        <v/>
      </c>
      <c r="E381" s="4">
        <f>SUMIFS(controle!G:G,controle!I:I,Produtos!B381,controle!C:C,"S")</f>
        <v/>
      </c>
      <c r="F381" s="4">
        <f>Tabela1[[#This Row],[estoque inicial]]+Tabela1[[#This Row],[entradas]]-Tabela1[[#This Row],[saidas]]</f>
        <v/>
      </c>
      <c r="G381" s="4" t="n">
        <v>0</v>
      </c>
      <c r="H381" s="4" t="inlineStr">
        <is>
          <t>Todos</t>
        </is>
      </c>
    </row>
    <row r="382">
      <c r="A382" s="1">
        <f>A381+1</f>
        <v/>
      </c>
      <c r="B382" s="4" t="inlineStr">
        <is>
          <t>Abraçadeira 13,3mm</t>
        </is>
      </c>
      <c r="C382" s="4" t="n">
        <v>10</v>
      </c>
      <c r="D382" s="4">
        <f>SUMIFS(controle!G:G,controle!I:I,Produtos!B382,controle!C:C,"E")</f>
        <v/>
      </c>
      <c r="E382" s="4">
        <f>SUMIFS(controle!G:G,controle!I:I,Produtos!B382,controle!C:C,"S")</f>
        <v/>
      </c>
      <c r="F382" s="4">
        <f>Tabela1[[#This Row],[estoque inicial]]+Tabela1[[#This Row],[entradas]]-Tabela1[[#This Row],[saidas]]</f>
        <v/>
      </c>
      <c r="G382" s="4" t="n">
        <v>0</v>
      </c>
      <c r="H382" s="4" t="inlineStr">
        <is>
          <t>Todos</t>
        </is>
      </c>
    </row>
    <row r="383">
      <c r="A383" s="1">
        <f>A382+1</f>
        <v/>
      </c>
      <c r="B383" s="4" t="inlineStr">
        <is>
          <t>Abraçadeira 14,5mm</t>
        </is>
      </c>
      <c r="C383" s="4" t="n">
        <v>10</v>
      </c>
      <c r="D383" s="4">
        <f>SUMIFS(controle!G:G,controle!I:I,Produtos!B383,controle!C:C,"E")</f>
        <v/>
      </c>
      <c r="E383" s="4">
        <f>SUMIFS(controle!G:G,controle!I:I,Produtos!B383,controle!C:C,"S")</f>
        <v/>
      </c>
      <c r="F383" s="4">
        <f>Tabela1[[#This Row],[estoque inicial]]+Tabela1[[#This Row],[entradas]]-Tabela1[[#This Row],[saidas]]</f>
        <v/>
      </c>
      <c r="G383" s="4" t="n">
        <v>0</v>
      </c>
      <c r="H383" s="4" t="inlineStr">
        <is>
          <t>Todos</t>
        </is>
      </c>
    </row>
    <row r="384">
      <c r="A384" s="1">
        <f>A383+1</f>
        <v/>
      </c>
      <c r="B384" s="4" t="inlineStr">
        <is>
          <t>Abraçadeira 15,3mm</t>
        </is>
      </c>
      <c r="C384" s="4" t="n">
        <v>10</v>
      </c>
      <c r="D384" s="4">
        <f>SUMIFS(controle!G:G,controle!I:I,Produtos!B384,controle!C:C,"E")</f>
        <v/>
      </c>
      <c r="E384" s="4">
        <f>SUMIFS(controle!G:G,controle!I:I,Produtos!B384,controle!C:C,"S")</f>
        <v/>
      </c>
      <c r="F384" s="4">
        <f>Tabela1[[#This Row],[estoque inicial]]+Tabela1[[#This Row],[entradas]]-Tabela1[[#This Row],[saidas]]</f>
        <v/>
      </c>
      <c r="G384" s="4" t="n">
        <v>0</v>
      </c>
      <c r="H384" s="4" t="inlineStr">
        <is>
          <t>Todos</t>
        </is>
      </c>
    </row>
    <row r="385">
      <c r="A385" s="1">
        <f>A384+1</f>
        <v/>
      </c>
      <c r="B385" s="4" t="inlineStr">
        <is>
          <t>Adesivo Pastilhado</t>
        </is>
      </c>
      <c r="C385" s="4" t="n">
        <v>200</v>
      </c>
      <c r="D385" s="4">
        <f>SUMIFS(controle!G:G,controle!I:I,Produtos!B385,controle!C:C,"E")</f>
        <v/>
      </c>
      <c r="E385" s="4">
        <f>SUMIFS(controle!G:G,controle!I:I,Produtos!B385,controle!C:C,"S")</f>
        <v/>
      </c>
      <c r="F385" s="4">
        <f>Tabela1[[#This Row],[estoque inicial]]+Tabela1[[#This Row],[entradas]]-Tabela1[[#This Row],[saidas]]</f>
        <v/>
      </c>
      <c r="G385" s="4" t="n">
        <v>0</v>
      </c>
      <c r="H385" s="4" t="inlineStr">
        <is>
          <t>Todos</t>
        </is>
      </c>
    </row>
    <row r="386">
      <c r="A386" s="1">
        <f>A385+1</f>
        <v/>
      </c>
      <c r="B386" s="4" t="inlineStr">
        <is>
          <t>Aditivo Ford</t>
        </is>
      </c>
      <c r="C386" s="4" t="n">
        <v>41</v>
      </c>
      <c r="D386" s="4">
        <f>SUMIFS(controle!G:G,controle!I:I,Produtos!B386,controle!C:C,"E")</f>
        <v/>
      </c>
      <c r="E386" s="4">
        <f>SUMIFS(controle!G:G,controle!I:I,Produtos!B386,controle!C:C,"S")</f>
        <v/>
      </c>
      <c r="F386" s="4">
        <f>Tabela1[[#This Row],[estoque inicial]]+Tabela1[[#This Row],[entradas]]-Tabela1[[#This Row],[saidas]]</f>
        <v/>
      </c>
      <c r="G386" s="4" t="n">
        <v>0</v>
      </c>
      <c r="H386" s="4" t="inlineStr">
        <is>
          <t>Todos</t>
        </is>
      </c>
    </row>
    <row r="387">
      <c r="A387" s="1">
        <f>A386+1</f>
        <v/>
      </c>
      <c r="B387" s="4" t="inlineStr">
        <is>
          <t>Anel Bujão do Carter borracha</t>
        </is>
      </c>
      <c r="C387" s="4" t="n">
        <v>13</v>
      </c>
      <c r="D387" s="4">
        <f>SUMIFS(controle!G:G,controle!I:I,Produtos!B387,controle!C:C,"E")</f>
        <v/>
      </c>
      <c r="E387" s="4">
        <f>SUMIFS(controle!G:G,controle!I:I,Produtos!B387,controle!C:C,"S")</f>
        <v/>
      </c>
      <c r="F387" s="4">
        <f>Tabela1[[#This Row],[estoque inicial]]+Tabela1[[#This Row],[entradas]]-Tabela1[[#This Row],[saidas]]</f>
        <v/>
      </c>
      <c r="G387" s="4" t="n">
        <v>0</v>
      </c>
      <c r="H387" s="4" t="inlineStr">
        <is>
          <t>Todos</t>
        </is>
      </c>
    </row>
    <row r="388">
      <c r="A388" s="1">
        <f>A387+1</f>
        <v/>
      </c>
      <c r="B388" s="4" t="inlineStr">
        <is>
          <t>Anel para Bico Injetor</t>
        </is>
      </c>
      <c r="C388" s="4" t="n">
        <v>26</v>
      </c>
      <c r="D388" s="4">
        <f>SUMIFS(controle!G:G,controle!I:I,Produtos!B388,controle!C:C,"E")</f>
        <v/>
      </c>
      <c r="E388" s="4">
        <f>SUMIFS(controle!G:G,controle!I:I,Produtos!B388,controle!C:C,"S")</f>
        <v/>
      </c>
      <c r="F388" s="4">
        <f>Tabela1[[#This Row],[estoque inicial]]+Tabela1[[#This Row],[entradas]]-Tabela1[[#This Row],[saidas]]</f>
        <v/>
      </c>
      <c r="G388" s="4" t="n">
        <v>0</v>
      </c>
      <c r="H388" s="4" t="inlineStr">
        <is>
          <t>Todos</t>
        </is>
      </c>
    </row>
    <row r="389">
      <c r="A389" s="1">
        <f>A388+1</f>
        <v/>
      </c>
      <c r="B389" s="4" t="inlineStr">
        <is>
          <t>Arruela</t>
        </is>
      </c>
      <c r="C389" s="4" t="n">
        <v>7</v>
      </c>
      <c r="D389" s="4">
        <f>SUMIFS(controle!G:G,controle!I:I,Produtos!B389,controle!C:C,"E")</f>
        <v/>
      </c>
      <c r="E389" s="4">
        <f>SUMIFS(controle!G:G,controle!I:I,Produtos!B389,controle!C:C,"S")</f>
        <v/>
      </c>
      <c r="F389" s="4">
        <f>Tabela1[[#This Row],[estoque inicial]]+Tabela1[[#This Row],[entradas]]-Tabela1[[#This Row],[saidas]]</f>
        <v/>
      </c>
      <c r="G389" s="4" t="n">
        <v>0</v>
      </c>
      <c r="H389" s="4" t="inlineStr">
        <is>
          <t>Todos</t>
        </is>
      </c>
    </row>
    <row r="390">
      <c r="A390" s="1">
        <f>A389+1</f>
        <v/>
      </c>
      <c r="B390" s="4" t="inlineStr">
        <is>
          <t>Bateria Moura M50JD</t>
        </is>
      </c>
      <c r="C390" s="4" t="n">
        <v>5</v>
      </c>
      <c r="D390" s="4">
        <f>SUMIFS(controle!G:G,controle!I:I,Produtos!B390,controle!C:C,"E")</f>
        <v/>
      </c>
      <c r="E390" s="4">
        <f>SUMIFS(controle!G:G,controle!I:I,Produtos!B390,controle!C:C,"S")</f>
        <v/>
      </c>
      <c r="F390" s="4">
        <f>Tabela1[[#This Row],[estoque inicial]]+Tabela1[[#This Row],[entradas]]-Tabela1[[#This Row],[saidas]]</f>
        <v/>
      </c>
      <c r="G390" s="4" t="n">
        <v>0</v>
      </c>
      <c r="H390" s="4" t="inlineStr">
        <is>
          <t>Todos</t>
        </is>
      </c>
    </row>
    <row r="391">
      <c r="A391" s="1">
        <f>A390+1</f>
        <v/>
      </c>
      <c r="B391" s="4" t="inlineStr">
        <is>
          <t>Bateria Moura MF72LD</t>
        </is>
      </c>
      <c r="C391" s="4" t="n">
        <v>3</v>
      </c>
      <c r="D391" s="4">
        <f>SUMIFS(controle!G:G,controle!I:I,Produtos!B391,controle!C:C,"E")</f>
        <v/>
      </c>
      <c r="E391" s="4">
        <f>SUMIFS(controle!G:G,controle!I:I,Produtos!B391,controle!C:C,"S")</f>
        <v/>
      </c>
      <c r="F391" s="4">
        <f>Tabela1[[#This Row],[estoque inicial]]+Tabela1[[#This Row],[entradas]]-Tabela1[[#This Row],[saidas]]</f>
        <v/>
      </c>
      <c r="G391" s="4" t="n">
        <v>0</v>
      </c>
      <c r="H391" s="4" t="inlineStr">
        <is>
          <t>Todos</t>
        </is>
      </c>
    </row>
    <row r="392">
      <c r="A392" s="1">
        <f>A391+1</f>
        <v/>
      </c>
      <c r="B392" s="4" t="inlineStr">
        <is>
          <t>BIELETA N9230</t>
        </is>
      </c>
      <c r="C392" s="4" t="n">
        <v>2</v>
      </c>
      <c r="D392" s="4">
        <f>SUMIFS(controle!G:G,controle!I:I,Produtos!B392,controle!C:C,"E")</f>
        <v/>
      </c>
      <c r="E392" s="4">
        <f>SUMIFS(controle!G:G,controle!I:I,Produtos!B392,controle!C:C,"S")</f>
        <v/>
      </c>
      <c r="F392" s="4">
        <f>Tabela1[[#This Row],[estoque inicial]]+Tabela1[[#This Row],[entradas]]-Tabela1[[#This Row],[saidas]]</f>
        <v/>
      </c>
      <c r="G392" s="4" t="n">
        <v>0</v>
      </c>
      <c r="H392" s="4" t="inlineStr">
        <is>
          <t>Todos</t>
        </is>
      </c>
    </row>
    <row r="393">
      <c r="A393" s="1">
        <f>A392+1</f>
        <v/>
      </c>
      <c r="B393" s="4" t="inlineStr">
        <is>
          <t>BIELETA N96001</t>
        </is>
      </c>
      <c r="C393" s="4" t="n">
        <v>1</v>
      </c>
      <c r="D393" s="4">
        <f>SUMIFS(controle!G:G,controle!I:I,Produtos!B393,controle!C:C,"E")</f>
        <v/>
      </c>
      <c r="E393" s="4">
        <f>SUMIFS(controle!G:G,controle!I:I,Produtos!B393,controle!C:C,"S")</f>
        <v/>
      </c>
      <c r="F393" s="4">
        <f>Tabela1[[#This Row],[estoque inicial]]+Tabela1[[#This Row],[entradas]]-Tabela1[[#This Row],[saidas]]</f>
        <v/>
      </c>
      <c r="G393" s="4" t="n">
        <v>0</v>
      </c>
      <c r="H393" s="4" t="inlineStr">
        <is>
          <t>Todos</t>
        </is>
      </c>
    </row>
    <row r="394">
      <c r="A394" s="1">
        <f>A393+1</f>
        <v/>
      </c>
      <c r="B394" s="4" t="inlineStr">
        <is>
          <t>BIELETA N96002</t>
        </is>
      </c>
      <c r="C394" s="4" t="n">
        <v>1</v>
      </c>
      <c r="D394" s="4">
        <f>SUMIFS(controle!G:G,controle!I:I,Produtos!B394,controle!C:C,"E")</f>
        <v/>
      </c>
      <c r="E394" s="4">
        <f>SUMIFS(controle!G:G,controle!I:I,Produtos!B394,controle!C:C,"S")</f>
        <v/>
      </c>
      <c r="F394" s="4">
        <f>Tabela1[[#This Row],[estoque inicial]]+Tabela1[[#This Row],[entradas]]-Tabela1[[#This Row],[saidas]]</f>
        <v/>
      </c>
      <c r="G394" s="4" t="n">
        <v>0</v>
      </c>
      <c r="H394" s="4" t="inlineStr">
        <is>
          <t>Todos</t>
        </is>
      </c>
    </row>
    <row r="395">
      <c r="A395" s="1">
        <f>A394+1</f>
        <v/>
      </c>
      <c r="B395" s="4" t="inlineStr">
        <is>
          <t>Botão de Vidro 93581A7108</t>
        </is>
      </c>
      <c r="C395" s="4" t="n">
        <v>1</v>
      </c>
      <c r="D395" s="4">
        <f>SUMIFS(controle!G:G,controle!I:I,Produtos!B395,controle!C:C,"E")</f>
        <v/>
      </c>
      <c r="E395" s="4">
        <f>SUMIFS(controle!G:G,controle!I:I,Produtos!B395,controle!C:C,"S")</f>
        <v/>
      </c>
      <c r="F395" s="4">
        <f>Tabela1[[#This Row],[estoque inicial]]+Tabela1[[#This Row],[entradas]]-Tabela1[[#This Row],[saidas]]</f>
        <v/>
      </c>
      <c r="G395" s="4" t="n">
        <v>0</v>
      </c>
      <c r="H395" s="4" t="inlineStr">
        <is>
          <t>Todos</t>
        </is>
      </c>
    </row>
    <row r="396">
      <c r="A396" s="1">
        <f>A395+1</f>
        <v/>
      </c>
      <c r="B396" s="4" t="inlineStr">
        <is>
          <t>Bujão do carter</t>
        </is>
      </c>
      <c r="C396" s="4" t="n">
        <v>20</v>
      </c>
      <c r="D396" s="4">
        <f>SUMIFS(controle!G:G,controle!I:I,Produtos!B396,controle!C:C,"E")</f>
        <v/>
      </c>
      <c r="E396" s="4">
        <f>SUMIFS(controle!G:G,controle!I:I,Produtos!B396,controle!C:C,"S")</f>
        <v/>
      </c>
      <c r="F396" s="4">
        <f>Tabela1[[#This Row],[estoque inicial]]+Tabela1[[#This Row],[entradas]]-Tabela1[[#This Row],[saidas]]</f>
        <v/>
      </c>
      <c r="G396" s="4" t="n">
        <v>0</v>
      </c>
      <c r="H396" s="4" t="inlineStr">
        <is>
          <t>Todos</t>
        </is>
      </c>
    </row>
    <row r="397">
      <c r="A397" s="1">
        <f>A396+1</f>
        <v/>
      </c>
      <c r="B397" s="4" t="inlineStr">
        <is>
          <t>Cabo de vela SC-T64</t>
        </is>
      </c>
      <c r="C397" s="4" t="n">
        <v>0</v>
      </c>
      <c r="D397" s="4">
        <f>SUMIFS(controle!G:G,controle!I:I,Produtos!B397,controle!C:C,"E")</f>
        <v/>
      </c>
      <c r="E397" s="4">
        <f>SUMIFS(controle!G:G,controle!I:I,Produtos!B397,controle!C:C,"S")</f>
        <v/>
      </c>
      <c r="F397" s="4">
        <f>Tabela1[[#This Row],[estoque inicial]]+Tabela1[[#This Row],[entradas]]-Tabela1[[#This Row],[saidas]]</f>
        <v/>
      </c>
      <c r="G397" s="4" t="n">
        <v>0</v>
      </c>
      <c r="H397" s="4" t="inlineStr">
        <is>
          <t>Todos</t>
        </is>
      </c>
    </row>
    <row r="398">
      <c r="A398" s="1">
        <f>A397+1</f>
        <v/>
      </c>
      <c r="B398" s="4" t="inlineStr">
        <is>
          <t>Champ-Plate 2817402400</t>
        </is>
      </c>
      <c r="C398" s="4" t="n">
        <v>2</v>
      </c>
      <c r="D398" s="4">
        <f>SUMIFS(controle!G:G,controle!I:I,Produtos!B398,controle!C:C,"E")</f>
        <v/>
      </c>
      <c r="E398" s="4">
        <f>SUMIFS(controle!G:G,controle!I:I,Produtos!B398,controle!C:C,"S")</f>
        <v/>
      </c>
      <c r="F398" s="4">
        <f>Tabela1[[#This Row],[estoque inicial]]+Tabela1[[#This Row],[entradas]]-Tabela1[[#This Row],[saidas]]</f>
        <v/>
      </c>
      <c r="G398" s="4" t="n">
        <v>0</v>
      </c>
      <c r="H398" s="4" t="inlineStr">
        <is>
          <t>Todos</t>
        </is>
      </c>
    </row>
    <row r="399">
      <c r="A399" s="1">
        <f>A398+1</f>
        <v/>
      </c>
      <c r="B399" s="4" t="inlineStr">
        <is>
          <t>Chicote alternador e sensor de pressão de óleo</t>
        </is>
      </c>
      <c r="C399" s="4" t="n">
        <v>0</v>
      </c>
      <c r="D399" s="4">
        <f>SUMIFS(controle!G:G,controle!I:I,Produtos!B399,controle!C:C,"E")</f>
        <v/>
      </c>
      <c r="E399" s="4">
        <f>SUMIFS(controle!G:G,controle!I:I,Produtos!B399,controle!C:C,"S")</f>
        <v/>
      </c>
      <c r="F399" s="4">
        <f>Tabela1[[#This Row],[estoque inicial]]+Tabela1[[#This Row],[entradas]]-Tabela1[[#This Row],[saidas]]</f>
        <v/>
      </c>
      <c r="G399" s="4" t="n">
        <v>0</v>
      </c>
      <c r="H399" s="4" t="inlineStr">
        <is>
          <t>Todos</t>
        </is>
      </c>
    </row>
    <row r="400">
      <c r="A400" s="1">
        <f>A399+1</f>
        <v/>
      </c>
      <c r="B400" s="4" t="inlineStr">
        <is>
          <t>CILINDRO DE RODA BWD6000:009</t>
        </is>
      </c>
      <c r="C400" s="4" t="n">
        <v>2</v>
      </c>
      <c r="D400" s="4">
        <f>SUMIFS(controle!G:G,controle!I:I,Produtos!B400,controle!C:C,"E")</f>
        <v/>
      </c>
      <c r="E400" s="4">
        <f>SUMIFS(controle!G:G,controle!I:I,Produtos!B400,controle!C:C,"S")</f>
        <v/>
      </c>
      <c r="F400" s="4">
        <f>Tabela1[[#This Row],[estoque inicial]]+Tabela1[[#This Row],[entradas]]-Tabela1[[#This Row],[saidas]]</f>
        <v/>
      </c>
      <c r="G400" s="4" t="n">
        <v>0</v>
      </c>
      <c r="H400" s="4" t="inlineStr">
        <is>
          <t>Todos</t>
        </is>
      </c>
    </row>
    <row r="401">
      <c r="A401" s="1">
        <f>A400+1</f>
        <v/>
      </c>
      <c r="B401" s="4" t="inlineStr">
        <is>
          <t>Cola instantânea Tekbond</t>
        </is>
      </c>
      <c r="C401" s="4" t="n">
        <v>1</v>
      </c>
      <c r="D401" s="4">
        <f>SUMIFS(controle!G:G,controle!I:I,Produtos!B401,controle!C:C,"E")</f>
        <v/>
      </c>
      <c r="E401" s="4">
        <f>SUMIFS(controle!G:G,controle!I:I,Produtos!B401,controle!C:C,"S")</f>
        <v/>
      </c>
      <c r="F401" s="4">
        <f>Tabela1[[#This Row],[estoque inicial]]+Tabela1[[#This Row],[entradas]]-Tabela1[[#This Row],[saidas]]</f>
        <v/>
      </c>
      <c r="G401" s="4" t="n">
        <v>0</v>
      </c>
      <c r="H401" s="4" t="inlineStr">
        <is>
          <t>Todos</t>
        </is>
      </c>
    </row>
    <row r="402">
      <c r="A402" s="1">
        <f>A401+1</f>
        <v/>
      </c>
      <c r="B402" s="4" t="inlineStr">
        <is>
          <t>Conector Mangueira de Combustivel</t>
        </is>
      </c>
      <c r="C402" s="4" t="n">
        <v>8</v>
      </c>
      <c r="D402" s="4">
        <f>SUMIFS(controle!G:G,controle!I:I,Produtos!B402,controle!C:C,"E")</f>
        <v/>
      </c>
      <c r="E402" s="4">
        <f>SUMIFS(controle!G:G,controle!I:I,Produtos!B402,controle!C:C,"S")</f>
        <v/>
      </c>
      <c r="F402" s="4">
        <f>Tabela1[[#This Row],[estoque inicial]]+Tabela1[[#This Row],[entradas]]-Tabela1[[#This Row],[saidas]]</f>
        <v/>
      </c>
      <c r="G402" s="4" t="n">
        <v>0</v>
      </c>
      <c r="H402" s="4" t="inlineStr">
        <is>
          <t>Todos</t>
        </is>
      </c>
    </row>
    <row r="403">
      <c r="A403" s="1">
        <f>A402+1</f>
        <v/>
      </c>
      <c r="B403" s="4" t="inlineStr">
        <is>
          <t>Contacteu Stop 98182324</t>
        </is>
      </c>
      <c r="C403" s="4" t="n">
        <v>1</v>
      </c>
      <c r="D403" s="4">
        <f>SUMIFS(controle!G:G,controle!I:I,Produtos!B403,controle!C:C,"E")</f>
        <v/>
      </c>
      <c r="E403" s="4">
        <f>SUMIFS(controle!G:G,controle!I:I,Produtos!B403,controle!C:C,"S")</f>
        <v/>
      </c>
      <c r="F403" s="4">
        <f>Tabela1[[#This Row],[estoque inicial]]+Tabela1[[#This Row],[entradas]]-Tabela1[[#This Row],[saidas]]</f>
        <v/>
      </c>
      <c r="G403" s="4" t="n">
        <v>0</v>
      </c>
      <c r="H403" s="4" t="inlineStr">
        <is>
          <t>Todos</t>
        </is>
      </c>
    </row>
    <row r="404">
      <c r="A404" s="1">
        <f>A403+1</f>
        <v/>
      </c>
      <c r="B404" s="4" t="inlineStr">
        <is>
          <t>Correia Poly-V Belt 4PK1538</t>
        </is>
      </c>
      <c r="C404" s="4" t="n">
        <v>1</v>
      </c>
      <c r="D404" s="4">
        <f>SUMIFS(controle!G:G,controle!I:I,Produtos!B404,controle!C:C,"E")</f>
        <v/>
      </c>
      <c r="E404" s="4">
        <f>SUMIFS(controle!G:G,controle!I:I,Produtos!B404,controle!C:C,"S")</f>
        <v/>
      </c>
      <c r="F404" s="4">
        <f>Tabela1[[#This Row],[estoque inicial]]+Tabela1[[#This Row],[entradas]]-Tabela1[[#This Row],[saidas]]</f>
        <v/>
      </c>
      <c r="G404" s="4" t="n">
        <v>0</v>
      </c>
      <c r="H404" s="4" t="inlineStr">
        <is>
          <t>Todos</t>
        </is>
      </c>
    </row>
    <row r="405">
      <c r="A405" s="1">
        <f>A404+1</f>
        <v/>
      </c>
      <c r="B405" s="4" t="inlineStr">
        <is>
          <t>Cupilha</t>
        </is>
      </c>
      <c r="C405" s="4" t="n">
        <v>64</v>
      </c>
      <c r="D405" s="4">
        <f>SUMIFS(controle!G:G,controle!I:I,Produtos!B405,controle!C:C,"E")</f>
        <v/>
      </c>
      <c r="E405" s="4">
        <f>SUMIFS(controle!G:G,controle!I:I,Produtos!B405,controle!C:C,"S")</f>
        <v/>
      </c>
      <c r="F405" s="4">
        <f>Tabela1[[#This Row],[estoque inicial]]+Tabela1[[#This Row],[entradas]]-Tabela1[[#This Row],[saidas]]</f>
        <v/>
      </c>
      <c r="G405" s="4" t="n">
        <v>0</v>
      </c>
      <c r="H405" s="4" t="inlineStr">
        <is>
          <t>Todos</t>
        </is>
      </c>
    </row>
    <row r="406">
      <c r="A406" s="1">
        <f>A405+1</f>
        <v/>
      </c>
      <c r="B406" s="4" t="inlineStr">
        <is>
          <t>Disco de freio BD0178</t>
        </is>
      </c>
      <c r="C406" s="4" t="n">
        <v>1</v>
      </c>
      <c r="D406" s="4">
        <f>SUMIFS(controle!G:G,controle!I:I,Produtos!B406,controle!C:C,"E")</f>
        <v/>
      </c>
      <c r="E406" s="4">
        <f>SUMIFS(controle!G:G,controle!I:I,Produtos!B406,controle!C:C,"S")</f>
        <v/>
      </c>
      <c r="F406" s="4">
        <f>Tabela1[[#This Row],[estoque inicial]]+Tabela1[[#This Row],[entradas]]-Tabela1[[#This Row],[saidas]]</f>
        <v/>
      </c>
      <c r="G406" s="4" t="n">
        <v>0</v>
      </c>
      <c r="H406" s="4" t="inlineStr">
        <is>
          <t>Todos</t>
        </is>
      </c>
    </row>
    <row r="407">
      <c r="A407" s="1">
        <f>A406+1</f>
        <v/>
      </c>
      <c r="B407" s="4" t="inlineStr">
        <is>
          <t>Disco de freio BD3466</t>
        </is>
      </c>
      <c r="C407" s="4" t="n">
        <v>1</v>
      </c>
      <c r="D407" s="4">
        <f>SUMIFS(controle!G:G,controle!I:I,Produtos!B407,controle!C:C,"E")</f>
        <v/>
      </c>
      <c r="E407" s="4">
        <f>SUMIFS(controle!G:G,controle!I:I,Produtos!B407,controle!C:C,"S")</f>
        <v/>
      </c>
      <c r="F407" s="4">
        <f>Tabela1[[#This Row],[estoque inicial]]+Tabela1[[#This Row],[entradas]]-Tabela1[[#This Row],[saidas]]</f>
        <v/>
      </c>
      <c r="G407" s="4" t="n">
        <v>0</v>
      </c>
      <c r="H407" s="4" t="inlineStr">
        <is>
          <t>Todos</t>
        </is>
      </c>
    </row>
    <row r="408">
      <c r="A408" s="1">
        <f>A407+1</f>
        <v/>
      </c>
      <c r="B408" s="4" t="inlineStr">
        <is>
          <t>Disco de freio BD5636</t>
        </is>
      </c>
      <c r="C408" s="4" t="n">
        <v>1</v>
      </c>
      <c r="D408" s="4">
        <f>SUMIFS(controle!G:G,controle!I:I,Produtos!B408,controle!C:C,"E")</f>
        <v/>
      </c>
      <c r="E408" s="4">
        <f>SUMIFS(controle!G:G,controle!I:I,Produtos!B408,controle!C:C,"S")</f>
        <v/>
      </c>
      <c r="F408" s="4">
        <f>Tabela1[[#This Row],[estoque inicial]]+Tabela1[[#This Row],[entradas]]-Tabela1[[#This Row],[saidas]]</f>
        <v/>
      </c>
      <c r="G408" s="4" t="n">
        <v>0</v>
      </c>
      <c r="H408" s="4" t="inlineStr">
        <is>
          <t>Todos</t>
        </is>
      </c>
    </row>
    <row r="409">
      <c r="A409" s="1">
        <f>A408+1</f>
        <v/>
      </c>
      <c r="B409" s="4" t="inlineStr">
        <is>
          <t>Disco de freio BD5650</t>
        </is>
      </c>
      <c r="C409" s="4" t="n">
        <v>1</v>
      </c>
      <c r="D409" s="4">
        <f>SUMIFS(controle!G:G,controle!I:I,Produtos!B409,controle!C:C,"E")</f>
        <v/>
      </c>
      <c r="E409" s="4">
        <f>SUMIFS(controle!G:G,controle!I:I,Produtos!B409,controle!C:C,"S")</f>
        <v/>
      </c>
      <c r="F409" s="4">
        <f>Tabela1[[#This Row],[estoque inicial]]+Tabela1[[#This Row],[entradas]]-Tabela1[[#This Row],[saidas]]</f>
        <v/>
      </c>
      <c r="G409" s="4" t="n">
        <v>0</v>
      </c>
      <c r="H409" s="4" t="inlineStr">
        <is>
          <t>Todos</t>
        </is>
      </c>
    </row>
    <row r="410">
      <c r="A410" s="1">
        <f>A409+1</f>
        <v/>
      </c>
      <c r="B410" s="4" t="inlineStr">
        <is>
          <t>ENS de Joints 0348Q5</t>
        </is>
      </c>
      <c r="C410" s="4" t="n">
        <v>3</v>
      </c>
      <c r="D410" s="4">
        <f>SUMIFS(controle!G:G,controle!I:I,Produtos!B410,controle!C:C,"E")</f>
        <v/>
      </c>
      <c r="E410" s="4">
        <f>SUMIFS(controle!G:G,controle!I:I,Produtos!B410,controle!C:C,"S")</f>
        <v/>
      </c>
      <c r="F410" s="4">
        <f>Tabela1[[#This Row],[estoque inicial]]+Tabela1[[#This Row],[entradas]]-Tabela1[[#This Row],[saidas]]</f>
        <v/>
      </c>
      <c r="G410" s="4" t="n">
        <v>0</v>
      </c>
      <c r="H410" s="4" t="inlineStr">
        <is>
          <t>Todos</t>
        </is>
      </c>
    </row>
    <row r="411">
      <c r="A411" s="1">
        <f>A410+1</f>
        <v/>
      </c>
      <c r="B411" s="4" t="inlineStr">
        <is>
          <t>Filtro de Ar Mahle LX999</t>
        </is>
      </c>
      <c r="C411" s="4" t="n">
        <v>2</v>
      </c>
      <c r="D411" s="4">
        <f>SUMIFS(controle!G:G,controle!I:I,Produtos!B411,controle!C:C,"E")</f>
        <v/>
      </c>
      <c r="E411" s="4">
        <f>SUMIFS(controle!G:G,controle!I:I,Produtos!B411,controle!C:C,"S")</f>
        <v/>
      </c>
      <c r="F411" s="4">
        <f>Tabela1[[#This Row],[estoque inicial]]+Tabela1[[#This Row],[entradas]]-Tabela1[[#This Row],[saidas]]</f>
        <v/>
      </c>
      <c r="G411" s="4" t="n">
        <v>0</v>
      </c>
      <c r="H411" s="4" t="inlineStr">
        <is>
          <t>Todos</t>
        </is>
      </c>
    </row>
    <row r="412">
      <c r="A412" s="1">
        <f>A411+1</f>
        <v/>
      </c>
      <c r="B412" s="4" t="inlineStr">
        <is>
          <t>Filtro de Ar Wega FAP2802</t>
        </is>
      </c>
      <c r="C412" s="4" t="n">
        <v>2</v>
      </c>
      <c r="D412" s="4">
        <f>SUMIFS(controle!G:G,controle!I:I,Produtos!B412,controle!C:C,"E")</f>
        <v/>
      </c>
      <c r="E412" s="4">
        <f>SUMIFS(controle!G:G,controle!I:I,Produtos!B412,controle!C:C,"S")</f>
        <v/>
      </c>
      <c r="F412" s="4">
        <f>Tabela1[[#This Row],[estoque inicial]]+Tabela1[[#This Row],[entradas]]-Tabela1[[#This Row],[saidas]]</f>
        <v/>
      </c>
      <c r="G412" s="4" t="n">
        <v>0</v>
      </c>
      <c r="H412" s="4" t="inlineStr">
        <is>
          <t>Todos</t>
        </is>
      </c>
    </row>
    <row r="413">
      <c r="A413" s="1">
        <f>A412+1</f>
        <v/>
      </c>
      <c r="B413" s="4" t="inlineStr">
        <is>
          <t>Filtro de Ar Wega FAP2829</t>
        </is>
      </c>
      <c r="C413" s="4" t="n">
        <v>2</v>
      </c>
      <c r="D413" s="4">
        <f>SUMIFS(controle!G:G,controle!I:I,Produtos!B413,controle!C:C,"E")</f>
        <v/>
      </c>
      <c r="E413" s="4">
        <f>SUMIFS(controle!G:G,controle!I:I,Produtos!B413,controle!C:C,"S")</f>
        <v/>
      </c>
      <c r="F413" s="4">
        <f>Tabela1[[#This Row],[estoque inicial]]+Tabela1[[#This Row],[entradas]]-Tabela1[[#This Row],[saidas]]</f>
        <v/>
      </c>
      <c r="G413" s="4" t="n">
        <v>0</v>
      </c>
      <c r="H413" s="4" t="inlineStr">
        <is>
          <t>Todos</t>
        </is>
      </c>
    </row>
    <row r="414">
      <c r="A414" s="1">
        <f>A413+1</f>
        <v/>
      </c>
      <c r="B414" s="4" t="inlineStr">
        <is>
          <t>Filtro de Ar Wega FAP4872/1</t>
        </is>
      </c>
      <c r="C414" s="4" t="n">
        <v>1</v>
      </c>
      <c r="D414" s="4">
        <f>SUMIFS(controle!G:G,controle!I:I,Produtos!B414,controle!C:C,"E")</f>
        <v/>
      </c>
      <c r="E414" s="4">
        <f>SUMIFS(controle!G:G,controle!I:I,Produtos!B414,controle!C:C,"S")</f>
        <v/>
      </c>
      <c r="F414" s="4">
        <f>Tabela1[[#This Row],[estoque inicial]]+Tabela1[[#This Row],[entradas]]-Tabela1[[#This Row],[saidas]]</f>
        <v/>
      </c>
      <c r="G414" s="4" t="n">
        <v>0</v>
      </c>
      <c r="H414" s="4" t="inlineStr">
        <is>
          <t>Todos</t>
        </is>
      </c>
    </row>
    <row r="415">
      <c r="A415" s="1">
        <f>A414+1</f>
        <v/>
      </c>
      <c r="B415" s="4" t="inlineStr">
        <is>
          <t>Filtro de Ar Wega FAP4877</t>
        </is>
      </c>
      <c r="C415" s="4" t="n">
        <v>3</v>
      </c>
      <c r="D415" s="4">
        <f>SUMIFS(controle!G:G,controle!I:I,Produtos!B415,controle!C:C,"E")</f>
        <v/>
      </c>
      <c r="E415" s="4">
        <f>SUMIFS(controle!G:G,controle!I:I,Produtos!B415,controle!C:C,"S")</f>
        <v/>
      </c>
      <c r="F415" s="4">
        <f>Tabela1[[#This Row],[estoque inicial]]+Tabela1[[#This Row],[entradas]]-Tabela1[[#This Row],[saidas]]</f>
        <v/>
      </c>
      <c r="G415" s="4" t="n">
        <v>0</v>
      </c>
      <c r="H415" s="4" t="inlineStr">
        <is>
          <t>Todos</t>
        </is>
      </c>
    </row>
    <row r="416">
      <c r="A416" s="1">
        <f>A415+1</f>
        <v/>
      </c>
      <c r="B416" s="4" t="inlineStr">
        <is>
          <t>Filtro de Ar Wega FAP6012</t>
        </is>
      </c>
      <c r="C416" s="4" t="n">
        <v>0</v>
      </c>
      <c r="D416" s="4">
        <f>SUMIFS(controle!G:G,controle!I:I,Produtos!B416,controle!C:C,"E")</f>
        <v/>
      </c>
      <c r="E416" s="4">
        <f>SUMIFS(controle!G:G,controle!I:I,Produtos!B416,controle!C:C,"S")</f>
        <v/>
      </c>
      <c r="F416" s="4">
        <f>Tabela1[[#This Row],[estoque inicial]]+Tabela1[[#This Row],[entradas]]-Tabela1[[#This Row],[saidas]]</f>
        <v/>
      </c>
      <c r="G416" s="4" t="n">
        <v>0</v>
      </c>
      <c r="H416" s="4" t="inlineStr">
        <is>
          <t>Todos</t>
        </is>
      </c>
    </row>
    <row r="417">
      <c r="A417" s="1">
        <f>A416+1</f>
        <v/>
      </c>
      <c r="B417" s="4" t="inlineStr">
        <is>
          <t>Filtro de Ar Wega JFA0137</t>
        </is>
      </c>
      <c r="C417" s="4" t="n">
        <v>3</v>
      </c>
      <c r="D417" s="4">
        <f>SUMIFS(controle!G:G,controle!I:I,Produtos!B417,controle!C:C,"E")</f>
        <v/>
      </c>
      <c r="E417" s="4">
        <f>SUMIFS(controle!G:G,controle!I:I,Produtos!B417,controle!C:C,"S")</f>
        <v/>
      </c>
      <c r="F417" s="4">
        <f>Tabela1[[#This Row],[estoque inicial]]+Tabela1[[#This Row],[entradas]]-Tabela1[[#This Row],[saidas]]</f>
        <v/>
      </c>
      <c r="G417" s="4" t="n">
        <v>0</v>
      </c>
      <c r="H417" s="4" t="inlineStr">
        <is>
          <t>Todos</t>
        </is>
      </c>
    </row>
    <row r="418">
      <c r="A418" s="1">
        <f>A417+1</f>
        <v/>
      </c>
      <c r="B418" s="4" t="inlineStr">
        <is>
          <t>Filtro de Ar Wega JFA0428/1</t>
        </is>
      </c>
      <c r="C418" s="4" t="n">
        <v>0</v>
      </c>
      <c r="D418" s="4">
        <f>SUMIFS(controle!G:G,controle!I:I,Produtos!B418,controle!C:C,"E")</f>
        <v/>
      </c>
      <c r="E418" s="4">
        <f>SUMIFS(controle!G:G,controle!I:I,Produtos!B418,controle!C:C,"S")</f>
        <v/>
      </c>
      <c r="F418" s="4">
        <f>Tabela1[[#This Row],[estoque inicial]]+Tabela1[[#This Row],[entradas]]-Tabela1[[#This Row],[saidas]]</f>
        <v/>
      </c>
      <c r="G418" s="4" t="n">
        <v>0</v>
      </c>
      <c r="H418" s="4" t="inlineStr">
        <is>
          <t>Todos</t>
        </is>
      </c>
    </row>
    <row r="419">
      <c r="A419" s="1">
        <f>A418+1</f>
        <v/>
      </c>
      <c r="B419" s="4" t="inlineStr">
        <is>
          <t>Filtro de Ar Wega JFA0433</t>
        </is>
      </c>
      <c r="C419" s="4" t="n">
        <v>1</v>
      </c>
      <c r="D419" s="4">
        <f>SUMIFS(controle!G:G,controle!I:I,Produtos!B419,controle!C:C,"E")</f>
        <v/>
      </c>
      <c r="E419" s="4">
        <f>SUMIFS(controle!G:G,controle!I:I,Produtos!B419,controle!C:C,"S")</f>
        <v/>
      </c>
      <c r="F419" s="4">
        <f>Tabela1[[#This Row],[estoque inicial]]+Tabela1[[#This Row],[entradas]]-Tabela1[[#This Row],[saidas]]</f>
        <v/>
      </c>
      <c r="G419" s="4" t="n">
        <v>0</v>
      </c>
      <c r="H419" s="4" t="inlineStr">
        <is>
          <t>Todos</t>
        </is>
      </c>
    </row>
    <row r="420">
      <c r="A420" s="1">
        <f>A419+1</f>
        <v/>
      </c>
      <c r="B420" s="4" t="inlineStr">
        <is>
          <t>Filtro de Cabine AKX 1998</t>
        </is>
      </c>
      <c r="C420" s="4" t="n">
        <v>3</v>
      </c>
      <c r="D420" s="4">
        <f>SUMIFS(controle!G:G,controle!I:I,Produtos!B420,controle!C:C,"E")</f>
        <v/>
      </c>
      <c r="E420" s="4">
        <f>SUMIFS(controle!G:G,controle!I:I,Produtos!B420,controle!C:C,"S")</f>
        <v/>
      </c>
      <c r="F420" s="4">
        <f>Tabela1[[#This Row],[estoque inicial]]+Tabela1[[#This Row],[entradas]]-Tabela1[[#This Row],[saidas]]</f>
        <v/>
      </c>
      <c r="G420" s="4" t="n">
        <v>0</v>
      </c>
      <c r="H420" s="4" t="inlineStr">
        <is>
          <t>Todos</t>
        </is>
      </c>
    </row>
    <row r="421">
      <c r="A421" s="1">
        <f>A420+1</f>
        <v/>
      </c>
      <c r="B421" s="4" t="inlineStr">
        <is>
          <t>Filtro de Cabine AKX 35112 Wega</t>
        </is>
      </c>
      <c r="C421" s="4" t="n">
        <v>0</v>
      </c>
      <c r="D421" s="4">
        <f>SUMIFS(controle!G:G,controle!I:I,Produtos!B421,controle!C:C,"E")</f>
        <v/>
      </c>
      <c r="E421" s="4">
        <f>SUMIFS(controle!G:G,controle!I:I,Produtos!B421,controle!C:C,"S")</f>
        <v/>
      </c>
      <c r="F421" s="4">
        <f>Tabela1[[#This Row],[estoque inicial]]+Tabela1[[#This Row],[entradas]]-Tabela1[[#This Row],[saidas]]</f>
        <v/>
      </c>
      <c r="G421" s="4" t="n">
        <v>0</v>
      </c>
      <c r="H421" s="4" t="inlineStr">
        <is>
          <t>Todos</t>
        </is>
      </c>
    </row>
    <row r="422">
      <c r="A422" s="1">
        <f>A421+1</f>
        <v/>
      </c>
      <c r="B422" s="4" t="inlineStr">
        <is>
          <t>Filtro de Cabine AKX 35174 Wega</t>
        </is>
      </c>
      <c r="C422" s="4" t="n">
        <v>1</v>
      </c>
      <c r="D422" s="4">
        <f>SUMIFS(controle!G:G,controle!I:I,Produtos!B422,controle!C:C,"E")</f>
        <v/>
      </c>
      <c r="E422" s="4">
        <f>SUMIFS(controle!G:G,controle!I:I,Produtos!B422,controle!C:C,"S")</f>
        <v/>
      </c>
      <c r="F422" s="4">
        <f>Tabela1[[#This Row],[estoque inicial]]+Tabela1[[#This Row],[entradas]]-Tabela1[[#This Row],[saidas]]</f>
        <v/>
      </c>
      <c r="G422" s="4" t="n">
        <v>0</v>
      </c>
      <c r="H422" s="4" t="inlineStr">
        <is>
          <t>Todos</t>
        </is>
      </c>
    </row>
    <row r="423">
      <c r="A423" s="1">
        <f>A422+1</f>
        <v/>
      </c>
      <c r="B423" s="4" t="inlineStr">
        <is>
          <t>Filtro de Cabine Wega AKX35157</t>
        </is>
      </c>
      <c r="C423" s="4" t="n">
        <v>4</v>
      </c>
      <c r="D423" s="4">
        <f>SUMIFS(controle!G:G,controle!I:I,Produtos!B423,controle!C:C,"E")</f>
        <v/>
      </c>
      <c r="E423" s="4">
        <f>SUMIFS(controle!G:G,controle!I:I,Produtos!B423,controle!C:C,"S")</f>
        <v/>
      </c>
      <c r="F423" s="4">
        <f>Tabela1[[#This Row],[estoque inicial]]+Tabela1[[#This Row],[entradas]]-Tabela1[[#This Row],[saidas]]</f>
        <v/>
      </c>
      <c r="G423" s="4" t="n">
        <v>0</v>
      </c>
      <c r="H423" s="4" t="inlineStr">
        <is>
          <t>Todos</t>
        </is>
      </c>
    </row>
    <row r="424">
      <c r="A424" s="1">
        <f>A423+1</f>
        <v/>
      </c>
      <c r="B424" s="4" t="inlineStr">
        <is>
          <t>Filtro de Cabine Wega AKX35345-2</t>
        </is>
      </c>
      <c r="C424" s="4" t="n">
        <v>3</v>
      </c>
      <c r="D424" s="4">
        <f>SUMIFS(controle!G:G,controle!I:I,Produtos!B424,controle!C:C,"E")</f>
        <v/>
      </c>
      <c r="E424" s="4">
        <f>SUMIFS(controle!G:G,controle!I:I,Produtos!B424,controle!C:C,"S")</f>
        <v/>
      </c>
      <c r="F424" s="4">
        <f>Tabela1[[#This Row],[estoque inicial]]+Tabela1[[#This Row],[entradas]]-Tabela1[[#This Row],[saidas]]</f>
        <v/>
      </c>
      <c r="G424" s="4" t="n">
        <v>0</v>
      </c>
      <c r="H424" s="4" t="inlineStr">
        <is>
          <t>Todos</t>
        </is>
      </c>
    </row>
    <row r="425">
      <c r="A425" s="1">
        <f>A424+1</f>
        <v/>
      </c>
      <c r="B425" s="4" t="inlineStr">
        <is>
          <t>Filtro de combustivel wega FCI1304</t>
        </is>
      </c>
      <c r="C425" s="4" t="n">
        <v>1</v>
      </c>
      <c r="D425" s="4">
        <f>SUMIFS(controle!G:G,controle!I:I,Produtos!B425,controle!C:C,"E")</f>
        <v/>
      </c>
      <c r="E425" s="4">
        <f>SUMIFS(controle!G:G,controle!I:I,Produtos!B425,controle!C:C,"S")</f>
        <v/>
      </c>
      <c r="F425" s="4">
        <f>Tabela1[[#This Row],[estoque inicial]]+Tabela1[[#This Row],[entradas]]-Tabela1[[#This Row],[saidas]]</f>
        <v/>
      </c>
      <c r="G425" s="4" t="n">
        <v>0</v>
      </c>
      <c r="H425" s="4" t="inlineStr">
        <is>
          <t>Todos</t>
        </is>
      </c>
    </row>
    <row r="426">
      <c r="A426" s="1">
        <f>A425+1</f>
        <v/>
      </c>
      <c r="B426" s="4" t="inlineStr">
        <is>
          <t>Filtro de combustivel wega JFC383</t>
        </is>
      </c>
      <c r="C426" s="4" t="n">
        <v>1</v>
      </c>
      <c r="D426" s="4">
        <f>SUMIFS(controle!G:G,controle!I:I,Produtos!B426,controle!C:C,"E")</f>
        <v/>
      </c>
      <c r="E426" s="4">
        <f>SUMIFS(controle!G:G,controle!I:I,Produtos!B426,controle!C:C,"S")</f>
        <v/>
      </c>
      <c r="F426" s="4">
        <f>Tabela1[[#This Row],[estoque inicial]]+Tabela1[[#This Row],[entradas]]-Tabela1[[#This Row],[saidas]]</f>
        <v/>
      </c>
      <c r="G426" s="4" t="n">
        <v>0</v>
      </c>
      <c r="H426" s="4" t="inlineStr">
        <is>
          <t>Todos</t>
        </is>
      </c>
    </row>
    <row r="427">
      <c r="A427" s="1">
        <f>A426+1</f>
        <v/>
      </c>
      <c r="B427" s="4" t="inlineStr">
        <is>
          <t>Filtro de Óleo Mann HU711/51 X</t>
        </is>
      </c>
      <c r="C427" s="4" t="n">
        <v>0</v>
      </c>
      <c r="D427" s="4">
        <f>SUMIFS(controle!G:G,controle!I:I,Produtos!B427,controle!C:C,"E")</f>
        <v/>
      </c>
      <c r="E427" s="4">
        <f>SUMIFS(controle!G:G,controle!I:I,Produtos!B427,controle!C:C,"S")</f>
        <v/>
      </c>
      <c r="F427" s="4">
        <f>Tabela1[[#This Row],[estoque inicial]]+Tabela1[[#This Row],[entradas]]-Tabela1[[#This Row],[saidas]]</f>
        <v/>
      </c>
      <c r="G427" s="4" t="n">
        <v>0</v>
      </c>
      <c r="H427" s="4" t="inlineStr">
        <is>
          <t>Todos</t>
        </is>
      </c>
    </row>
    <row r="428">
      <c r="A428" s="1">
        <f>A427+1</f>
        <v/>
      </c>
      <c r="B428" s="4" t="inlineStr">
        <is>
          <t>Filtro de Óleo PH11904</t>
        </is>
      </c>
      <c r="C428" s="4" t="n">
        <v>2</v>
      </c>
      <c r="D428" s="4">
        <f>SUMIFS(controle!G:G,controle!I:I,Produtos!B428,controle!C:C,"E")</f>
        <v/>
      </c>
      <c r="E428" s="4">
        <f>SUMIFS(controle!G:G,controle!I:I,Produtos!B428,controle!C:C,"S")</f>
        <v/>
      </c>
      <c r="F428" s="4">
        <f>Tabela1[[#This Row],[estoque inicial]]+Tabela1[[#This Row],[entradas]]-Tabela1[[#This Row],[saidas]]</f>
        <v/>
      </c>
      <c r="G428" s="4" t="n">
        <v>0</v>
      </c>
      <c r="H428" s="4" t="inlineStr">
        <is>
          <t>Todos</t>
        </is>
      </c>
    </row>
    <row r="429">
      <c r="A429" s="1">
        <f>A428+1</f>
        <v/>
      </c>
      <c r="B429" s="4" t="inlineStr">
        <is>
          <t>Filtro de óleo PSL55 Tecfil</t>
        </is>
      </c>
      <c r="C429" s="4" t="n">
        <v>2</v>
      </c>
      <c r="D429" s="4">
        <f>SUMIFS(controle!G:G,controle!I:I,Produtos!B429,controle!C:C,"E")</f>
        <v/>
      </c>
      <c r="E429" s="4">
        <f>SUMIFS(controle!G:G,controle!I:I,Produtos!B429,controle!C:C,"S")</f>
        <v/>
      </c>
      <c r="F429" s="4">
        <f>Tabela1[[#This Row],[estoque inicial]]+Tabela1[[#This Row],[entradas]]-Tabela1[[#This Row],[saidas]]</f>
        <v/>
      </c>
      <c r="G429" s="4" t="n">
        <v>0</v>
      </c>
      <c r="H429" s="4" t="inlineStr">
        <is>
          <t>Todos</t>
        </is>
      </c>
    </row>
    <row r="430">
      <c r="A430" s="1">
        <f>A429+1</f>
        <v/>
      </c>
      <c r="B430" s="4" t="inlineStr">
        <is>
          <t>Fita Crepe G</t>
        </is>
      </c>
      <c r="C430" s="4" t="n">
        <v>1</v>
      </c>
      <c r="D430" s="4">
        <f>SUMIFS(controle!G:G,controle!I:I,Produtos!B430,controle!C:C,"E")</f>
        <v/>
      </c>
      <c r="E430" s="4">
        <f>SUMIFS(controle!G:G,controle!I:I,Produtos!B430,controle!C:C,"S")</f>
        <v/>
      </c>
      <c r="F430" s="4">
        <f>Tabela1[[#This Row],[estoque inicial]]+Tabela1[[#This Row],[entradas]]-Tabela1[[#This Row],[saidas]]</f>
        <v/>
      </c>
      <c r="G430" s="4" t="n">
        <v>0</v>
      </c>
      <c r="H430" s="4" t="inlineStr">
        <is>
          <t>Todos</t>
        </is>
      </c>
    </row>
    <row r="431">
      <c r="A431" s="1">
        <f>A430+1</f>
        <v/>
      </c>
      <c r="B431" s="4" t="inlineStr">
        <is>
          <t>Fita Crepe M</t>
        </is>
      </c>
      <c r="C431" s="4" t="n">
        <v>3</v>
      </c>
      <c r="D431" s="4">
        <f>SUMIFS(controle!G:G,controle!I:I,Produtos!B431,controle!C:C,"E")</f>
        <v/>
      </c>
      <c r="E431" s="4">
        <f>SUMIFS(controle!G:G,controle!I:I,Produtos!B431,controle!C:C,"S")</f>
        <v/>
      </c>
      <c r="F431" s="4">
        <f>Tabela1[[#This Row],[estoque inicial]]+Tabela1[[#This Row],[entradas]]-Tabela1[[#This Row],[saidas]]</f>
        <v/>
      </c>
      <c r="G431" s="4" t="n">
        <v>0</v>
      </c>
      <c r="H431" s="4" t="inlineStr">
        <is>
          <t>Todos</t>
        </is>
      </c>
    </row>
    <row r="432">
      <c r="A432" s="1">
        <f>A431+1</f>
        <v/>
      </c>
      <c r="B432" s="4" t="inlineStr">
        <is>
          <t>Fita dupla face</t>
        </is>
      </c>
      <c r="C432" s="4" t="n">
        <v>1</v>
      </c>
      <c r="D432" s="4">
        <f>SUMIFS(controle!G:G,controle!I:I,Produtos!B432,controle!C:C,"E")</f>
        <v/>
      </c>
      <c r="E432" s="4">
        <f>SUMIFS(controle!G:G,controle!I:I,Produtos!B432,controle!C:C,"S")</f>
        <v/>
      </c>
      <c r="F432" s="4">
        <f>Tabela1[[#This Row],[estoque inicial]]+Tabela1[[#This Row],[entradas]]-Tabela1[[#This Row],[saidas]]</f>
        <v/>
      </c>
      <c r="G432" s="4" t="n">
        <v>0</v>
      </c>
      <c r="H432" s="4" t="inlineStr">
        <is>
          <t>Todos</t>
        </is>
      </c>
    </row>
    <row r="433">
      <c r="A433" s="1">
        <f>A432+1</f>
        <v/>
      </c>
      <c r="B433" s="4" t="inlineStr">
        <is>
          <t>Fita Isolante</t>
        </is>
      </c>
      <c r="C433" s="4" t="n">
        <v>9</v>
      </c>
      <c r="D433" s="4">
        <f>SUMIFS(controle!G:G,controle!I:I,Produtos!B433,controle!C:C,"E")</f>
        <v/>
      </c>
      <c r="E433" s="4">
        <f>SUMIFS(controle!G:G,controle!I:I,Produtos!B433,controle!C:C,"S")</f>
        <v/>
      </c>
      <c r="F433" s="4">
        <f>Tabela1[[#This Row],[estoque inicial]]+Tabela1[[#This Row],[entradas]]-Tabela1[[#This Row],[saidas]]</f>
        <v/>
      </c>
      <c r="G433" s="4" t="n">
        <v>0</v>
      </c>
      <c r="H433" s="4" t="inlineStr">
        <is>
          <t>Todos</t>
        </is>
      </c>
    </row>
    <row r="434">
      <c r="A434" s="1">
        <f>A433+1</f>
        <v/>
      </c>
      <c r="B434" s="4" t="inlineStr">
        <is>
          <t>Fita isolante de Tecido</t>
        </is>
      </c>
      <c r="C434" s="4" t="n">
        <v>6</v>
      </c>
      <c r="D434" s="4">
        <f>SUMIFS(controle!G:G,controle!I:I,Produtos!B434,controle!C:C,"E")</f>
        <v/>
      </c>
      <c r="E434" s="4">
        <f>SUMIFS(controle!G:G,controle!I:I,Produtos!B434,controle!C:C,"S")</f>
        <v/>
      </c>
      <c r="F434" s="4">
        <f>Tabela1[[#This Row],[estoque inicial]]+Tabela1[[#This Row],[entradas]]-Tabela1[[#This Row],[saidas]]</f>
        <v/>
      </c>
      <c r="G434" s="4" t="n">
        <v>0</v>
      </c>
      <c r="H434" s="4" t="inlineStr">
        <is>
          <t>Todos</t>
        </is>
      </c>
    </row>
    <row r="435">
      <c r="A435" s="1">
        <f>A434+1</f>
        <v/>
      </c>
      <c r="B435" s="4" t="inlineStr">
        <is>
          <t>Fluido de Freio ATE DOT 4 0,5L</t>
        </is>
      </c>
      <c r="C435" s="4" t="n">
        <v>10</v>
      </c>
      <c r="D435" s="4">
        <f>SUMIFS(controle!G:G,controle!I:I,Produtos!B435,controle!C:C,"E")</f>
        <v/>
      </c>
      <c r="E435" s="4">
        <f>SUMIFS(controle!G:G,controle!I:I,Produtos!B435,controle!C:C,"S")</f>
        <v/>
      </c>
      <c r="F435" s="4">
        <f>Tabela1[[#This Row],[estoque inicial]]+Tabela1[[#This Row],[entradas]]-Tabela1[[#This Row],[saidas]]</f>
        <v/>
      </c>
      <c r="G435" s="4" t="n">
        <v>0</v>
      </c>
      <c r="H435" s="4" t="inlineStr">
        <is>
          <t>Todos</t>
        </is>
      </c>
    </row>
    <row r="436">
      <c r="A436" s="1">
        <f>A435+1</f>
        <v/>
      </c>
      <c r="B436" s="4" t="inlineStr">
        <is>
          <t>Fluido para Transmissão Automática e Direção Hidraulica Dexron VI</t>
        </is>
      </c>
      <c r="C436" s="4" t="n">
        <v>1</v>
      </c>
      <c r="D436" s="4">
        <f>SUMIFS(controle!G:G,controle!I:I,Produtos!B436,controle!C:C,"E")</f>
        <v/>
      </c>
      <c r="E436" s="4">
        <f>SUMIFS(controle!G:G,controle!I:I,Produtos!B436,controle!C:C,"S")</f>
        <v/>
      </c>
      <c r="F436" s="4">
        <f>Tabela1[[#This Row],[estoque inicial]]+Tabela1[[#This Row],[entradas]]-Tabela1[[#This Row],[saidas]]</f>
        <v/>
      </c>
      <c r="G436" s="4" t="n">
        <v>0</v>
      </c>
      <c r="H436" s="4" t="inlineStr">
        <is>
          <t>Todos</t>
        </is>
      </c>
    </row>
    <row r="437">
      <c r="A437" s="1">
        <f>A436+1</f>
        <v/>
      </c>
      <c r="B437" s="4" t="inlineStr">
        <is>
          <t>Fusivel 10</t>
        </is>
      </c>
      <c r="C437" s="4" t="n">
        <v>24</v>
      </c>
      <c r="D437" s="4">
        <f>SUMIFS(controle!G:G,controle!I:I,Produtos!B437,controle!C:C,"E")</f>
        <v/>
      </c>
      <c r="E437" s="4">
        <f>SUMIFS(controle!G:G,controle!I:I,Produtos!B437,controle!C:C,"S")</f>
        <v/>
      </c>
      <c r="F437" s="4">
        <f>Tabela1[[#This Row],[estoque inicial]]+Tabela1[[#This Row],[entradas]]-Tabela1[[#This Row],[saidas]]</f>
        <v/>
      </c>
      <c r="G437" s="4" t="n">
        <v>0</v>
      </c>
      <c r="H437" s="4" t="inlineStr">
        <is>
          <t>Todos</t>
        </is>
      </c>
    </row>
    <row r="438">
      <c r="A438" s="1">
        <f>A437+1</f>
        <v/>
      </c>
      <c r="B438" s="4" t="inlineStr">
        <is>
          <t>Fusivel 15</t>
        </is>
      </c>
      <c r="C438" s="4" t="n">
        <v>12</v>
      </c>
      <c r="D438" s="4">
        <f>SUMIFS(controle!G:G,controle!I:I,Produtos!B438,controle!C:C,"E")</f>
        <v/>
      </c>
      <c r="E438" s="4">
        <f>SUMIFS(controle!G:G,controle!I:I,Produtos!B438,controle!C:C,"S")</f>
        <v/>
      </c>
      <c r="F438" s="4">
        <f>Tabela1[[#This Row],[estoque inicial]]+Tabela1[[#This Row],[entradas]]-Tabela1[[#This Row],[saidas]]</f>
        <v/>
      </c>
      <c r="G438" s="4" t="n">
        <v>0</v>
      </c>
      <c r="H438" s="4" t="inlineStr">
        <is>
          <t>Todos</t>
        </is>
      </c>
    </row>
    <row r="439">
      <c r="A439" s="1">
        <f>A438+1</f>
        <v/>
      </c>
      <c r="B439" s="4" t="inlineStr">
        <is>
          <t>Fusivel 20</t>
        </is>
      </c>
      <c r="C439" s="4" t="n">
        <v>20</v>
      </c>
      <c r="D439" s="4">
        <f>SUMIFS(controle!G:G,controle!I:I,Produtos!B439,controle!C:C,"E")</f>
        <v/>
      </c>
      <c r="E439" s="4">
        <f>SUMIFS(controle!G:G,controle!I:I,Produtos!B439,controle!C:C,"S")</f>
        <v/>
      </c>
      <c r="F439" s="4">
        <f>Tabela1[[#This Row],[estoque inicial]]+Tabela1[[#This Row],[entradas]]-Tabela1[[#This Row],[saidas]]</f>
        <v/>
      </c>
      <c r="G439" s="4" t="n">
        <v>0</v>
      </c>
      <c r="H439" s="4" t="inlineStr">
        <is>
          <t>Todos</t>
        </is>
      </c>
    </row>
    <row r="440">
      <c r="A440" s="1">
        <f>A439+1</f>
        <v/>
      </c>
      <c r="B440" s="4" t="inlineStr">
        <is>
          <t>Fusivel 25</t>
        </is>
      </c>
      <c r="C440" s="4" t="n">
        <v>20</v>
      </c>
      <c r="D440" s="4">
        <f>SUMIFS(controle!G:G,controle!I:I,Produtos!B440,controle!C:C,"E")</f>
        <v/>
      </c>
      <c r="E440" s="4">
        <f>SUMIFS(controle!G:G,controle!I:I,Produtos!B440,controle!C:C,"S")</f>
        <v/>
      </c>
      <c r="F440" s="4">
        <f>Tabela1[[#This Row],[estoque inicial]]+Tabela1[[#This Row],[entradas]]-Tabela1[[#This Row],[saidas]]</f>
        <v/>
      </c>
      <c r="G440" s="4" t="n">
        <v>0</v>
      </c>
      <c r="H440" s="4" t="inlineStr">
        <is>
          <t>Todos</t>
        </is>
      </c>
    </row>
    <row r="441">
      <c r="A441" s="1">
        <f>A440+1</f>
        <v/>
      </c>
      <c r="B441" s="4" t="inlineStr">
        <is>
          <t>Fusivel 30</t>
        </is>
      </c>
      <c r="C441" s="4" t="n">
        <v>15</v>
      </c>
      <c r="D441" s="4">
        <f>SUMIFS(controle!G:G,controle!I:I,Produtos!B441,controle!C:C,"E")</f>
        <v/>
      </c>
      <c r="E441" s="4">
        <f>SUMIFS(controle!G:G,controle!I:I,Produtos!B441,controle!C:C,"S")</f>
        <v/>
      </c>
      <c r="F441" s="4">
        <f>Tabela1[[#This Row],[estoque inicial]]+Tabela1[[#This Row],[entradas]]-Tabela1[[#This Row],[saidas]]</f>
        <v/>
      </c>
      <c r="G441" s="4" t="n">
        <v>0</v>
      </c>
      <c r="H441" s="4" t="inlineStr">
        <is>
          <t>Todos</t>
        </is>
      </c>
    </row>
    <row r="442">
      <c r="A442" s="1">
        <f>A441+1</f>
        <v/>
      </c>
      <c r="B442" s="4" t="inlineStr">
        <is>
          <t>Fusivel 40</t>
        </is>
      </c>
      <c r="C442" s="4" t="n">
        <v>4</v>
      </c>
      <c r="D442" s="4">
        <f>SUMIFS(controle!G:G,controle!I:I,Produtos!B442,controle!C:C,"E")</f>
        <v/>
      </c>
      <c r="E442" s="4">
        <f>SUMIFS(controle!G:G,controle!I:I,Produtos!B442,controle!C:C,"S")</f>
        <v/>
      </c>
      <c r="F442" s="4">
        <f>Tabela1[[#This Row],[estoque inicial]]+Tabela1[[#This Row],[entradas]]-Tabela1[[#This Row],[saidas]]</f>
        <v/>
      </c>
      <c r="G442" s="4" t="n">
        <v>0</v>
      </c>
      <c r="H442" s="4" t="inlineStr">
        <is>
          <t>Todos</t>
        </is>
      </c>
    </row>
    <row r="443">
      <c r="A443" s="1">
        <f>A442+1</f>
        <v/>
      </c>
      <c r="B443" s="4" t="inlineStr">
        <is>
          <t>Fusivel 5</t>
        </is>
      </c>
      <c r="C443" s="4" t="n">
        <v>1</v>
      </c>
      <c r="D443" s="4">
        <f>SUMIFS(controle!G:G,controle!I:I,Produtos!B443,controle!C:C,"E")</f>
        <v/>
      </c>
      <c r="E443" s="4">
        <f>SUMIFS(controle!G:G,controle!I:I,Produtos!B443,controle!C:C,"S")</f>
        <v/>
      </c>
      <c r="F443" s="4">
        <f>Tabela1[[#This Row],[estoque inicial]]+Tabela1[[#This Row],[entradas]]-Tabela1[[#This Row],[saidas]]</f>
        <v/>
      </c>
      <c r="G443" s="4" t="n">
        <v>0</v>
      </c>
      <c r="H443" s="4" t="inlineStr">
        <is>
          <t>Todos</t>
        </is>
      </c>
    </row>
    <row r="444">
      <c r="A444" s="1">
        <f>A443+1</f>
        <v/>
      </c>
      <c r="B444" s="4" t="inlineStr">
        <is>
          <t>Fusivel 60</t>
        </is>
      </c>
      <c r="C444" s="4" t="n">
        <v>2</v>
      </c>
      <c r="D444" s="4">
        <f>SUMIFS(controle!G:G,controle!I:I,Produtos!B444,controle!C:C,"E")</f>
        <v/>
      </c>
      <c r="E444" s="4">
        <f>SUMIFS(controle!G:G,controle!I:I,Produtos!B444,controle!C:C,"S")</f>
        <v/>
      </c>
      <c r="F444" s="4">
        <f>Tabela1[[#This Row],[estoque inicial]]+Tabela1[[#This Row],[entradas]]-Tabela1[[#This Row],[saidas]]</f>
        <v/>
      </c>
      <c r="G444" s="4" t="n">
        <v>0</v>
      </c>
      <c r="H444" s="4" t="inlineStr">
        <is>
          <t>Todos</t>
        </is>
      </c>
    </row>
    <row r="445">
      <c r="A445" s="1">
        <f>A444+1</f>
        <v/>
      </c>
      <c r="B445" s="4" t="inlineStr">
        <is>
          <t>Garra Baixa 15</t>
        </is>
      </c>
      <c r="C445" s="4" t="n">
        <v>100</v>
      </c>
      <c r="D445" s="4">
        <f>SUMIFS(controle!G:G,controle!I:I,Produtos!B445,controle!C:C,"E")</f>
        <v/>
      </c>
      <c r="E445" s="4">
        <f>SUMIFS(controle!G:G,controle!I:I,Produtos!B445,controle!C:C,"S")</f>
        <v/>
      </c>
      <c r="F445" s="4">
        <f>Tabela1[[#This Row],[estoque inicial]]+Tabela1[[#This Row],[entradas]]-Tabela1[[#This Row],[saidas]]</f>
        <v/>
      </c>
      <c r="G445" s="4" t="n">
        <v>0</v>
      </c>
      <c r="H445" s="4" t="inlineStr">
        <is>
          <t>Todos</t>
        </is>
      </c>
    </row>
    <row r="446">
      <c r="A446" s="1">
        <f>A445+1</f>
        <v/>
      </c>
      <c r="B446" s="4" t="inlineStr">
        <is>
          <t>Gerador de Sinal 94544449</t>
        </is>
      </c>
      <c r="C446" s="4" t="n">
        <v>1</v>
      </c>
      <c r="D446" s="4">
        <f>SUMIFS(controle!G:G,controle!I:I,Produtos!B446,controle!C:C,"E")</f>
        <v/>
      </c>
      <c r="E446" s="4">
        <f>SUMIFS(controle!G:G,controle!I:I,Produtos!B446,controle!C:C,"S")</f>
        <v/>
      </c>
      <c r="F446" s="4">
        <f>Tabela1[[#This Row],[estoque inicial]]+Tabela1[[#This Row],[entradas]]-Tabela1[[#This Row],[saidas]]</f>
        <v/>
      </c>
      <c r="G446" s="4" t="n">
        <v>0</v>
      </c>
      <c r="H446" s="4" t="inlineStr">
        <is>
          <t>Todos</t>
        </is>
      </c>
    </row>
    <row r="447">
      <c r="A447" s="1">
        <f>A446+1</f>
        <v/>
      </c>
      <c r="B447" s="4" t="inlineStr">
        <is>
          <t>Grampo de fixação</t>
        </is>
      </c>
      <c r="C447" s="4" t="n">
        <v>60</v>
      </c>
      <c r="D447" s="4">
        <f>SUMIFS(controle!G:G,controle!I:I,Produtos!B447,controle!C:C,"E")</f>
        <v/>
      </c>
      <c r="E447" s="4">
        <f>SUMIFS(controle!G:G,controle!I:I,Produtos!B447,controle!C:C,"S")</f>
        <v/>
      </c>
      <c r="F447" s="4">
        <f>Tabela1[[#This Row],[estoque inicial]]+Tabela1[[#This Row],[entradas]]-Tabela1[[#This Row],[saidas]]</f>
        <v/>
      </c>
      <c r="G447" s="4" t="n">
        <v>0</v>
      </c>
      <c r="H447" s="4" t="inlineStr">
        <is>
          <t>Todos</t>
        </is>
      </c>
    </row>
    <row r="448">
      <c r="A448" s="1">
        <f>A447+1</f>
        <v/>
      </c>
      <c r="B448" s="4" t="inlineStr">
        <is>
          <t>Guarnição de Flange do Modulo do Combustivel 2070</t>
        </is>
      </c>
      <c r="C448" s="4" t="n">
        <v>1</v>
      </c>
      <c r="D448" s="4">
        <f>SUMIFS(controle!G:G,controle!I:I,Produtos!B448,controle!C:C,"E")</f>
        <v/>
      </c>
      <c r="E448" s="4">
        <f>SUMIFS(controle!G:G,controle!I:I,Produtos!B448,controle!C:C,"S")</f>
        <v/>
      </c>
      <c r="F448" s="4">
        <f>Tabela1[[#This Row],[estoque inicial]]+Tabela1[[#This Row],[entradas]]-Tabela1[[#This Row],[saidas]]</f>
        <v/>
      </c>
      <c r="G448" s="4" t="n">
        <v>0</v>
      </c>
      <c r="H448" s="4" t="inlineStr">
        <is>
          <t>Todos</t>
        </is>
      </c>
    </row>
    <row r="449">
      <c r="A449" s="1">
        <f>A448+1</f>
        <v/>
      </c>
      <c r="B449" s="4" t="inlineStr">
        <is>
          <t>Haste VW</t>
        </is>
      </c>
      <c r="C449" s="4" t="n">
        <v>1</v>
      </c>
      <c r="D449" s="4">
        <f>SUMIFS(controle!G:G,controle!I:I,Produtos!B449,controle!C:C,"E")</f>
        <v/>
      </c>
      <c r="E449" s="4">
        <f>SUMIFS(controle!G:G,controle!I:I,Produtos!B449,controle!C:C,"S")</f>
        <v/>
      </c>
      <c r="F449" s="4">
        <f>Tabela1[[#This Row],[estoque inicial]]+Tabela1[[#This Row],[entradas]]-Tabela1[[#This Row],[saidas]]</f>
        <v/>
      </c>
      <c r="G449" s="4" t="n">
        <v>0</v>
      </c>
      <c r="H449" s="4" t="inlineStr">
        <is>
          <t>Todos</t>
        </is>
      </c>
    </row>
    <row r="450">
      <c r="A450" s="1">
        <f>A449+1</f>
        <v/>
      </c>
      <c r="B450" s="4" t="inlineStr">
        <is>
          <t>Junta 98AD-9276-AB</t>
        </is>
      </c>
      <c r="C450" s="4" t="n">
        <v>14</v>
      </c>
      <c r="D450" s="4">
        <f>SUMIFS(controle!G:G,controle!I:I,Produtos!B450,controle!C:C,"E")</f>
        <v/>
      </c>
      <c r="E450" s="4">
        <f>SUMIFS(controle!G:G,controle!I:I,Produtos!B450,controle!C:C,"S")</f>
        <v/>
      </c>
      <c r="F450" s="4">
        <f>Tabela1[[#This Row],[estoque inicial]]+Tabela1[[#This Row],[entradas]]-Tabela1[[#This Row],[saidas]]</f>
        <v/>
      </c>
      <c r="G450" s="4" t="n">
        <v>0</v>
      </c>
      <c r="H450" s="4" t="inlineStr">
        <is>
          <t>Todos</t>
        </is>
      </c>
    </row>
    <row r="451">
      <c r="A451" s="1">
        <f>A450+1</f>
        <v/>
      </c>
      <c r="B451" s="4" t="inlineStr">
        <is>
          <t>Junta Borracha Vulcaniz 52145259</t>
        </is>
      </c>
      <c r="C451" s="4" t="n">
        <v>1</v>
      </c>
      <c r="D451" s="4">
        <f>SUMIFS(controle!G:G,controle!I:I,Produtos!B451,controle!C:C,"E")</f>
        <v/>
      </c>
      <c r="E451" s="4">
        <f>SUMIFS(controle!G:G,controle!I:I,Produtos!B451,controle!C:C,"S")</f>
        <v/>
      </c>
      <c r="F451" s="4">
        <f>Tabela1[[#This Row],[estoque inicial]]+Tabela1[[#This Row],[entradas]]-Tabela1[[#This Row],[saidas]]</f>
        <v/>
      </c>
      <c r="G451" s="4" t="n">
        <v>0</v>
      </c>
      <c r="H451" s="4" t="inlineStr">
        <is>
          <t>Todos</t>
        </is>
      </c>
    </row>
    <row r="452">
      <c r="A452" s="1">
        <f>A451+1</f>
        <v/>
      </c>
      <c r="B452" s="4" t="inlineStr">
        <is>
          <t>Junta Borracha Vulcaniz 52154215</t>
        </is>
      </c>
      <c r="C452" s="4" t="n">
        <v>1</v>
      </c>
      <c r="D452" s="4">
        <f>SUMIFS(controle!G:G,controle!I:I,Produtos!B452,controle!C:C,"E")</f>
        <v/>
      </c>
      <c r="E452" s="4">
        <f>SUMIFS(controle!G:G,controle!I:I,Produtos!B452,controle!C:C,"S")</f>
        <v/>
      </c>
      <c r="F452" s="4">
        <f>Tabela1[[#This Row],[estoque inicial]]+Tabela1[[#This Row],[entradas]]-Tabela1[[#This Row],[saidas]]</f>
        <v/>
      </c>
      <c r="G452" s="4" t="n">
        <v>0</v>
      </c>
      <c r="H452" s="4" t="inlineStr">
        <is>
          <t>Todos</t>
        </is>
      </c>
    </row>
    <row r="453">
      <c r="A453" s="1">
        <f>A452+1</f>
        <v/>
      </c>
      <c r="B453" s="4" t="inlineStr">
        <is>
          <t>Junta Cabeçote GM 90409594</t>
        </is>
      </c>
      <c r="C453" s="4" t="n">
        <v>0</v>
      </c>
      <c r="D453" s="4">
        <f>SUMIFS(controle!G:G,controle!I:I,Produtos!B453,controle!C:C,"E")</f>
        <v/>
      </c>
      <c r="E453" s="4">
        <f>SUMIFS(controle!G:G,controle!I:I,Produtos!B453,controle!C:C,"S")</f>
        <v/>
      </c>
      <c r="F453" s="4">
        <f>Tabela1[[#This Row],[estoque inicial]]+Tabela1[[#This Row],[entradas]]-Tabela1[[#This Row],[saidas]]</f>
        <v/>
      </c>
      <c r="G453" s="4" t="n">
        <v>0</v>
      </c>
      <c r="H453" s="4" t="inlineStr">
        <is>
          <t>Todos</t>
        </is>
      </c>
    </row>
    <row r="454">
      <c r="A454" s="1">
        <f>A453+1</f>
        <v/>
      </c>
      <c r="B454" s="4" t="inlineStr">
        <is>
          <t>Junta de Tampa de Valvula Ford 75022</t>
        </is>
      </c>
      <c r="C454" s="4" t="n">
        <v>1</v>
      </c>
      <c r="D454" s="4">
        <f>SUMIFS(controle!G:G,controle!I:I,Produtos!B454,controle!C:C,"E")</f>
        <v/>
      </c>
      <c r="E454" s="4">
        <f>SUMIFS(controle!G:G,controle!I:I,Produtos!B454,controle!C:C,"S")</f>
        <v/>
      </c>
      <c r="F454" s="4">
        <f>Tabela1[[#This Row],[estoque inicial]]+Tabela1[[#This Row],[entradas]]-Tabela1[[#This Row],[saidas]]</f>
        <v/>
      </c>
      <c r="G454" s="4" t="n">
        <v>0</v>
      </c>
      <c r="H454" s="4" t="inlineStr">
        <is>
          <t>Todos</t>
        </is>
      </c>
    </row>
    <row r="455">
      <c r="A455" s="1">
        <f>A454+1</f>
        <v/>
      </c>
      <c r="B455" s="4" t="inlineStr">
        <is>
          <t>junta de vedação gm 24581894</t>
        </is>
      </c>
      <c r="C455" s="4" t="n">
        <v>3</v>
      </c>
      <c r="D455" s="4">
        <f>SUMIFS(controle!G:G,controle!I:I,Produtos!B455,controle!C:C,"E")</f>
        <v/>
      </c>
      <c r="E455" s="4">
        <f>SUMIFS(controle!G:G,controle!I:I,Produtos!B455,controle!C:C,"S")</f>
        <v/>
      </c>
      <c r="F455" s="4">
        <f>Tabela1[[#This Row],[estoque inicial]]+Tabela1[[#This Row],[entradas]]-Tabela1[[#This Row],[saidas]]</f>
        <v/>
      </c>
      <c r="G455" s="4" t="n">
        <v>0</v>
      </c>
      <c r="H455" s="4" t="inlineStr">
        <is>
          <t>Todos</t>
        </is>
      </c>
    </row>
    <row r="456">
      <c r="A456" s="1">
        <f>A455+1</f>
        <v/>
      </c>
      <c r="B456" s="4" t="inlineStr">
        <is>
          <t>Junta Tampa Dif GM90345227</t>
        </is>
      </c>
      <c r="C456" s="4" t="n">
        <v>1</v>
      </c>
      <c r="D456" s="4">
        <f>SUMIFS(controle!G:G,controle!I:I,Produtos!B456,controle!C:C,"E")</f>
        <v/>
      </c>
      <c r="E456" s="4">
        <f>SUMIFS(controle!G:G,controle!I:I,Produtos!B456,controle!C:C,"S")</f>
        <v/>
      </c>
      <c r="F456" s="4">
        <f>Tabela1[[#This Row],[estoque inicial]]+Tabela1[[#This Row],[entradas]]-Tabela1[[#This Row],[saidas]]</f>
        <v/>
      </c>
      <c r="G456" s="4" t="n">
        <v>0</v>
      </c>
      <c r="H456" s="4" t="inlineStr">
        <is>
          <t>Todos</t>
        </is>
      </c>
    </row>
    <row r="457">
      <c r="A457" s="1">
        <f>A456+1</f>
        <v/>
      </c>
      <c r="B457" s="4" t="inlineStr">
        <is>
          <t>Junta Tampa Valvula Motor</t>
        </is>
      </c>
      <c r="C457" s="4" t="n">
        <v>1</v>
      </c>
      <c r="D457" s="4">
        <f>SUMIFS(controle!G:G,controle!I:I,Produtos!B457,controle!C:C,"E")</f>
        <v/>
      </c>
      <c r="E457" s="4">
        <f>SUMIFS(controle!G:G,controle!I:I,Produtos!B457,controle!C:C,"S")</f>
        <v/>
      </c>
      <c r="F457" s="4">
        <f>Tabela1[[#This Row],[estoque inicial]]+Tabela1[[#This Row],[entradas]]-Tabela1[[#This Row],[saidas]]</f>
        <v/>
      </c>
      <c r="G457" s="4" t="n">
        <v>0</v>
      </c>
      <c r="H457" s="4" t="inlineStr">
        <is>
          <t>Todos</t>
        </is>
      </c>
    </row>
    <row r="458">
      <c r="A458" s="1">
        <f>A457+1</f>
        <v/>
      </c>
      <c r="B458" s="4" t="inlineStr">
        <is>
          <t>Junta tomada de agua</t>
        </is>
      </c>
      <c r="C458" s="4" t="n">
        <v>3</v>
      </c>
      <c r="D458" s="4">
        <f>SUMIFS(controle!G:G,controle!I:I,Produtos!B458,controle!C:C,"E")</f>
        <v/>
      </c>
      <c r="E458" s="4">
        <f>SUMIFS(controle!G:G,controle!I:I,Produtos!B458,controle!C:C,"S")</f>
        <v/>
      </c>
      <c r="F458" s="4">
        <f>Tabela1[[#This Row],[estoque inicial]]+Tabela1[[#This Row],[entradas]]-Tabela1[[#This Row],[saidas]]</f>
        <v/>
      </c>
      <c r="G458" s="4" t="n">
        <v>0</v>
      </c>
      <c r="H458" s="4" t="inlineStr">
        <is>
          <t>Todos</t>
        </is>
      </c>
    </row>
    <row r="459">
      <c r="A459" s="1">
        <f>A458+1</f>
        <v/>
      </c>
      <c r="B459" s="4" t="inlineStr">
        <is>
          <t xml:space="preserve">kit amortecedor </t>
        </is>
      </c>
      <c r="C459" s="4" t="n">
        <v>3</v>
      </c>
      <c r="D459" s="4">
        <f>SUMIFS(controle!G:G,controle!I:I,Produtos!B459,controle!C:C,"E")</f>
        <v/>
      </c>
      <c r="E459" s="4">
        <f>SUMIFS(controle!G:G,controle!I:I,Produtos!B459,controle!C:C,"S")</f>
        <v/>
      </c>
      <c r="F459" s="4">
        <f>Tabela1[[#This Row],[estoque inicial]]+Tabela1[[#This Row],[entradas]]-Tabela1[[#This Row],[saidas]]</f>
        <v/>
      </c>
      <c r="G459" s="4" t="n">
        <v>0</v>
      </c>
      <c r="H459" s="4" t="inlineStr">
        <is>
          <t>Todos</t>
        </is>
      </c>
    </row>
    <row r="460">
      <c r="A460" s="1">
        <f>A459+1</f>
        <v/>
      </c>
      <c r="B460" s="4" t="inlineStr">
        <is>
          <t>Kit Borracha Fire Evo 40112KD</t>
        </is>
      </c>
      <c r="C460" s="4" t="n">
        <v>1</v>
      </c>
      <c r="D460" s="4">
        <f>SUMIFS(controle!G:G,controle!I:I,Produtos!B460,controle!C:C,"E")</f>
        <v/>
      </c>
      <c r="E460" s="4">
        <f>SUMIFS(controle!G:G,controle!I:I,Produtos!B460,controle!C:C,"S")</f>
        <v/>
      </c>
      <c r="F460" s="4">
        <f>Tabela1[[#This Row],[estoque inicial]]+Tabela1[[#This Row],[entradas]]-Tabela1[[#This Row],[saidas]]</f>
        <v/>
      </c>
      <c r="G460" s="4" t="n">
        <v>0</v>
      </c>
      <c r="H460" s="4" t="inlineStr">
        <is>
          <t>Todos</t>
        </is>
      </c>
    </row>
    <row r="461">
      <c r="A461" s="1">
        <f>A460+1</f>
        <v/>
      </c>
      <c r="B461" s="4" t="inlineStr">
        <is>
          <t>Kit Conjuto engate rapido</t>
        </is>
      </c>
      <c r="C461" s="4" t="n">
        <v>1</v>
      </c>
      <c r="D461" s="4">
        <f>SUMIFS(controle!G:G,controle!I:I,Produtos!B461,controle!C:C,"E")</f>
        <v/>
      </c>
      <c r="E461" s="4">
        <f>SUMIFS(controle!G:G,controle!I:I,Produtos!B461,controle!C:C,"S")</f>
        <v/>
      </c>
      <c r="F461" s="4">
        <f>Tabela1[[#This Row],[estoque inicial]]+Tabela1[[#This Row],[entradas]]-Tabela1[[#This Row],[saidas]]</f>
        <v/>
      </c>
      <c r="G461" s="4" t="n">
        <v>0</v>
      </c>
      <c r="H461" s="4" t="inlineStr">
        <is>
          <t>Todos</t>
        </is>
      </c>
    </row>
    <row r="462">
      <c r="A462" s="1">
        <f>A461+1</f>
        <v/>
      </c>
      <c r="B462" s="4" t="inlineStr">
        <is>
          <t xml:space="preserve">KIT DE REPARO PARA JUNTAS HOMOCINETICAS </t>
        </is>
      </c>
      <c r="C462" s="4" t="n">
        <v>15</v>
      </c>
      <c r="D462" s="4">
        <f>SUMIFS(controle!G:G,controle!I:I,Produtos!B462,controle!C:C,"E")</f>
        <v/>
      </c>
      <c r="E462" s="4">
        <f>SUMIFS(controle!G:G,controle!I:I,Produtos!B462,controle!C:C,"S")</f>
        <v/>
      </c>
      <c r="F462" s="4">
        <f>Tabela1[[#This Row],[estoque inicial]]+Tabela1[[#This Row],[entradas]]-Tabela1[[#This Row],[saidas]]</f>
        <v/>
      </c>
      <c r="G462" s="4" t="n">
        <v>0</v>
      </c>
      <c r="H462" s="4" t="inlineStr">
        <is>
          <t>Todos</t>
        </is>
      </c>
    </row>
    <row r="463">
      <c r="A463" s="1">
        <f>A462+1</f>
        <v/>
      </c>
      <c r="B463" s="4" t="inlineStr">
        <is>
          <t>Kit Para Bico Injetor 2314</t>
        </is>
      </c>
      <c r="C463" s="4" t="n">
        <v>2</v>
      </c>
      <c r="D463" s="4">
        <f>SUMIFS(controle!G:G,controle!I:I,Produtos!B463,controle!C:C,"E")</f>
        <v/>
      </c>
      <c r="E463" s="4">
        <f>SUMIFS(controle!G:G,controle!I:I,Produtos!B463,controle!C:C,"S")</f>
        <v/>
      </c>
      <c r="F463" s="4">
        <f>Tabela1[[#This Row],[estoque inicial]]+Tabela1[[#This Row],[entradas]]-Tabela1[[#This Row],[saidas]]</f>
        <v/>
      </c>
      <c r="G463" s="4" t="n">
        <v>0</v>
      </c>
      <c r="H463" s="4" t="inlineStr">
        <is>
          <t>Todos</t>
        </is>
      </c>
    </row>
    <row r="464">
      <c r="A464" s="1">
        <f>A463+1</f>
        <v/>
      </c>
      <c r="B464" s="4" t="inlineStr">
        <is>
          <t>Kit Para Bico Injetor 2317</t>
        </is>
      </c>
      <c r="C464" s="4" t="n">
        <v>1</v>
      </c>
      <c r="D464" s="4">
        <f>SUMIFS(controle!G:G,controle!I:I,Produtos!B464,controle!C:C,"E")</f>
        <v/>
      </c>
      <c r="E464" s="4">
        <f>SUMIFS(controle!G:G,controle!I:I,Produtos!B464,controle!C:C,"S")</f>
        <v/>
      </c>
      <c r="F464" s="4">
        <f>Tabela1[[#This Row],[estoque inicial]]+Tabela1[[#This Row],[entradas]]-Tabela1[[#This Row],[saidas]]</f>
        <v/>
      </c>
      <c r="G464" s="4" t="n">
        <v>0</v>
      </c>
      <c r="H464" s="4" t="inlineStr">
        <is>
          <t>Todos</t>
        </is>
      </c>
    </row>
    <row r="465">
      <c r="A465" s="1">
        <f>A464+1</f>
        <v/>
      </c>
      <c r="B465" s="4" t="inlineStr">
        <is>
          <t>Kit Para Bico Injetor 2322</t>
        </is>
      </c>
      <c r="C465" s="4" t="n">
        <v>1</v>
      </c>
      <c r="D465" s="4">
        <f>SUMIFS(controle!G:G,controle!I:I,Produtos!B465,controle!C:C,"E")</f>
        <v/>
      </c>
      <c r="E465" s="4">
        <f>SUMIFS(controle!G:G,controle!I:I,Produtos!B465,controle!C:C,"S")</f>
        <v/>
      </c>
      <c r="F465" s="4">
        <f>Tabela1[[#This Row],[estoque inicial]]+Tabela1[[#This Row],[entradas]]-Tabela1[[#This Row],[saidas]]</f>
        <v/>
      </c>
      <c r="G465" s="4" t="n">
        <v>0</v>
      </c>
      <c r="H465" s="4" t="inlineStr">
        <is>
          <t>Todos</t>
        </is>
      </c>
    </row>
    <row r="466">
      <c r="A466" s="1">
        <f>A465+1</f>
        <v/>
      </c>
      <c r="B466" s="4" t="inlineStr">
        <is>
          <t>Kit Para Bico Injetor 2339</t>
        </is>
      </c>
      <c r="C466" s="4" t="n">
        <v>2</v>
      </c>
      <c r="D466" s="4">
        <f>SUMIFS(controle!G:G,controle!I:I,Produtos!B466,controle!C:C,"E")</f>
        <v/>
      </c>
      <c r="E466" s="4">
        <f>SUMIFS(controle!G:G,controle!I:I,Produtos!B466,controle!C:C,"S")</f>
        <v/>
      </c>
      <c r="F466" s="4">
        <f>Tabela1[[#This Row],[estoque inicial]]+Tabela1[[#This Row],[entradas]]-Tabela1[[#This Row],[saidas]]</f>
        <v/>
      </c>
      <c r="G466" s="4" t="n">
        <v>0</v>
      </c>
      <c r="H466" s="4" t="inlineStr">
        <is>
          <t>Todos</t>
        </is>
      </c>
    </row>
    <row r="467">
      <c r="A467" s="1">
        <f>A466+1</f>
        <v/>
      </c>
      <c r="B467" s="4" t="inlineStr">
        <is>
          <t>Mangueira 23330</t>
        </is>
      </c>
      <c r="C467" s="4" t="n">
        <v>1</v>
      </c>
      <c r="D467" s="4">
        <f>SUMIFS(controle!G:G,controle!I:I,Produtos!B467,controle!C:C,"E")</f>
        <v/>
      </c>
      <c r="E467" s="4">
        <f>SUMIFS(controle!G:G,controle!I:I,Produtos!B467,controle!C:C,"S")</f>
        <v/>
      </c>
      <c r="F467" s="4">
        <f>Tabela1[[#This Row],[estoque inicial]]+Tabela1[[#This Row],[entradas]]-Tabela1[[#This Row],[saidas]]</f>
        <v/>
      </c>
      <c r="G467" s="4" t="n">
        <v>0</v>
      </c>
      <c r="H467" s="4" t="inlineStr">
        <is>
          <t>Todos</t>
        </is>
      </c>
    </row>
    <row r="468">
      <c r="A468" s="1">
        <f>A467+1</f>
        <v/>
      </c>
      <c r="B468" s="4" t="inlineStr">
        <is>
          <t>Mangueira de Vacuo VW</t>
        </is>
      </c>
      <c r="C468" s="4" t="n">
        <v>1</v>
      </c>
      <c r="D468" s="4">
        <f>SUMIFS(controle!G:G,controle!I:I,Produtos!B468,controle!C:C,"E")</f>
        <v/>
      </c>
      <c r="E468" s="4">
        <f>SUMIFS(controle!G:G,controle!I:I,Produtos!B468,controle!C:C,"S")</f>
        <v/>
      </c>
      <c r="F468" s="4">
        <f>Tabela1[[#This Row],[estoque inicial]]+Tabela1[[#This Row],[entradas]]-Tabela1[[#This Row],[saidas]]</f>
        <v/>
      </c>
      <c r="G468" s="4" t="n">
        <v>0</v>
      </c>
      <c r="H468" s="4" t="inlineStr">
        <is>
          <t>Todos</t>
        </is>
      </c>
    </row>
    <row r="469">
      <c r="A469" s="1">
        <f>A468+1</f>
        <v/>
      </c>
      <c r="B469" s="4" t="inlineStr">
        <is>
          <t>oleo 15w40 menzoil</t>
        </is>
      </c>
      <c r="C469" s="4" t="n">
        <v>11</v>
      </c>
      <c r="D469" s="4">
        <f>SUMIFS(controle!G:G,controle!I:I,Produtos!B469,controle!C:C,"E")</f>
        <v/>
      </c>
      <c r="E469" s="4">
        <f>SUMIFS(controle!G:G,controle!I:I,Produtos!B469,controle!C:C,"S")</f>
        <v/>
      </c>
      <c r="F469" s="4">
        <f>Tabela1[[#This Row],[estoque inicial]]+Tabela1[[#This Row],[entradas]]-Tabela1[[#This Row],[saidas]]</f>
        <v/>
      </c>
      <c r="G469" s="4" t="n">
        <v>0</v>
      </c>
      <c r="H469" s="4" t="inlineStr">
        <is>
          <t>Todos</t>
        </is>
      </c>
    </row>
    <row r="470">
      <c r="A470" s="1">
        <f>A469+1</f>
        <v/>
      </c>
      <c r="B470" s="4" t="inlineStr">
        <is>
          <t>Óleo ACDelco Semisintético SAE 5W3O API SN</t>
        </is>
      </c>
      <c r="C470" s="4" t="n">
        <v>11</v>
      </c>
      <c r="D470" s="4">
        <f>SUMIFS(controle!G:G,controle!I:I,Produtos!B470,controle!C:C,"E")</f>
        <v/>
      </c>
      <c r="E470" s="4">
        <f>SUMIFS(controle!G:G,controle!I:I,Produtos!B470,controle!C:C,"S")</f>
        <v/>
      </c>
      <c r="F470" s="4">
        <f>Tabela1[[#This Row],[estoque inicial]]+Tabela1[[#This Row],[entradas]]-Tabela1[[#This Row],[saidas]]</f>
        <v/>
      </c>
      <c r="G470" s="4" t="n">
        <v>0</v>
      </c>
      <c r="H470" s="4" t="inlineStr">
        <is>
          <t>Óleo</t>
        </is>
      </c>
    </row>
    <row r="471">
      <c r="A471" s="1">
        <f>A470+1</f>
        <v/>
      </c>
      <c r="B471" s="4" t="inlineStr">
        <is>
          <t>Óleo ACDelco Sintético 0W20 API SN</t>
        </is>
      </c>
      <c r="C471" s="4">
        <f>24+17</f>
        <v/>
      </c>
      <c r="D471" s="4">
        <f>SUMIFS(controle!G:G,controle!I:I,Produtos!B471,controle!C:C,"E")</f>
        <v/>
      </c>
      <c r="E471" s="4">
        <f>SUMIFS(controle!G:G,controle!I:I,Produtos!B471,controle!C:C,"S")</f>
        <v/>
      </c>
      <c r="F471" s="4">
        <f>Tabela1[[#This Row],[estoque inicial]]+Tabela1[[#This Row],[entradas]]-Tabela1[[#This Row],[saidas]]</f>
        <v/>
      </c>
      <c r="G471" s="4" t="n">
        <v>0</v>
      </c>
      <c r="H471" s="4" t="inlineStr">
        <is>
          <t>Óleo</t>
        </is>
      </c>
    </row>
    <row r="472">
      <c r="A472" s="1">
        <f>A471+1</f>
        <v/>
      </c>
      <c r="B472" s="4" t="inlineStr">
        <is>
          <t>Óleo ACDelco Sintético 5W30 API SN</t>
        </is>
      </c>
      <c r="C472" s="4">
        <f>24+24</f>
        <v/>
      </c>
      <c r="D472" s="4">
        <f>SUMIFS(controle!G:G,controle!I:I,Produtos!B472,controle!C:C,"E")</f>
        <v/>
      </c>
      <c r="E472" s="4">
        <f>SUMIFS(controle!G:G,controle!I:I,Produtos!B472,controle!C:C,"S")</f>
        <v/>
      </c>
      <c r="F472" s="4">
        <f>Tabela1[[#This Row],[estoque inicial]]+Tabela1[[#This Row],[entradas]]-Tabela1[[#This Row],[saidas]]</f>
        <v/>
      </c>
      <c r="G472" s="4" t="n">
        <v>0</v>
      </c>
      <c r="H472" s="4" t="inlineStr">
        <is>
          <t>Óleo</t>
        </is>
      </c>
    </row>
    <row r="473">
      <c r="A473" s="1">
        <f>A472+1</f>
        <v/>
      </c>
      <c r="B473" s="4" t="inlineStr">
        <is>
          <t>Óleo Classic Line Sintético 5W30</t>
        </is>
      </c>
      <c r="C473" s="4" t="n">
        <v>6</v>
      </c>
      <c r="D473" s="4">
        <f>SUMIFS(controle!G:G,controle!I:I,Produtos!B473,controle!C:C,"E")</f>
        <v/>
      </c>
      <c r="E473" s="4">
        <f>SUMIFS(controle!G:G,controle!I:I,Produtos!B473,controle!C:C,"S")</f>
        <v/>
      </c>
      <c r="F473" s="4">
        <f>Tabela1[[#This Row],[estoque inicial]]+Tabela1[[#This Row],[entradas]]-Tabela1[[#This Row],[saidas]]</f>
        <v/>
      </c>
      <c r="G473" s="4" t="n">
        <v>0</v>
      </c>
      <c r="H473" s="4" t="inlineStr">
        <is>
          <t>Óleo</t>
        </is>
      </c>
    </row>
    <row r="474">
      <c r="A474" s="1">
        <f>A473+1</f>
        <v/>
      </c>
      <c r="B474" s="4" t="inlineStr">
        <is>
          <t xml:space="preserve">Óleo de Motor 0W30 Total Quartz </t>
        </is>
      </c>
      <c r="C474" s="4" t="n">
        <v>4</v>
      </c>
      <c r="D474" s="4">
        <f>SUMIFS(controle!G:G,controle!I:I,Produtos!B474,controle!C:C,"E")</f>
        <v/>
      </c>
      <c r="E474" s="4">
        <f>SUMIFS(controle!G:G,controle!I:I,Produtos!B474,controle!C:C,"S")</f>
        <v/>
      </c>
      <c r="F474" s="4">
        <f>Tabela1[[#This Row],[estoque inicial]]+Tabela1[[#This Row],[entradas]]-Tabela1[[#This Row],[saidas]]</f>
        <v/>
      </c>
      <c r="G474" s="4" t="n">
        <v>0</v>
      </c>
      <c r="H474" s="4" t="inlineStr">
        <is>
          <t>Óleo</t>
        </is>
      </c>
    </row>
    <row r="475">
      <c r="A475" s="1">
        <f>A474+1</f>
        <v/>
      </c>
      <c r="B475" s="4" t="inlineStr">
        <is>
          <t>ÓLEO LUBRIFICANTE SEMISSINTÉTICO 15W40 API SN CLASSIC LINE</t>
        </is>
      </c>
      <c r="C475" s="4" t="n">
        <v>1</v>
      </c>
      <c r="D475" s="4">
        <f>SUMIFS(controle!G:G,controle!I:I,Produtos!B475,controle!C:C,"E")</f>
        <v/>
      </c>
      <c r="E475" s="4">
        <f>SUMIFS(controle!G:G,controle!I:I,Produtos!B475,controle!C:C,"S")</f>
        <v/>
      </c>
      <c r="F475" s="4">
        <f>Tabela1[[#This Row],[estoque inicial]]+Tabela1[[#This Row],[entradas]]-Tabela1[[#This Row],[saidas]]</f>
        <v/>
      </c>
      <c r="G475" s="4" t="n">
        <v>0</v>
      </c>
      <c r="H475" s="4" t="inlineStr">
        <is>
          <t>Óleo</t>
        </is>
      </c>
    </row>
    <row r="476">
      <c r="A476" s="1">
        <f>A475+1</f>
        <v/>
      </c>
      <c r="B476" s="4" t="inlineStr">
        <is>
          <t>ÓLEO MAXON 5W30 HITEC DIESEL SINTÉTICO</t>
        </is>
      </c>
      <c r="C476" s="4" t="n">
        <v>21</v>
      </c>
      <c r="D476" s="4">
        <f>SUMIFS(controle!G:G,controle!I:I,Produtos!B476,controle!C:C,"E")</f>
        <v/>
      </c>
      <c r="E476" s="4">
        <f>SUMIFS(controle!G:G,controle!I:I,Produtos!B476,controle!C:C,"S")</f>
        <v/>
      </c>
      <c r="F476" s="4">
        <f>Tabela1[[#This Row],[estoque inicial]]+Tabela1[[#This Row],[entradas]]-Tabela1[[#This Row],[saidas]]</f>
        <v/>
      </c>
      <c r="G476" s="4" t="n">
        <v>0</v>
      </c>
      <c r="H476" s="4" t="inlineStr">
        <is>
          <t>Óleo</t>
        </is>
      </c>
    </row>
    <row r="477">
      <c r="A477" s="1">
        <f>A476+1</f>
        <v/>
      </c>
      <c r="B477" s="4" t="inlineStr">
        <is>
          <t>òleo para motor maxon 10w40</t>
        </is>
      </c>
      <c r="C477" s="4">
        <f>24+22</f>
        <v/>
      </c>
      <c r="D477" s="4">
        <f>SUMIFS(controle!G:G,controle!I:I,Produtos!B477,controle!C:C,"E")</f>
        <v/>
      </c>
      <c r="E477" s="4">
        <f>SUMIFS(controle!G:G,controle!I:I,Produtos!B477,controle!C:C,"S")</f>
        <v/>
      </c>
      <c r="F477" s="4">
        <f>Tabela1[[#This Row],[estoque inicial]]+Tabela1[[#This Row],[entradas]]-Tabela1[[#This Row],[saidas]]</f>
        <v/>
      </c>
      <c r="G477" s="4" t="n">
        <v>0</v>
      </c>
      <c r="H477" s="4" t="inlineStr">
        <is>
          <t>Todos</t>
        </is>
      </c>
    </row>
    <row r="478">
      <c r="A478" s="1">
        <f>A477+1</f>
        <v/>
      </c>
      <c r="B478" s="4" t="inlineStr">
        <is>
          <t>Óleo Para Motor Maxon 5W40 Sintético</t>
        </is>
      </c>
      <c r="C478" s="4" t="n">
        <v>12</v>
      </c>
      <c r="D478" s="4">
        <f>SUMIFS(controle!G:G,controle!I:I,Produtos!B478,controle!C:C,"E")</f>
        <v/>
      </c>
      <c r="E478" s="4">
        <f>SUMIFS(controle!G:G,controle!I:I,Produtos!B478,controle!C:C,"S")</f>
        <v/>
      </c>
      <c r="F478" s="4">
        <f>Tabela1[[#This Row],[estoque inicial]]+Tabela1[[#This Row],[entradas]]-Tabela1[[#This Row],[saidas]]</f>
        <v/>
      </c>
      <c r="G478" s="4" t="n">
        <v>0</v>
      </c>
      <c r="H478" s="4" t="inlineStr">
        <is>
          <t>Todos</t>
        </is>
      </c>
    </row>
    <row r="479">
      <c r="A479" s="1">
        <f>A478+1</f>
        <v/>
      </c>
      <c r="B479" s="4" t="inlineStr">
        <is>
          <t>Óleo Para Motor Maxon Mineral 20W50 API SL</t>
        </is>
      </c>
      <c r="C479" s="4" t="n">
        <v>10</v>
      </c>
      <c r="D479" s="4">
        <f>SUMIFS(controle!G:G,controle!I:I,Produtos!B479,controle!C:C,"E")</f>
        <v/>
      </c>
      <c r="E479" s="4">
        <f>SUMIFS(controle!G:G,controle!I:I,Produtos!B479,controle!C:C,"S")</f>
        <v/>
      </c>
      <c r="F479" s="4">
        <f>Tabela1[[#This Row],[estoque inicial]]+Tabela1[[#This Row],[entradas]]-Tabela1[[#This Row],[saidas]]</f>
        <v/>
      </c>
      <c r="G479" s="4" t="n">
        <v>0</v>
      </c>
      <c r="H479" s="4" t="inlineStr">
        <is>
          <t>Todos</t>
        </is>
      </c>
    </row>
    <row r="480">
      <c r="A480" s="1">
        <f>A479+1</f>
        <v/>
      </c>
      <c r="B480" s="4" t="inlineStr">
        <is>
          <t>Óleo Para Sistemas Pneumáticos ARC-C10</t>
        </is>
      </c>
      <c r="C480" s="4" t="n">
        <v>1</v>
      </c>
      <c r="D480" s="4">
        <f>SUMIFS(controle!G:G,controle!I:I,Produtos!B480,controle!C:C,"E")</f>
        <v/>
      </c>
      <c r="E480" s="4">
        <f>SUMIFS(controle!G:G,controle!I:I,Produtos!B480,controle!C:C,"S")</f>
        <v/>
      </c>
      <c r="F480" s="4">
        <f>Tabela1[[#This Row],[estoque inicial]]+Tabela1[[#This Row],[entradas]]-Tabela1[[#This Row],[saidas]]</f>
        <v/>
      </c>
      <c r="G480" s="4" t="n">
        <v>0</v>
      </c>
      <c r="H480" s="4" t="inlineStr">
        <is>
          <t>Todos</t>
        </is>
      </c>
    </row>
    <row r="481">
      <c r="A481" s="1">
        <f>A480+1</f>
        <v/>
      </c>
      <c r="B481" s="4" t="inlineStr">
        <is>
          <t>ÓLEO PETRONAS SELENIA SAE 5W30 API SN PLUS</t>
        </is>
      </c>
      <c r="C481" s="4">
        <f>17</f>
        <v/>
      </c>
      <c r="D481" s="4">
        <f>SUMIFS(controle!G:G,controle!I:I,Produtos!B481,controle!C:C,"E")</f>
        <v/>
      </c>
      <c r="E481" s="4">
        <f>SUMIFS(controle!G:G,controle!I:I,Produtos!B481,controle!C:C,"S")</f>
        <v/>
      </c>
      <c r="F481" s="4">
        <f>Tabela1[[#This Row],[estoque inicial]]+Tabela1[[#This Row],[entradas]]-Tabela1[[#This Row],[saidas]]</f>
        <v/>
      </c>
      <c r="G481" s="4" t="n">
        <v>0</v>
      </c>
      <c r="H481" s="4" t="inlineStr">
        <is>
          <t>Óleo</t>
        </is>
      </c>
    </row>
    <row r="482">
      <c r="A482" s="1">
        <f>A481+1</f>
        <v/>
      </c>
      <c r="B482" s="4" t="inlineStr">
        <is>
          <t>ÓLEO PETRONAS SYNTIUM 0W20 7000 HYBRID</t>
        </is>
      </c>
      <c r="C482" s="4" t="n">
        <v>26</v>
      </c>
      <c r="D482" s="4">
        <f>SUMIFS(controle!G:G,controle!I:I,Produtos!B482,controle!C:C,"E")</f>
        <v/>
      </c>
      <c r="E482" s="4">
        <f>SUMIFS(controle!G:G,controle!I:I,Produtos!B482,controle!C:C,"S")</f>
        <v/>
      </c>
      <c r="F482" s="4">
        <f>Tabela1[[#This Row],[estoque inicial]]+Tabela1[[#This Row],[entradas]]-Tabela1[[#This Row],[saidas]]</f>
        <v/>
      </c>
      <c r="G482" s="4" t="n">
        <v>0</v>
      </c>
      <c r="H482" s="4" t="inlineStr">
        <is>
          <t>Óleo</t>
        </is>
      </c>
    </row>
    <row r="483">
      <c r="A483" s="1">
        <f>A482+1</f>
        <v/>
      </c>
      <c r="B483" s="4" t="inlineStr">
        <is>
          <t>ÓLEO PETRONAS SYNTIUM 3000XS SP 5W30 SINTÉTICO</t>
        </is>
      </c>
      <c r="C483" s="4" t="n">
        <v>11</v>
      </c>
      <c r="D483" s="4">
        <f>SUMIFS(controle!G:G,controle!I:I,Produtos!B483,controle!C:C,"E")</f>
        <v/>
      </c>
      <c r="E483" s="4">
        <f>SUMIFS(controle!G:G,controle!I:I,Produtos!B483,controle!C:C,"S")</f>
        <v/>
      </c>
      <c r="F483" s="4">
        <f>Tabela1[[#This Row],[estoque inicial]]+Tabela1[[#This Row],[entradas]]-Tabela1[[#This Row],[saidas]]</f>
        <v/>
      </c>
      <c r="G483" s="4" t="n">
        <v>0</v>
      </c>
      <c r="H483" s="4" t="inlineStr">
        <is>
          <t>Óleo</t>
        </is>
      </c>
    </row>
    <row r="484">
      <c r="A484" s="1">
        <f>A483+1</f>
        <v/>
      </c>
      <c r="B484" s="4" t="inlineStr">
        <is>
          <t>Parafuso de Cabagem</t>
        </is>
      </c>
      <c r="C484" s="4" t="n">
        <v>4</v>
      </c>
      <c r="D484" s="4">
        <f>SUMIFS(controle!G:G,controle!I:I,Produtos!B484,controle!C:C,"E")</f>
        <v/>
      </c>
      <c r="E484" s="4">
        <f>SUMIFS(controle!G:G,controle!I:I,Produtos!B484,controle!C:C,"S")</f>
        <v/>
      </c>
      <c r="F484" s="4">
        <f>Tabela1[[#This Row],[estoque inicial]]+Tabela1[[#This Row],[entradas]]-Tabela1[[#This Row],[saidas]]</f>
        <v/>
      </c>
      <c r="G484" s="4" t="n">
        <v>0</v>
      </c>
      <c r="H484" s="4" t="inlineStr">
        <is>
          <t>Todos</t>
        </is>
      </c>
    </row>
    <row r="485">
      <c r="A485" s="1">
        <f>A484+1</f>
        <v/>
      </c>
      <c r="B485" s="4" t="inlineStr">
        <is>
          <t>Parafuso de Roda</t>
        </is>
      </c>
      <c r="C485" s="4" t="n">
        <v>9</v>
      </c>
      <c r="D485" s="4">
        <f>SUMIFS(controle!G:G,controle!I:I,Produtos!B485,controle!C:C,"E")</f>
        <v/>
      </c>
      <c r="E485" s="4">
        <f>SUMIFS(controle!G:G,controle!I:I,Produtos!B485,controle!C:C,"S")</f>
        <v/>
      </c>
      <c r="F485" s="4">
        <f>Tabela1[[#This Row],[estoque inicial]]+Tabela1[[#This Row],[entradas]]-Tabela1[[#This Row],[saidas]]</f>
        <v/>
      </c>
      <c r="G485" s="4" t="n">
        <v>0</v>
      </c>
      <c r="H485" s="4" t="inlineStr">
        <is>
          <t>Todos</t>
        </is>
      </c>
    </row>
    <row r="486">
      <c r="A486" s="1">
        <f>A485+1</f>
        <v/>
      </c>
      <c r="B486" s="4" t="inlineStr">
        <is>
          <t>Parafuso Diversos</t>
        </is>
      </c>
      <c r="C486" s="4">
        <f>4+20</f>
        <v/>
      </c>
      <c r="D486" s="4">
        <f>SUMIFS(controle!G:G,controle!I:I,Produtos!B486,controle!C:C,"E")</f>
        <v/>
      </c>
      <c r="E486" s="4">
        <f>SUMIFS(controle!G:G,controle!I:I,Produtos!B486,controle!C:C,"S")</f>
        <v/>
      </c>
      <c r="F486" s="4">
        <f>Tabela1[[#This Row],[estoque inicial]]+Tabela1[[#This Row],[entradas]]-Tabela1[[#This Row],[saidas]]</f>
        <v/>
      </c>
      <c r="G486" s="4" t="n">
        <v>0</v>
      </c>
      <c r="H486" s="4" t="inlineStr">
        <is>
          <t>Todos</t>
        </is>
      </c>
    </row>
    <row r="487">
      <c r="A487" s="1">
        <f>A486+1</f>
        <v/>
      </c>
      <c r="B487" s="4" t="inlineStr">
        <is>
          <t>Pastilha de Freio N-1168</t>
        </is>
      </c>
      <c r="C487" s="4" t="n">
        <v>1</v>
      </c>
      <c r="D487" s="4">
        <f>SUMIFS(controle!G:G,controle!I:I,Produtos!B487,controle!C:C,"E")</f>
        <v/>
      </c>
      <c r="E487" s="4">
        <f>SUMIFS(controle!G:G,controle!I:I,Produtos!B487,controle!C:C,"S")</f>
        <v/>
      </c>
      <c r="F487" s="4">
        <f>Tabela1[[#This Row],[estoque inicial]]+Tabela1[[#This Row],[entradas]]-Tabela1[[#This Row],[saidas]]</f>
        <v/>
      </c>
      <c r="G487" s="4" t="n">
        <v>0</v>
      </c>
      <c r="H487" s="4" t="inlineStr">
        <is>
          <t>Todos</t>
        </is>
      </c>
    </row>
    <row r="488">
      <c r="A488" s="1">
        <f>A487+1</f>
        <v/>
      </c>
      <c r="B488" s="4" t="inlineStr">
        <is>
          <t>Pastilha de Freio N-1247</t>
        </is>
      </c>
      <c r="C488" s="4" t="n">
        <v>1</v>
      </c>
      <c r="D488" s="4">
        <f>SUMIFS(controle!G:G,controle!I:I,Produtos!B488,controle!C:C,"E")</f>
        <v/>
      </c>
      <c r="E488" s="4">
        <f>SUMIFS(controle!G:G,controle!I:I,Produtos!B488,controle!C:C,"S")</f>
        <v/>
      </c>
      <c r="F488" s="4">
        <f>Tabela1[[#This Row],[estoque inicial]]+Tabela1[[#This Row],[entradas]]-Tabela1[[#This Row],[saidas]]</f>
        <v/>
      </c>
      <c r="G488" s="4" t="n">
        <v>0</v>
      </c>
      <c r="H488" s="4" t="inlineStr">
        <is>
          <t>Todos</t>
        </is>
      </c>
    </row>
    <row r="489">
      <c r="A489" s="1">
        <f>A488+1</f>
        <v/>
      </c>
      <c r="B489" s="4" t="inlineStr">
        <is>
          <t>Pastilha de Freio N-1465</t>
        </is>
      </c>
      <c r="C489" s="4" t="n">
        <v>1</v>
      </c>
      <c r="D489" s="4">
        <f>SUMIFS(controle!G:G,controle!I:I,Produtos!B489,controle!C:C,"E")</f>
        <v/>
      </c>
      <c r="E489" s="4">
        <f>SUMIFS(controle!G:G,controle!I:I,Produtos!B489,controle!C:C,"S")</f>
        <v/>
      </c>
      <c r="F489" s="4">
        <f>Tabela1[[#This Row],[estoque inicial]]+Tabela1[[#This Row],[entradas]]-Tabela1[[#This Row],[saidas]]</f>
        <v/>
      </c>
      <c r="G489" s="4" t="n">
        <v>0</v>
      </c>
      <c r="H489" s="4" t="inlineStr">
        <is>
          <t>Todos</t>
        </is>
      </c>
    </row>
    <row r="490">
      <c r="A490" s="1">
        <f>A489+1</f>
        <v/>
      </c>
      <c r="B490" s="4" t="inlineStr">
        <is>
          <t>Pastilha de Freio N-1483</t>
        </is>
      </c>
      <c r="C490" s="4" t="n">
        <v>1</v>
      </c>
      <c r="D490" s="4">
        <f>SUMIFS(controle!G:G,controle!I:I,Produtos!B490,controle!C:C,"E")</f>
        <v/>
      </c>
      <c r="E490" s="4">
        <f>SUMIFS(controle!G:G,controle!I:I,Produtos!B490,controle!C:C,"S")</f>
        <v/>
      </c>
      <c r="F490" s="4">
        <f>Tabela1[[#This Row],[estoque inicial]]+Tabela1[[#This Row],[entradas]]-Tabela1[[#This Row],[saidas]]</f>
        <v/>
      </c>
      <c r="G490" s="4" t="n">
        <v>0</v>
      </c>
      <c r="H490" s="4" t="inlineStr">
        <is>
          <t>Todos</t>
        </is>
      </c>
    </row>
    <row r="491">
      <c r="A491" s="1">
        <f>A490+1</f>
        <v/>
      </c>
      <c r="B491" s="4" t="inlineStr">
        <is>
          <t>Reparo Terminal</t>
        </is>
      </c>
      <c r="C491" s="4" t="n">
        <v>4</v>
      </c>
      <c r="D491" s="4">
        <f>SUMIFS(controle!G:G,controle!I:I,Produtos!B491,controle!C:C,"E")</f>
        <v/>
      </c>
      <c r="E491" s="4">
        <f>SUMIFS(controle!G:G,controle!I:I,Produtos!B491,controle!C:C,"S")</f>
        <v/>
      </c>
      <c r="F491" s="4">
        <f>Tabela1[[#This Row],[estoque inicial]]+Tabela1[[#This Row],[entradas]]-Tabela1[[#This Row],[saidas]]</f>
        <v/>
      </c>
      <c r="G491" s="4" t="n">
        <v>0</v>
      </c>
      <c r="H491" s="4" t="inlineStr">
        <is>
          <t>Todos</t>
        </is>
      </c>
    </row>
    <row r="492">
      <c r="A492" s="1">
        <f>A491+1</f>
        <v/>
      </c>
      <c r="B492" s="4" t="inlineStr">
        <is>
          <t>Reservatorio Fiat</t>
        </is>
      </c>
      <c r="C492" s="4" t="n">
        <v>1</v>
      </c>
      <c r="D492" s="4">
        <f>SUMIFS(controle!G:G,controle!I:I,Produtos!B492,controle!C:C,"E")</f>
        <v/>
      </c>
      <c r="E492" s="4">
        <f>SUMIFS(controle!G:G,controle!I:I,Produtos!B492,controle!C:C,"S")</f>
        <v/>
      </c>
      <c r="F492" s="4">
        <f>Tabela1[[#This Row],[estoque inicial]]+Tabela1[[#This Row],[entradas]]-Tabela1[[#This Row],[saidas]]</f>
        <v/>
      </c>
      <c r="G492" s="4" t="n">
        <v>0</v>
      </c>
      <c r="H492" s="4" t="inlineStr">
        <is>
          <t>Todos</t>
        </is>
      </c>
    </row>
    <row r="493">
      <c r="A493" s="1">
        <f>A492+1</f>
        <v/>
      </c>
      <c r="B493" s="4" t="inlineStr">
        <is>
          <t>Reservatorio Ford</t>
        </is>
      </c>
      <c r="C493" s="4" t="n">
        <v>1</v>
      </c>
      <c r="D493" s="4">
        <f>SUMIFS(controle!G:G,controle!I:I,Produtos!B493,controle!C:C,"E")</f>
        <v/>
      </c>
      <c r="E493" s="4">
        <f>SUMIFS(controle!G:G,controle!I:I,Produtos!B493,controle!C:C,"S")</f>
        <v/>
      </c>
      <c r="F493" s="4">
        <f>Tabela1[[#This Row],[estoque inicial]]+Tabela1[[#This Row],[entradas]]-Tabela1[[#This Row],[saidas]]</f>
        <v/>
      </c>
      <c r="G493" s="4" t="n">
        <v>0</v>
      </c>
      <c r="H493" s="4" t="inlineStr">
        <is>
          <t>Todos</t>
        </is>
      </c>
    </row>
    <row r="494">
      <c r="A494" s="1">
        <f>A493+1</f>
        <v/>
      </c>
      <c r="B494" s="4" t="inlineStr">
        <is>
          <t>Reservatorio GM</t>
        </is>
      </c>
      <c r="C494" s="4" t="n">
        <v>1</v>
      </c>
      <c r="D494" s="4">
        <f>SUMIFS(controle!G:G,controle!I:I,Produtos!B494,controle!C:C,"E")</f>
        <v/>
      </c>
      <c r="E494" s="4">
        <f>SUMIFS(controle!G:G,controle!I:I,Produtos!B494,controle!C:C,"S")</f>
        <v/>
      </c>
      <c r="F494" s="4">
        <f>Tabela1[[#This Row],[estoque inicial]]+Tabela1[[#This Row],[entradas]]-Tabela1[[#This Row],[saidas]]</f>
        <v/>
      </c>
      <c r="G494" s="4" t="n">
        <v>0</v>
      </c>
      <c r="H494" s="4" t="inlineStr">
        <is>
          <t>Todos</t>
        </is>
      </c>
    </row>
    <row r="495">
      <c r="A495" s="1">
        <f>A494+1</f>
        <v/>
      </c>
      <c r="B495" s="4" t="inlineStr">
        <is>
          <t>Retentor eixo de Comando de valvulas 02178</t>
        </is>
      </c>
      <c r="C495" s="4" t="n">
        <v>1</v>
      </c>
      <c r="D495" s="4">
        <f>SUMIFS(controle!G:G,controle!I:I,Produtos!B495,controle!C:C,"E")</f>
        <v/>
      </c>
      <c r="E495" s="4">
        <f>SUMIFS(controle!G:G,controle!I:I,Produtos!B495,controle!C:C,"S")</f>
        <v/>
      </c>
      <c r="F495" s="4">
        <f>Tabela1[[#This Row],[estoque inicial]]+Tabela1[[#This Row],[entradas]]-Tabela1[[#This Row],[saidas]]</f>
        <v/>
      </c>
      <c r="G495" s="4" t="n">
        <v>0</v>
      </c>
      <c r="H495" s="4" t="inlineStr">
        <is>
          <t>Todos</t>
        </is>
      </c>
    </row>
    <row r="496">
      <c r="A496" s="1">
        <f>A495+1</f>
        <v/>
      </c>
      <c r="B496" s="4" t="inlineStr">
        <is>
          <t>Retentor eixo de Comando de valvulas 02525</t>
        </is>
      </c>
      <c r="C496" s="4" t="n">
        <v>1</v>
      </c>
      <c r="D496" s="4">
        <f>SUMIFS(controle!G:G,controle!I:I,Produtos!B496,controle!C:C,"E")</f>
        <v/>
      </c>
      <c r="E496" s="4">
        <f>SUMIFS(controle!G:G,controle!I:I,Produtos!B496,controle!C:C,"S")</f>
        <v/>
      </c>
      <c r="F496" s="4">
        <f>Tabela1[[#This Row],[estoque inicial]]+Tabela1[[#This Row],[entradas]]-Tabela1[[#This Row],[saidas]]</f>
        <v/>
      </c>
      <c r="G496" s="4" t="n">
        <v>0</v>
      </c>
      <c r="H496" s="4" t="inlineStr">
        <is>
          <t>Todos</t>
        </is>
      </c>
    </row>
    <row r="497">
      <c r="A497" s="1">
        <f>A496+1</f>
        <v/>
      </c>
      <c r="B497" s="4" t="inlineStr">
        <is>
          <t>Retentor eixo de Comando de valvulas 05266</t>
        </is>
      </c>
      <c r="C497" s="4" t="n">
        <v>1</v>
      </c>
      <c r="D497" s="4">
        <f>SUMIFS(controle!G:G,controle!I:I,Produtos!B497,controle!C:C,"E")</f>
        <v/>
      </c>
      <c r="E497" s="4">
        <f>SUMIFS(controle!G:G,controle!I:I,Produtos!B497,controle!C:C,"S")</f>
        <v/>
      </c>
      <c r="F497" s="4">
        <f>Tabela1[[#This Row],[estoque inicial]]+Tabela1[[#This Row],[entradas]]-Tabela1[[#This Row],[saidas]]</f>
        <v/>
      </c>
      <c r="G497" s="4" t="n">
        <v>0</v>
      </c>
      <c r="H497" s="4" t="inlineStr">
        <is>
          <t>Todos</t>
        </is>
      </c>
    </row>
    <row r="498">
      <c r="A498" s="1">
        <f>A497+1</f>
        <v/>
      </c>
      <c r="B498" s="4" t="inlineStr">
        <is>
          <t>Retentor eixo de Comando de valvulas 05808</t>
        </is>
      </c>
      <c r="C498" s="4" t="n">
        <v>1</v>
      </c>
      <c r="D498" s="4">
        <f>SUMIFS(controle!G:G,controle!I:I,Produtos!B498,controle!C:C,"E")</f>
        <v/>
      </c>
      <c r="E498" s="4">
        <f>SUMIFS(controle!G:G,controle!I:I,Produtos!B498,controle!C:C,"S")</f>
        <v/>
      </c>
      <c r="F498" s="4">
        <f>Tabela1[[#This Row],[estoque inicial]]+Tabela1[[#This Row],[entradas]]-Tabela1[[#This Row],[saidas]]</f>
        <v/>
      </c>
      <c r="G498" s="4" t="n">
        <v>0</v>
      </c>
      <c r="H498" s="4" t="inlineStr">
        <is>
          <t>Todos</t>
        </is>
      </c>
    </row>
    <row r="499">
      <c r="A499" s="1">
        <f>A498+1</f>
        <v/>
      </c>
      <c r="B499" s="4" t="inlineStr">
        <is>
          <t>Retentor Fiat K68174374AA</t>
        </is>
      </c>
      <c r="C499" s="4" t="n">
        <v>1</v>
      </c>
      <c r="D499" s="4">
        <f>SUMIFS(controle!G:G,controle!I:I,Produtos!B499,controle!C:C,"E")</f>
        <v/>
      </c>
      <c r="E499" s="4">
        <f>SUMIFS(controle!G:G,controle!I:I,Produtos!B499,controle!C:C,"S")</f>
        <v/>
      </c>
      <c r="F499" s="4">
        <f>Tabela1[[#This Row],[estoque inicial]]+Tabela1[[#This Row],[entradas]]-Tabela1[[#This Row],[saidas]]</f>
        <v/>
      </c>
      <c r="G499" s="4" t="n">
        <v>0</v>
      </c>
      <c r="H499" s="4" t="inlineStr">
        <is>
          <t>Todos</t>
        </is>
      </c>
    </row>
    <row r="500">
      <c r="A500" s="1">
        <f>A499+1</f>
        <v/>
      </c>
      <c r="B500" s="4" t="inlineStr">
        <is>
          <t>Sensor J7B5-9F472-BC</t>
        </is>
      </c>
      <c r="C500" s="4" t="n">
        <v>1</v>
      </c>
      <c r="D500" s="4">
        <f>SUMIFS(controle!G:G,controle!I:I,Produtos!B500,controle!C:C,"E")</f>
        <v/>
      </c>
      <c r="E500" s="4">
        <f>SUMIFS(controle!G:G,controle!I:I,Produtos!B500,controle!C:C,"S")</f>
        <v/>
      </c>
      <c r="F500" s="4">
        <f>Tabela1[[#This Row],[estoque inicial]]+Tabela1[[#This Row],[entradas]]-Tabela1[[#This Row],[saidas]]</f>
        <v/>
      </c>
      <c r="G500" s="4" t="n">
        <v>0</v>
      </c>
      <c r="H500" s="4" t="inlineStr">
        <is>
          <t>Todos</t>
        </is>
      </c>
    </row>
    <row r="501">
      <c r="A501" s="1">
        <f>A500+1</f>
        <v/>
      </c>
      <c r="B501" s="4" t="inlineStr">
        <is>
          <t>Sensor VW</t>
        </is>
      </c>
      <c r="C501" s="4" t="n">
        <v>1</v>
      </c>
      <c r="D501" s="4">
        <f>SUMIFS(controle!G:G,controle!I:I,Produtos!B501,controle!C:C,"E")</f>
        <v/>
      </c>
      <c r="E501" s="4">
        <f>SUMIFS(controle!G:G,controle!I:I,Produtos!B501,controle!C:C,"S")</f>
        <v/>
      </c>
      <c r="F501" s="4">
        <f>Tabela1[[#This Row],[estoque inicial]]+Tabela1[[#This Row],[entradas]]-Tabela1[[#This Row],[saidas]]</f>
        <v/>
      </c>
      <c r="G501" s="4" t="n">
        <v>0</v>
      </c>
      <c r="H501" s="4" t="inlineStr">
        <is>
          <t>Todos</t>
        </is>
      </c>
    </row>
    <row r="502">
      <c r="A502" s="1">
        <f>A501+1</f>
        <v/>
      </c>
      <c r="B502" s="4" t="inlineStr">
        <is>
          <t>Soquete LNPD 94706510</t>
        </is>
      </c>
      <c r="C502" s="4" t="n">
        <v>2</v>
      </c>
      <c r="D502" s="4">
        <f>SUMIFS(controle!G:G,controle!I:I,Produtos!B502,controle!C:C,"E")</f>
        <v/>
      </c>
      <c r="E502" s="4">
        <f>SUMIFS(controle!G:G,controle!I:I,Produtos!B502,controle!C:C,"S")</f>
        <v/>
      </c>
      <c r="F502" s="4">
        <f>Tabela1[[#This Row],[estoque inicial]]+Tabela1[[#This Row],[entradas]]-Tabela1[[#This Row],[saidas]]</f>
        <v/>
      </c>
      <c r="G502" s="4" t="n">
        <v>0</v>
      </c>
      <c r="H502" s="4" t="inlineStr">
        <is>
          <t>Todos</t>
        </is>
      </c>
    </row>
    <row r="503">
      <c r="A503" s="1">
        <f>A502+1</f>
        <v/>
      </c>
      <c r="B503" s="4" t="inlineStr">
        <is>
          <t>Suporte do motor - Lado Direito Logan, Sandero</t>
        </is>
      </c>
      <c r="C503" s="4" t="n">
        <v>1</v>
      </c>
      <c r="D503" s="4">
        <f>SUMIFS(controle!G:G,controle!I:I,Produtos!B503,controle!C:C,"E")</f>
        <v/>
      </c>
      <c r="E503" s="4">
        <f>SUMIFS(controle!G:G,controle!I:I,Produtos!B503,controle!C:C,"S")</f>
        <v/>
      </c>
      <c r="F503" s="4">
        <f>Tabela1[[#This Row],[estoque inicial]]+Tabela1[[#This Row],[entradas]]-Tabela1[[#This Row],[saidas]]</f>
        <v/>
      </c>
      <c r="G503" s="4" t="n">
        <v>0</v>
      </c>
      <c r="H503" s="4" t="inlineStr">
        <is>
          <t>Todos</t>
        </is>
      </c>
    </row>
    <row r="504">
      <c r="A504" s="1">
        <f>A503+1</f>
        <v/>
      </c>
      <c r="B504" s="4" t="inlineStr">
        <is>
          <t xml:space="preserve">Tampa Reservatorio Fiat </t>
        </is>
      </c>
      <c r="C504" s="4" t="n">
        <v>1</v>
      </c>
      <c r="D504" s="4">
        <f>SUMIFS(controle!G:G,controle!I:I,Produtos!B504,controle!C:C,"E")</f>
        <v/>
      </c>
      <c r="E504" s="4">
        <f>SUMIFS(controle!G:G,controle!I:I,Produtos!B504,controle!C:C,"S")</f>
        <v/>
      </c>
      <c r="F504" s="4">
        <f>Tabela1[[#This Row],[estoque inicial]]+Tabela1[[#This Row],[entradas]]-Tabela1[[#This Row],[saidas]]</f>
        <v/>
      </c>
      <c r="G504" s="4" t="n">
        <v>0</v>
      </c>
      <c r="H504" s="4" t="inlineStr">
        <is>
          <t>Todos</t>
        </is>
      </c>
    </row>
    <row r="505">
      <c r="A505" s="1">
        <f>A504+1</f>
        <v/>
      </c>
      <c r="B505" s="4" t="inlineStr">
        <is>
          <t>Tampão ar quente</t>
        </is>
      </c>
      <c r="C505" s="4" t="n">
        <v>1</v>
      </c>
      <c r="D505" s="4">
        <f>SUMIFS(controle!G:G,controle!I:I,Produtos!B505,controle!C:C,"E")</f>
        <v/>
      </c>
      <c r="E505" s="4">
        <f>SUMIFS(controle!G:G,controle!I:I,Produtos!B505,controle!C:C,"S")</f>
        <v/>
      </c>
      <c r="F505" s="4">
        <f>Tabela1[[#This Row],[estoque inicial]]+Tabela1[[#This Row],[entradas]]-Tabela1[[#This Row],[saidas]]</f>
        <v/>
      </c>
      <c r="G505" s="4" t="n">
        <v>0</v>
      </c>
      <c r="H505" s="4" t="inlineStr">
        <is>
          <t>Todos</t>
        </is>
      </c>
    </row>
    <row r="506">
      <c r="A506" s="1">
        <f>A505+1</f>
        <v/>
      </c>
      <c r="B506" s="4" t="inlineStr">
        <is>
          <t>Terminal de Bateria</t>
        </is>
      </c>
      <c r="C506" s="4" t="n">
        <v>10</v>
      </c>
      <c r="D506" s="4">
        <f>SUMIFS(controle!G:G,controle!I:I,Produtos!B506,controle!C:C,"E")</f>
        <v/>
      </c>
      <c r="E506" s="4">
        <f>SUMIFS(controle!G:G,controle!I:I,Produtos!B506,controle!C:C,"S")</f>
        <v/>
      </c>
      <c r="F506" s="4">
        <f>Tabela1[[#This Row],[estoque inicial]]+Tabela1[[#This Row],[entradas]]-Tabela1[[#This Row],[saidas]]</f>
        <v/>
      </c>
      <c r="G506" s="4" t="n">
        <v>0</v>
      </c>
      <c r="H506" s="4" t="inlineStr">
        <is>
          <t>Todos</t>
        </is>
      </c>
    </row>
    <row r="507">
      <c r="A507" s="1">
        <f>A506+1</f>
        <v/>
      </c>
      <c r="B507" s="4" t="inlineStr">
        <is>
          <t>Terminal Removivel 311529</t>
        </is>
      </c>
      <c r="C507" s="4" t="n">
        <v>3</v>
      </c>
      <c r="D507" s="4">
        <f>SUMIFS(controle!G:G,controle!I:I,Produtos!B507,controle!C:C,"E")</f>
        <v/>
      </c>
      <c r="E507" s="4">
        <f>SUMIFS(controle!G:G,controle!I:I,Produtos!B507,controle!C:C,"S")</f>
        <v/>
      </c>
      <c r="F507" s="4">
        <f>Tabela1[[#This Row],[estoque inicial]]+Tabela1[[#This Row],[entradas]]-Tabela1[[#This Row],[saidas]]</f>
        <v/>
      </c>
      <c r="G507" s="4" t="n">
        <v>0</v>
      </c>
      <c r="H507" s="4" t="inlineStr">
        <is>
          <t>Todos</t>
        </is>
      </c>
    </row>
    <row r="508">
      <c r="A508" s="1">
        <f>A507+1</f>
        <v/>
      </c>
      <c r="B508" s="4" t="inlineStr">
        <is>
          <t>Trava Pastilha</t>
        </is>
      </c>
      <c r="C508" s="4" t="n">
        <v>4</v>
      </c>
      <c r="D508" s="4">
        <f>SUMIFS(controle!G:G,controle!I:I,Produtos!B508,controle!C:C,"E")</f>
        <v/>
      </c>
      <c r="E508" s="4">
        <f>SUMIFS(controle!G:G,controle!I:I,Produtos!B508,controle!C:C,"S")</f>
        <v/>
      </c>
      <c r="F508" s="4">
        <f>Tabela1[[#This Row],[estoque inicial]]+Tabela1[[#This Row],[entradas]]-Tabela1[[#This Row],[saidas]]</f>
        <v/>
      </c>
      <c r="G508" s="4" t="n">
        <v>0</v>
      </c>
      <c r="H508" s="4" t="inlineStr">
        <is>
          <t>Todos</t>
        </is>
      </c>
    </row>
    <row r="509">
      <c r="A509" s="1">
        <f>A508+1</f>
        <v/>
      </c>
      <c r="B509" s="4" t="inlineStr">
        <is>
          <t>Tubo do motor 93583625</t>
        </is>
      </c>
      <c r="C509" s="4" t="n">
        <v>1</v>
      </c>
      <c r="D509" s="4">
        <f>SUMIFS(controle!G:G,controle!I:I,Produtos!B509,controle!C:C,"E")</f>
        <v/>
      </c>
      <c r="E509" s="4">
        <f>SUMIFS(controle!G:G,controle!I:I,Produtos!B509,controle!C:C,"S")</f>
        <v/>
      </c>
      <c r="F509" s="4">
        <f>Tabela1[[#This Row],[estoque inicial]]+Tabela1[[#This Row],[entradas]]-Tabela1[[#This Row],[saidas]]</f>
        <v/>
      </c>
      <c r="G509" s="4" t="n">
        <v>0</v>
      </c>
      <c r="H509" s="4" t="inlineStr">
        <is>
          <t>Todos</t>
        </is>
      </c>
    </row>
    <row r="510">
      <c r="A510" s="1">
        <f>A509+1</f>
        <v/>
      </c>
      <c r="B510" s="4" t="inlineStr">
        <is>
          <t>Valvula para Pneu S/Camara c/ sensor GM 13540602</t>
        </is>
      </c>
      <c r="C510" s="4" t="n">
        <v>1</v>
      </c>
      <c r="D510" s="4">
        <f>SUMIFS(controle!G:G,controle!I:I,Produtos!B510,controle!C:C,"E")</f>
        <v/>
      </c>
      <c r="E510" s="4">
        <f>SUMIFS(controle!G:G,controle!I:I,Produtos!B510,controle!C:C,"S")</f>
        <v/>
      </c>
      <c r="F510" s="4">
        <f>Tabela1[[#This Row],[estoque inicial]]+Tabela1[[#This Row],[entradas]]-Tabela1[[#This Row],[saidas]]</f>
        <v/>
      </c>
      <c r="G510" s="4" t="n">
        <v>0</v>
      </c>
      <c r="H510" s="4" t="inlineStr">
        <is>
          <t>Todos</t>
        </is>
      </c>
    </row>
    <row r="511">
      <c r="A511" s="1">
        <f>A510+1</f>
        <v/>
      </c>
      <c r="B511" s="4" t="inlineStr">
        <is>
          <t>Valvula para Pneu s/Camara TR414</t>
        </is>
      </c>
      <c r="C511" s="4" t="n">
        <v>40</v>
      </c>
      <c r="D511" s="4">
        <f>SUMIFS(controle!G:G,controle!I:I,Produtos!B511,controle!C:C,"E")</f>
        <v/>
      </c>
      <c r="E511" s="4">
        <f>SUMIFS(controle!G:G,controle!I:I,Produtos!B511,controle!C:C,"S")</f>
        <v/>
      </c>
      <c r="F511" s="4">
        <f>Tabela1[[#This Row],[estoque inicial]]+Tabela1[[#This Row],[entradas]]-Tabela1[[#This Row],[saidas]]</f>
        <v/>
      </c>
      <c r="G511" s="4" t="n">
        <v>0</v>
      </c>
      <c r="H511" s="4" t="inlineStr">
        <is>
          <t>Todos</t>
        </is>
      </c>
    </row>
    <row r="512">
      <c r="A512" s="1">
        <f>A511+1</f>
        <v/>
      </c>
      <c r="B512" s="4" t="inlineStr">
        <is>
          <t>Valvula para Pneus S/Camara TR418</t>
        </is>
      </c>
      <c r="C512" s="4" t="n">
        <v>40</v>
      </c>
      <c r="D512" s="4">
        <f>SUMIFS(controle!G:G,controle!I:I,Produtos!B512,controle!C:C,"E")</f>
        <v/>
      </c>
      <c r="E512" s="4">
        <f>SUMIFS(controle!G:G,controle!I:I,Produtos!B512,controle!C:C,"S")</f>
        <v/>
      </c>
      <c r="F512" s="4">
        <f>Tabela1[[#This Row],[estoque inicial]]+Tabela1[[#This Row],[entradas]]-Tabela1[[#This Row],[saidas]]</f>
        <v/>
      </c>
      <c r="G512" s="4" t="n">
        <v>0</v>
      </c>
      <c r="H512" s="4" t="inlineStr">
        <is>
          <t>Todos</t>
        </is>
      </c>
    </row>
    <row r="513">
      <c r="A513" s="1">
        <f>A512+1</f>
        <v/>
      </c>
      <c r="B513" s="4" t="inlineStr">
        <is>
          <t>Vaselina Solida 200g</t>
        </is>
      </c>
      <c r="C513" s="4" t="n">
        <v>1</v>
      </c>
      <c r="D513" s="4">
        <f>SUMIFS(controle!G:G,controle!I:I,Produtos!B513,controle!C:C,"E")</f>
        <v/>
      </c>
      <c r="E513" s="4">
        <f>SUMIFS(controle!G:G,controle!I:I,Produtos!B513,controle!C:C,"S")</f>
        <v/>
      </c>
      <c r="F513" s="4">
        <f>Tabela1[[#This Row],[estoque inicial]]+Tabela1[[#This Row],[entradas]]-Tabela1[[#This Row],[saidas]]</f>
        <v/>
      </c>
      <c r="G513" s="4" t="n">
        <v>0</v>
      </c>
      <c r="H513" s="4" t="inlineStr">
        <is>
          <t>Todos</t>
        </is>
      </c>
    </row>
    <row r="514">
      <c r="A514" s="1">
        <f>A513+1</f>
        <v/>
      </c>
      <c r="B514" s="4" t="inlineStr">
        <is>
          <t>VELA DE IGNIÇAÇÃO DILKAR7Q8D</t>
        </is>
      </c>
      <c r="C514" s="4" t="n">
        <v>4</v>
      </c>
      <c r="D514" s="4">
        <f>SUMIFS(controle!G:G,controle!I:I,Produtos!B514,controle!C:C,"E")</f>
        <v/>
      </c>
      <c r="E514" s="4">
        <f>SUMIFS(controle!G:G,controle!I:I,Produtos!B514,controle!C:C,"S")</f>
        <v/>
      </c>
      <c r="F514" s="4">
        <f>Tabela1[[#This Row],[estoque inicial]]+Tabela1[[#This Row],[entradas]]-Tabela1[[#This Row],[saidas]]</f>
        <v/>
      </c>
      <c r="G514" s="4" t="n">
        <v>0</v>
      </c>
      <c r="H514" s="4" t="inlineStr">
        <is>
          <t>Todos</t>
        </is>
      </c>
    </row>
    <row r="515">
      <c r="A515" s="1">
        <f>A514+1</f>
        <v/>
      </c>
      <c r="B515" s="4" t="inlineStr">
        <is>
          <t>Vela de Ignição 04E 905 602 F</t>
        </is>
      </c>
      <c r="C515" s="4" t="n">
        <v>3</v>
      </c>
      <c r="D515" s="4">
        <f>SUMIFS(controle!G:G,controle!I:I,Produtos!B515,controle!C:C,"E")</f>
        <v/>
      </c>
      <c r="E515" s="4">
        <f>SUMIFS(controle!G:G,controle!I:I,Produtos!B515,controle!C:C,"S")</f>
        <v/>
      </c>
      <c r="F515" s="4">
        <f>Tabela1[[#This Row],[estoque inicial]]+Tabela1[[#This Row],[entradas]]-Tabela1[[#This Row],[saidas]]</f>
        <v/>
      </c>
      <c r="G515" s="4" t="n">
        <v>0</v>
      </c>
      <c r="H515" s="4" t="inlineStr">
        <is>
          <t>Todos</t>
        </is>
      </c>
    </row>
    <row r="516">
      <c r="A516" s="1">
        <f>A515+1</f>
        <v/>
      </c>
      <c r="B516" s="4" t="inlineStr">
        <is>
          <t>Vela de Ignição 04E 905 602 F</t>
        </is>
      </c>
      <c r="C516" s="4" t="n">
        <v>4</v>
      </c>
      <c r="D516" s="4">
        <f>SUMIFS(controle!G:G,controle!I:I,Produtos!B516,controle!C:C,"E")</f>
        <v/>
      </c>
      <c r="E516" s="4">
        <f>SUMIFS(controle!G:G,controle!I:I,Produtos!B516,controle!C:C,"S")</f>
        <v/>
      </c>
      <c r="F516" s="4">
        <f>Tabela1[[#This Row],[estoque inicial]]+Tabela1[[#This Row],[entradas]]-Tabela1[[#This Row],[saidas]]</f>
        <v/>
      </c>
      <c r="G516" s="4" t="n">
        <v>0</v>
      </c>
      <c r="H516" s="4" t="inlineStr">
        <is>
          <t>Todos</t>
        </is>
      </c>
    </row>
    <row r="517">
      <c r="A517" s="1">
        <f>A516+1</f>
        <v/>
      </c>
      <c r="B517" s="4" t="inlineStr">
        <is>
          <t>VELA DE IGNIÇÃO DIFR6D11D</t>
        </is>
      </c>
      <c r="C517" s="4" t="n">
        <v>4</v>
      </c>
      <c r="D517" s="4">
        <f>SUMIFS(controle!G:G,controle!I:I,Produtos!B517,controle!C:C,"E")</f>
        <v/>
      </c>
      <c r="E517" s="4">
        <f>SUMIFS(controle!G:G,controle!I:I,Produtos!B517,controle!C:C,"S")</f>
        <v/>
      </c>
      <c r="F517" s="4">
        <f>Tabela1[[#This Row],[estoque inicial]]+Tabela1[[#This Row],[entradas]]-Tabela1[[#This Row],[saidas]]</f>
        <v/>
      </c>
      <c r="G517" s="4" t="n">
        <v>0</v>
      </c>
      <c r="H517" s="4" t="inlineStr">
        <is>
          <t>Todos</t>
        </is>
      </c>
    </row>
    <row r="518">
      <c r="A518" s="1">
        <f>A517+1</f>
        <v/>
      </c>
      <c r="B518" s="4" t="inlineStr">
        <is>
          <t>VELA DE IGNIÇÃO DILFR6D11D</t>
        </is>
      </c>
      <c r="C518" s="4" t="n">
        <v>4</v>
      </c>
      <c r="D518" s="4">
        <f>SUMIFS(controle!G:G,controle!I:I,Produtos!B518,controle!C:C,"E")</f>
        <v/>
      </c>
      <c r="E518" s="4">
        <f>SUMIFS(controle!G:G,controle!I:I,Produtos!B518,controle!C:C,"S")</f>
        <v/>
      </c>
      <c r="F518" s="4">
        <f>Tabela1[[#This Row],[estoque inicial]]+Tabela1[[#This Row],[entradas]]-Tabela1[[#This Row],[saidas]]</f>
        <v/>
      </c>
      <c r="G518" s="4" t="n">
        <v>0</v>
      </c>
      <c r="H518" s="4" t="inlineStr">
        <is>
          <t>Todos</t>
        </is>
      </c>
    </row>
    <row r="519">
      <c r="A519" s="1">
        <f>A518+1</f>
        <v/>
      </c>
      <c r="B519" s="4" t="inlineStr">
        <is>
          <t>Vela de Ignição NGK BR8ES-D</t>
        </is>
      </c>
      <c r="C519" s="4" t="n">
        <v>4</v>
      </c>
      <c r="D519" s="4">
        <f>SUMIFS(controle!G:G,controle!I:I,Produtos!B519,controle!C:C,"E")</f>
        <v/>
      </c>
      <c r="E519" s="4">
        <f>SUMIFS(controle!G:G,controle!I:I,Produtos!B519,controle!C:C,"S")</f>
        <v/>
      </c>
      <c r="F519" s="4">
        <f>Tabela1[[#This Row],[estoque inicial]]+Tabela1[[#This Row],[entradas]]-Tabela1[[#This Row],[saidas]]</f>
        <v/>
      </c>
      <c r="G519" s="4" t="n">
        <v>0</v>
      </c>
      <c r="H519" s="4" t="inlineStr">
        <is>
          <t>Todos</t>
        </is>
      </c>
    </row>
    <row r="520">
      <c r="A520" s="1">
        <f>A519+1</f>
        <v/>
      </c>
      <c r="B520" s="4" t="inlineStr">
        <is>
          <t>VELA DE IGNIÇÃO SILZKR7C11DS</t>
        </is>
      </c>
      <c r="C520" s="4" t="n">
        <v>4</v>
      </c>
      <c r="D520" s="4">
        <f>SUMIFS(controle!G:G,controle!I:I,Produtos!B520,controle!C:C,"E")</f>
        <v/>
      </c>
      <c r="E520" s="4">
        <f>SUMIFS(controle!G:G,controle!I:I,Produtos!B520,controle!C:C,"S")</f>
        <v/>
      </c>
      <c r="F520" s="4">
        <f>Tabela1[[#This Row],[estoque inicial]]+Tabela1[[#This Row],[entradas]]-Tabela1[[#This Row],[saidas]]</f>
        <v/>
      </c>
      <c r="G520" s="4" t="n">
        <v>0</v>
      </c>
      <c r="H520" s="4" t="inlineStr">
        <is>
          <t>Todos</t>
        </is>
      </c>
    </row>
    <row r="521">
      <c r="A521" s="1">
        <f>logs_new_product!A2</f>
        <v/>
      </c>
      <c r="B521" s="4">
        <f>logs_new_product!B2</f>
        <v/>
      </c>
      <c r="C521" s="4">
        <f>logs_new_product!C2</f>
        <v/>
      </c>
      <c r="D521" s="4">
        <f>SUMIFS(controle!G:G,controle!I:I,Produtos!B521,controle!C:C,"E")</f>
        <v/>
      </c>
      <c r="E521" s="4">
        <f>SUMIFS(controle!G:G,controle!I:I,Produtos!B521,controle!C:C,"S")</f>
        <v/>
      </c>
      <c r="F521" s="4">
        <f>Tabela1[[#This Row],[estoque inicial]]+Tabela1[[#This Row],[entradas]]-Tabela1[[#This Row],[saidas]]</f>
        <v/>
      </c>
      <c r="G521" s="4">
        <f>logs_new_product!G2</f>
        <v/>
      </c>
      <c r="H521" s="4">
        <f>logs_new_product!H2</f>
        <v/>
      </c>
    </row>
    <row r="522">
      <c r="D522" s="4">
        <f>SUMIFS(controle!G:G,controle!I:I,Produtos!B522,controle!C:C,"E")</f>
        <v/>
      </c>
      <c r="E522" s="4">
        <f>SUMIFS(controle!G:G,controle!I:I,Produtos!B522,controle!C:C,"S")</f>
        <v/>
      </c>
      <c r="F522" s="4">
        <f>Tabela1[[#This Row],[estoque inicial]]+Tabela1[[#This Row],[entradas]]-Tabela1[[#This Row],[saidas]]</f>
        <v/>
      </c>
    </row>
    <row r="523">
      <c r="D523" s="4">
        <f>SUMIFS(controle!G:G,controle!I:I,Produtos!B523,controle!C:C,"E")</f>
        <v/>
      </c>
      <c r="E523" s="4">
        <f>SUMIFS(controle!G:G,controle!I:I,Produtos!B523,controle!C:C,"S")</f>
        <v/>
      </c>
      <c r="F523" s="4">
        <f>Tabela1[[#This Row],[estoque inicial]]+Tabela1[[#This Row],[entradas]]-Tabela1[[#This Row],[saidas]]</f>
        <v/>
      </c>
    </row>
    <row r="524">
      <c r="D524" s="4">
        <f>SUMIFS(controle!G:G,controle!I:I,Produtos!B524,controle!C:C,"E")</f>
        <v/>
      </c>
      <c r="E524" s="4">
        <f>SUMIFS(controle!G:G,controle!I:I,Produtos!B524,controle!C:C,"S")</f>
        <v/>
      </c>
      <c r="F524" s="4">
        <f>Tabela1[[#This Row],[estoque inicial]]+Tabela1[[#This Row],[entradas]]-Tabela1[[#This Row],[saidas]]</f>
        <v/>
      </c>
    </row>
    <row r="525">
      <c r="D525" s="4">
        <f>SUMIFS(controle!G:G,controle!I:I,Produtos!B525,controle!C:C,"E")</f>
        <v/>
      </c>
      <c r="E525" s="4">
        <f>SUMIFS(controle!G:G,controle!I:I,Produtos!B525,controle!C:C,"S")</f>
        <v/>
      </c>
      <c r="F525" s="4">
        <f>Tabela1[[#This Row],[estoque inicial]]+Tabela1[[#This Row],[entradas]]-Tabela1[[#This Row],[saidas]]</f>
        <v/>
      </c>
    </row>
    <row r="526">
      <c r="D526" s="4">
        <f>SUMIFS(controle!G:G,controle!I:I,Produtos!B526,controle!C:C,"E")</f>
        <v/>
      </c>
      <c r="E526" s="4">
        <f>SUMIFS(controle!G:G,controle!I:I,Produtos!B526,controle!C:C,"S")</f>
        <v/>
      </c>
      <c r="F526" s="4">
        <f>Tabela1[[#This Row],[estoque inicial]]+Tabela1[[#This Row],[entradas]]-Tabela1[[#This Row],[saidas]]</f>
        <v/>
      </c>
    </row>
    <row r="527">
      <c r="D527" s="4">
        <f>SUMIFS(controle!G:G,controle!I:I,Produtos!B527,controle!C:C,"E")</f>
        <v/>
      </c>
      <c r="E527" s="4">
        <f>SUMIFS(controle!G:G,controle!I:I,Produtos!B527,controle!C:C,"S")</f>
        <v/>
      </c>
      <c r="F527" s="4">
        <f>Tabela1[[#This Row],[estoque inicial]]+Tabela1[[#This Row],[entradas]]-Tabela1[[#This Row],[saidas]]</f>
        <v/>
      </c>
    </row>
    <row r="528">
      <c r="D528" s="4">
        <f>SUMIFS(controle!G:G,controle!I:I,Produtos!B528,controle!C:C,"E")</f>
        <v/>
      </c>
      <c r="E528" s="4">
        <f>SUMIFS(controle!G:G,controle!I:I,Produtos!B528,controle!C:C,"S")</f>
        <v/>
      </c>
      <c r="F528" s="4">
        <f>Tabela1[[#This Row],[estoque inicial]]+Tabela1[[#This Row],[entradas]]-Tabela1[[#This Row],[saidas]]</f>
        <v/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"/>
  <sheetViews>
    <sheetView workbookViewId="0">
      <selection activeCell="H3" sqref="H3"/>
    </sheetView>
  </sheetViews>
  <sheetFormatPr baseColWidth="8" defaultRowHeight="15"/>
  <cols>
    <col width="10.7109375" bestFit="1" customWidth="1" min="1" max="1"/>
    <col width="11.5703125" customWidth="1" min="4" max="4"/>
    <col width="13.28515625" customWidth="1" min="7" max="7"/>
    <col width="10" customWidth="1" min="8" max="8"/>
    <col width="38.85546875" bestFit="1" customWidth="1" min="9" max="9"/>
  </cols>
  <sheetData>
    <row r="1">
      <c r="A1" t="inlineStr">
        <is>
          <t>data</t>
        </is>
      </c>
      <c r="B1" t="inlineStr">
        <is>
          <t>id</t>
        </is>
      </c>
      <c r="C1" t="inlineStr">
        <is>
          <t>tipo</t>
        </is>
      </c>
      <c r="D1" t="inlineStr">
        <is>
          <t>mecanico</t>
        </is>
      </c>
      <c r="E1" t="inlineStr">
        <is>
          <t>carro</t>
        </is>
      </c>
      <c r="F1" t="inlineStr">
        <is>
          <t>placa</t>
        </is>
      </c>
      <c r="G1" t="inlineStr">
        <is>
          <t>quantidade</t>
        </is>
      </c>
      <c r="H1" t="inlineStr">
        <is>
          <t>id_item</t>
        </is>
      </c>
      <c r="I1" t="inlineStr">
        <is>
          <t>item</t>
        </is>
      </c>
    </row>
    <row r="2">
      <c r="A2" s="9">
        <f>logs_controle!A2</f>
        <v/>
      </c>
      <c r="B2">
        <f>logs_controle!B2</f>
        <v/>
      </c>
      <c r="C2">
        <f>logs_controle!C2</f>
        <v/>
      </c>
      <c r="D2">
        <f>logs_controle!D2</f>
        <v/>
      </c>
      <c r="E2">
        <f>logs_controle!E2</f>
        <v/>
      </c>
      <c r="F2">
        <f>logs_controle!F2</f>
        <v/>
      </c>
      <c r="G2">
        <f>logs_controle!G2</f>
        <v/>
      </c>
      <c r="H2">
        <f>logs_controle!H2</f>
        <v/>
      </c>
      <c r="I2">
        <f>VLOOKUP(Tabela2[[#This Row],[id_item]],Tabela1[],2,FALSE)</f>
        <v/>
      </c>
    </row>
    <row r="3">
      <c r="A3" s="9">
        <f>logs!A2</f>
        <v/>
      </c>
      <c r="B3">
        <f>logs!B2</f>
        <v/>
      </c>
      <c r="C3">
        <f>logs!C2</f>
        <v/>
      </c>
      <c r="D3">
        <f>logs!D2</f>
        <v/>
      </c>
      <c r="E3">
        <f>logs!E2</f>
        <v/>
      </c>
      <c r="F3">
        <f>logs!F2</f>
        <v/>
      </c>
      <c r="G3">
        <f>logs!G2</f>
        <v/>
      </c>
      <c r="H3">
        <f>logs!H2</f>
        <v/>
      </c>
      <c r="I3">
        <f>VLOOKUP(Tabela2[[#This Row],[id_item]],Tabela1[],2,FALSE)</f>
        <v/>
      </c>
    </row>
  </sheetData>
  <pageMargins left="0.511811024" right="0.511811024" top="0.787401575" bottom="0.787401575" header="0.31496062" footer="0.31496062"/>
  <tableParts count="1">
    <tablePart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"/>
  <sheetViews>
    <sheetView tabSelected="1" workbookViewId="0">
      <selection activeCell="J2" sqref="J2"/>
    </sheetView>
  </sheetViews>
  <sheetFormatPr baseColWidth="8" defaultRowHeight="15"/>
  <cols>
    <col width="10.42578125" bestFit="1" customWidth="1" min="1" max="1"/>
    <col width="10.42578125" bestFit="1" customWidth="1" min="9" max="9"/>
    <col width="14.5703125" bestFit="1" customWidth="1" min="10" max="10"/>
  </cols>
  <sheetData>
    <row r="1">
      <c r="A1" t="n">
        <v>520</v>
      </c>
      <c r="B1" t="inlineStr">
        <is>
          <t>teste</t>
        </is>
      </c>
      <c r="C1" t="n">
        <v>2</v>
      </c>
      <c r="G1" t="n">
        <v>1</v>
      </c>
      <c r="H1" t="inlineStr">
        <is>
          <t>tre</t>
        </is>
      </c>
      <c r="I1" s="2" t="n">
        <v>45169</v>
      </c>
      <c r="J1" t="inlineStr">
        <is>
          <t>create_product</t>
        </is>
      </c>
    </row>
    <row r="2">
      <c r="A2" s="2" t="n">
        <v>45169</v>
      </c>
      <c r="B2" t="n">
        <v>3</v>
      </c>
      <c r="C2" t="inlineStr">
        <is>
          <t>S</t>
        </is>
      </c>
      <c r="D2" t="inlineStr">
        <is>
          <t>teste</t>
        </is>
      </c>
      <c r="E2" t="inlineStr">
        <is>
          <t>teste</t>
        </is>
      </c>
      <c r="F2" t="inlineStr">
        <is>
          <t>4584</t>
        </is>
      </c>
      <c r="G2" t="inlineStr">
        <is>
          <t>1</t>
        </is>
      </c>
      <c r="H2" t="n">
        <v>3</v>
      </c>
      <c r="I2" s="2" t="n">
        <v>45169</v>
      </c>
    </row>
    <row r="3">
      <c r="A3" s="10" t="n">
        <v>45169</v>
      </c>
      <c r="B3" t="n">
        <v>3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teste</t>
        </is>
      </c>
      <c r="G3" t="inlineStr">
        <is>
          <t>2</t>
        </is>
      </c>
      <c r="H3" t="n">
        <v>1</v>
      </c>
      <c r="I3" s="10" t="n">
        <v>45169</v>
      </c>
    </row>
    <row r="4">
      <c r="A4" s="10" t="n">
        <v>45169</v>
      </c>
      <c r="B4" t="n">
        <v>5</v>
      </c>
      <c r="C4" t="inlineStr">
        <is>
          <t>E</t>
        </is>
      </c>
      <c r="D4" t="inlineStr">
        <is>
          <t>ENTRADA</t>
        </is>
      </c>
      <c r="E4" t="inlineStr">
        <is>
          <t>ENTRADA</t>
        </is>
      </c>
      <c r="F4" t="inlineStr">
        <is>
          <t>ENTRADA</t>
        </is>
      </c>
      <c r="G4" t="inlineStr">
        <is>
          <t>2</t>
        </is>
      </c>
      <c r="H4" t="n">
        <v>1</v>
      </c>
      <c r="I4" t="inlineStr">
        <is>
          <t>input</t>
        </is>
      </c>
    </row>
  </sheetData>
  <pageMargins left="0.511811024" right="0.511811024" top="0.787401575" bottom="0.787401575" header="0.31496062" footer="0.3149606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selection activeCell="A2" sqref="A2"/>
    </sheetView>
  </sheetViews>
  <sheetFormatPr baseColWidth="8" defaultRowHeight="15"/>
  <cols>
    <col width="10.42578125" bestFit="1" customWidth="1" min="9" max="9"/>
  </cols>
  <sheetData>
    <row r="1">
      <c r="A1" t="inlineStr">
        <is>
          <t>codigo</t>
        </is>
      </c>
      <c r="B1" t="inlineStr">
        <is>
          <t>description</t>
        </is>
      </c>
      <c r="C1" t="inlineStr">
        <is>
          <t>initial_stock</t>
        </is>
      </c>
      <c r="D1" t="inlineStr">
        <is>
          <t>inputs</t>
        </is>
      </c>
      <c r="E1" t="inlineStr">
        <is>
          <t>outptup</t>
        </is>
      </c>
      <c r="F1" t="inlineStr">
        <is>
          <t>stock_finished</t>
        </is>
      </c>
      <c r="G1" t="inlineStr">
        <is>
          <t>stock_min</t>
        </is>
      </c>
      <c r="H1" t="inlineStr">
        <is>
          <t>category</t>
        </is>
      </c>
      <c r="I1" t="inlineStr">
        <is>
          <t>date</t>
        </is>
      </c>
    </row>
    <row r="2">
      <c r="I2" s="2" t="n"/>
    </row>
    <row r="3">
      <c r="A3" t="n">
        <v>520</v>
      </c>
      <c r="B3" t="inlineStr">
        <is>
          <t>teste</t>
        </is>
      </c>
      <c r="C3" t="n">
        <v>2</v>
      </c>
      <c r="G3" t="n">
        <v>1</v>
      </c>
      <c r="H3" t="inlineStr">
        <is>
          <t>tre</t>
        </is>
      </c>
      <c r="I3" s="2" t="n">
        <v>45169</v>
      </c>
    </row>
  </sheetData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2" sqref="A2"/>
    </sheetView>
  </sheetViews>
  <sheetFormatPr baseColWidth="8" defaultRowHeight="15"/>
  <cols>
    <col width="10.42578125" bestFit="1" customWidth="1" min="1" max="1"/>
  </cols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2" t="n">
        <v>45169</v>
      </c>
      <c r="B2" t="n">
        <v>1</v>
      </c>
      <c r="C2" t="inlineStr">
        <is>
          <t>S</t>
        </is>
      </c>
      <c r="D2" t="inlineStr">
        <is>
          <t>teste</t>
        </is>
      </c>
      <c r="E2" t="inlineStr">
        <is>
          <t>abcd</t>
        </is>
      </c>
      <c r="F2" t="inlineStr">
        <is>
          <t>teste</t>
        </is>
      </c>
      <c r="G2" t="inlineStr">
        <is>
          <t>2</t>
        </is>
      </c>
      <c r="H2" t="n">
        <v>1</v>
      </c>
    </row>
    <row r="3">
      <c r="A3" s="2" t="n">
        <v>45169</v>
      </c>
      <c r="B3" t="n">
        <v>2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abcd1234</t>
        </is>
      </c>
      <c r="G3" t="inlineStr">
        <is>
          <t>5</t>
        </is>
      </c>
      <c r="H3" t="n">
        <v>4</v>
      </c>
    </row>
    <row r="4">
      <c r="A4" s="2" t="n">
        <v>45169</v>
      </c>
      <c r="B4" t="n">
        <v>3</v>
      </c>
      <c r="C4" t="inlineStr">
        <is>
          <t>S</t>
        </is>
      </c>
      <c r="D4" t="inlineStr">
        <is>
          <t>teste</t>
        </is>
      </c>
      <c r="E4" t="inlineStr">
        <is>
          <t>teste</t>
        </is>
      </c>
      <c r="F4" t="inlineStr">
        <is>
          <t>4584</t>
        </is>
      </c>
      <c r="G4" t="inlineStr">
        <is>
          <t>1</t>
        </is>
      </c>
      <c r="H4" t="n">
        <v>3</v>
      </c>
    </row>
    <row r="5">
      <c r="A5" s="10" t="n">
        <v>45169</v>
      </c>
      <c r="B5" t="n">
        <v>3</v>
      </c>
      <c r="C5" t="inlineStr">
        <is>
          <t>S</t>
        </is>
      </c>
      <c r="D5" t="inlineStr">
        <is>
          <t>teste</t>
        </is>
      </c>
      <c r="E5" t="inlineStr">
        <is>
          <t>teste</t>
        </is>
      </c>
      <c r="F5" t="inlineStr">
        <is>
          <t>teste</t>
        </is>
      </c>
      <c r="G5" t="inlineStr">
        <is>
          <t>2</t>
        </is>
      </c>
      <c r="H5" t="n">
        <v>1</v>
      </c>
    </row>
    <row r="6">
      <c r="A6" s="10" t="n">
        <v>45169</v>
      </c>
      <c r="B6" t="n">
        <v>5</v>
      </c>
      <c r="C6" t="inlineStr">
        <is>
          <t>E</t>
        </is>
      </c>
      <c r="D6" t="inlineStr">
        <is>
          <t>ENTRADA</t>
        </is>
      </c>
      <c r="E6" t="inlineStr">
        <is>
          <t>ENTRADA</t>
        </is>
      </c>
      <c r="F6" t="inlineStr">
        <is>
          <t>ENTRADA</t>
        </is>
      </c>
      <c r="G6" t="inlineStr">
        <is>
          <t>2</t>
        </is>
      </c>
      <c r="H6" t="n">
        <v>1</v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F6" sqref="F6"/>
    </sheetView>
  </sheetViews>
  <sheetFormatPr baseColWidth="8" defaultRowHeight="15"/>
  <cols>
    <col width="10.42578125" bestFit="1" customWidth="1" min="1" max="1"/>
    <col width="10.42578125" bestFit="1" customWidth="1" min="9" max="9"/>
  </cols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2" t="n">
        <v>45169</v>
      </c>
      <c r="B2" t="n">
        <v>1</v>
      </c>
      <c r="C2" t="inlineStr">
        <is>
          <t>S</t>
        </is>
      </c>
      <c r="D2" t="inlineStr">
        <is>
          <t>teste</t>
        </is>
      </c>
      <c r="E2" t="inlineStr">
        <is>
          <t>abcd</t>
        </is>
      </c>
      <c r="F2" t="inlineStr">
        <is>
          <t>teste</t>
        </is>
      </c>
      <c r="G2" t="inlineStr">
        <is>
          <t>2</t>
        </is>
      </c>
      <c r="H2" t="n">
        <v>1</v>
      </c>
      <c r="I2" s="2" t="n">
        <v>45169</v>
      </c>
    </row>
    <row r="3">
      <c r="A3" s="2" t="n">
        <v>45169</v>
      </c>
      <c r="B3" t="n">
        <v>2</v>
      </c>
      <c r="C3" t="inlineStr">
        <is>
          <t>S</t>
        </is>
      </c>
      <c r="D3" t="inlineStr">
        <is>
          <t>teste</t>
        </is>
      </c>
      <c r="E3" t="inlineStr">
        <is>
          <t>teste</t>
        </is>
      </c>
      <c r="F3" t="inlineStr">
        <is>
          <t>abcd1234</t>
        </is>
      </c>
      <c r="G3" t="inlineStr">
        <is>
          <t>5</t>
        </is>
      </c>
      <c r="H3" t="n">
        <v>4</v>
      </c>
      <c r="I3" s="2" t="n">
        <v>45169</v>
      </c>
    </row>
    <row r="4">
      <c r="A4" s="2" t="n">
        <v>45169</v>
      </c>
      <c r="B4" t="n">
        <v>3</v>
      </c>
      <c r="C4" t="inlineStr">
        <is>
          <t>S</t>
        </is>
      </c>
      <c r="D4" t="inlineStr">
        <is>
          <t>teste</t>
        </is>
      </c>
      <c r="E4" t="inlineStr">
        <is>
          <t>teste</t>
        </is>
      </c>
      <c r="F4" t="inlineStr">
        <is>
          <t>4584</t>
        </is>
      </c>
      <c r="G4" t="inlineStr">
        <is>
          <t>1</t>
        </is>
      </c>
      <c r="H4" t="n">
        <v>3</v>
      </c>
      <c r="I4" s="2" t="n">
        <v>45169</v>
      </c>
    </row>
    <row r="5">
      <c r="A5" s="10" t="n">
        <v>45169</v>
      </c>
      <c r="B5" t="n">
        <v>3</v>
      </c>
      <c r="C5" t="inlineStr">
        <is>
          <t>S</t>
        </is>
      </c>
      <c r="D5" t="inlineStr">
        <is>
          <t>teste</t>
        </is>
      </c>
      <c r="E5" t="inlineStr">
        <is>
          <t>teste</t>
        </is>
      </c>
      <c r="F5" t="inlineStr">
        <is>
          <t>teste</t>
        </is>
      </c>
      <c r="G5" t="inlineStr">
        <is>
          <t>2</t>
        </is>
      </c>
      <c r="H5" t="n">
        <v>1</v>
      </c>
      <c r="I5" s="10" t="n">
        <v>45169</v>
      </c>
    </row>
  </sheetData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D9" sqref="D9"/>
    </sheetView>
  </sheetViews>
  <sheetFormatPr baseColWidth="8" defaultRowHeight="15"/>
  <sheetData>
    <row r="1">
      <c r="A1" s="6" t="inlineStr">
        <is>
          <t>data</t>
        </is>
      </c>
      <c r="B1" s="7" t="inlineStr">
        <is>
          <t>id</t>
        </is>
      </c>
      <c r="C1" s="7" t="inlineStr">
        <is>
          <t>tipo</t>
        </is>
      </c>
      <c r="D1" s="7" t="inlineStr">
        <is>
          <t>mecanico</t>
        </is>
      </c>
      <c r="E1" s="7" t="inlineStr">
        <is>
          <t>carro</t>
        </is>
      </c>
      <c r="F1" s="7" t="inlineStr">
        <is>
          <t>placa</t>
        </is>
      </c>
      <c r="G1" s="7" t="inlineStr">
        <is>
          <t>quantidade</t>
        </is>
      </c>
      <c r="H1" s="7" t="inlineStr">
        <is>
          <t>id_item</t>
        </is>
      </c>
      <c r="I1" s="8" t="inlineStr">
        <is>
          <t>item</t>
        </is>
      </c>
    </row>
    <row r="2">
      <c r="A2" s="10" t="n">
        <v>45169</v>
      </c>
      <c r="B2" t="n">
        <v>5</v>
      </c>
      <c r="C2" t="inlineStr">
        <is>
          <t>E</t>
        </is>
      </c>
      <c r="D2" t="inlineStr">
        <is>
          <t>ENTRADA</t>
        </is>
      </c>
      <c r="E2" t="inlineStr">
        <is>
          <t>ENTRADA</t>
        </is>
      </c>
      <c r="F2" t="inlineStr">
        <is>
          <t>ENTRADA</t>
        </is>
      </c>
      <c r="G2" t="inlineStr">
        <is>
          <t>2</t>
        </is>
      </c>
      <c r="H2" t="n">
        <v>1</v>
      </c>
      <c r="I2" t="inlineStr">
        <is>
          <t>input</t>
        </is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2023-08-31T13:50:34Z</dcterms:created>
  <dcterms:modified xsi:type="dcterms:W3CDTF">2023-09-01T00:34:04Z</dcterms:modified>
  <cp:lastModifiedBy>Cristian Viery</cp:lastModifiedBy>
  <cp:lastPrinted>2023-08-31T13:50:34Z</cp:lastPrinted>
</cp:coreProperties>
</file>