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80" windowWidth="20490" windowHeight="6030" tabRatio="600" firstSheet="0" activeTab="3" autoFilterDateGrouping="1"/>
  </bookViews>
  <sheets>
    <sheet name="Produtos" sheetId="1" state="visible" r:id="rId1"/>
    <sheet name="controle" sheetId="2" state="visible" r:id="rId2"/>
    <sheet name="logs_controle" sheetId="3" state="visible" r:id="rId3"/>
    <sheet name="logs" sheetId="4" state="visible" r:id="rId4"/>
    <sheet name="logs_output" sheetId="5" state="visible" r:id="rId5"/>
    <sheet name="logs_new_product" sheetId="6" state="visible" r:id="rId6"/>
    <sheet name="logs_input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F800]dddd\,\ mmmm\ dd\,\ yyyy"/>
    <numFmt numFmtId="165" formatCode="yyyy\-mm\-dd"/>
    <numFmt numFmtId="166" formatCode="yyyy-mm-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</font>
    <font>
      <name val="Calibri"/>
      <family val="2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0"/>
    <xf numFmtId="164" fontId="2" fillId="2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6" fontId="0" fillId="0" borderId="0" pivotButton="0" quotePrefix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  <alignment horizontal="left" vertical="bottom"/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Tabela1" displayName="Tabela1" ref="A1:H525" headerRowCount="1" totalsRowShown="0" headerRowDxfId="5">
  <autoFilter ref="A1:H525"/>
  <sortState ref="A2:H520">
    <sortCondition ref="B1:B520"/>
  </sortState>
  <tableColumns count="8">
    <tableColumn id="1" name="Código" dataDxfId="4"/>
    <tableColumn id="2" name="Descrição"/>
    <tableColumn id="3" name="estoque inicial"/>
    <tableColumn id="8" name="entradas">
      <calculatedColumnFormula>SUMIFS(controle!G:G,controle!I:I,Produtos!B2,controle!C:C,"E")</calculatedColumnFormula>
    </tableColumn>
    <tableColumn id="7" name="saidas">
      <calculatedColumnFormula>SUMIFS(controle!G:G,controle!I:I,Produtos!B2,controle!C:C,"S")</calculatedColumnFormula>
    </tableColumn>
    <tableColumn id="6" name="estoque final">
      <calculatedColumnFormula>Tabela1[[#This Row],[estoque inicial]]+Tabela1[[#This Row],[entradas]]-Tabela1[[#This Row],[saidas]]</calculatedColumnFormula>
    </tableColumn>
    <tableColumn id="4" name="Estoque mínimo"/>
    <tableColumn id="5" name="Categori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I14" headerRowCount="1" totalsRowShown="0">
  <autoFilter ref="A1:I14">
    <filterColumn colId="0" hiddenButton="1" showButton="1"/>
    <filterColumn colId="1" hiddenButton="1" showButton="1"/>
    <filterColumn colId="2" hiddenButton="1" showButton="1"/>
    <filterColumn colId="3" hiddenButton="1" showButton="1"/>
    <filterColumn colId="4" hiddenButton="1" showButton="1"/>
    <filterColumn colId="5" hiddenButton="1" showButton="1"/>
    <filterColumn colId="6" hiddenButton="1" showButton="1"/>
    <filterColumn colId="7" hiddenButton="1" showButton="1"/>
    <filterColumn colId="8" hiddenButton="1" showButton="1"/>
  </autoFilter>
  <tableColumns count="9">
    <tableColumn id="1" name="data" dataDxfId="3">
      <calculatedColumnFormula>logs_controle!A2</calculatedColumnFormula>
    </tableColumn>
    <tableColumn id="2" name="id" dataDxfId="2">
      <calculatedColumnFormula>logs_controle!B2</calculatedColumnFormula>
    </tableColumn>
    <tableColumn id="3" name="tipo">
      <calculatedColumnFormula>logs_controle!C2</calculatedColumnFormula>
    </tableColumn>
    <tableColumn id="4" name="mecanico">
      <calculatedColumnFormula>logs_controle!D2</calculatedColumnFormula>
    </tableColumn>
    <tableColumn id="5" name="carro">
      <calculatedColumnFormula>logs_controle!E2</calculatedColumnFormula>
    </tableColumn>
    <tableColumn id="6" name="placa">
      <calculatedColumnFormula>logs_controle!F2</calculatedColumnFormula>
    </tableColumn>
    <tableColumn id="7" name="quantidade" dataDxfId="1">
      <calculatedColumnFormula>logs_controle!G2</calculatedColumnFormula>
    </tableColumn>
    <tableColumn id="8" name="id_item" dataDxfId="0">
      <calculatedColumnFormula>logs_controle!H2</calculatedColumnFormula>
    </tableColumn>
    <tableColumn id="9" name="item">
      <calculatedColumnFormula>VLOOKUP(Tabela2[[#This Row],[id_item]],Tabela1[],2,FALSE)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25"/>
  <sheetViews>
    <sheetView topLeftCell="A517" workbookViewId="0">
      <selection activeCell="A525" sqref="A525"/>
    </sheetView>
  </sheetViews>
  <sheetFormatPr baseColWidth="8" defaultRowHeight="15"/>
  <cols>
    <col width="15" customWidth="1" min="1" max="1"/>
    <col width="93.140625" bestFit="1" customWidth="1" min="2" max="2"/>
    <col width="15" customWidth="1" min="3" max="6"/>
    <col width="17.5703125" customWidth="1" min="7" max="7"/>
    <col width="23.140625" bestFit="1" customWidth="1" min="8" max="8"/>
  </cols>
  <sheetData>
    <row r="1">
      <c r="A1" s="1" t="inlineStr">
        <is>
          <t>Código</t>
        </is>
      </c>
      <c r="B1" s="1" t="inlineStr">
        <is>
          <t>Descrição</t>
        </is>
      </c>
      <c r="C1" s="1" t="inlineStr">
        <is>
          <t>estoque inicial</t>
        </is>
      </c>
      <c r="D1" s="1" t="inlineStr">
        <is>
          <t>entradas</t>
        </is>
      </c>
      <c r="E1" s="1" t="inlineStr">
        <is>
          <t>saidas</t>
        </is>
      </c>
      <c r="F1" s="1" t="inlineStr">
        <is>
          <t>estoque final</t>
        </is>
      </c>
      <c r="G1" s="1" t="inlineStr">
        <is>
          <t>Estoque mínimo</t>
        </is>
      </c>
      <c r="H1" s="1" t="inlineStr">
        <is>
          <t>Categoria</t>
        </is>
      </c>
    </row>
    <row r="2">
      <c r="A2" t="n">
        <v>1</v>
      </c>
      <c r="B2" t="inlineStr">
        <is>
          <t>[105] FILTRO DE CABINE AKX 1456/C WEGA</t>
        </is>
      </c>
      <c r="C2" t="n">
        <v>3</v>
      </c>
      <c r="D2">
        <f>SUMIFS(controle!G:G,controle!I:I,Produtos!B2,controle!C:C,"E")</f>
        <v/>
      </c>
      <c r="E2">
        <f>SUMIFS(controle!G:G,controle!I:I,Produtos!B2,controle!C:C,"S")</f>
        <v/>
      </c>
      <c r="F2">
        <f>Tabela1[[#This Row],[estoque inicial]]+Tabela1[[#This Row],[entradas]]-Tabela1[[#This Row],[saidas]]</f>
        <v/>
      </c>
      <c r="G2" t="n">
        <v>0</v>
      </c>
      <c r="H2" t="inlineStr">
        <is>
          <t>Todos</t>
        </is>
      </c>
    </row>
    <row r="3">
      <c r="A3">
        <f>A2+1</f>
        <v/>
      </c>
      <c r="B3" t="inlineStr">
        <is>
          <t>[106] Bomba D'Água UB0167</t>
        </is>
      </c>
      <c r="C3" t="n">
        <v>1</v>
      </c>
      <c r="D3">
        <f>SUMIFS(controle!G:G,controle!I:I,Produtos!B3,controle!C:C,"E")</f>
        <v/>
      </c>
      <c r="E3">
        <f>SUMIFS(controle!G:G,controle!I:I,Produtos!B3,controle!C:C,"S")</f>
        <v/>
      </c>
      <c r="F3">
        <f>Tabela1[[#This Row],[estoque inicial]]+Tabela1[[#This Row],[entradas]]-Tabela1[[#This Row],[saidas]]</f>
        <v/>
      </c>
      <c r="G3" t="n">
        <v>0</v>
      </c>
      <c r="H3" t="inlineStr">
        <is>
          <t>Todos</t>
        </is>
      </c>
    </row>
    <row r="4">
      <c r="A4">
        <f>A3+1</f>
        <v/>
      </c>
      <c r="B4" t="inlineStr">
        <is>
          <t>[107] Óleo Para Motor Maxon Sintético 0W20</t>
        </is>
      </c>
      <c r="C4">
        <f>9+24*4</f>
        <v/>
      </c>
      <c r="D4">
        <f>SUMIFS(controle!G:G,controle!I:I,Produtos!B4,controle!C:C,"E")</f>
        <v/>
      </c>
      <c r="E4">
        <f>SUMIFS(controle!G:G,controle!I:I,Produtos!B4,controle!C:C,"S")</f>
        <v/>
      </c>
      <c r="F4">
        <f>Tabela1[[#This Row],[estoque inicial]]+Tabela1[[#This Row],[entradas]]-Tabela1[[#This Row],[saidas]]</f>
        <v/>
      </c>
      <c r="G4" t="n">
        <v>0</v>
      </c>
      <c r="H4" t="inlineStr">
        <is>
          <t>Todos</t>
        </is>
      </c>
    </row>
    <row r="5">
      <c r="A5">
        <f>A4+1</f>
        <v/>
      </c>
      <c r="B5" t="inlineStr">
        <is>
          <t>[108] Óleo Para Motor Maxon LongLife 10W30</t>
        </is>
      </c>
      <c r="C5">
        <f>29+24</f>
        <v/>
      </c>
      <c r="D5">
        <f>SUMIFS(controle!G:G,controle!I:I,Produtos!B5,controle!C:C,"E")</f>
        <v/>
      </c>
      <c r="E5">
        <f>SUMIFS(controle!G:G,controle!I:I,Produtos!B5,controle!C:C,"S")</f>
        <v/>
      </c>
      <c r="F5">
        <f>Tabela1[[#This Row],[estoque inicial]]+Tabela1[[#This Row],[entradas]]-Tabela1[[#This Row],[saidas]]</f>
        <v/>
      </c>
      <c r="G5" t="n">
        <v>0</v>
      </c>
      <c r="H5" t="inlineStr">
        <is>
          <t>Todos</t>
        </is>
      </c>
    </row>
    <row r="6">
      <c r="A6">
        <f>A5+1</f>
        <v/>
      </c>
      <c r="B6" t="inlineStr">
        <is>
          <t>[109] Óleo Para Motor Maxon LongLife 5W30</t>
        </is>
      </c>
      <c r="C6" t="n">
        <v>8</v>
      </c>
      <c r="D6">
        <f>SUMIFS(controle!G:G,controle!I:I,Produtos!B6,controle!C:C,"E")</f>
        <v/>
      </c>
      <c r="E6">
        <f>SUMIFS(controle!G:G,controle!I:I,Produtos!B6,controle!C:C,"S")</f>
        <v/>
      </c>
      <c r="F6">
        <f>Tabela1[[#This Row],[estoque inicial]]+Tabela1[[#This Row],[entradas]]-Tabela1[[#This Row],[saidas]]</f>
        <v/>
      </c>
      <c r="G6" t="n">
        <v>0</v>
      </c>
      <c r="H6" t="inlineStr">
        <is>
          <t>Todos</t>
        </is>
      </c>
    </row>
    <row r="7">
      <c r="A7">
        <f>A6+1</f>
        <v/>
      </c>
      <c r="B7" t="inlineStr">
        <is>
          <t>[11] Lubrificante Mineral Para Transmissão Automática e Direção Hidraulica GM</t>
        </is>
      </c>
      <c r="C7" t="n">
        <v>1</v>
      </c>
      <c r="D7">
        <f>SUMIFS(controle!G:G,controle!I:I,Produtos!B7,controle!C:C,"E")</f>
        <v/>
      </c>
      <c r="E7">
        <f>SUMIFS(controle!G:G,controle!I:I,Produtos!B7,controle!C:C,"S")</f>
        <v/>
      </c>
      <c r="F7">
        <f>Tabela1[[#This Row],[estoque inicial]]+Tabela1[[#This Row],[entradas]]-Tabela1[[#This Row],[saidas]]</f>
        <v/>
      </c>
      <c r="G7" t="n">
        <v>0</v>
      </c>
      <c r="H7" t="inlineStr">
        <is>
          <t>Todos</t>
        </is>
      </c>
    </row>
    <row r="8">
      <c r="A8">
        <f>A7+1</f>
        <v/>
      </c>
      <c r="B8" t="inlineStr">
        <is>
          <t>[110] CAR80 Car Lub Lubrificante Antiferrugem</t>
        </is>
      </c>
      <c r="C8" t="n">
        <v>6</v>
      </c>
      <c r="D8">
        <f>SUMIFS(controle!G:G,controle!I:I,Produtos!B8,controle!C:C,"E")</f>
        <v/>
      </c>
      <c r="E8">
        <f>SUMIFS(controle!G:G,controle!I:I,Produtos!B8,controle!C:C,"S")</f>
        <v/>
      </c>
      <c r="F8">
        <f>Tabela1[[#This Row],[estoque inicial]]+Tabela1[[#This Row],[entradas]]-Tabela1[[#This Row],[saidas]]</f>
        <v/>
      </c>
      <c r="G8" t="n">
        <v>0</v>
      </c>
      <c r="H8" t="inlineStr">
        <is>
          <t>Todos</t>
        </is>
      </c>
    </row>
    <row r="9">
      <c r="A9">
        <f>A8+1</f>
        <v/>
      </c>
      <c r="B9" t="inlineStr">
        <is>
          <t>[111] CAR80 Limpa Bicos Injetores</t>
        </is>
      </c>
      <c r="C9" t="n">
        <v>2</v>
      </c>
      <c r="D9">
        <f>SUMIFS(controle!G:G,controle!I:I,Produtos!B9,controle!C:C,"E")</f>
        <v/>
      </c>
      <c r="E9">
        <f>SUMIFS(controle!G:G,controle!I:I,Produtos!B9,controle!C:C,"S")</f>
        <v/>
      </c>
      <c r="F9">
        <f>Tabela1[[#This Row],[estoque inicial]]+Tabela1[[#This Row],[entradas]]-Tabela1[[#This Row],[saidas]]</f>
        <v/>
      </c>
      <c r="G9" t="n">
        <v>0</v>
      </c>
      <c r="H9" t="inlineStr">
        <is>
          <t>Todos</t>
        </is>
      </c>
    </row>
    <row r="10">
      <c r="A10">
        <f>A9+1</f>
        <v/>
      </c>
      <c r="B10" t="inlineStr">
        <is>
          <t>[112] CAR80 Limpa Contato</t>
        </is>
      </c>
      <c r="C10" t="n">
        <v>4</v>
      </c>
      <c r="D10">
        <f>SUMIFS(controle!G:G,controle!I:I,Produtos!B10,controle!C:C,"E")</f>
        <v/>
      </c>
      <c r="E10">
        <f>SUMIFS(controle!G:G,controle!I:I,Produtos!B10,controle!C:C,"S")</f>
        <v/>
      </c>
      <c r="F10">
        <f>Tabela1[[#This Row],[estoque inicial]]+Tabela1[[#This Row],[entradas]]-Tabela1[[#This Row],[saidas]]</f>
        <v/>
      </c>
      <c r="G10" t="n">
        <v>0</v>
      </c>
      <c r="H10" t="inlineStr">
        <is>
          <t>Todos</t>
        </is>
      </c>
    </row>
    <row r="11">
      <c r="A11">
        <f>A10+1</f>
        <v/>
      </c>
      <c r="B11" t="inlineStr">
        <is>
          <t>[113] Filtro de Óleo Fram PH11457</t>
        </is>
      </c>
      <c r="C11" t="n">
        <v>3</v>
      </c>
      <c r="D11">
        <f>SUMIFS(controle!G:G,controle!I:I,Produtos!B11,controle!C:C,"E")</f>
        <v/>
      </c>
      <c r="E11">
        <f>SUMIFS(controle!G:G,controle!I:I,Produtos!B11,controle!C:C,"S")</f>
        <v/>
      </c>
      <c r="F11">
        <f>Tabela1[[#This Row],[estoque inicial]]+Tabela1[[#This Row],[entradas]]-Tabela1[[#This Row],[saidas]]</f>
        <v/>
      </c>
      <c r="G11" t="n">
        <v>0</v>
      </c>
      <c r="H11" t="inlineStr">
        <is>
          <t>Todos</t>
        </is>
      </c>
    </row>
    <row r="12">
      <c r="A12">
        <f>A11+1</f>
        <v/>
      </c>
      <c r="B12" t="inlineStr">
        <is>
          <t>[114] Filtro de Óleo Mahle OC1449</t>
        </is>
      </c>
      <c r="C12" t="n">
        <v>0</v>
      </c>
      <c r="D12">
        <f>SUMIFS(controle!G:G,controle!I:I,Produtos!B12,controle!C:C,"E")</f>
        <v/>
      </c>
      <c r="E12">
        <f>SUMIFS(controle!G:G,controle!I:I,Produtos!B12,controle!C:C,"S")</f>
        <v/>
      </c>
      <c r="F12">
        <f>Tabela1[[#This Row],[estoque inicial]]+Tabela1[[#This Row],[entradas]]-Tabela1[[#This Row],[saidas]]</f>
        <v/>
      </c>
      <c r="G12" t="n">
        <v>0</v>
      </c>
      <c r="H12" t="inlineStr">
        <is>
          <t>Todos</t>
        </is>
      </c>
    </row>
    <row r="13">
      <c r="A13">
        <f>A12+1</f>
        <v/>
      </c>
      <c r="B13" t="inlineStr">
        <is>
          <t>[115] Filtro de Óleo Mahle OX339/2D</t>
        </is>
      </c>
      <c r="C13" t="n">
        <v>2</v>
      </c>
      <c r="D13">
        <f>SUMIFS(controle!G:G,controle!I:I,Produtos!B13,controle!C:C,"E")</f>
        <v/>
      </c>
      <c r="E13">
        <f>SUMIFS(controle!G:G,controle!I:I,Produtos!B13,controle!C:C,"S")</f>
        <v/>
      </c>
      <c r="F13">
        <f>Tabela1[[#This Row],[estoque inicial]]+Tabela1[[#This Row],[entradas]]-Tabela1[[#This Row],[saidas]]</f>
        <v/>
      </c>
      <c r="G13" t="n">
        <v>0</v>
      </c>
      <c r="H13" t="inlineStr">
        <is>
          <t>Todos</t>
        </is>
      </c>
    </row>
    <row r="14">
      <c r="A14">
        <f>A13+1</f>
        <v/>
      </c>
      <c r="B14" t="inlineStr">
        <is>
          <t>[116] Filtro de Óleo Wega WOE624</t>
        </is>
      </c>
      <c r="C14" t="n">
        <v>0</v>
      </c>
      <c r="D14">
        <f>SUMIFS(controle!G:G,controle!I:I,Produtos!B14,controle!C:C,"E")</f>
        <v/>
      </c>
      <c r="E14">
        <f>SUMIFS(controle!G:G,controle!I:I,Produtos!B14,controle!C:C,"S")</f>
        <v/>
      </c>
      <c r="F14">
        <f>Tabela1[[#This Row],[estoque inicial]]+Tabela1[[#This Row],[entradas]]-Tabela1[[#This Row],[saidas]]</f>
        <v/>
      </c>
      <c r="G14" t="n">
        <v>0</v>
      </c>
      <c r="H14" t="inlineStr">
        <is>
          <t>Todos</t>
        </is>
      </c>
    </row>
    <row r="15">
      <c r="A15">
        <f>A14+1</f>
        <v/>
      </c>
      <c r="B15" t="inlineStr">
        <is>
          <t>[117] Filtro de Óleo Wega WO121</t>
        </is>
      </c>
      <c r="C15" t="n">
        <v>3</v>
      </c>
      <c r="D15">
        <f>SUMIFS(controle!G:G,controle!I:I,Produtos!B15,controle!C:C,"E")</f>
        <v/>
      </c>
      <c r="E15">
        <f>SUMIFS(controle!G:G,controle!I:I,Produtos!B15,controle!C:C,"S")</f>
        <v/>
      </c>
      <c r="F15">
        <f>Tabela1[[#This Row],[estoque inicial]]+Tabela1[[#This Row],[entradas]]-Tabela1[[#This Row],[saidas]]</f>
        <v/>
      </c>
      <c r="G15" t="n">
        <v>0</v>
      </c>
      <c r="H15" t="inlineStr">
        <is>
          <t>Todos</t>
        </is>
      </c>
    </row>
    <row r="16">
      <c r="A16">
        <f>A15+1</f>
        <v/>
      </c>
      <c r="B16" t="inlineStr">
        <is>
          <t>[118] Filtro de Óleo Wega WO205</t>
        </is>
      </c>
      <c r="C16" t="n">
        <v>2</v>
      </c>
      <c r="D16">
        <f>SUMIFS(controle!G:G,controle!I:I,Produtos!B16,controle!C:C,"E")</f>
        <v/>
      </c>
      <c r="E16">
        <f>SUMIFS(controle!G:G,controle!I:I,Produtos!B16,controle!C:C,"S")</f>
        <v/>
      </c>
      <c r="F16">
        <f>Tabela1[[#This Row],[estoque inicial]]+Tabela1[[#This Row],[entradas]]-Tabela1[[#This Row],[saidas]]</f>
        <v/>
      </c>
      <c r="G16" t="n">
        <v>0</v>
      </c>
      <c r="H16" t="inlineStr">
        <is>
          <t>Todos</t>
        </is>
      </c>
    </row>
    <row r="17">
      <c r="A17">
        <f>A16+1</f>
        <v/>
      </c>
      <c r="B17" t="inlineStr">
        <is>
          <t>[119] Filtro de Óleo Tecfil PSL76</t>
        </is>
      </c>
      <c r="C17" t="n">
        <v>0</v>
      </c>
      <c r="D17">
        <f>SUMIFS(controle!G:G,controle!I:I,Produtos!B17,controle!C:C,"E")</f>
        <v/>
      </c>
      <c r="E17">
        <f>SUMIFS(controle!G:G,controle!I:I,Produtos!B17,controle!C:C,"S")</f>
        <v/>
      </c>
      <c r="F17">
        <f>Tabela1[[#This Row],[estoque inicial]]+Tabela1[[#This Row],[entradas]]-Tabela1[[#This Row],[saidas]]</f>
        <v/>
      </c>
      <c r="G17" t="n">
        <v>0</v>
      </c>
      <c r="H17" t="inlineStr">
        <is>
          <t>Todos</t>
        </is>
      </c>
    </row>
    <row r="18">
      <c r="A18">
        <f>A17+1</f>
        <v/>
      </c>
      <c r="B18" t="inlineStr">
        <is>
          <t>[12] Óleo Para Transmissão Mecânica 75W85 ACDelco</t>
        </is>
      </c>
      <c r="C18" t="n">
        <v>7</v>
      </c>
      <c r="D18">
        <f>SUMIFS(controle!G:G,controle!I:I,Produtos!B18,controle!C:C,"E")</f>
        <v/>
      </c>
      <c r="E18">
        <f>SUMIFS(controle!G:G,controle!I:I,Produtos!B18,controle!C:C,"S")</f>
        <v/>
      </c>
      <c r="F18">
        <f>Tabela1[[#This Row],[estoque inicial]]+Tabela1[[#This Row],[entradas]]-Tabela1[[#This Row],[saidas]]</f>
        <v/>
      </c>
      <c r="G18" t="n">
        <v>0</v>
      </c>
      <c r="H18" t="inlineStr">
        <is>
          <t>Todos</t>
        </is>
      </c>
    </row>
    <row r="19">
      <c r="A19">
        <f>A18+1</f>
        <v/>
      </c>
      <c r="B19" t="inlineStr">
        <is>
          <t>[120] Filtro de Óleo Wega WO200</t>
        </is>
      </c>
      <c r="C19" t="n">
        <v>1</v>
      </c>
      <c r="D19">
        <f>SUMIFS(controle!G:G,controle!I:I,Produtos!B19,controle!C:C,"E")</f>
        <v/>
      </c>
      <c r="E19">
        <f>SUMIFS(controle!G:G,controle!I:I,Produtos!B19,controle!C:C,"S")</f>
        <v/>
      </c>
      <c r="F19">
        <f>Tabela1[[#This Row],[estoque inicial]]+Tabela1[[#This Row],[entradas]]-Tabela1[[#This Row],[saidas]]</f>
        <v/>
      </c>
      <c r="G19" t="n">
        <v>0</v>
      </c>
      <c r="H19" t="inlineStr">
        <is>
          <t>Todos</t>
        </is>
      </c>
    </row>
    <row r="20">
      <c r="A20">
        <f>A19+1</f>
        <v/>
      </c>
      <c r="B20" t="inlineStr">
        <is>
          <t>[121] Filtro de Óleo Fram PH5796</t>
        </is>
      </c>
      <c r="C20" t="n">
        <v>2</v>
      </c>
      <c r="D20">
        <f>SUMIFS(controle!G:G,controle!I:I,Produtos!B20,controle!C:C,"E")</f>
        <v/>
      </c>
      <c r="E20">
        <f>SUMIFS(controle!G:G,controle!I:I,Produtos!B20,controle!C:C,"S")</f>
        <v/>
      </c>
      <c r="F20">
        <f>Tabela1[[#This Row],[estoque inicial]]+Tabela1[[#This Row],[entradas]]-Tabela1[[#This Row],[saidas]]</f>
        <v/>
      </c>
      <c r="G20" t="n">
        <v>0</v>
      </c>
      <c r="H20" t="inlineStr">
        <is>
          <t>Todos</t>
        </is>
      </c>
    </row>
    <row r="21">
      <c r="A21">
        <f>A20+1</f>
        <v/>
      </c>
      <c r="B21" t="inlineStr">
        <is>
          <t>[122] Filtro de Óleo Mahle OX1018D</t>
        </is>
      </c>
      <c r="C21" t="n">
        <v>1</v>
      </c>
      <c r="D21">
        <f>SUMIFS(controle!G:G,controle!I:I,Produtos!B21,controle!C:C,"E")</f>
        <v/>
      </c>
      <c r="E21">
        <f>SUMIFS(controle!G:G,controle!I:I,Produtos!B21,controle!C:C,"S")</f>
        <v/>
      </c>
      <c r="F21">
        <f>Tabela1[[#This Row],[estoque inicial]]+Tabela1[[#This Row],[entradas]]-Tabela1[[#This Row],[saidas]]</f>
        <v/>
      </c>
      <c r="G21" t="n">
        <v>0</v>
      </c>
      <c r="H21" t="inlineStr">
        <is>
          <t>Todos</t>
        </is>
      </c>
    </row>
    <row r="22">
      <c r="A22">
        <f>A21+1</f>
        <v/>
      </c>
      <c r="B22" t="inlineStr">
        <is>
          <t>[123] Filtro de Óleo Wega WOE313</t>
        </is>
      </c>
      <c r="C22" t="n">
        <v>1</v>
      </c>
      <c r="D22">
        <f>SUMIFS(controle!G:G,controle!I:I,Produtos!B22,controle!C:C,"E")</f>
        <v/>
      </c>
      <c r="E22">
        <f>SUMIFS(controle!G:G,controle!I:I,Produtos!B22,controle!C:C,"S")</f>
        <v/>
      </c>
      <c r="F22">
        <f>Tabela1[[#This Row],[estoque inicial]]+Tabela1[[#This Row],[entradas]]-Tabela1[[#This Row],[saidas]]</f>
        <v/>
      </c>
      <c r="G22" t="n">
        <v>0</v>
      </c>
      <c r="H22" t="inlineStr">
        <is>
          <t>Todos</t>
        </is>
      </c>
    </row>
    <row r="23">
      <c r="A23">
        <f>A22+1</f>
        <v/>
      </c>
      <c r="B23" t="inlineStr">
        <is>
          <t>[124] Filtro de Óleo Mahle OX1041D</t>
        </is>
      </c>
      <c r="C23" t="n">
        <v>3</v>
      </c>
      <c r="D23">
        <f>SUMIFS(controle!G:G,controle!I:I,Produtos!B23,controle!C:C,"E")</f>
        <v/>
      </c>
      <c r="E23">
        <f>SUMIFS(controle!G:G,controle!I:I,Produtos!B23,controle!C:C,"S")</f>
        <v/>
      </c>
      <c r="F23">
        <f>Tabela1[[#This Row],[estoque inicial]]+Tabela1[[#This Row],[entradas]]-Tabela1[[#This Row],[saidas]]</f>
        <v/>
      </c>
      <c r="G23" t="n">
        <v>0</v>
      </c>
      <c r="H23" t="inlineStr">
        <is>
          <t>Todos</t>
        </is>
      </c>
    </row>
    <row r="24">
      <c r="A24">
        <f>A23+1</f>
        <v/>
      </c>
      <c r="B24" t="inlineStr">
        <is>
          <t>[125] Filtro de Óleo Fram PH4967</t>
        </is>
      </c>
      <c r="C24" t="n">
        <v>3</v>
      </c>
      <c r="D24">
        <f>SUMIFS(controle!G:G,controle!I:I,Produtos!B24,controle!C:C,"E")</f>
        <v/>
      </c>
      <c r="E24">
        <f>SUMIFS(controle!G:G,controle!I:I,Produtos!B24,controle!C:C,"S")</f>
        <v/>
      </c>
      <c r="F24">
        <f>Tabela1[[#This Row],[estoque inicial]]+Tabela1[[#This Row],[entradas]]-Tabela1[[#This Row],[saidas]]</f>
        <v/>
      </c>
      <c r="G24" t="n">
        <v>0</v>
      </c>
      <c r="H24" t="inlineStr">
        <is>
          <t>Todos</t>
        </is>
      </c>
    </row>
    <row r="25">
      <c r="A25">
        <f>A24+1</f>
        <v/>
      </c>
      <c r="B25" t="inlineStr">
        <is>
          <t>[126] Filtro de Óleo Fram PH4967A</t>
        </is>
      </c>
      <c r="C25" t="n">
        <v>2</v>
      </c>
      <c r="D25">
        <f>SUMIFS(controle!G:G,controle!I:I,Produtos!B25,controle!C:C,"E")</f>
        <v/>
      </c>
      <c r="E25">
        <f>SUMIFS(controle!G:G,controle!I:I,Produtos!B25,controle!C:C,"S")</f>
        <v/>
      </c>
      <c r="F25">
        <f>Tabela1[[#This Row],[estoque inicial]]+Tabela1[[#This Row],[entradas]]-Tabela1[[#This Row],[saidas]]</f>
        <v/>
      </c>
      <c r="G25" t="n">
        <v>0</v>
      </c>
      <c r="H25" t="inlineStr">
        <is>
          <t>Todos</t>
        </is>
      </c>
    </row>
    <row r="26">
      <c r="A26">
        <f>A25+1</f>
        <v/>
      </c>
      <c r="B26" t="inlineStr">
        <is>
          <t>[127] Filtro de Óleo Wega WO133</t>
        </is>
      </c>
      <c r="C26" t="n">
        <v>2</v>
      </c>
      <c r="D26">
        <f>SUMIFS(controle!G:G,controle!I:I,Produtos!B26,controle!C:C,"E")</f>
        <v/>
      </c>
      <c r="E26">
        <f>SUMIFS(controle!G:G,controle!I:I,Produtos!B26,controle!C:C,"S")</f>
        <v/>
      </c>
      <c r="F26">
        <f>Tabela1[[#This Row],[estoque inicial]]+Tabela1[[#This Row],[entradas]]-Tabela1[[#This Row],[saidas]]</f>
        <v/>
      </c>
      <c r="G26" t="n">
        <v>0</v>
      </c>
      <c r="H26" t="inlineStr">
        <is>
          <t>Todos</t>
        </is>
      </c>
    </row>
    <row r="27">
      <c r="A27">
        <f>A26+1</f>
        <v/>
      </c>
      <c r="B27" t="inlineStr">
        <is>
          <t>[128] Filtro de Óleo Wega WO181</t>
        </is>
      </c>
      <c r="C27" t="n">
        <v>2</v>
      </c>
      <c r="D27">
        <f>SUMIFS(controle!G:G,controle!I:I,Produtos!B27,controle!C:C,"E")</f>
        <v/>
      </c>
      <c r="E27">
        <f>SUMIFS(controle!G:G,controle!I:I,Produtos!B27,controle!C:C,"S")</f>
        <v/>
      </c>
      <c r="F27">
        <f>Tabela1[[#This Row],[estoque inicial]]+Tabela1[[#This Row],[entradas]]-Tabela1[[#This Row],[saidas]]</f>
        <v/>
      </c>
      <c r="G27" t="n">
        <v>0</v>
      </c>
      <c r="H27" t="inlineStr">
        <is>
          <t>Todos</t>
        </is>
      </c>
    </row>
    <row r="28">
      <c r="A28">
        <f>A27+1</f>
        <v/>
      </c>
      <c r="B28" t="inlineStr">
        <is>
          <t>[129] Filtro de Óleo Wega WO139</t>
        </is>
      </c>
      <c r="C28" t="n">
        <v>3</v>
      </c>
      <c r="D28">
        <f>SUMIFS(controle!G:G,controle!I:I,Produtos!B28,controle!C:C,"E")</f>
        <v/>
      </c>
      <c r="E28">
        <f>SUMIFS(controle!G:G,controle!I:I,Produtos!B28,controle!C:C,"S")</f>
        <v/>
      </c>
      <c r="F28">
        <f>Tabela1[[#This Row],[estoque inicial]]+Tabela1[[#This Row],[entradas]]-Tabela1[[#This Row],[saidas]]</f>
        <v/>
      </c>
      <c r="G28" t="n">
        <v>0</v>
      </c>
      <c r="H28" t="inlineStr">
        <is>
          <t>Todos</t>
        </is>
      </c>
    </row>
    <row r="29">
      <c r="A29">
        <f>A28+1</f>
        <v/>
      </c>
      <c r="B29" t="inlineStr">
        <is>
          <t>[13] Solução Arrefecedora Pronto uso Paraflu Rosa</t>
        </is>
      </c>
      <c r="C29" t="n">
        <v>0</v>
      </c>
      <c r="D29">
        <f>SUMIFS(controle!G:G,controle!I:I,Produtos!B29,controle!C:C,"E")</f>
        <v/>
      </c>
      <c r="E29">
        <f>SUMIFS(controle!G:G,controle!I:I,Produtos!B29,controle!C:C,"S")</f>
        <v/>
      </c>
      <c r="F29">
        <f>Tabela1[[#This Row],[estoque inicial]]+Tabela1[[#This Row],[entradas]]-Tabela1[[#This Row],[saidas]]</f>
        <v/>
      </c>
      <c r="G29" t="n">
        <v>0</v>
      </c>
      <c r="H29" t="inlineStr">
        <is>
          <t>Todos</t>
        </is>
      </c>
    </row>
    <row r="30">
      <c r="A30">
        <f>A29+1</f>
        <v/>
      </c>
      <c r="B30" t="inlineStr">
        <is>
          <t>[130] Filtro de Óleo Mahle OX175D</t>
        </is>
      </c>
      <c r="C30" t="n">
        <v>1</v>
      </c>
      <c r="D30">
        <f>SUMIFS(controle!G:G,controle!I:I,Produtos!B30,controle!C:C,"E")</f>
        <v/>
      </c>
      <c r="E30">
        <f>SUMIFS(controle!G:G,controle!I:I,Produtos!B30,controle!C:C,"S")</f>
        <v/>
      </c>
      <c r="F30">
        <f>Tabela1[[#This Row],[estoque inicial]]+Tabela1[[#This Row],[entradas]]-Tabela1[[#This Row],[saidas]]</f>
        <v/>
      </c>
      <c r="G30" t="n">
        <v>0</v>
      </c>
      <c r="H30" t="inlineStr">
        <is>
          <t>Todos</t>
        </is>
      </c>
    </row>
    <row r="31">
      <c r="A31">
        <f>A30+1</f>
        <v/>
      </c>
      <c r="B31" t="inlineStr">
        <is>
          <t>[131] Filtro de Óleo Wega WO156</t>
        </is>
      </c>
      <c r="C31" t="n">
        <v>2</v>
      </c>
      <c r="D31">
        <f>SUMIFS(controle!G:G,controle!I:I,Produtos!B31,controle!C:C,"E")</f>
        <v/>
      </c>
      <c r="E31">
        <f>SUMIFS(controle!G:G,controle!I:I,Produtos!B31,controle!C:C,"S")</f>
        <v/>
      </c>
      <c r="F31">
        <f>Tabela1[[#This Row],[estoque inicial]]+Tabela1[[#This Row],[entradas]]-Tabela1[[#This Row],[saidas]]</f>
        <v/>
      </c>
      <c r="G31" t="n">
        <v>0</v>
      </c>
      <c r="H31" t="inlineStr">
        <is>
          <t>Todos</t>
        </is>
      </c>
    </row>
    <row r="32">
      <c r="A32">
        <f>A31+1</f>
        <v/>
      </c>
      <c r="B32" t="inlineStr">
        <is>
          <t>[132] Filtro de Óleo Wega JFOH00</t>
        </is>
      </c>
      <c r="C32" t="n">
        <v>0</v>
      </c>
      <c r="D32">
        <f>SUMIFS(controle!G:G,controle!I:I,Produtos!B32,controle!C:C,"E")</f>
        <v/>
      </c>
      <c r="E32">
        <f>SUMIFS(controle!G:G,controle!I:I,Produtos!B32,controle!C:C,"S")</f>
        <v/>
      </c>
      <c r="F32">
        <f>Tabela1[[#This Row],[estoque inicial]]+Tabela1[[#This Row],[entradas]]-Tabela1[[#This Row],[saidas]]</f>
        <v/>
      </c>
      <c r="G32" t="n">
        <v>0</v>
      </c>
      <c r="H32" t="inlineStr">
        <is>
          <t>Todos</t>
        </is>
      </c>
    </row>
    <row r="33">
      <c r="A33">
        <f>A32+1</f>
        <v/>
      </c>
      <c r="B33" t="inlineStr">
        <is>
          <t>[133] Filtro de Óleo Wega JFO0H01</t>
        </is>
      </c>
      <c r="C33" t="n">
        <v>3</v>
      </c>
      <c r="D33">
        <f>SUMIFS(controle!G:G,controle!I:I,Produtos!B33,controle!C:C,"E")</f>
        <v/>
      </c>
      <c r="E33">
        <f>SUMIFS(controle!G:G,controle!I:I,Produtos!B33,controle!C:C,"S")</f>
        <v/>
      </c>
      <c r="F33">
        <f>Tabela1[[#This Row],[estoque inicial]]+Tabela1[[#This Row],[entradas]]-Tabela1[[#This Row],[saidas]]</f>
        <v/>
      </c>
      <c r="G33" t="n">
        <v>0</v>
      </c>
      <c r="H33" t="inlineStr">
        <is>
          <t>Todos</t>
        </is>
      </c>
    </row>
    <row r="34">
      <c r="A34">
        <f>A33+1</f>
        <v/>
      </c>
      <c r="B34" t="inlineStr">
        <is>
          <t>[134] Filtro de Óleo Mahle OC100</t>
        </is>
      </c>
      <c r="C34" t="n">
        <v>0</v>
      </c>
      <c r="D34">
        <f>SUMIFS(controle!G:G,controle!I:I,Produtos!B34,controle!C:C,"E")</f>
        <v/>
      </c>
      <c r="E34">
        <f>SUMIFS(controle!G:G,controle!I:I,Produtos!B34,controle!C:C,"S")</f>
        <v/>
      </c>
      <c r="F34">
        <f>Tabela1[[#This Row],[estoque inicial]]+Tabela1[[#This Row],[entradas]]-Tabela1[[#This Row],[saidas]]</f>
        <v/>
      </c>
      <c r="G34" t="n">
        <v>0</v>
      </c>
      <c r="H34" t="inlineStr">
        <is>
          <t>Todos</t>
        </is>
      </c>
    </row>
    <row r="35">
      <c r="A35">
        <f>A34+1</f>
        <v/>
      </c>
      <c r="B35" t="inlineStr">
        <is>
          <t>[135] Filtro de Óleo Fram JFO0F03</t>
        </is>
      </c>
      <c r="C35" t="n">
        <v>2</v>
      </c>
      <c r="D35">
        <f>SUMIFS(controle!G:G,controle!I:I,Produtos!B35,controle!C:C,"E")</f>
        <v/>
      </c>
      <c r="E35">
        <f>SUMIFS(controle!G:G,controle!I:I,Produtos!B35,controle!C:C,"S")</f>
        <v/>
      </c>
      <c r="F35">
        <f>Tabela1[[#This Row],[estoque inicial]]+Tabela1[[#This Row],[entradas]]-Tabela1[[#This Row],[saidas]]</f>
        <v/>
      </c>
      <c r="G35" t="n">
        <v>0</v>
      </c>
      <c r="H35" t="inlineStr">
        <is>
          <t>Todos</t>
        </is>
      </c>
    </row>
    <row r="36">
      <c r="A36">
        <f>A35+1</f>
        <v/>
      </c>
      <c r="B36" t="inlineStr">
        <is>
          <t>[136] Filtro de Óleo Fram PH3614</t>
        </is>
      </c>
      <c r="C36" t="n">
        <v>1</v>
      </c>
      <c r="D36">
        <f>SUMIFS(controle!G:G,controle!I:I,Produtos!B36,controle!C:C,"E")</f>
        <v/>
      </c>
      <c r="E36">
        <f>SUMIFS(controle!G:G,controle!I:I,Produtos!B36,controle!C:C,"S")</f>
        <v/>
      </c>
      <c r="F36">
        <f>Tabela1[[#This Row],[estoque inicial]]+Tabela1[[#This Row],[entradas]]-Tabela1[[#This Row],[saidas]]</f>
        <v/>
      </c>
      <c r="G36" t="n">
        <v>0</v>
      </c>
      <c r="H36" t="inlineStr">
        <is>
          <t>Todos</t>
        </is>
      </c>
    </row>
    <row r="37">
      <c r="A37">
        <f>A36+1</f>
        <v/>
      </c>
      <c r="B37" t="inlineStr">
        <is>
          <t>[137] Filtro de Óleo Fram PH5566</t>
        </is>
      </c>
      <c r="C37" t="n">
        <v>2</v>
      </c>
      <c r="D37">
        <f>SUMIFS(controle!G:G,controle!I:I,Produtos!B37,controle!C:C,"E")</f>
        <v/>
      </c>
      <c r="E37">
        <f>SUMIFS(controle!G:G,controle!I:I,Produtos!B37,controle!C:C,"S")</f>
        <v/>
      </c>
      <c r="F37">
        <f>Tabela1[[#This Row],[estoque inicial]]+Tabela1[[#This Row],[entradas]]-Tabela1[[#This Row],[saidas]]</f>
        <v/>
      </c>
      <c r="G37" t="n">
        <v>0</v>
      </c>
      <c r="H37" t="inlineStr">
        <is>
          <t>Todos</t>
        </is>
      </c>
    </row>
    <row r="38">
      <c r="A38">
        <f>A37+1</f>
        <v/>
      </c>
      <c r="B38" t="inlineStr">
        <is>
          <t>[138] FILTRO DE ÓLEO PH3593A FRAM</t>
        </is>
      </c>
      <c r="C38" t="n">
        <v>3</v>
      </c>
      <c r="D38">
        <f>SUMIFS(controle!G:G,controle!I:I,Produtos!B38,controle!C:C,"E")</f>
        <v/>
      </c>
      <c r="E38">
        <f>SUMIFS(controle!G:G,controle!I:I,Produtos!B38,controle!C:C,"S")</f>
        <v/>
      </c>
      <c r="F38">
        <f>Tabela1[[#This Row],[estoque inicial]]+Tabela1[[#This Row],[entradas]]-Tabela1[[#This Row],[saidas]]</f>
        <v/>
      </c>
      <c r="G38" t="n">
        <v>0</v>
      </c>
      <c r="H38" t="inlineStr">
        <is>
          <t>Todos</t>
        </is>
      </c>
    </row>
    <row r="39">
      <c r="A39">
        <f>A38+1</f>
        <v/>
      </c>
      <c r="B39" t="inlineStr">
        <is>
          <t>[139] FILTRO DE ÓLEO OC205 MAHLE</t>
        </is>
      </c>
      <c r="C39" t="n">
        <v>1</v>
      </c>
      <c r="D39">
        <f>SUMIFS(controle!G:G,controle!I:I,Produtos!B39,controle!C:C,"E")</f>
        <v/>
      </c>
      <c r="E39">
        <f>SUMIFS(controle!G:G,controle!I:I,Produtos!B39,controle!C:C,"S")</f>
        <v/>
      </c>
      <c r="F39">
        <f>Tabela1[[#This Row],[estoque inicial]]+Tabela1[[#This Row],[entradas]]-Tabela1[[#This Row],[saidas]]</f>
        <v/>
      </c>
      <c r="G39" t="n">
        <v>0</v>
      </c>
      <c r="H39" t="inlineStr">
        <is>
          <t>Todos</t>
        </is>
      </c>
    </row>
    <row r="40">
      <c r="A40">
        <f>A39+1</f>
        <v/>
      </c>
      <c r="B40" t="inlineStr">
        <is>
          <t>[14] Lubrificante Semissitético Para Transmissão e Diferencial Maxon 75W80</t>
        </is>
      </c>
      <c r="C40">
        <f>24*2+17</f>
        <v/>
      </c>
      <c r="D40">
        <f>SUMIFS(controle!G:G,controle!I:I,Produtos!B40,controle!C:C,"E")</f>
        <v/>
      </c>
      <c r="E40">
        <f>SUMIFS(controle!G:G,controle!I:I,Produtos!B40,controle!C:C,"S")</f>
        <v/>
      </c>
      <c r="F40">
        <f>Tabela1[[#This Row],[estoque inicial]]+Tabela1[[#This Row],[entradas]]-Tabela1[[#This Row],[saidas]]</f>
        <v/>
      </c>
      <c r="G40" t="n">
        <v>0</v>
      </c>
      <c r="H40" t="inlineStr">
        <is>
          <t>Todos</t>
        </is>
      </c>
    </row>
    <row r="41">
      <c r="A41">
        <f>A40+1</f>
        <v/>
      </c>
      <c r="B41" t="inlineStr">
        <is>
          <t>[140] FILTRO DE ÓLEO OC504 MAHLE</t>
        </is>
      </c>
      <c r="C41" t="n">
        <v>6</v>
      </c>
      <c r="D41">
        <f>SUMIFS(controle!G:G,controle!I:I,Produtos!B41,controle!C:C,"E")</f>
        <v/>
      </c>
      <c r="E41">
        <f>SUMIFS(controle!G:G,controle!I:I,Produtos!B41,controle!C:C,"S")</f>
        <v/>
      </c>
      <c r="F41">
        <f>Tabela1[[#This Row],[estoque inicial]]+Tabela1[[#This Row],[entradas]]-Tabela1[[#This Row],[saidas]]</f>
        <v/>
      </c>
      <c r="G41" t="n">
        <v>0</v>
      </c>
      <c r="H41" t="inlineStr">
        <is>
          <t>Todos</t>
        </is>
      </c>
    </row>
    <row r="42">
      <c r="A42">
        <f>A41+1</f>
        <v/>
      </c>
      <c r="B42" t="inlineStr">
        <is>
          <t>[141] FILTRO DE ÓLEO OC506 MAHLE</t>
        </is>
      </c>
      <c r="C42" t="n">
        <v>4</v>
      </c>
      <c r="D42">
        <f>SUMIFS(controle!G:G,controle!I:I,Produtos!B42,controle!C:C,"E")</f>
        <v/>
      </c>
      <c r="E42">
        <f>SUMIFS(controle!G:G,controle!I:I,Produtos!B42,controle!C:C,"S")</f>
        <v/>
      </c>
      <c r="F42">
        <f>Tabela1[[#This Row],[estoque inicial]]+Tabela1[[#This Row],[entradas]]-Tabela1[[#This Row],[saidas]]</f>
        <v/>
      </c>
      <c r="G42" t="n">
        <v>0</v>
      </c>
      <c r="H42" t="inlineStr">
        <is>
          <t>Todos</t>
        </is>
      </c>
    </row>
    <row r="43">
      <c r="A43">
        <f>A42+1</f>
        <v/>
      </c>
      <c r="B43" t="inlineStr">
        <is>
          <t>[142] FILTRO DE ÓLEO OC600 MAHLE</t>
        </is>
      </c>
      <c r="C43" t="n">
        <v>3</v>
      </c>
      <c r="D43">
        <f>SUMIFS(controle!G:G,controle!I:I,Produtos!B43,controle!C:C,"E")</f>
        <v/>
      </c>
      <c r="E43">
        <f>SUMIFS(controle!G:G,controle!I:I,Produtos!B43,controle!C:C,"S")</f>
        <v/>
      </c>
      <c r="F43">
        <f>Tabela1[[#This Row],[estoque inicial]]+Tabela1[[#This Row],[entradas]]-Tabela1[[#This Row],[saidas]]</f>
        <v/>
      </c>
      <c r="G43" t="n">
        <v>0</v>
      </c>
      <c r="H43" t="inlineStr">
        <is>
          <t>Todos</t>
        </is>
      </c>
    </row>
    <row r="44">
      <c r="A44">
        <f>A43+1</f>
        <v/>
      </c>
      <c r="B44" t="inlineStr">
        <is>
          <t>[143] FILTRO DE ÓLEO OC522 MAHLE</t>
        </is>
      </c>
      <c r="C44" t="n">
        <v>4</v>
      </c>
      <c r="D44">
        <f>SUMIFS(controle!G:G,controle!I:I,Produtos!B44,controle!C:C,"E")</f>
        <v/>
      </c>
      <c r="E44">
        <f>SUMIFS(controle!G:G,controle!I:I,Produtos!B44,controle!C:C,"S")</f>
        <v/>
      </c>
      <c r="F44">
        <f>Tabela1[[#This Row],[estoque inicial]]+Tabela1[[#This Row],[entradas]]-Tabela1[[#This Row],[saidas]]</f>
        <v/>
      </c>
      <c r="G44" t="n">
        <v>0</v>
      </c>
      <c r="H44" t="inlineStr">
        <is>
          <t>Todos</t>
        </is>
      </c>
    </row>
    <row r="45">
      <c r="A45">
        <f>A44+1</f>
        <v/>
      </c>
      <c r="B45" t="inlineStr">
        <is>
          <t>[144] FILTRO DE ÓLEO PH10908 MIX 3/2-2 FRAM</t>
        </is>
      </c>
      <c r="C45" t="n">
        <v>1</v>
      </c>
      <c r="D45">
        <f>SUMIFS(controle!G:G,controle!I:I,Produtos!B45,controle!C:C,"E")</f>
        <v/>
      </c>
      <c r="E45">
        <f>SUMIFS(controle!G:G,controle!I:I,Produtos!B45,controle!C:C,"S")</f>
        <v/>
      </c>
      <c r="F45">
        <f>Tabela1[[#This Row],[estoque inicial]]+Tabela1[[#This Row],[entradas]]-Tabela1[[#This Row],[saidas]]</f>
        <v/>
      </c>
      <c r="G45" t="n">
        <v>0</v>
      </c>
      <c r="H45" t="inlineStr">
        <is>
          <t>Todos</t>
        </is>
      </c>
    </row>
    <row r="46">
      <c r="A46">
        <f>A45+1</f>
        <v/>
      </c>
      <c r="B46" t="inlineStr">
        <is>
          <t>[145] BATERIA MOURA M70KD</t>
        </is>
      </c>
      <c r="C46" t="n">
        <v>0</v>
      </c>
      <c r="D46">
        <f>SUMIFS(controle!G:G,controle!I:I,Produtos!B46,controle!C:C,"E")</f>
        <v/>
      </c>
      <c r="E46">
        <f>SUMIFS(controle!G:G,controle!I:I,Produtos!B46,controle!C:C,"S")</f>
        <v/>
      </c>
      <c r="F46">
        <f>Tabela1[[#This Row],[estoque inicial]]+Tabela1[[#This Row],[entradas]]-Tabela1[[#This Row],[saidas]]</f>
        <v/>
      </c>
      <c r="G46" t="n">
        <v>0</v>
      </c>
      <c r="H46" t="inlineStr">
        <is>
          <t>Todos</t>
        </is>
      </c>
    </row>
    <row r="47">
      <c r="A47">
        <f>A46+1</f>
        <v/>
      </c>
      <c r="B47" t="inlineStr">
        <is>
          <t>[146] BATERIA MOURA M60GD</t>
        </is>
      </c>
      <c r="C47" t="n">
        <v>6</v>
      </c>
      <c r="D47">
        <f>SUMIFS(controle!G:G,controle!I:I,Produtos!B47,controle!C:C,"E")</f>
        <v/>
      </c>
      <c r="E47">
        <f>SUMIFS(controle!G:G,controle!I:I,Produtos!B47,controle!C:C,"S")</f>
        <v/>
      </c>
      <c r="F47">
        <f>Tabela1[[#This Row],[estoque inicial]]+Tabela1[[#This Row],[entradas]]-Tabela1[[#This Row],[saidas]]</f>
        <v/>
      </c>
      <c r="G47" t="n">
        <v>0</v>
      </c>
      <c r="H47" t="inlineStr">
        <is>
          <t>Todos</t>
        </is>
      </c>
    </row>
    <row r="48">
      <c r="A48">
        <f>A47+1</f>
        <v/>
      </c>
      <c r="B48" t="inlineStr">
        <is>
          <t>[148] BATERIA MOURA MF60AD</t>
        </is>
      </c>
      <c r="C48" t="n">
        <v>2</v>
      </c>
      <c r="D48">
        <f>SUMIFS(controle!G:G,controle!I:I,Produtos!B48,controle!C:C,"E")</f>
        <v/>
      </c>
      <c r="E48">
        <f>SUMIFS(controle!G:G,controle!I:I,Produtos!B48,controle!C:C,"S")</f>
        <v/>
      </c>
      <c r="F48">
        <f>Tabela1[[#This Row],[estoque inicial]]+Tabela1[[#This Row],[entradas]]-Tabela1[[#This Row],[saidas]]</f>
        <v/>
      </c>
      <c r="G48" t="n">
        <v>0</v>
      </c>
      <c r="H48" t="inlineStr">
        <is>
          <t>Todos</t>
        </is>
      </c>
    </row>
    <row r="49">
      <c r="A49">
        <f>A48+1</f>
        <v/>
      </c>
      <c r="B49" t="inlineStr">
        <is>
          <t>[149] BATERIA MOURA M80RD</t>
        </is>
      </c>
      <c r="C49" t="n">
        <v>0</v>
      </c>
      <c r="D49">
        <f>SUMIFS(controle!G:G,controle!I:I,Produtos!B49,controle!C:C,"E")</f>
        <v/>
      </c>
      <c r="E49">
        <f>SUMIFS(controle!G:G,controle!I:I,Produtos!B49,controle!C:C,"S")</f>
        <v/>
      </c>
      <c r="F49">
        <f>Tabela1[[#This Row],[estoque inicial]]+Tabela1[[#This Row],[entradas]]-Tabela1[[#This Row],[saidas]]</f>
        <v/>
      </c>
      <c r="G49" t="n">
        <v>0</v>
      </c>
      <c r="H49" t="inlineStr">
        <is>
          <t>Todos</t>
        </is>
      </c>
    </row>
    <row r="50">
      <c r="A50">
        <f>A49+1</f>
        <v/>
      </c>
      <c r="B50" t="inlineStr">
        <is>
          <t>[15] Fluido Lubrificante Para Transmissão Automática e Sistemas de Direção Hidráulica ATF DEXRON III</t>
        </is>
      </c>
      <c r="C50">
        <f>24+24-2</f>
        <v/>
      </c>
      <c r="D50">
        <f>SUMIFS(controle!G:G,controle!I:I,Produtos!B50,controle!C:C,"E")</f>
        <v/>
      </c>
      <c r="E50">
        <f>SUMIFS(controle!G:G,controle!I:I,Produtos!B50,controle!C:C,"S")</f>
        <v/>
      </c>
      <c r="F50">
        <f>Tabela1[[#This Row],[estoque inicial]]+Tabela1[[#This Row],[entradas]]-Tabela1[[#This Row],[saidas]]</f>
        <v/>
      </c>
      <c r="G50" t="n">
        <v>0</v>
      </c>
      <c r="H50" t="inlineStr">
        <is>
          <t>Todos</t>
        </is>
      </c>
    </row>
    <row r="51">
      <c r="A51">
        <f>A50+1</f>
        <v/>
      </c>
      <c r="B51" t="inlineStr">
        <is>
          <t>[150] BATERIA MOURA M75LD</t>
        </is>
      </c>
      <c r="C51" t="n">
        <v>1</v>
      </c>
      <c r="D51">
        <f>SUMIFS(controle!G:G,controle!I:I,Produtos!B51,controle!C:C,"E")</f>
        <v/>
      </c>
      <c r="E51">
        <f>SUMIFS(controle!G:G,controle!I:I,Produtos!B51,controle!C:C,"S")</f>
        <v/>
      </c>
      <c r="F51">
        <f>Tabela1[[#This Row],[estoque inicial]]+Tabela1[[#This Row],[entradas]]-Tabela1[[#This Row],[saidas]]</f>
        <v/>
      </c>
      <c r="G51" t="n">
        <v>0</v>
      </c>
      <c r="H51" t="inlineStr">
        <is>
          <t>Todos</t>
        </is>
      </c>
    </row>
    <row r="52">
      <c r="A52">
        <f>A51+1</f>
        <v/>
      </c>
      <c r="B52" t="inlineStr">
        <is>
          <t>[151] BATERIA MOURA M60AD</t>
        </is>
      </c>
      <c r="C52" t="n">
        <v>4</v>
      </c>
      <c r="D52">
        <f>SUMIFS(controle!G:G,controle!I:I,Produtos!B52,controle!C:C,"E")</f>
        <v/>
      </c>
      <c r="E52">
        <f>SUMIFS(controle!G:G,controle!I:I,Produtos!B52,controle!C:C,"S")</f>
        <v/>
      </c>
      <c r="F52">
        <f>Tabela1[[#This Row],[estoque inicial]]+Tabela1[[#This Row],[entradas]]-Tabela1[[#This Row],[saidas]]</f>
        <v/>
      </c>
      <c r="G52" t="n">
        <v>0</v>
      </c>
      <c r="H52" t="inlineStr">
        <is>
          <t>Todos</t>
        </is>
      </c>
    </row>
    <row r="53">
      <c r="A53">
        <f>A52+1</f>
        <v/>
      </c>
      <c r="B53" t="inlineStr">
        <is>
          <t>[152] BATERIA MOURA M40SD</t>
        </is>
      </c>
      <c r="C53" t="n">
        <v>2</v>
      </c>
      <c r="D53">
        <f>SUMIFS(controle!G:G,controle!I:I,Produtos!B53,controle!C:C,"E")</f>
        <v/>
      </c>
      <c r="E53">
        <f>SUMIFS(controle!G:G,controle!I:I,Produtos!B53,controle!C:C,"S")</f>
        <v/>
      </c>
      <c r="F53">
        <f>Tabela1[[#This Row],[estoque inicial]]+Tabela1[[#This Row],[entradas]]-Tabela1[[#This Row],[saidas]]</f>
        <v/>
      </c>
      <c r="G53" t="n">
        <v>0</v>
      </c>
      <c r="H53" t="inlineStr">
        <is>
          <t>Todos</t>
        </is>
      </c>
    </row>
    <row r="54">
      <c r="A54">
        <f>A53+1</f>
        <v/>
      </c>
      <c r="B54" t="inlineStr">
        <is>
          <t>[153] BATERIA MOURA M48FD</t>
        </is>
      </c>
      <c r="C54" t="n">
        <v>5</v>
      </c>
      <c r="D54">
        <f>SUMIFS(controle!G:G,controle!I:I,Produtos!B54,controle!C:C,"E")</f>
        <v/>
      </c>
      <c r="E54">
        <f>SUMIFS(controle!G:G,controle!I:I,Produtos!B54,controle!C:C,"S")</f>
        <v/>
      </c>
      <c r="F54">
        <f>Tabela1[[#This Row],[estoque inicial]]+Tabela1[[#This Row],[entradas]]-Tabela1[[#This Row],[saidas]]</f>
        <v/>
      </c>
      <c r="G54" t="n">
        <v>0</v>
      </c>
      <c r="H54" t="inlineStr">
        <is>
          <t>Todos</t>
        </is>
      </c>
    </row>
    <row r="55">
      <c r="A55">
        <f>A54+1</f>
        <v/>
      </c>
      <c r="B55" t="inlineStr">
        <is>
          <t>[154] BATERIA MOURA M50ED</t>
        </is>
      </c>
      <c r="C55" t="n">
        <v>12</v>
      </c>
      <c r="D55">
        <f>SUMIFS(controle!G:G,controle!I:I,Produtos!B55,controle!C:C,"E")</f>
        <v/>
      </c>
      <c r="E55">
        <f>SUMIFS(controle!G:G,controle!I:I,Produtos!B55,controle!C:C,"S")</f>
        <v/>
      </c>
      <c r="F55">
        <f>Tabela1[[#This Row],[estoque inicial]]+Tabela1[[#This Row],[entradas]]-Tabela1[[#This Row],[saidas]]</f>
        <v/>
      </c>
      <c r="G55" t="n">
        <v>0</v>
      </c>
      <c r="H55" t="inlineStr">
        <is>
          <t>Todos</t>
        </is>
      </c>
    </row>
    <row r="56">
      <c r="A56">
        <f>A55+1</f>
        <v/>
      </c>
      <c r="B56" t="inlineStr">
        <is>
          <t>[155] FILTRO DE COMBUSTIVEL KL635 MAHLE</t>
        </is>
      </c>
      <c r="C56" t="n">
        <v>6</v>
      </c>
      <c r="D56">
        <f>SUMIFS(controle!G:G,controle!I:I,Produtos!B56,controle!C:C,"E")</f>
        <v/>
      </c>
      <c r="E56">
        <f>SUMIFS(controle!G:G,controle!I:I,Produtos!B56,controle!C:C,"S")</f>
        <v/>
      </c>
      <c r="F56">
        <f>Tabela1[[#This Row],[estoque inicial]]+Tabela1[[#This Row],[entradas]]-Tabela1[[#This Row],[saidas]]</f>
        <v/>
      </c>
      <c r="G56" t="n">
        <v>0</v>
      </c>
      <c r="H56" t="inlineStr">
        <is>
          <t>Todos</t>
        </is>
      </c>
    </row>
    <row r="57">
      <c r="A57">
        <f>A56+1</f>
        <v/>
      </c>
      <c r="B57" t="inlineStr">
        <is>
          <t>[156] FILTRO DE COMBUSTIVEL JFCF00 WEGA</t>
        </is>
      </c>
      <c r="C57" t="n">
        <v>1</v>
      </c>
      <c r="D57">
        <f>SUMIFS(controle!G:G,controle!I:I,Produtos!B57,controle!C:C,"E")</f>
        <v/>
      </c>
      <c r="E57">
        <f>SUMIFS(controle!G:G,controle!I:I,Produtos!B57,controle!C:C,"S")</f>
        <v/>
      </c>
      <c r="F57">
        <f>Tabela1[[#This Row],[estoque inicial]]+Tabela1[[#This Row],[entradas]]-Tabela1[[#This Row],[saidas]]</f>
        <v/>
      </c>
      <c r="G57" t="n">
        <v>0</v>
      </c>
      <c r="H57" t="inlineStr">
        <is>
          <t>Todos</t>
        </is>
      </c>
    </row>
    <row r="58">
      <c r="A58">
        <f>A57+1</f>
        <v/>
      </c>
      <c r="B58" t="inlineStr">
        <is>
          <t>[157] FILTRO DE COMBUSTIVEL G9889F FRAM</t>
        </is>
      </c>
      <c r="C58" t="n">
        <v>2</v>
      </c>
      <c r="D58">
        <f>SUMIFS(controle!G:G,controle!I:I,Produtos!B58,controle!C:C,"E")</f>
        <v/>
      </c>
      <c r="E58">
        <f>SUMIFS(controle!G:G,controle!I:I,Produtos!B58,controle!C:C,"S")</f>
        <v/>
      </c>
      <c r="F58">
        <f>Tabela1[[#This Row],[estoque inicial]]+Tabela1[[#This Row],[entradas]]-Tabela1[[#This Row],[saidas]]</f>
        <v/>
      </c>
      <c r="G58" t="n">
        <v>0</v>
      </c>
      <c r="H58" t="inlineStr">
        <is>
          <t>Todos</t>
        </is>
      </c>
    </row>
    <row r="59">
      <c r="A59">
        <f>A58+1</f>
        <v/>
      </c>
      <c r="B59" t="inlineStr">
        <is>
          <t>[158] FILTRO DE COMBUSTIVEL KL582 MAHLE</t>
        </is>
      </c>
      <c r="C59" t="n">
        <v>17</v>
      </c>
      <c r="D59">
        <f>SUMIFS(controle!G:G,controle!I:I,Produtos!B59,controle!C:C,"E")</f>
        <v/>
      </c>
      <c r="E59">
        <f>SUMIFS(controle!G:G,controle!I:I,Produtos!B59,controle!C:C,"S")</f>
        <v/>
      </c>
      <c r="F59">
        <f>Tabela1[[#This Row],[estoque inicial]]+Tabela1[[#This Row],[entradas]]-Tabela1[[#This Row],[saidas]]</f>
        <v/>
      </c>
      <c r="G59" t="n">
        <v>0</v>
      </c>
      <c r="H59" t="inlineStr">
        <is>
          <t>Todos</t>
        </is>
      </c>
    </row>
    <row r="60">
      <c r="A60">
        <f>A59+1</f>
        <v/>
      </c>
      <c r="B60" t="inlineStr">
        <is>
          <t>[159] FILTRO DE COMBUSTIVEL KL583 MAHLE</t>
        </is>
      </c>
      <c r="C60" t="n">
        <v>16</v>
      </c>
      <c r="D60">
        <f>SUMIFS(controle!G:G,controle!I:I,Produtos!B60,controle!C:C,"E")</f>
        <v/>
      </c>
      <c r="E60">
        <f>SUMIFS(controle!G:G,controle!I:I,Produtos!B60,controle!C:C,"S")</f>
        <v/>
      </c>
      <c r="F60">
        <f>Tabela1[[#This Row],[estoque inicial]]+Tabela1[[#This Row],[entradas]]-Tabela1[[#This Row],[saidas]]</f>
        <v/>
      </c>
      <c r="G60" t="n">
        <v>0</v>
      </c>
      <c r="H60" t="inlineStr">
        <is>
          <t>Todos</t>
        </is>
      </c>
    </row>
    <row r="61">
      <c r="A61">
        <f>A60+1</f>
        <v/>
      </c>
      <c r="B61" t="inlineStr">
        <is>
          <t>[16] Óleo Petronas Selenia Perform SAE 5W40 API SN PLUS</t>
        </is>
      </c>
      <c r="C61" t="n">
        <v>12</v>
      </c>
      <c r="D61">
        <f>SUMIFS(controle!G:G,controle!I:I,Produtos!B61,controle!C:C,"E")</f>
        <v/>
      </c>
      <c r="E61">
        <f>SUMIFS(controle!G:G,controle!I:I,Produtos!B61,controle!C:C,"S")</f>
        <v/>
      </c>
      <c r="F61">
        <f>Tabela1[[#This Row],[estoque inicial]]+Tabela1[[#This Row],[entradas]]-Tabela1[[#This Row],[saidas]]</f>
        <v/>
      </c>
      <c r="G61" t="n">
        <v>0</v>
      </c>
      <c r="H61" t="inlineStr">
        <is>
          <t>Todos</t>
        </is>
      </c>
    </row>
    <row r="62">
      <c r="A62">
        <f>A61+1</f>
        <v/>
      </c>
      <c r="B62" t="inlineStr">
        <is>
          <t>[160] FILTRO DE COMBUSTIVEL G5188 FRAM</t>
        </is>
      </c>
      <c r="C62" t="n">
        <v>1</v>
      </c>
      <c r="D62">
        <f>SUMIFS(controle!G:G,controle!I:I,Produtos!B62,controle!C:C,"E")</f>
        <v/>
      </c>
      <c r="E62">
        <f>SUMIFS(controle!G:G,controle!I:I,Produtos!B62,controle!C:C,"S")</f>
        <v/>
      </c>
      <c r="F62">
        <f>Tabela1[[#This Row],[estoque inicial]]+Tabela1[[#This Row],[entradas]]-Tabela1[[#This Row],[saidas]]</f>
        <v/>
      </c>
      <c r="G62" t="n">
        <v>0</v>
      </c>
      <c r="H62" t="inlineStr">
        <is>
          <t>Todos</t>
        </is>
      </c>
    </row>
    <row r="63">
      <c r="A63">
        <f>A62+1</f>
        <v/>
      </c>
      <c r="B63" t="inlineStr">
        <is>
          <t>[161] FILTRO DE COMBUSTIVEL KL420 MAHLE</t>
        </is>
      </c>
      <c r="C63" t="n">
        <v>4</v>
      </c>
      <c r="D63">
        <f>SUMIFS(controle!G:G,controle!I:I,Produtos!B63,controle!C:C,"E")</f>
        <v/>
      </c>
      <c r="E63">
        <f>SUMIFS(controle!G:G,controle!I:I,Produtos!B63,controle!C:C,"S")</f>
        <v/>
      </c>
      <c r="F63">
        <f>Tabela1[[#This Row],[estoque inicial]]+Tabela1[[#This Row],[entradas]]-Tabela1[[#This Row],[saidas]]</f>
        <v/>
      </c>
      <c r="G63" t="n">
        <v>0</v>
      </c>
      <c r="H63" t="inlineStr">
        <is>
          <t>Todos</t>
        </is>
      </c>
    </row>
    <row r="64">
      <c r="A64">
        <f>A63+1</f>
        <v/>
      </c>
      <c r="B64" t="inlineStr">
        <is>
          <t>[162] FILTRO DE COMBUSTIVEL G10226F FRAM</t>
        </is>
      </c>
      <c r="C64" t="n">
        <v>2</v>
      </c>
      <c r="D64">
        <f>SUMIFS(controle!G:G,controle!I:I,Produtos!B64,controle!C:C,"E")</f>
        <v/>
      </c>
      <c r="E64">
        <f>SUMIFS(controle!G:G,controle!I:I,Produtos!B64,controle!C:C,"S")</f>
        <v/>
      </c>
      <c r="F64">
        <f>Tabela1[[#This Row],[estoque inicial]]+Tabela1[[#This Row],[entradas]]-Tabela1[[#This Row],[saidas]]</f>
        <v/>
      </c>
      <c r="G64" t="n">
        <v>0</v>
      </c>
      <c r="H64" t="inlineStr">
        <is>
          <t>Todos</t>
        </is>
      </c>
    </row>
    <row r="65">
      <c r="A65">
        <f>A64+1</f>
        <v/>
      </c>
      <c r="B65" t="inlineStr">
        <is>
          <t>[163] ABRAÇADEIRA SEM FIM ZN 32X50X9</t>
        </is>
      </c>
      <c r="C65" t="n">
        <v>23</v>
      </c>
      <c r="D65">
        <f>SUMIFS(controle!G:G,controle!I:I,Produtos!B65,controle!C:C,"E")</f>
        <v/>
      </c>
      <c r="E65">
        <f>SUMIFS(controle!G:G,controle!I:I,Produtos!B65,controle!C:C,"S")</f>
        <v/>
      </c>
      <c r="F65">
        <f>Tabela1[[#This Row],[estoque inicial]]+Tabela1[[#This Row],[entradas]]-Tabela1[[#This Row],[saidas]]</f>
        <v/>
      </c>
      <c r="G65" t="n">
        <v>0</v>
      </c>
      <c r="H65" t="inlineStr">
        <is>
          <t>Todos</t>
        </is>
      </c>
    </row>
    <row r="66">
      <c r="A66">
        <f>A65+1</f>
        <v/>
      </c>
      <c r="B66" t="inlineStr">
        <is>
          <t>[164] ABRAÇADEIRA SEM FIM ZN 25X40X9</t>
        </is>
      </c>
      <c r="C66" t="n">
        <v>23</v>
      </c>
      <c r="D66">
        <f>SUMIFS(controle!G:G,controle!I:I,Produtos!B66,controle!C:C,"E")</f>
        <v/>
      </c>
      <c r="E66">
        <f>SUMIFS(controle!G:G,controle!I:I,Produtos!B66,controle!C:C,"S")</f>
        <v/>
      </c>
      <c r="F66">
        <f>Tabela1[[#This Row],[estoque inicial]]+Tabela1[[#This Row],[entradas]]-Tabela1[[#This Row],[saidas]]</f>
        <v/>
      </c>
      <c r="G66" t="n">
        <v>0</v>
      </c>
      <c r="H66" t="inlineStr">
        <is>
          <t>Todos</t>
        </is>
      </c>
    </row>
    <row r="67">
      <c r="A67">
        <f>A66+1</f>
        <v/>
      </c>
      <c r="B67" t="inlineStr">
        <is>
          <t>[165] ABRAÇADEIRA SEM FIM ZNB 12X22X9</t>
        </is>
      </c>
      <c r="C67" t="n">
        <v>24</v>
      </c>
      <c r="D67">
        <f>SUMIFS(controle!G:G,controle!I:I,Produtos!B67,controle!C:C,"E")</f>
        <v/>
      </c>
      <c r="E67">
        <f>SUMIFS(controle!G:G,controle!I:I,Produtos!B67,controle!C:C,"S")</f>
        <v/>
      </c>
      <c r="F67">
        <f>Tabela1[[#This Row],[estoque inicial]]+Tabela1[[#This Row],[entradas]]-Tabela1[[#This Row],[saidas]]</f>
        <v/>
      </c>
      <c r="G67" t="n">
        <v>0</v>
      </c>
      <c r="H67" t="inlineStr">
        <is>
          <t>Todos</t>
        </is>
      </c>
    </row>
    <row r="68">
      <c r="A68">
        <f>A67+1</f>
        <v/>
      </c>
      <c r="B68" t="inlineStr">
        <is>
          <t>[166] ABRAÇADEIRA SEM FIM ZN 10X16X9</t>
        </is>
      </c>
      <c r="C68" t="n">
        <v>24</v>
      </c>
      <c r="D68">
        <f>SUMIFS(controle!G:G,controle!I:I,Produtos!B68,controle!C:C,"E")</f>
        <v/>
      </c>
      <c r="E68">
        <f>SUMIFS(controle!G:G,controle!I:I,Produtos!B68,controle!C:C,"S")</f>
        <v/>
      </c>
      <c r="F68">
        <f>Tabela1[[#This Row],[estoque inicial]]+Tabela1[[#This Row],[entradas]]-Tabela1[[#This Row],[saidas]]</f>
        <v/>
      </c>
      <c r="G68" t="n">
        <v>0</v>
      </c>
      <c r="H68" t="inlineStr">
        <is>
          <t>Todos</t>
        </is>
      </c>
    </row>
    <row r="69">
      <c r="A69">
        <f>A68+1</f>
        <v/>
      </c>
      <c r="B69" t="inlineStr">
        <is>
          <t>[167] TRAVA ROSCA W77 WURTH</t>
        </is>
      </c>
      <c r="C69" t="n">
        <v>5</v>
      </c>
      <c r="D69">
        <f>SUMIFS(controle!G:G,controle!I:I,Produtos!B69,controle!C:C,"E")</f>
        <v/>
      </c>
      <c r="E69">
        <f>SUMIFS(controle!G:G,controle!I:I,Produtos!B69,controle!C:C,"S")</f>
        <v/>
      </c>
      <c r="F69">
        <f>Tabela1[[#This Row],[estoque inicial]]+Tabela1[[#This Row],[entradas]]-Tabela1[[#This Row],[saidas]]</f>
        <v/>
      </c>
      <c r="G69" t="n">
        <v>0</v>
      </c>
      <c r="H69" t="inlineStr">
        <is>
          <t>Todos</t>
        </is>
      </c>
    </row>
    <row r="70">
      <c r="A70">
        <f>A69+1</f>
        <v/>
      </c>
      <c r="B70" t="inlineStr">
        <is>
          <t>[168] ARRUELA VED ALUMINIO 14.0X20.0 X1.5MM</t>
        </is>
      </c>
      <c r="C70" t="n">
        <v>50</v>
      </c>
      <c r="D70">
        <f>SUMIFS(controle!G:G,controle!I:I,Produtos!B70,controle!C:C,"E")</f>
        <v/>
      </c>
      <c r="E70">
        <f>SUMIFS(controle!G:G,controle!I:I,Produtos!B70,controle!C:C,"S")</f>
        <v/>
      </c>
      <c r="F70">
        <f>Tabela1[[#This Row],[estoque inicial]]+Tabela1[[#This Row],[entradas]]-Tabela1[[#This Row],[saidas]]</f>
        <v/>
      </c>
      <c r="G70" t="n">
        <v>0</v>
      </c>
      <c r="H70" t="inlineStr">
        <is>
          <t>Todos</t>
        </is>
      </c>
    </row>
    <row r="71">
      <c r="A71">
        <f>A70+1</f>
        <v/>
      </c>
      <c r="B71" t="inlineStr">
        <is>
          <t>[169] VERNIZ DE MOTOR WURTH 1L</t>
        </is>
      </c>
      <c r="C71" t="n">
        <v>1</v>
      </c>
      <c r="D71">
        <f>SUMIFS(controle!G:G,controle!I:I,Produtos!B71,controle!C:C,"E")</f>
        <v/>
      </c>
      <c r="E71">
        <f>SUMIFS(controle!G:G,controle!I:I,Produtos!B71,controle!C:C,"S")</f>
        <v/>
      </c>
      <c r="F71">
        <f>Tabela1[[#This Row],[estoque inicial]]+Tabela1[[#This Row],[entradas]]-Tabela1[[#This Row],[saidas]]</f>
        <v/>
      </c>
      <c r="G71" t="n">
        <v>0</v>
      </c>
      <c r="H71" t="inlineStr">
        <is>
          <t>Todos</t>
        </is>
      </c>
    </row>
    <row r="72">
      <c r="A72">
        <f>A71+1</f>
        <v/>
      </c>
      <c r="B72" t="inlineStr">
        <is>
          <t>[17] Óleo de Motor Volkswagen Maxi Perfomace SAE 5W40</t>
        </is>
      </c>
      <c r="C72" t="n">
        <v>7</v>
      </c>
      <c r="D72">
        <f>SUMIFS(controle!G:G,controle!I:I,Produtos!B72,controle!C:C,"E")</f>
        <v/>
      </c>
      <c r="E72">
        <f>SUMIFS(controle!G:G,controle!I:I,Produtos!B72,controle!C:C,"S")</f>
        <v/>
      </c>
      <c r="F72">
        <f>Tabela1[[#This Row],[estoque inicial]]+Tabela1[[#This Row],[entradas]]-Tabela1[[#This Row],[saidas]]</f>
        <v/>
      </c>
      <c r="G72" t="n">
        <v>0</v>
      </c>
      <c r="H72" t="inlineStr">
        <is>
          <t>Todos</t>
        </is>
      </c>
    </row>
    <row r="73">
      <c r="A73">
        <f>A72+1</f>
        <v/>
      </c>
      <c r="B73" t="inlineStr">
        <is>
          <t>[170] EMISSOR DE COMBUSTIVEL FORD D3B5-9A299-AD</t>
        </is>
      </c>
      <c r="C73" t="n">
        <v>6</v>
      </c>
      <c r="D73">
        <f>SUMIFS(controle!G:G,controle!I:I,Produtos!B73,controle!C:C,"E")</f>
        <v/>
      </c>
      <c r="E73">
        <f>SUMIFS(controle!G:G,controle!I:I,Produtos!B73,controle!C:C,"S")</f>
        <v/>
      </c>
      <c r="F73">
        <f>Tabela1[[#This Row],[estoque inicial]]+Tabela1[[#This Row],[entradas]]-Tabela1[[#This Row],[saidas]]</f>
        <v/>
      </c>
      <c r="G73" t="n">
        <v>0</v>
      </c>
      <c r="H73" t="inlineStr">
        <is>
          <t>Todos</t>
        </is>
      </c>
    </row>
    <row r="74">
      <c r="A74">
        <f>A73+1</f>
        <v/>
      </c>
      <c r="B74" t="inlineStr">
        <is>
          <t>[171] SENSOR DE COMBUSTIVEL TSA</t>
        </is>
      </c>
      <c r="C74" t="n">
        <v>1</v>
      </c>
      <c r="D74">
        <f>SUMIFS(controle!G:G,controle!I:I,Produtos!B74,controle!C:C,"E")</f>
        <v/>
      </c>
      <c r="E74">
        <f>SUMIFS(controle!G:G,controle!I:I,Produtos!B74,controle!C:C,"S")</f>
        <v/>
      </c>
      <c r="F74">
        <f>Tabela1[[#This Row],[estoque inicial]]+Tabela1[[#This Row],[entradas]]-Tabela1[[#This Row],[saidas]]</f>
        <v/>
      </c>
      <c r="G74" t="n">
        <v>0</v>
      </c>
      <c r="H74" t="inlineStr">
        <is>
          <t>Todos</t>
        </is>
      </c>
    </row>
    <row r="75">
      <c r="A75">
        <f>A74+1</f>
        <v/>
      </c>
      <c r="B75" t="inlineStr">
        <is>
          <t>[172] BOMBA DE COMBUSTIVEL EUROTEAM</t>
        </is>
      </c>
      <c r="C75" t="n">
        <v>1</v>
      </c>
      <c r="D75">
        <f>SUMIFS(controle!G:G,controle!I:I,Produtos!B75,controle!C:C,"E")</f>
        <v/>
      </c>
      <c r="E75">
        <f>SUMIFS(controle!G:G,controle!I:I,Produtos!B75,controle!C:C,"S")</f>
        <v/>
      </c>
      <c r="F75">
        <f>Tabela1[[#This Row],[estoque inicial]]+Tabela1[[#This Row],[entradas]]-Tabela1[[#This Row],[saidas]]</f>
        <v/>
      </c>
      <c r="G75" t="n">
        <v>0</v>
      </c>
      <c r="H75" t="inlineStr">
        <is>
          <t>Todos</t>
        </is>
      </c>
    </row>
    <row r="76">
      <c r="A76">
        <f>A75+1</f>
        <v/>
      </c>
      <c r="B76" t="inlineStr">
        <is>
          <t>[173] SENSOR DE COMBUSTIVEL BOSCH</t>
        </is>
      </c>
      <c r="C76" t="n">
        <v>1</v>
      </c>
      <c r="D76">
        <f>SUMIFS(controle!G:G,controle!I:I,Produtos!B76,controle!C:C,"E")</f>
        <v/>
      </c>
      <c r="E76">
        <f>SUMIFS(controle!G:G,controle!I:I,Produtos!B76,controle!C:C,"S")</f>
        <v/>
      </c>
      <c r="F76">
        <f>Tabela1[[#This Row],[estoque inicial]]+Tabela1[[#This Row],[entradas]]-Tabela1[[#This Row],[saidas]]</f>
        <v/>
      </c>
      <c r="G76" t="n">
        <v>0</v>
      </c>
      <c r="H76" t="inlineStr">
        <is>
          <t>Todos</t>
        </is>
      </c>
    </row>
    <row r="77">
      <c r="A77">
        <f>A76+1</f>
        <v/>
      </c>
      <c r="B77" t="inlineStr">
        <is>
          <t>[174] ANEL DO BUJÃO NISSAN</t>
        </is>
      </c>
      <c r="C77" t="n">
        <v>63</v>
      </c>
      <c r="D77">
        <f>SUMIFS(controle!G:G,controle!I:I,Produtos!B77,controle!C:C,"E")</f>
        <v/>
      </c>
      <c r="E77">
        <f>SUMIFS(controle!G:G,controle!I:I,Produtos!B77,controle!C:C,"S")</f>
        <v/>
      </c>
      <c r="F77">
        <f>Tabela1[[#This Row],[estoque inicial]]+Tabela1[[#This Row],[entradas]]-Tabela1[[#This Row],[saidas]]</f>
        <v/>
      </c>
      <c r="G77" t="n">
        <v>0</v>
      </c>
      <c r="H77" t="inlineStr">
        <is>
          <t>Todos</t>
        </is>
      </c>
    </row>
    <row r="78">
      <c r="A78">
        <f>A77+1</f>
        <v/>
      </c>
      <c r="B78" t="inlineStr">
        <is>
          <t>[175] PRESILHA 15.3</t>
        </is>
      </c>
      <c r="C78" t="n">
        <v>3</v>
      </c>
      <c r="D78">
        <f>SUMIFS(controle!G:G,controle!I:I,Produtos!B78,controle!C:C,"E")</f>
        <v/>
      </c>
      <c r="E78">
        <f>SUMIFS(controle!G:G,controle!I:I,Produtos!B78,controle!C:C,"S")</f>
        <v/>
      </c>
      <c r="F78">
        <f>Tabela1[[#This Row],[estoque inicial]]+Tabela1[[#This Row],[entradas]]-Tabela1[[#This Row],[saidas]]</f>
        <v/>
      </c>
      <c r="G78" t="n">
        <v>0</v>
      </c>
      <c r="H78" t="inlineStr">
        <is>
          <t>Todos</t>
        </is>
      </c>
    </row>
    <row r="79">
      <c r="A79">
        <f>A78+1</f>
        <v/>
      </c>
      <c r="B79" t="inlineStr">
        <is>
          <t>[176] PRESILHA 11.9</t>
        </is>
      </c>
      <c r="C79" t="n">
        <v>6</v>
      </c>
      <c r="D79">
        <f>SUMIFS(controle!G:G,controle!I:I,Produtos!B79,controle!C:C,"E")</f>
        <v/>
      </c>
      <c r="E79">
        <f>SUMIFS(controle!G:G,controle!I:I,Produtos!B79,controle!C:C,"S")</f>
        <v/>
      </c>
      <c r="F79">
        <f>Tabela1[[#This Row],[estoque inicial]]+Tabela1[[#This Row],[entradas]]-Tabela1[[#This Row],[saidas]]</f>
        <v/>
      </c>
      <c r="G79" t="n">
        <v>0</v>
      </c>
      <c r="H79" t="inlineStr">
        <is>
          <t>Todos</t>
        </is>
      </c>
    </row>
    <row r="80">
      <c r="A80">
        <f>A79+1</f>
        <v/>
      </c>
      <c r="B80" t="inlineStr">
        <is>
          <t>[177] PRESILHA 11.3</t>
        </is>
      </c>
      <c r="C80" t="n">
        <v>2</v>
      </c>
      <c r="D80">
        <f>SUMIFS(controle!G:G,controle!I:I,Produtos!B80,controle!C:C,"E")</f>
        <v/>
      </c>
      <c r="E80">
        <f>SUMIFS(controle!G:G,controle!I:I,Produtos!B80,controle!C:C,"S")</f>
        <v/>
      </c>
      <c r="F80">
        <f>Tabela1[[#This Row],[estoque inicial]]+Tabela1[[#This Row],[entradas]]-Tabela1[[#This Row],[saidas]]</f>
        <v/>
      </c>
      <c r="G80" t="n">
        <v>0</v>
      </c>
      <c r="H80" t="inlineStr">
        <is>
          <t>Todos</t>
        </is>
      </c>
    </row>
    <row r="81">
      <c r="A81">
        <f>A80+1</f>
        <v/>
      </c>
      <c r="B81" t="inlineStr">
        <is>
          <t>[178] PRESILHA 13.3</t>
        </is>
      </c>
      <c r="C81" t="n">
        <v>1</v>
      </c>
      <c r="D81">
        <f>SUMIFS(controle!G:G,controle!I:I,Produtos!B81,controle!C:C,"E")</f>
        <v/>
      </c>
      <c r="E81">
        <f>SUMIFS(controle!G:G,controle!I:I,Produtos!B81,controle!C:C,"S")</f>
        <v/>
      </c>
      <c r="F81">
        <f>Tabela1[[#This Row],[estoque inicial]]+Tabela1[[#This Row],[entradas]]-Tabela1[[#This Row],[saidas]]</f>
        <v/>
      </c>
      <c r="G81" t="n">
        <v>0</v>
      </c>
      <c r="H81" t="inlineStr">
        <is>
          <t>Todos</t>
        </is>
      </c>
    </row>
    <row r="82">
      <c r="A82">
        <f>A81+1</f>
        <v/>
      </c>
      <c r="B82" t="inlineStr">
        <is>
          <t>[179] PRESILHA 14.8</t>
        </is>
      </c>
      <c r="C82" t="n">
        <v>1</v>
      </c>
      <c r="D82">
        <f>SUMIFS(controle!G:G,controle!I:I,Produtos!B82,controle!C:C,"E")</f>
        <v/>
      </c>
      <c r="E82">
        <f>SUMIFS(controle!G:G,controle!I:I,Produtos!B82,controle!C:C,"S")</f>
        <v/>
      </c>
      <c r="F82">
        <f>Tabela1[[#This Row],[estoque inicial]]+Tabela1[[#This Row],[entradas]]-Tabela1[[#This Row],[saidas]]</f>
        <v/>
      </c>
      <c r="G82" t="n">
        <v>0</v>
      </c>
      <c r="H82" t="inlineStr">
        <is>
          <t>Todos</t>
        </is>
      </c>
    </row>
    <row r="83">
      <c r="A83">
        <f>A82+1</f>
        <v/>
      </c>
      <c r="B83" t="inlineStr">
        <is>
          <t>[18] Óleo Para Motor Synthetic Motocraft 5W20</t>
        </is>
      </c>
      <c r="C83" t="n">
        <v>48</v>
      </c>
      <c r="D83">
        <f>SUMIFS(controle!G:G,controle!I:I,Produtos!B83,controle!C:C,"E")</f>
        <v/>
      </c>
      <c r="E83">
        <f>SUMIFS(controle!G:G,controle!I:I,Produtos!B83,controle!C:C,"S")</f>
        <v/>
      </c>
      <c r="F83">
        <f>Tabela1[[#This Row],[estoque inicial]]+Tabela1[[#This Row],[entradas]]-Tabela1[[#This Row],[saidas]]</f>
        <v/>
      </c>
      <c r="G83" t="n">
        <v>0</v>
      </c>
      <c r="H83" t="inlineStr">
        <is>
          <t>Todos</t>
        </is>
      </c>
    </row>
    <row r="84">
      <c r="A84">
        <f>A83+1</f>
        <v/>
      </c>
      <c r="B84" t="inlineStr">
        <is>
          <t>[180] PRESILHA 14.5</t>
        </is>
      </c>
      <c r="C84" t="n">
        <v>1</v>
      </c>
      <c r="D84">
        <f>SUMIFS(controle!G:G,controle!I:I,Produtos!B84,controle!C:C,"E")</f>
        <v/>
      </c>
      <c r="E84">
        <f>SUMIFS(controle!G:G,controle!I:I,Produtos!B84,controle!C:C,"S")</f>
        <v/>
      </c>
      <c r="F84">
        <f>Tabela1[[#This Row],[estoque inicial]]+Tabela1[[#This Row],[entradas]]-Tabela1[[#This Row],[saidas]]</f>
        <v/>
      </c>
      <c r="G84" t="n">
        <v>0</v>
      </c>
      <c r="H84" t="inlineStr">
        <is>
          <t>Todos</t>
        </is>
      </c>
    </row>
    <row r="85">
      <c r="A85">
        <f>A84+1</f>
        <v/>
      </c>
      <c r="B85" t="inlineStr">
        <is>
          <t>[181] PRESILHA 12.3</t>
        </is>
      </c>
      <c r="C85" t="n">
        <v>1</v>
      </c>
      <c r="D85">
        <f>SUMIFS(controle!G:G,controle!I:I,Produtos!B85,controle!C:C,"E")</f>
        <v/>
      </c>
      <c r="E85">
        <f>SUMIFS(controle!G:G,controle!I:I,Produtos!B85,controle!C:C,"S")</f>
        <v/>
      </c>
      <c r="F85">
        <f>Tabela1[[#This Row],[estoque inicial]]+Tabela1[[#This Row],[entradas]]-Tabela1[[#This Row],[saidas]]</f>
        <v/>
      </c>
      <c r="G85" t="n">
        <v>0</v>
      </c>
      <c r="H85" t="inlineStr">
        <is>
          <t>Todos</t>
        </is>
      </c>
    </row>
    <row r="86">
      <c r="A86">
        <f>A85+1</f>
        <v/>
      </c>
      <c r="B86" t="inlineStr">
        <is>
          <t>[182] JOINT 16X24 - 15</t>
        </is>
      </c>
      <c r="C86" t="n">
        <v>15</v>
      </c>
      <c r="D86">
        <f>SUMIFS(controle!G:G,controle!I:I,Produtos!B86,controle!C:C,"E")</f>
        <v/>
      </c>
      <c r="E86">
        <f>SUMIFS(controle!G:G,controle!I:I,Produtos!B86,controle!C:C,"S")</f>
        <v/>
      </c>
      <c r="F86">
        <f>Tabela1[[#This Row],[estoque inicial]]+Tabela1[[#This Row],[entradas]]-Tabela1[[#This Row],[saidas]]</f>
        <v/>
      </c>
      <c r="G86" t="n">
        <v>0</v>
      </c>
      <c r="H86" t="inlineStr">
        <is>
          <t>Todos</t>
        </is>
      </c>
    </row>
    <row r="87">
      <c r="A87">
        <f>A86+1</f>
        <v/>
      </c>
      <c r="B87" t="inlineStr">
        <is>
          <t>[183] ANEL DE VEDAÇÃO BORRACHA</t>
        </is>
      </c>
      <c r="C87" t="n">
        <v>27</v>
      </c>
      <c r="D87">
        <f>SUMIFS(controle!G:G,controle!I:I,Produtos!B87,controle!C:C,"E")</f>
        <v/>
      </c>
      <c r="E87">
        <f>SUMIFS(controle!G:G,controle!I:I,Produtos!B87,controle!C:C,"S")</f>
        <v/>
      </c>
      <c r="F87">
        <f>Tabela1[[#This Row],[estoque inicial]]+Tabela1[[#This Row],[entradas]]-Tabela1[[#This Row],[saidas]]</f>
        <v/>
      </c>
      <c r="G87" t="n">
        <v>0</v>
      </c>
      <c r="H87" t="inlineStr">
        <is>
          <t>Todos</t>
        </is>
      </c>
    </row>
    <row r="88">
      <c r="A88">
        <f>A87+1</f>
        <v/>
      </c>
      <c r="B88" t="inlineStr">
        <is>
          <t>[184] ANEL DO BUJÃO AZUL</t>
        </is>
      </c>
      <c r="C88" t="n">
        <v>10</v>
      </c>
      <c r="D88">
        <f>SUMIFS(controle!G:G,controle!I:I,Produtos!B88,controle!C:C,"E")</f>
        <v/>
      </c>
      <c r="E88">
        <f>SUMIFS(controle!G:G,controle!I:I,Produtos!B88,controle!C:C,"S")</f>
        <v/>
      </c>
      <c r="F88">
        <f>Tabela1[[#This Row],[estoque inicial]]+Tabela1[[#This Row],[entradas]]-Tabela1[[#This Row],[saidas]]</f>
        <v/>
      </c>
      <c r="G88" t="n">
        <v>0</v>
      </c>
      <c r="H88" t="inlineStr">
        <is>
          <t>Todos</t>
        </is>
      </c>
    </row>
    <row r="89">
      <c r="A89">
        <f>A88+1</f>
        <v/>
      </c>
      <c r="B89" t="inlineStr">
        <is>
          <t>[185] ANEL DO BUJÃO CHEVROLET</t>
        </is>
      </c>
      <c r="C89" t="n">
        <v>32</v>
      </c>
      <c r="D89">
        <f>SUMIFS(controle!G:G,controle!I:I,Produtos!B89,controle!C:C,"E")</f>
        <v/>
      </c>
      <c r="E89">
        <f>SUMIFS(controle!G:G,controle!I:I,Produtos!B89,controle!C:C,"S")</f>
        <v/>
      </c>
      <c r="F89">
        <f>Tabela1[[#This Row],[estoque inicial]]+Tabela1[[#This Row],[entradas]]-Tabela1[[#This Row],[saidas]]</f>
        <v/>
      </c>
      <c r="G89" t="n">
        <v>0</v>
      </c>
      <c r="H89" t="inlineStr">
        <is>
          <t>Todos</t>
        </is>
      </c>
    </row>
    <row r="90">
      <c r="A90">
        <f>A89+1</f>
        <v/>
      </c>
      <c r="B90" t="inlineStr">
        <is>
          <t>[186] ANEL DO BUJÃO FIAT</t>
        </is>
      </c>
      <c r="C90" t="n">
        <v>10</v>
      </c>
      <c r="D90">
        <f>SUMIFS(controle!G:G,controle!I:I,Produtos!B90,controle!C:C,"E")</f>
        <v/>
      </c>
      <c r="E90">
        <f>SUMIFS(controle!G:G,controle!I:I,Produtos!B90,controle!C:C,"S")</f>
        <v/>
      </c>
      <c r="F90">
        <f>Tabela1[[#This Row],[estoque inicial]]+Tabela1[[#This Row],[entradas]]-Tabela1[[#This Row],[saidas]]</f>
        <v/>
      </c>
      <c r="G90" t="n">
        <v>0</v>
      </c>
      <c r="H90" t="inlineStr">
        <is>
          <t>Todos</t>
        </is>
      </c>
    </row>
    <row r="91">
      <c r="A91">
        <f>A90+1</f>
        <v/>
      </c>
      <c r="B91" t="inlineStr">
        <is>
          <t>[187] ANEL DO BUJÃO PEUGEOT</t>
        </is>
      </c>
      <c r="C91" t="n">
        <v>5</v>
      </c>
      <c r="D91">
        <f>SUMIFS(controle!G:G,controle!I:I,Produtos!B91,controle!C:C,"E")</f>
        <v/>
      </c>
      <c r="E91">
        <f>SUMIFS(controle!G:G,controle!I:I,Produtos!B91,controle!C:C,"S")</f>
        <v/>
      </c>
      <c r="F91">
        <f>Tabela1[[#This Row],[estoque inicial]]+Tabela1[[#This Row],[entradas]]-Tabela1[[#This Row],[saidas]]</f>
        <v/>
      </c>
      <c r="G91" t="n">
        <v>0</v>
      </c>
      <c r="H91" t="inlineStr">
        <is>
          <t>Todos</t>
        </is>
      </c>
    </row>
    <row r="92">
      <c r="A92">
        <f>A91+1</f>
        <v/>
      </c>
      <c r="B92" t="inlineStr">
        <is>
          <t>[188] ANEL DO BUJÃO RENAULT</t>
        </is>
      </c>
      <c r="C92" t="n">
        <v>6</v>
      </c>
      <c r="D92">
        <f>SUMIFS(controle!G:G,controle!I:I,Produtos!B92,controle!C:C,"E")</f>
        <v/>
      </c>
      <c r="E92">
        <f>SUMIFS(controle!G:G,controle!I:I,Produtos!B92,controle!C:C,"S")</f>
        <v/>
      </c>
      <c r="F92">
        <f>Tabela1[[#This Row],[estoque inicial]]+Tabela1[[#This Row],[entradas]]-Tabela1[[#This Row],[saidas]]</f>
        <v/>
      </c>
      <c r="G92" t="n">
        <v>0</v>
      </c>
      <c r="H92" t="inlineStr">
        <is>
          <t>Todos</t>
        </is>
      </c>
    </row>
    <row r="93">
      <c r="A93">
        <f>A92+1</f>
        <v/>
      </c>
      <c r="B93" t="inlineStr">
        <is>
          <t>[189] ANEL DO BUJÃO FORD</t>
        </is>
      </c>
      <c r="C93" t="n">
        <v>5</v>
      </c>
      <c r="D93">
        <f>SUMIFS(controle!G:G,controle!I:I,Produtos!B93,controle!C:C,"E")</f>
        <v/>
      </c>
      <c r="E93">
        <f>SUMIFS(controle!G:G,controle!I:I,Produtos!B93,controle!C:C,"S")</f>
        <v/>
      </c>
      <c r="F93">
        <f>Tabela1[[#This Row],[estoque inicial]]+Tabela1[[#This Row],[entradas]]-Tabela1[[#This Row],[saidas]]</f>
        <v/>
      </c>
      <c r="G93" t="n">
        <v>0</v>
      </c>
      <c r="H93" t="inlineStr">
        <is>
          <t>Todos</t>
        </is>
      </c>
    </row>
    <row r="94">
      <c r="A94">
        <f>A93+1</f>
        <v/>
      </c>
      <c r="B94" t="inlineStr">
        <is>
          <t>[19] Óleo Para Motor Petronas Syntium 1000 10W40</t>
        </is>
      </c>
      <c r="C94">
        <f>24+29</f>
        <v/>
      </c>
      <c r="D94">
        <f>SUMIFS(controle!G:G,controle!I:I,Produtos!B94,controle!C:C,"E")</f>
        <v/>
      </c>
      <c r="E94">
        <f>SUMIFS(controle!G:G,controle!I:I,Produtos!B94,controle!C:C,"S")</f>
        <v/>
      </c>
      <c r="F94">
        <f>Tabela1[[#This Row],[estoque inicial]]+Tabela1[[#This Row],[entradas]]-Tabela1[[#This Row],[saidas]]</f>
        <v/>
      </c>
      <c r="G94" t="n">
        <v>0</v>
      </c>
      <c r="H94" t="inlineStr">
        <is>
          <t>Todos</t>
        </is>
      </c>
    </row>
    <row r="95">
      <c r="A95">
        <f>A94+1</f>
        <v/>
      </c>
      <c r="B95" t="inlineStr">
        <is>
          <t>[190] ANEL DO BUJÃO HONDA</t>
        </is>
      </c>
      <c r="C95" t="n">
        <v>5</v>
      </c>
      <c r="D95">
        <f>SUMIFS(controle!G:G,controle!I:I,Produtos!B95,controle!C:C,"E")</f>
        <v/>
      </c>
      <c r="E95">
        <f>SUMIFS(controle!G:G,controle!I:I,Produtos!B95,controle!C:C,"S")</f>
        <v/>
      </c>
      <c r="F95">
        <f>Tabela1[[#This Row],[estoque inicial]]+Tabela1[[#This Row],[entradas]]-Tabela1[[#This Row],[saidas]]</f>
        <v/>
      </c>
      <c r="G95" t="n">
        <v>0</v>
      </c>
      <c r="H95" t="inlineStr">
        <is>
          <t>Todos</t>
        </is>
      </c>
    </row>
    <row r="96">
      <c r="A96">
        <f>A95+1</f>
        <v/>
      </c>
      <c r="B96" t="inlineStr">
        <is>
          <t>[191] ANEL DO BUJÃO TOYOTA</t>
        </is>
      </c>
      <c r="C96" t="n">
        <v>10</v>
      </c>
      <c r="D96">
        <f>SUMIFS(controle!G:G,controle!I:I,Produtos!B96,controle!C:C,"E")</f>
        <v/>
      </c>
      <c r="E96">
        <f>SUMIFS(controle!G:G,controle!I:I,Produtos!B96,controle!C:C,"S")</f>
        <v/>
      </c>
      <c r="F96">
        <f>Tabela1[[#This Row],[estoque inicial]]+Tabela1[[#This Row],[entradas]]-Tabela1[[#This Row],[saidas]]</f>
        <v/>
      </c>
      <c r="G96" t="n">
        <v>0</v>
      </c>
      <c r="H96" t="inlineStr">
        <is>
          <t>Todos</t>
        </is>
      </c>
    </row>
    <row r="97">
      <c r="A97">
        <f>A96+1</f>
        <v/>
      </c>
      <c r="B97" t="inlineStr">
        <is>
          <t>[192] ANEL DO BUJÃO VW</t>
        </is>
      </c>
      <c r="C97" t="n">
        <v>47</v>
      </c>
      <c r="D97">
        <f>SUMIFS(controle!G:G,controle!I:I,Produtos!B97,controle!C:C,"E")</f>
        <v/>
      </c>
      <c r="E97">
        <f>SUMIFS(controle!G:G,controle!I:I,Produtos!B97,controle!C:C,"S")</f>
        <v/>
      </c>
      <c r="F97">
        <f>Tabela1[[#This Row],[estoque inicial]]+Tabela1[[#This Row],[entradas]]-Tabela1[[#This Row],[saidas]]</f>
        <v/>
      </c>
      <c r="G97" t="n">
        <v>0</v>
      </c>
      <c r="H97" t="inlineStr">
        <is>
          <t>Todos</t>
        </is>
      </c>
    </row>
    <row r="98">
      <c r="A98">
        <f>A97+1</f>
        <v/>
      </c>
      <c r="B98" t="inlineStr">
        <is>
          <t>[193] ANEL VEDA TUBO</t>
        </is>
      </c>
      <c r="C98" t="n">
        <v>10</v>
      </c>
      <c r="D98">
        <f>SUMIFS(controle!G:G,controle!I:I,Produtos!B98,controle!C:C,"E")</f>
        <v/>
      </c>
      <c r="E98">
        <f>SUMIFS(controle!G:G,controle!I:I,Produtos!B98,controle!C:C,"S")</f>
        <v/>
      </c>
      <c r="F98">
        <f>Tabela1[[#This Row],[estoque inicial]]+Tabela1[[#This Row],[entradas]]-Tabela1[[#This Row],[saidas]]</f>
        <v/>
      </c>
      <c r="G98" t="n">
        <v>0</v>
      </c>
      <c r="H98" t="inlineStr">
        <is>
          <t>Todos</t>
        </is>
      </c>
    </row>
    <row r="99">
      <c r="A99">
        <f>A98+1</f>
        <v/>
      </c>
      <c r="B99" t="inlineStr">
        <is>
          <t>[194] ABRAÇADEIRA UNIVERSAL 12X16</t>
        </is>
      </c>
      <c r="C99" t="n">
        <v>1</v>
      </c>
      <c r="D99">
        <f>SUMIFS(controle!G:G,controle!I:I,Produtos!B99,controle!C:C,"E")</f>
        <v/>
      </c>
      <c r="E99">
        <f>SUMIFS(controle!G:G,controle!I:I,Produtos!B99,controle!C:C,"S")</f>
        <v/>
      </c>
      <c r="F99">
        <f>Tabela1[[#This Row],[estoque inicial]]+Tabela1[[#This Row],[entradas]]-Tabela1[[#This Row],[saidas]]</f>
        <v/>
      </c>
      <c r="G99" t="n">
        <v>0</v>
      </c>
      <c r="H99" t="inlineStr">
        <is>
          <t>Todos</t>
        </is>
      </c>
    </row>
    <row r="100">
      <c r="A100">
        <f>A99+1</f>
        <v/>
      </c>
      <c r="B100" t="inlineStr">
        <is>
          <t>[195] ABRAÇADEIRA UNIVERSAL 14X22</t>
        </is>
      </c>
      <c r="C100" t="n">
        <v>0</v>
      </c>
      <c r="D100">
        <f>SUMIFS(controle!G:G,controle!I:I,Produtos!B100,controle!C:C,"E")</f>
        <v/>
      </c>
      <c r="E100">
        <f>SUMIFS(controle!G:G,controle!I:I,Produtos!B100,controle!C:C,"S")</f>
        <v/>
      </c>
      <c r="F100">
        <f>Tabela1[[#This Row],[estoque inicial]]+Tabela1[[#This Row],[entradas]]-Tabela1[[#This Row],[saidas]]</f>
        <v/>
      </c>
      <c r="G100" t="n">
        <v>0</v>
      </c>
      <c r="H100" t="inlineStr">
        <is>
          <t>Todos</t>
        </is>
      </c>
    </row>
    <row r="101">
      <c r="A101">
        <f>A100+1</f>
        <v/>
      </c>
      <c r="B101" t="inlineStr">
        <is>
          <t>[196] ABRAÇADEIRA UNIVERSAL 19X27</t>
        </is>
      </c>
      <c r="C101" t="n">
        <v>18</v>
      </c>
      <c r="D101">
        <f>SUMIFS(controle!G:G,controle!I:I,Produtos!B101,controle!C:C,"E")</f>
        <v/>
      </c>
      <c r="E101">
        <f>SUMIFS(controle!G:G,controle!I:I,Produtos!B101,controle!C:C,"S")</f>
        <v/>
      </c>
      <c r="F101">
        <f>Tabela1[[#This Row],[estoque inicial]]+Tabela1[[#This Row],[entradas]]-Tabela1[[#This Row],[saidas]]</f>
        <v/>
      </c>
      <c r="G101" t="n">
        <v>0</v>
      </c>
      <c r="H101" t="inlineStr">
        <is>
          <t>Todos</t>
        </is>
      </c>
    </row>
    <row r="102">
      <c r="A102">
        <f>A101+1</f>
        <v/>
      </c>
      <c r="B102" t="inlineStr">
        <is>
          <t>[197] ABRAÇADEIRA UNIVERSAL 22X32</t>
        </is>
      </c>
      <c r="C102" t="n">
        <v>16</v>
      </c>
      <c r="D102">
        <f>SUMIFS(controle!G:G,controle!I:I,Produtos!B102,controle!C:C,"E")</f>
        <v/>
      </c>
      <c r="E102">
        <f>SUMIFS(controle!G:G,controle!I:I,Produtos!B102,controle!C:C,"S")</f>
        <v/>
      </c>
      <c r="F102">
        <f>Tabela1[[#This Row],[estoque inicial]]+Tabela1[[#This Row],[entradas]]-Tabela1[[#This Row],[saidas]]</f>
        <v/>
      </c>
      <c r="G102" t="n">
        <v>0</v>
      </c>
      <c r="H102" t="inlineStr">
        <is>
          <t>Todos</t>
        </is>
      </c>
    </row>
    <row r="103">
      <c r="A103">
        <f>A102+1</f>
        <v/>
      </c>
      <c r="B103" t="inlineStr">
        <is>
          <t>[198] ABRAÇADEIRA UNIVERSAL 9X13</t>
        </is>
      </c>
      <c r="C103" t="n">
        <v>4</v>
      </c>
      <c r="D103">
        <f>SUMIFS(controle!G:G,controle!I:I,Produtos!B103,controle!C:C,"E")</f>
        <v/>
      </c>
      <c r="E103">
        <f>SUMIFS(controle!G:G,controle!I:I,Produtos!B103,controle!C:C,"S")</f>
        <v/>
      </c>
      <c r="F103">
        <f>Tabela1[[#This Row],[estoque inicial]]+Tabela1[[#This Row],[entradas]]-Tabela1[[#This Row],[saidas]]</f>
        <v/>
      </c>
      <c r="G103" t="n">
        <v>0</v>
      </c>
      <c r="H103" t="inlineStr">
        <is>
          <t>Todos</t>
        </is>
      </c>
    </row>
    <row r="104">
      <c r="A104">
        <f>A103+1</f>
        <v/>
      </c>
      <c r="B104" t="inlineStr">
        <is>
          <t>[199] ABRAÇADEIRA COIFA 33X7</t>
        </is>
      </c>
      <c r="C104" t="n">
        <v>8</v>
      </c>
      <c r="D104">
        <f>SUMIFS(controle!G:G,controle!I:I,Produtos!B104,controle!C:C,"E")</f>
        <v/>
      </c>
      <c r="E104">
        <f>SUMIFS(controle!G:G,controle!I:I,Produtos!B104,controle!C:C,"S")</f>
        <v/>
      </c>
      <c r="F104">
        <f>Tabela1[[#This Row],[estoque inicial]]+Tabela1[[#This Row],[entradas]]-Tabela1[[#This Row],[saidas]]</f>
        <v/>
      </c>
      <c r="G104" t="n">
        <v>0</v>
      </c>
      <c r="H104" t="inlineStr">
        <is>
          <t>Todos</t>
        </is>
      </c>
    </row>
    <row r="105">
      <c r="A105">
        <f>A104+1</f>
        <v/>
      </c>
      <c r="B105" t="inlineStr">
        <is>
          <t>[2] FILTRO DE AR WEGA FAP5218</t>
        </is>
      </c>
      <c r="C105" t="n">
        <v>2</v>
      </c>
      <c r="D105">
        <f>SUMIFS(controle!G:G,controle!I:I,Produtos!B105,controle!C:C,"E")</f>
        <v/>
      </c>
      <c r="E105">
        <f>SUMIFS(controle!G:G,controle!I:I,Produtos!B105,controle!C:C,"S")</f>
        <v/>
      </c>
      <c r="F105">
        <f>Tabela1[[#This Row],[estoque inicial]]+Tabela1[[#This Row],[entradas]]-Tabela1[[#This Row],[saidas]]</f>
        <v/>
      </c>
      <c r="G105" t="n">
        <v>0</v>
      </c>
      <c r="H105" t="inlineStr">
        <is>
          <t>Todos</t>
        </is>
      </c>
    </row>
    <row r="106">
      <c r="A106">
        <f>A105+1</f>
        <v/>
      </c>
      <c r="B106" t="inlineStr">
        <is>
          <t>[20] Óleo Petronas Syntium 800 SE SP 15W40</t>
        </is>
      </c>
      <c r="C106" t="n">
        <v>0</v>
      </c>
      <c r="D106">
        <f>SUMIFS(controle!G:G,controle!I:I,Produtos!B106,controle!C:C,"E")</f>
        <v/>
      </c>
      <c r="E106">
        <f>SUMIFS(controle!G:G,controle!I:I,Produtos!B106,controle!C:C,"S")</f>
        <v/>
      </c>
      <c r="F106">
        <f>Tabela1[[#This Row],[estoque inicial]]+Tabela1[[#This Row],[entradas]]-Tabela1[[#This Row],[saidas]]</f>
        <v/>
      </c>
      <c r="G106" t="n">
        <v>0</v>
      </c>
      <c r="H106" t="inlineStr">
        <is>
          <t>Todos</t>
        </is>
      </c>
    </row>
    <row r="107">
      <c r="A107">
        <f>A106+1</f>
        <v/>
      </c>
      <c r="B107" t="inlineStr">
        <is>
          <t>[200] ABRAÇADEIRA UNIVERSAL 25X38</t>
        </is>
      </c>
      <c r="C107" t="n">
        <v>1</v>
      </c>
      <c r="D107">
        <f>SUMIFS(controle!G:G,controle!I:I,Produtos!B107,controle!C:C,"E")</f>
        <v/>
      </c>
      <c r="E107">
        <f>SUMIFS(controle!G:G,controle!I:I,Produtos!B107,controle!C:C,"S")</f>
        <v/>
      </c>
      <c r="F107">
        <f>Tabela1[[#This Row],[estoque inicial]]+Tabela1[[#This Row],[entradas]]-Tabela1[[#This Row],[saidas]]</f>
        <v/>
      </c>
      <c r="G107" t="n">
        <v>0</v>
      </c>
      <c r="H107" t="inlineStr">
        <is>
          <t>Todos</t>
        </is>
      </c>
    </row>
    <row r="108">
      <c r="A108">
        <f>A107+1</f>
        <v/>
      </c>
      <c r="B108" t="inlineStr">
        <is>
          <t>[201] ABRAÇADEIRA UNIVERSAL 38X51</t>
        </is>
      </c>
      <c r="C108" t="n">
        <v>1</v>
      </c>
      <c r="D108">
        <f>SUMIFS(controle!G:G,controle!I:I,Produtos!B108,controle!C:C,"E")</f>
        <v/>
      </c>
      <c r="E108">
        <f>SUMIFS(controle!G:G,controle!I:I,Produtos!B108,controle!C:C,"S")</f>
        <v/>
      </c>
      <c r="F108">
        <f>Tabela1[[#This Row],[estoque inicial]]+Tabela1[[#This Row],[entradas]]-Tabela1[[#This Row],[saidas]]</f>
        <v/>
      </c>
      <c r="G108" t="n">
        <v>0</v>
      </c>
      <c r="H108" t="inlineStr">
        <is>
          <t>Todos</t>
        </is>
      </c>
    </row>
    <row r="109">
      <c r="A109">
        <f>A108+1</f>
        <v/>
      </c>
      <c r="B109" t="inlineStr">
        <is>
          <t>[202] ABRAÇADEIRA UNIVERSAL 26X38</t>
        </is>
      </c>
      <c r="C109" t="n">
        <v>1</v>
      </c>
      <c r="D109">
        <f>SUMIFS(controle!G:G,controle!I:I,Produtos!B109,controle!C:C,"E")</f>
        <v/>
      </c>
      <c r="E109">
        <f>SUMIFS(controle!G:G,controle!I:I,Produtos!B109,controle!C:C,"S")</f>
        <v/>
      </c>
      <c r="F109">
        <f>Tabela1[[#This Row],[estoque inicial]]+Tabela1[[#This Row],[entradas]]-Tabela1[[#This Row],[saidas]]</f>
        <v/>
      </c>
      <c r="G109" t="n">
        <v>0</v>
      </c>
      <c r="H109" t="inlineStr">
        <is>
          <t>Todos</t>
        </is>
      </c>
    </row>
    <row r="110">
      <c r="A110">
        <f>A109+1</f>
        <v/>
      </c>
      <c r="B110" t="inlineStr">
        <is>
          <t>[203] ABRAÇADEIRA RED INCA 9MM 3/4X1</t>
        </is>
      </c>
      <c r="C110" t="n">
        <v>1</v>
      </c>
      <c r="D110">
        <f>SUMIFS(controle!G:G,controle!I:I,Produtos!B110,controle!C:C,"E")</f>
        <v/>
      </c>
      <c r="E110">
        <f>SUMIFS(controle!G:G,controle!I:I,Produtos!B110,controle!C:C,"S")</f>
        <v/>
      </c>
      <c r="F110">
        <f>Tabela1[[#This Row],[estoque inicial]]+Tabela1[[#This Row],[entradas]]-Tabela1[[#This Row],[saidas]]</f>
        <v/>
      </c>
      <c r="G110" t="n">
        <v>0</v>
      </c>
      <c r="H110" t="inlineStr">
        <is>
          <t>Todos</t>
        </is>
      </c>
    </row>
    <row r="111">
      <c r="A111">
        <f>A110+1</f>
        <v/>
      </c>
      <c r="B111" t="inlineStr">
        <is>
          <t>[204] SOLUÇÃO DE ARREFECIMENTO ORGÂNICO WURTH</t>
        </is>
      </c>
      <c r="C111" t="n">
        <v>1</v>
      </c>
      <c r="D111">
        <f>SUMIFS(controle!G:G,controle!I:I,Produtos!B111,controle!C:C,"E")</f>
        <v/>
      </c>
      <c r="E111">
        <f>SUMIFS(controle!G:G,controle!I:I,Produtos!B111,controle!C:C,"S")</f>
        <v/>
      </c>
      <c r="F111">
        <f>Tabela1[[#This Row],[estoque inicial]]+Tabela1[[#This Row],[entradas]]-Tabela1[[#This Row],[saidas]]</f>
        <v/>
      </c>
      <c r="G111" t="n">
        <v>0</v>
      </c>
      <c r="H111" t="inlineStr">
        <is>
          <t>Todos</t>
        </is>
      </c>
    </row>
    <row r="112">
      <c r="A112">
        <f>A111+1</f>
        <v/>
      </c>
      <c r="B112" t="inlineStr">
        <is>
          <t>[205] FILTRO DE AR WEGA FAP4043</t>
        </is>
      </c>
      <c r="C112" t="n">
        <v>2</v>
      </c>
      <c r="D112">
        <f>SUMIFS(controle!G:G,controle!I:I,Produtos!B112,controle!C:C,"E")</f>
        <v/>
      </c>
      <c r="E112">
        <f>SUMIFS(controle!G:G,controle!I:I,Produtos!B112,controle!C:C,"S")</f>
        <v/>
      </c>
      <c r="F112">
        <f>Tabela1[[#This Row],[estoque inicial]]+Tabela1[[#This Row],[entradas]]-Tabela1[[#This Row],[saidas]]</f>
        <v/>
      </c>
      <c r="G112" t="n">
        <v>0</v>
      </c>
      <c r="H112" t="inlineStr">
        <is>
          <t>Todos</t>
        </is>
      </c>
    </row>
    <row r="113">
      <c r="A113">
        <f>A112+1</f>
        <v/>
      </c>
      <c r="B113" t="inlineStr">
        <is>
          <t>[206] FILTRO DE AR WEGA JFA0285</t>
        </is>
      </c>
      <c r="C113" t="n">
        <v>2</v>
      </c>
      <c r="D113">
        <f>SUMIFS(controle!G:G,controle!I:I,Produtos!B113,controle!C:C,"E")</f>
        <v/>
      </c>
      <c r="E113">
        <f>SUMIFS(controle!G:G,controle!I:I,Produtos!B113,controle!C:C,"S")</f>
        <v/>
      </c>
      <c r="F113">
        <f>Tabela1[[#This Row],[estoque inicial]]+Tabela1[[#This Row],[entradas]]-Tabela1[[#This Row],[saidas]]</f>
        <v/>
      </c>
      <c r="G113" t="n">
        <v>0</v>
      </c>
      <c r="H113" t="inlineStr">
        <is>
          <t>Todos</t>
        </is>
      </c>
    </row>
    <row r="114">
      <c r="A114">
        <f>A113+1</f>
        <v/>
      </c>
      <c r="B114" t="inlineStr">
        <is>
          <t>[207] FILTRO DE AR WEGA FAP4041</t>
        </is>
      </c>
      <c r="C114" t="n">
        <v>3</v>
      </c>
      <c r="D114">
        <f>SUMIFS(controle!G:G,controle!I:I,Produtos!B114,controle!C:C,"E")</f>
        <v/>
      </c>
      <c r="E114">
        <f>SUMIFS(controle!G:G,controle!I:I,Produtos!B114,controle!C:C,"S")</f>
        <v/>
      </c>
      <c r="F114">
        <f>Tabela1[[#This Row],[estoque inicial]]+Tabela1[[#This Row],[entradas]]-Tabela1[[#This Row],[saidas]]</f>
        <v/>
      </c>
      <c r="G114" t="n">
        <v>0</v>
      </c>
      <c r="H114" t="inlineStr">
        <is>
          <t>Todos</t>
        </is>
      </c>
    </row>
    <row r="115">
      <c r="A115">
        <f>A114+1</f>
        <v/>
      </c>
      <c r="B115" t="inlineStr">
        <is>
          <t>[208] FILTRO DE AR WEGA FAP6013</t>
        </is>
      </c>
      <c r="C115" t="n">
        <v>1</v>
      </c>
      <c r="D115">
        <f>SUMIFS(controle!G:G,controle!I:I,Produtos!B115,controle!C:C,"E")</f>
        <v/>
      </c>
      <c r="E115">
        <f>SUMIFS(controle!G:G,controle!I:I,Produtos!B115,controle!C:C,"S")</f>
        <v/>
      </c>
      <c r="F115">
        <f>Tabela1[[#This Row],[estoque inicial]]+Tabela1[[#This Row],[entradas]]-Tabela1[[#This Row],[saidas]]</f>
        <v/>
      </c>
      <c r="G115" t="n">
        <v>0</v>
      </c>
      <c r="H115" t="inlineStr">
        <is>
          <t>Todos</t>
        </is>
      </c>
    </row>
    <row r="116">
      <c r="A116">
        <f>A115+1</f>
        <v/>
      </c>
      <c r="B116" t="inlineStr">
        <is>
          <t>[209] FILTRO DE AR WEGA FAP9013</t>
        </is>
      </c>
      <c r="C116" t="n">
        <v>1</v>
      </c>
      <c r="D116">
        <f>SUMIFS(controle!G:G,controle!I:I,Produtos!B116,controle!C:C,"E")</f>
        <v/>
      </c>
      <c r="E116">
        <f>SUMIFS(controle!G:G,controle!I:I,Produtos!B116,controle!C:C,"S")</f>
        <v/>
      </c>
      <c r="F116">
        <f>Tabela1[[#This Row],[estoque inicial]]+Tabela1[[#This Row],[entradas]]-Tabela1[[#This Row],[saidas]]</f>
        <v/>
      </c>
      <c r="G116" t="n">
        <v>0</v>
      </c>
      <c r="H116" t="inlineStr">
        <is>
          <t>Todos</t>
        </is>
      </c>
    </row>
    <row r="117">
      <c r="A117">
        <f>A116+1</f>
        <v/>
      </c>
      <c r="B117" t="inlineStr">
        <is>
          <t>[21] Óleo Para Motor pro Honda SAE 10W30</t>
        </is>
      </c>
      <c r="C117" t="n">
        <v>4</v>
      </c>
      <c r="D117">
        <f>SUMIFS(controle!G:G,controle!I:I,Produtos!B117,controle!C:C,"E")</f>
        <v/>
      </c>
      <c r="E117">
        <f>SUMIFS(controle!G:G,controle!I:I,Produtos!B117,controle!C:C,"S")</f>
        <v/>
      </c>
      <c r="F117">
        <f>Tabela1[[#This Row],[estoque inicial]]+Tabela1[[#This Row],[entradas]]-Tabela1[[#This Row],[saidas]]</f>
        <v/>
      </c>
      <c r="G117" t="n">
        <v>0</v>
      </c>
      <c r="H117" t="inlineStr">
        <is>
          <t>Todos</t>
        </is>
      </c>
    </row>
    <row r="118">
      <c r="A118">
        <f>A117+1</f>
        <v/>
      </c>
      <c r="B118" t="inlineStr">
        <is>
          <t>[210] FILTRO DE AR WEGA CA9315</t>
        </is>
      </c>
      <c r="C118" t="n">
        <v>2</v>
      </c>
      <c r="D118">
        <f>SUMIFS(controle!G:G,controle!I:I,Produtos!B118,controle!C:C,"E")</f>
        <v/>
      </c>
      <c r="E118">
        <f>SUMIFS(controle!G:G,controle!I:I,Produtos!B118,controle!C:C,"S")</f>
        <v/>
      </c>
      <c r="F118">
        <f>Tabela1[[#This Row],[estoque inicial]]+Tabela1[[#This Row],[entradas]]-Tabela1[[#This Row],[saidas]]</f>
        <v/>
      </c>
      <c r="G118" t="n">
        <v>0</v>
      </c>
      <c r="H118" t="inlineStr">
        <is>
          <t>Todos</t>
        </is>
      </c>
    </row>
    <row r="119">
      <c r="A119">
        <f>A118+1</f>
        <v/>
      </c>
      <c r="B119" t="inlineStr">
        <is>
          <t>[211] FILTRO DE AR WEGA FAP4811</t>
        </is>
      </c>
      <c r="C119" t="n">
        <v>1</v>
      </c>
      <c r="D119">
        <f>SUMIFS(controle!G:G,controle!I:I,Produtos!B119,controle!C:C,"E")</f>
        <v/>
      </c>
      <c r="E119">
        <f>SUMIFS(controle!G:G,controle!I:I,Produtos!B119,controle!C:C,"S")</f>
        <v/>
      </c>
      <c r="F119">
        <f>Tabela1[[#This Row],[estoque inicial]]+Tabela1[[#This Row],[entradas]]-Tabela1[[#This Row],[saidas]]</f>
        <v/>
      </c>
      <c r="G119" t="n">
        <v>0</v>
      </c>
      <c r="H119" t="inlineStr">
        <is>
          <t>Todos</t>
        </is>
      </c>
    </row>
    <row r="120">
      <c r="A120">
        <f>A119+1</f>
        <v/>
      </c>
      <c r="B120" t="inlineStr">
        <is>
          <t>[212] FILTRO DE AR WEGA FAP4871</t>
        </is>
      </c>
      <c r="C120" t="n">
        <v>1</v>
      </c>
      <c r="D120">
        <f>SUMIFS(controle!G:G,controle!I:I,Produtos!B120,controle!C:C,"E")</f>
        <v/>
      </c>
      <c r="E120">
        <f>SUMIFS(controle!G:G,controle!I:I,Produtos!B120,controle!C:C,"S")</f>
        <v/>
      </c>
      <c r="F120">
        <f>Tabela1[[#This Row],[estoque inicial]]+Tabela1[[#This Row],[entradas]]-Tabela1[[#This Row],[saidas]]</f>
        <v/>
      </c>
      <c r="G120" t="n">
        <v>0</v>
      </c>
      <c r="H120" t="inlineStr">
        <is>
          <t>Todos</t>
        </is>
      </c>
    </row>
    <row r="121">
      <c r="A121">
        <f>A120+1</f>
        <v/>
      </c>
      <c r="B121" t="inlineStr">
        <is>
          <t>[213] FILTRO DE AR WEGA FAP6000</t>
        </is>
      </c>
      <c r="C121" t="n">
        <v>1</v>
      </c>
      <c r="D121">
        <f>SUMIFS(controle!G:G,controle!I:I,Produtos!B121,controle!C:C,"E")</f>
        <v/>
      </c>
      <c r="E121">
        <f>SUMIFS(controle!G:G,controle!I:I,Produtos!B121,controle!C:C,"S")</f>
        <v/>
      </c>
      <c r="F121">
        <f>Tabela1[[#This Row],[estoque inicial]]+Tabela1[[#This Row],[entradas]]-Tabela1[[#This Row],[saidas]]</f>
        <v/>
      </c>
      <c r="G121" t="n">
        <v>0</v>
      </c>
      <c r="H121" t="inlineStr">
        <is>
          <t>Todos</t>
        </is>
      </c>
    </row>
    <row r="122">
      <c r="A122">
        <f>A121+1</f>
        <v/>
      </c>
      <c r="B122" t="inlineStr">
        <is>
          <t>[214] FILTRO DE AR WEGA JFA0428/4</t>
        </is>
      </c>
      <c r="C122" t="n">
        <v>2</v>
      </c>
      <c r="D122">
        <f>SUMIFS(controle!G:G,controle!I:I,Produtos!B122,controle!C:C,"E")</f>
        <v/>
      </c>
      <c r="E122">
        <f>SUMIFS(controle!G:G,controle!I:I,Produtos!B122,controle!C:C,"S")</f>
        <v/>
      </c>
      <c r="F122">
        <f>Tabela1[[#This Row],[estoque inicial]]+Tabela1[[#This Row],[entradas]]-Tabela1[[#This Row],[saidas]]</f>
        <v/>
      </c>
      <c r="G122" t="n">
        <v>0</v>
      </c>
      <c r="H122" t="inlineStr">
        <is>
          <t>Todos</t>
        </is>
      </c>
    </row>
    <row r="123">
      <c r="A123">
        <f>A122+1</f>
        <v/>
      </c>
      <c r="B123" t="inlineStr">
        <is>
          <t>[215] FILTRO DE AR WEGA JFA0428/3</t>
        </is>
      </c>
      <c r="C123" t="n">
        <v>2</v>
      </c>
      <c r="D123">
        <f>SUMIFS(controle!G:G,controle!I:I,Produtos!B123,controle!C:C,"E")</f>
        <v/>
      </c>
      <c r="E123">
        <f>SUMIFS(controle!G:G,controle!I:I,Produtos!B123,controle!C:C,"S")</f>
        <v/>
      </c>
      <c r="F123">
        <f>Tabela1[[#This Row],[estoque inicial]]+Tabela1[[#This Row],[entradas]]-Tabela1[[#This Row],[saidas]]</f>
        <v/>
      </c>
      <c r="G123" t="n">
        <v>0</v>
      </c>
      <c r="H123" t="inlineStr">
        <is>
          <t>Todos</t>
        </is>
      </c>
    </row>
    <row r="124">
      <c r="A124">
        <f>A123+1</f>
        <v/>
      </c>
      <c r="B124" t="inlineStr">
        <is>
          <t>[216] FILTRO DE AR WEGA JFA0438</t>
        </is>
      </c>
      <c r="C124" t="n">
        <v>2</v>
      </c>
      <c r="D124">
        <f>SUMIFS(controle!G:G,controle!I:I,Produtos!B124,controle!C:C,"E")</f>
        <v/>
      </c>
      <c r="E124">
        <f>SUMIFS(controle!G:G,controle!I:I,Produtos!B124,controle!C:C,"S")</f>
        <v/>
      </c>
      <c r="F124">
        <f>Tabela1[[#This Row],[estoque inicial]]+Tabela1[[#This Row],[entradas]]-Tabela1[[#This Row],[saidas]]</f>
        <v/>
      </c>
      <c r="G124" t="n">
        <v>0</v>
      </c>
      <c r="H124" t="inlineStr">
        <is>
          <t>Todos</t>
        </is>
      </c>
    </row>
    <row r="125">
      <c r="A125">
        <f>A124+1</f>
        <v/>
      </c>
      <c r="B125" t="inlineStr">
        <is>
          <t>[217] FILTRO DE AR WEGA JFA0405</t>
        </is>
      </c>
      <c r="C125" t="n">
        <v>1</v>
      </c>
      <c r="D125">
        <f>SUMIFS(controle!G:G,controle!I:I,Produtos!B125,controle!C:C,"E")</f>
        <v/>
      </c>
      <c r="E125">
        <f>SUMIFS(controle!G:G,controle!I:I,Produtos!B125,controle!C:C,"S")</f>
        <v/>
      </c>
      <c r="F125">
        <f>Tabela1[[#This Row],[estoque inicial]]+Tabela1[[#This Row],[entradas]]-Tabela1[[#This Row],[saidas]]</f>
        <v/>
      </c>
      <c r="G125" t="n">
        <v>0</v>
      </c>
      <c r="H125" t="inlineStr">
        <is>
          <t>Todos</t>
        </is>
      </c>
    </row>
    <row r="126">
      <c r="A126">
        <f>A125+1</f>
        <v/>
      </c>
      <c r="B126" t="inlineStr">
        <is>
          <t>[218] FILTRO DE AR WEGA JFA0447</t>
        </is>
      </c>
      <c r="C126" t="n">
        <v>2</v>
      </c>
      <c r="D126">
        <f>SUMIFS(controle!G:G,controle!I:I,Produtos!B126,controle!C:C,"E")</f>
        <v/>
      </c>
      <c r="E126">
        <f>SUMIFS(controle!G:G,controle!I:I,Produtos!B126,controle!C:C,"S")</f>
        <v/>
      </c>
      <c r="F126">
        <f>Tabela1[[#This Row],[estoque inicial]]+Tabela1[[#This Row],[entradas]]-Tabela1[[#This Row],[saidas]]</f>
        <v/>
      </c>
      <c r="G126" t="n">
        <v>0</v>
      </c>
      <c r="H126" t="inlineStr">
        <is>
          <t>Todos</t>
        </is>
      </c>
    </row>
    <row r="127">
      <c r="A127">
        <f>A126+1</f>
        <v/>
      </c>
      <c r="B127" t="inlineStr">
        <is>
          <t>[219] FILTRO DE AR WEGA JFA0426</t>
        </is>
      </c>
      <c r="C127" t="n">
        <v>3</v>
      </c>
      <c r="D127">
        <f>SUMIFS(controle!G:G,controle!I:I,Produtos!B127,controle!C:C,"E")</f>
        <v/>
      </c>
      <c r="E127">
        <f>SUMIFS(controle!G:G,controle!I:I,Produtos!B127,controle!C:C,"S")</f>
        <v/>
      </c>
      <c r="F127">
        <f>Tabela1[[#This Row],[estoque inicial]]+Tabela1[[#This Row],[entradas]]-Tabela1[[#This Row],[saidas]]</f>
        <v/>
      </c>
      <c r="G127" t="n">
        <v>0</v>
      </c>
      <c r="H127" t="inlineStr">
        <is>
          <t>Todos</t>
        </is>
      </c>
    </row>
    <row r="128">
      <c r="A128">
        <f>A127+1</f>
        <v/>
      </c>
      <c r="B128" t="inlineStr">
        <is>
          <t>[22] Óleo Para Motor de Motocicleta Petronas Sprinta F500 10W30</t>
        </is>
      </c>
      <c r="C128" t="n">
        <v>4</v>
      </c>
      <c r="D128">
        <f>SUMIFS(controle!G:G,controle!I:I,Produtos!B128,controle!C:C,"E")</f>
        <v/>
      </c>
      <c r="E128">
        <f>SUMIFS(controle!G:G,controle!I:I,Produtos!B128,controle!C:C,"S")</f>
        <v/>
      </c>
      <c r="F128">
        <f>Tabela1[[#This Row],[estoque inicial]]+Tabela1[[#This Row],[entradas]]-Tabela1[[#This Row],[saidas]]</f>
        <v/>
      </c>
      <c r="G128" t="n">
        <v>0</v>
      </c>
      <c r="H128" t="inlineStr">
        <is>
          <t>Todos</t>
        </is>
      </c>
    </row>
    <row r="129">
      <c r="A129">
        <f>A128+1</f>
        <v/>
      </c>
      <c r="B129" t="inlineStr">
        <is>
          <t>[220] FILTRO DE AR WEGA JFA0429</t>
        </is>
      </c>
      <c r="C129" t="n">
        <v>1</v>
      </c>
      <c r="D129">
        <f>SUMIFS(controle!G:G,controle!I:I,Produtos!B129,controle!C:C,"E")</f>
        <v/>
      </c>
      <c r="E129">
        <f>SUMIFS(controle!G:G,controle!I:I,Produtos!B129,controle!C:C,"S")</f>
        <v/>
      </c>
      <c r="F129">
        <f>Tabela1[[#This Row],[estoque inicial]]+Tabela1[[#This Row],[entradas]]-Tabela1[[#This Row],[saidas]]</f>
        <v/>
      </c>
      <c r="G129" t="n">
        <v>0</v>
      </c>
      <c r="H129" t="inlineStr">
        <is>
          <t>Todos</t>
        </is>
      </c>
    </row>
    <row r="130">
      <c r="A130">
        <f>A129+1</f>
        <v/>
      </c>
      <c r="B130" t="inlineStr">
        <is>
          <t>[221] FILTRO DE AR WEGA JFA0440</t>
        </is>
      </c>
      <c r="C130" t="n">
        <v>2</v>
      </c>
      <c r="D130">
        <f>SUMIFS(controle!G:G,controle!I:I,Produtos!B130,controle!C:C,"E")</f>
        <v/>
      </c>
      <c r="E130">
        <f>SUMIFS(controle!G:G,controle!I:I,Produtos!B130,controle!C:C,"S")</f>
        <v/>
      </c>
      <c r="F130">
        <f>Tabela1[[#This Row],[estoque inicial]]+Tabela1[[#This Row],[entradas]]-Tabela1[[#This Row],[saidas]]</f>
        <v/>
      </c>
      <c r="G130" t="n">
        <v>0</v>
      </c>
      <c r="H130" t="inlineStr">
        <is>
          <t>Todos</t>
        </is>
      </c>
    </row>
    <row r="131">
      <c r="A131">
        <f>A130+1</f>
        <v/>
      </c>
      <c r="B131" t="inlineStr">
        <is>
          <t>[222] FILTRO DE AR WEGA JFA0587</t>
        </is>
      </c>
      <c r="C131" t="n">
        <v>1</v>
      </c>
      <c r="D131">
        <f>SUMIFS(controle!G:G,controle!I:I,Produtos!B131,controle!C:C,"E")</f>
        <v/>
      </c>
      <c r="E131">
        <f>SUMIFS(controle!G:G,controle!I:I,Produtos!B131,controle!C:C,"S")</f>
        <v/>
      </c>
      <c r="F131">
        <f>Tabela1[[#This Row],[estoque inicial]]+Tabela1[[#This Row],[entradas]]-Tabela1[[#This Row],[saidas]]</f>
        <v/>
      </c>
      <c r="G131" t="n">
        <v>0</v>
      </c>
      <c r="H131" t="inlineStr">
        <is>
          <t>Todos</t>
        </is>
      </c>
    </row>
    <row r="132">
      <c r="A132">
        <f>A131+1</f>
        <v/>
      </c>
      <c r="B132" t="inlineStr">
        <is>
          <t>[223] FILTRO DE AR WEGA JFA0F17</t>
        </is>
      </c>
      <c r="C132" t="n">
        <v>1</v>
      </c>
      <c r="D132">
        <f>SUMIFS(controle!G:G,controle!I:I,Produtos!B132,controle!C:C,"E")</f>
        <v/>
      </c>
      <c r="E132">
        <f>SUMIFS(controle!G:G,controle!I:I,Produtos!B132,controle!C:C,"S")</f>
        <v/>
      </c>
      <c r="F132">
        <f>Tabela1[[#This Row],[estoque inicial]]+Tabela1[[#This Row],[entradas]]-Tabela1[[#This Row],[saidas]]</f>
        <v/>
      </c>
      <c r="G132" t="n">
        <v>0</v>
      </c>
      <c r="H132" t="inlineStr">
        <is>
          <t>Todos</t>
        </is>
      </c>
    </row>
    <row r="133">
      <c r="A133">
        <f>A132+1</f>
        <v/>
      </c>
      <c r="B133" t="inlineStr">
        <is>
          <t>[225] FILTRO DE AR WEGA JFA0134</t>
        </is>
      </c>
      <c r="C133" t="n">
        <v>1</v>
      </c>
      <c r="D133">
        <f>SUMIFS(controle!G:G,controle!I:I,Produtos!B133,controle!C:C,"E")</f>
        <v/>
      </c>
      <c r="E133">
        <f>SUMIFS(controle!G:G,controle!I:I,Produtos!B133,controle!C:C,"S")</f>
        <v/>
      </c>
      <c r="F133">
        <f>Tabela1[[#This Row],[estoque inicial]]+Tabela1[[#This Row],[entradas]]-Tabela1[[#This Row],[saidas]]</f>
        <v/>
      </c>
      <c r="G133" t="n">
        <v>0</v>
      </c>
      <c r="H133" t="inlineStr">
        <is>
          <t>Todos</t>
        </is>
      </c>
    </row>
    <row r="134">
      <c r="A134">
        <f>A133+1</f>
        <v/>
      </c>
      <c r="B134" t="inlineStr">
        <is>
          <t>[226] FILTRO DE AR WEGA JFA0193</t>
        </is>
      </c>
      <c r="C134" t="n">
        <v>2</v>
      </c>
      <c r="D134">
        <f>SUMIFS(controle!G:G,controle!I:I,Produtos!B134,controle!C:C,"E")</f>
        <v/>
      </c>
      <c r="E134">
        <f>SUMIFS(controle!G:G,controle!I:I,Produtos!B134,controle!C:C,"S")</f>
        <v/>
      </c>
      <c r="F134">
        <f>Tabela1[[#This Row],[estoque inicial]]+Tabela1[[#This Row],[entradas]]-Tabela1[[#This Row],[saidas]]</f>
        <v/>
      </c>
      <c r="G134" t="n">
        <v>0</v>
      </c>
      <c r="H134" t="inlineStr">
        <is>
          <t>Todos</t>
        </is>
      </c>
    </row>
    <row r="135">
      <c r="A135">
        <f>A134+1</f>
        <v/>
      </c>
      <c r="B135" t="inlineStr">
        <is>
          <t>[227] FILTRO DE AR WEGA JFA0135</t>
        </is>
      </c>
      <c r="C135" t="n">
        <v>2</v>
      </c>
      <c r="D135">
        <f>SUMIFS(controle!G:G,controle!I:I,Produtos!B135,controle!C:C,"E")</f>
        <v/>
      </c>
      <c r="E135">
        <f>SUMIFS(controle!G:G,controle!I:I,Produtos!B135,controle!C:C,"S")</f>
        <v/>
      </c>
      <c r="F135">
        <f>Tabela1[[#This Row],[estoque inicial]]+Tabela1[[#This Row],[entradas]]-Tabela1[[#This Row],[saidas]]</f>
        <v/>
      </c>
      <c r="G135" t="n">
        <v>0</v>
      </c>
      <c r="H135" t="inlineStr">
        <is>
          <t>Todos</t>
        </is>
      </c>
    </row>
    <row r="136">
      <c r="A136">
        <f>A135+1</f>
        <v/>
      </c>
      <c r="B136" t="inlineStr">
        <is>
          <t>[228] FILTRO DE AR WEGA FAP9296</t>
        </is>
      </c>
      <c r="C136" t="n">
        <v>2</v>
      </c>
      <c r="D136">
        <f>SUMIFS(controle!G:G,controle!I:I,Produtos!B136,controle!C:C,"E")</f>
        <v/>
      </c>
      <c r="E136">
        <f>SUMIFS(controle!G:G,controle!I:I,Produtos!B136,controle!C:C,"S")</f>
        <v/>
      </c>
      <c r="F136">
        <f>Tabela1[[#This Row],[estoque inicial]]+Tabela1[[#This Row],[entradas]]-Tabela1[[#This Row],[saidas]]</f>
        <v/>
      </c>
      <c r="G136" t="n">
        <v>0</v>
      </c>
      <c r="H136" t="inlineStr">
        <is>
          <t>Todos</t>
        </is>
      </c>
    </row>
    <row r="137">
      <c r="A137">
        <f>A136+1</f>
        <v/>
      </c>
      <c r="B137" t="inlineStr">
        <is>
          <t>[229] FILTRO DE AR WEGA FAP9295</t>
        </is>
      </c>
      <c r="C137" t="n">
        <v>1</v>
      </c>
      <c r="D137">
        <f>SUMIFS(controle!G:G,controle!I:I,Produtos!B137,controle!C:C,"E")</f>
        <v/>
      </c>
      <c r="E137">
        <f>SUMIFS(controle!G:G,controle!I:I,Produtos!B137,controle!C:C,"S")</f>
        <v/>
      </c>
      <c r="F137">
        <f>Tabela1[[#This Row],[estoque inicial]]+Tabela1[[#This Row],[entradas]]-Tabela1[[#This Row],[saidas]]</f>
        <v/>
      </c>
      <c r="G137" t="n">
        <v>0</v>
      </c>
      <c r="H137" t="inlineStr">
        <is>
          <t>Todos</t>
        </is>
      </c>
    </row>
    <row r="138">
      <c r="A138">
        <f>A137+1</f>
        <v/>
      </c>
      <c r="B138" t="inlineStr">
        <is>
          <t>[23] Óleo Para Motor Synthetic Motorcraft 5W30</t>
        </is>
      </c>
      <c r="C138">
        <f>24+24+12</f>
        <v/>
      </c>
      <c r="D138">
        <f>SUMIFS(controle!G:G,controle!I:I,Produtos!B138,controle!C:C,"E")</f>
        <v/>
      </c>
      <c r="E138">
        <f>SUMIFS(controle!G:G,controle!I:I,Produtos!B138,controle!C:C,"S")</f>
        <v/>
      </c>
      <c r="F138">
        <f>Tabela1[[#This Row],[estoque inicial]]+Tabela1[[#This Row],[entradas]]-Tabela1[[#This Row],[saidas]]</f>
        <v/>
      </c>
      <c r="G138" t="n">
        <v>0</v>
      </c>
      <c r="H138" t="inlineStr">
        <is>
          <t>Todos</t>
        </is>
      </c>
    </row>
    <row r="139">
      <c r="A139">
        <f>A138+1</f>
        <v/>
      </c>
      <c r="B139" t="inlineStr">
        <is>
          <t>[230] FILTRO DE AR WEGA FAP9003</t>
        </is>
      </c>
      <c r="C139" t="n">
        <v>1</v>
      </c>
      <c r="D139">
        <f>SUMIFS(controle!G:G,controle!I:I,Produtos!B139,controle!C:C,"E")</f>
        <v/>
      </c>
      <c r="E139">
        <f>SUMIFS(controle!G:G,controle!I:I,Produtos!B139,controle!C:C,"S")</f>
        <v/>
      </c>
      <c r="F139">
        <f>Tabela1[[#This Row],[estoque inicial]]+Tabela1[[#This Row],[entradas]]-Tabela1[[#This Row],[saidas]]</f>
        <v/>
      </c>
      <c r="G139" t="n">
        <v>0</v>
      </c>
      <c r="H139" t="inlineStr">
        <is>
          <t>Todos</t>
        </is>
      </c>
    </row>
    <row r="140">
      <c r="A140">
        <f>A139+1</f>
        <v/>
      </c>
      <c r="B140" t="inlineStr">
        <is>
          <t>[231] FILTRO DE AR WEGA FAP7019</t>
        </is>
      </c>
      <c r="C140" t="n">
        <v>3</v>
      </c>
      <c r="D140">
        <f>SUMIFS(controle!G:G,controle!I:I,Produtos!B140,controle!C:C,"E")</f>
        <v/>
      </c>
      <c r="E140">
        <f>SUMIFS(controle!G:G,controle!I:I,Produtos!B140,controle!C:C,"S")</f>
        <v/>
      </c>
      <c r="F140">
        <f>Tabela1[[#This Row],[estoque inicial]]+Tabela1[[#This Row],[entradas]]-Tabela1[[#This Row],[saidas]]</f>
        <v/>
      </c>
      <c r="G140" t="n">
        <v>0</v>
      </c>
      <c r="H140" t="inlineStr">
        <is>
          <t>Todos</t>
        </is>
      </c>
    </row>
    <row r="141">
      <c r="A141">
        <f>A140+1</f>
        <v/>
      </c>
      <c r="B141" t="inlineStr">
        <is>
          <t>[232] FILTRO DE AR WEGA FAP9286</t>
        </is>
      </c>
      <c r="C141" t="n">
        <v>4</v>
      </c>
      <c r="D141">
        <f>SUMIFS(controle!G:G,controle!I:I,Produtos!B141,controle!C:C,"E")</f>
        <v/>
      </c>
      <c r="E141">
        <f>SUMIFS(controle!G:G,controle!I:I,Produtos!B141,controle!C:C,"S")</f>
        <v/>
      </c>
      <c r="F141">
        <f>Tabela1[[#This Row],[estoque inicial]]+Tabela1[[#This Row],[entradas]]-Tabela1[[#This Row],[saidas]]</f>
        <v/>
      </c>
      <c r="G141" t="n">
        <v>0</v>
      </c>
      <c r="H141" t="inlineStr">
        <is>
          <t>Todos</t>
        </is>
      </c>
    </row>
    <row r="142">
      <c r="A142">
        <f>A141+1</f>
        <v/>
      </c>
      <c r="B142" t="inlineStr">
        <is>
          <t>[233] FILTRO DE AR TECFIL ART6098</t>
        </is>
      </c>
      <c r="C142" t="n">
        <v>1</v>
      </c>
      <c r="D142">
        <f>SUMIFS(controle!G:G,controle!I:I,Produtos!B142,controle!C:C,"E")</f>
        <v/>
      </c>
      <c r="E142">
        <f>SUMIFS(controle!G:G,controle!I:I,Produtos!B142,controle!C:C,"S")</f>
        <v/>
      </c>
      <c r="F142">
        <f>Tabela1[[#This Row],[estoque inicial]]+Tabela1[[#This Row],[entradas]]-Tabela1[[#This Row],[saidas]]</f>
        <v/>
      </c>
      <c r="G142" t="n">
        <v>0</v>
      </c>
      <c r="H142" t="inlineStr">
        <is>
          <t>Todos</t>
        </is>
      </c>
    </row>
    <row r="143">
      <c r="A143">
        <f>A142+1</f>
        <v/>
      </c>
      <c r="B143" t="inlineStr">
        <is>
          <t>[234] FILTRO DE AR MAHLE LX1780/3</t>
        </is>
      </c>
      <c r="C143" t="n">
        <v>1</v>
      </c>
      <c r="D143">
        <f>SUMIFS(controle!G:G,controle!I:I,Produtos!B143,controle!C:C,"E")</f>
        <v/>
      </c>
      <c r="E143">
        <f>SUMIFS(controle!G:G,controle!I:I,Produtos!B143,controle!C:C,"S")</f>
        <v/>
      </c>
      <c r="F143">
        <f>Tabela1[[#This Row],[estoque inicial]]+Tabela1[[#This Row],[entradas]]-Tabela1[[#This Row],[saidas]]</f>
        <v/>
      </c>
      <c r="G143" t="n">
        <v>0</v>
      </c>
      <c r="H143" t="inlineStr">
        <is>
          <t>Todos</t>
        </is>
      </c>
    </row>
    <row r="144">
      <c r="A144">
        <f>A143+1</f>
        <v/>
      </c>
      <c r="B144" t="inlineStr">
        <is>
          <t>[235] VELA DE IGNIÇÃO NGK BKR7ESB-D</t>
        </is>
      </c>
      <c r="C144" t="n">
        <v>12</v>
      </c>
      <c r="D144">
        <f>SUMIFS(controle!G:G,controle!I:I,Produtos!B144,controle!C:C,"E")</f>
        <v/>
      </c>
      <c r="E144">
        <f>SUMIFS(controle!G:G,controle!I:I,Produtos!B144,controle!C:C,"S")</f>
        <v/>
      </c>
      <c r="F144">
        <f>Tabela1[[#This Row],[estoque inicial]]+Tabela1[[#This Row],[entradas]]-Tabela1[[#This Row],[saidas]]</f>
        <v/>
      </c>
      <c r="G144" t="n">
        <v>0</v>
      </c>
      <c r="H144" t="inlineStr">
        <is>
          <t>Todos</t>
        </is>
      </c>
    </row>
    <row r="145">
      <c r="A145">
        <f>A144+1</f>
        <v/>
      </c>
      <c r="B145" t="inlineStr">
        <is>
          <t>[236] VELA DE IGNIÇÃO NGK LNAR7A-9G</t>
        </is>
      </c>
      <c r="C145" t="n">
        <v>12</v>
      </c>
      <c r="D145">
        <f>SUMIFS(controle!G:G,controle!I:I,Produtos!B145,controle!C:C,"E")</f>
        <v/>
      </c>
      <c r="E145">
        <f>SUMIFS(controle!G:G,controle!I:I,Produtos!B145,controle!C:C,"S")</f>
        <v/>
      </c>
      <c r="F145">
        <f>Tabela1[[#This Row],[estoque inicial]]+Tabela1[[#This Row],[entradas]]-Tabela1[[#This Row],[saidas]]</f>
        <v/>
      </c>
      <c r="G145" t="n">
        <v>0</v>
      </c>
      <c r="H145" t="inlineStr">
        <is>
          <t>Todos</t>
        </is>
      </c>
    </row>
    <row r="146">
      <c r="A146">
        <f>A145+1</f>
        <v/>
      </c>
      <c r="B146" t="inlineStr">
        <is>
          <t>[237] VELA DE IGNIÇÃO NGK LTR7A-10</t>
        </is>
      </c>
      <c r="C146" t="n">
        <v>4</v>
      </c>
      <c r="D146">
        <f>SUMIFS(controle!G:G,controle!I:I,Produtos!B146,controle!C:C,"E")</f>
        <v/>
      </c>
      <c r="E146">
        <f>SUMIFS(controle!G:G,controle!I:I,Produtos!B146,controle!C:C,"S")</f>
        <v/>
      </c>
      <c r="F146">
        <f>Tabela1[[#This Row],[estoque inicial]]+Tabela1[[#This Row],[entradas]]-Tabela1[[#This Row],[saidas]]</f>
        <v/>
      </c>
      <c r="G146" t="n">
        <v>0</v>
      </c>
      <c r="H146" t="inlineStr">
        <is>
          <t>Todos</t>
        </is>
      </c>
    </row>
    <row r="147">
      <c r="A147">
        <f>A146+1</f>
        <v/>
      </c>
      <c r="B147" t="inlineStr">
        <is>
          <t>[238] VELA DE IGNIÇÃO MOTOCRAFT AXFS22FM</t>
        </is>
      </c>
      <c r="C147" t="n">
        <v>4</v>
      </c>
      <c r="D147">
        <f>SUMIFS(controle!G:G,controle!I:I,Produtos!B147,controle!C:C,"E")</f>
        <v/>
      </c>
      <c r="E147">
        <f>SUMIFS(controle!G:G,controle!I:I,Produtos!B147,controle!C:C,"S")</f>
        <v/>
      </c>
      <c r="F147">
        <f>Tabela1[[#This Row],[estoque inicial]]+Tabela1[[#This Row],[entradas]]-Tabela1[[#This Row],[saidas]]</f>
        <v/>
      </c>
      <c r="G147" t="n">
        <v>0</v>
      </c>
      <c r="H147" t="inlineStr">
        <is>
          <t>Todos</t>
        </is>
      </c>
    </row>
    <row r="148">
      <c r="A148">
        <f>A147+1</f>
        <v/>
      </c>
      <c r="B148" t="inlineStr">
        <is>
          <t>[239] VELA DE IGNIÇÃO NGK KR8B-10D</t>
        </is>
      </c>
      <c r="C148" t="n">
        <v>4</v>
      </c>
      <c r="D148">
        <f>SUMIFS(controle!G:G,controle!I:I,Produtos!B148,controle!C:C,"E")</f>
        <v/>
      </c>
      <c r="E148">
        <f>SUMIFS(controle!G:G,controle!I:I,Produtos!B148,controle!C:C,"S")</f>
        <v/>
      </c>
      <c r="F148">
        <f>Tabela1[[#This Row],[estoque inicial]]+Tabela1[[#This Row],[entradas]]-Tabela1[[#This Row],[saidas]]</f>
        <v/>
      </c>
      <c r="G148" t="n">
        <v>0</v>
      </c>
      <c r="H148" t="inlineStr">
        <is>
          <t>Todos</t>
        </is>
      </c>
    </row>
    <row r="149">
      <c r="A149">
        <f>A148+1</f>
        <v/>
      </c>
      <c r="B149" t="inlineStr">
        <is>
          <t>[24] Solução Arrefecedora Pronto Uso Paraflu Amarelo</t>
        </is>
      </c>
      <c r="C149">
        <f>12+12</f>
        <v/>
      </c>
      <c r="D149">
        <f>SUMIFS(controle!G:G,controle!I:I,Produtos!B149,controle!C:C,"E")</f>
        <v/>
      </c>
      <c r="E149">
        <f>SUMIFS(controle!G:G,controle!I:I,Produtos!B149,controle!C:C,"S")</f>
        <v/>
      </c>
      <c r="F149">
        <f>Tabela1[[#This Row],[estoque inicial]]+Tabela1[[#This Row],[entradas]]-Tabela1[[#This Row],[saidas]]</f>
        <v/>
      </c>
      <c r="G149" t="n">
        <v>0</v>
      </c>
      <c r="H149" t="inlineStr">
        <is>
          <t>Todos</t>
        </is>
      </c>
    </row>
    <row r="150">
      <c r="A150">
        <f>A149+1</f>
        <v/>
      </c>
      <c r="B150" t="inlineStr">
        <is>
          <t>[240] VELA DE IGNIÇÃO NGK BKR7E</t>
        </is>
      </c>
      <c r="C150" t="n">
        <v>4</v>
      </c>
      <c r="D150">
        <f>SUMIFS(controle!G:G,controle!I:I,Produtos!B150,controle!C:C,"E")</f>
        <v/>
      </c>
      <c r="E150">
        <f>SUMIFS(controle!G:G,controle!I:I,Produtos!B150,controle!C:C,"S")</f>
        <v/>
      </c>
      <c r="F150">
        <f>Tabela1[[#This Row],[estoque inicial]]+Tabela1[[#This Row],[entradas]]-Tabela1[[#This Row],[saidas]]</f>
        <v/>
      </c>
      <c r="G150" t="n">
        <v>0</v>
      </c>
      <c r="H150" t="inlineStr">
        <is>
          <t>Todos</t>
        </is>
      </c>
    </row>
    <row r="151">
      <c r="A151">
        <f>A150+1</f>
        <v/>
      </c>
      <c r="B151" t="inlineStr">
        <is>
          <t>[241] VELA DE IGNIÇÃO BKR6E-D</t>
        </is>
      </c>
      <c r="C151" t="n">
        <v>4</v>
      </c>
      <c r="D151">
        <f>SUMIFS(controle!G:G,controle!I:I,Produtos!B151,controle!C:C,"E")</f>
        <v/>
      </c>
      <c r="E151">
        <f>SUMIFS(controle!G:G,controle!I:I,Produtos!B151,controle!C:C,"S")</f>
        <v/>
      </c>
      <c r="F151">
        <f>Tabela1[[#This Row],[estoque inicial]]+Tabela1[[#This Row],[entradas]]-Tabela1[[#This Row],[saidas]]</f>
        <v/>
      </c>
      <c r="G151" t="n">
        <v>0</v>
      </c>
      <c r="H151" t="inlineStr">
        <is>
          <t>Todos</t>
        </is>
      </c>
    </row>
    <row r="152">
      <c r="A152">
        <f>A151+1</f>
        <v/>
      </c>
      <c r="B152" t="inlineStr">
        <is>
          <t>[242] VELA DE IGNIÇÃO FR7D-DEG</t>
        </is>
      </c>
      <c r="C152" t="n">
        <v>8</v>
      </c>
      <c r="D152">
        <f>SUMIFS(controle!G:G,controle!I:I,Produtos!B152,controle!C:C,"E")</f>
        <v/>
      </c>
      <c r="E152">
        <f>SUMIFS(controle!G:G,controle!I:I,Produtos!B152,controle!C:C,"S")</f>
        <v/>
      </c>
      <c r="F152">
        <f>Tabela1[[#This Row],[estoque inicial]]+Tabela1[[#This Row],[entradas]]-Tabela1[[#This Row],[saidas]]</f>
        <v/>
      </c>
      <c r="G152" t="n">
        <v>0</v>
      </c>
      <c r="H152" t="inlineStr">
        <is>
          <t>Todos</t>
        </is>
      </c>
    </row>
    <row r="153">
      <c r="A153">
        <f>A152+1</f>
        <v/>
      </c>
      <c r="B153" t="inlineStr">
        <is>
          <t>[243] VELA DE IGNIÇÃO BKR6EK</t>
        </is>
      </c>
      <c r="C153" t="n">
        <v>4</v>
      </c>
      <c r="D153">
        <f>SUMIFS(controle!G:G,controle!I:I,Produtos!B153,controle!C:C,"E")</f>
        <v/>
      </c>
      <c r="E153">
        <f>SUMIFS(controle!G:G,controle!I:I,Produtos!B153,controle!C:C,"S")</f>
        <v/>
      </c>
      <c r="F153">
        <f>Tabela1[[#This Row],[estoque inicial]]+Tabela1[[#This Row],[entradas]]-Tabela1[[#This Row],[saidas]]</f>
        <v/>
      </c>
      <c r="G153" t="n">
        <v>0</v>
      </c>
      <c r="H153" t="inlineStr">
        <is>
          <t>Todos</t>
        </is>
      </c>
    </row>
    <row r="154">
      <c r="A154">
        <f>A153+1</f>
        <v/>
      </c>
      <c r="B154" t="inlineStr">
        <is>
          <t>[244] VELA DE IGNIÇÃO BkR6ES-D</t>
        </is>
      </c>
      <c r="C154" t="n">
        <v>8</v>
      </c>
      <c r="D154">
        <f>SUMIFS(controle!G:G,controle!I:I,Produtos!B154,controle!C:C,"E")</f>
        <v/>
      </c>
      <c r="E154">
        <f>SUMIFS(controle!G:G,controle!I:I,Produtos!B154,controle!C:C,"S")</f>
        <v/>
      </c>
      <c r="F154">
        <f>Tabela1[[#This Row],[estoque inicial]]+Tabela1[[#This Row],[entradas]]-Tabela1[[#This Row],[saidas]]</f>
        <v/>
      </c>
      <c r="G154" t="n">
        <v>0</v>
      </c>
      <c r="H154" t="inlineStr">
        <is>
          <t>Todos</t>
        </is>
      </c>
    </row>
    <row r="155">
      <c r="A155">
        <f>A154+1</f>
        <v/>
      </c>
      <c r="B155" t="inlineStr">
        <is>
          <t>[245] VELA DE IGNIÇÃO LZKR7B-DE</t>
        </is>
      </c>
      <c r="C155" t="n">
        <v>4</v>
      </c>
      <c r="D155">
        <f>SUMIFS(controle!G:G,controle!I:I,Produtos!B155,controle!C:C,"E")</f>
        <v/>
      </c>
      <c r="E155">
        <f>SUMIFS(controle!G:G,controle!I:I,Produtos!B155,controle!C:C,"S")</f>
        <v/>
      </c>
      <c r="F155">
        <f>Tabela1[[#This Row],[estoque inicial]]+Tabela1[[#This Row],[entradas]]-Tabela1[[#This Row],[saidas]]</f>
        <v/>
      </c>
      <c r="G155" t="n">
        <v>0</v>
      </c>
      <c r="H155" t="inlineStr">
        <is>
          <t>Todos</t>
        </is>
      </c>
    </row>
    <row r="156">
      <c r="A156">
        <f>A155+1</f>
        <v/>
      </c>
      <c r="B156" t="inlineStr">
        <is>
          <t>[246] VELA DE IGNIÇÃO FR6E-D</t>
        </is>
      </c>
      <c r="C156" t="n">
        <v>4</v>
      </c>
      <c r="D156">
        <f>SUMIFS(controle!G:G,controle!I:I,Produtos!B156,controle!C:C,"E")</f>
        <v/>
      </c>
      <c r="E156">
        <f>SUMIFS(controle!G:G,controle!I:I,Produtos!B156,controle!C:C,"S")</f>
        <v/>
      </c>
      <c r="F156">
        <f>Tabela1[[#This Row],[estoque inicial]]+Tabela1[[#This Row],[entradas]]-Tabela1[[#This Row],[saidas]]</f>
        <v/>
      </c>
      <c r="G156" t="n">
        <v>0</v>
      </c>
      <c r="H156" t="inlineStr">
        <is>
          <t>Todos</t>
        </is>
      </c>
    </row>
    <row r="157">
      <c r="A157">
        <f>A156+1</f>
        <v/>
      </c>
      <c r="B157" t="inlineStr">
        <is>
          <t>[247] VELA DE IGNIÇÃO 93206675</t>
        </is>
      </c>
      <c r="C157" t="n">
        <v>20</v>
      </c>
      <c r="D157">
        <f>SUMIFS(controle!G:G,controle!I:I,Produtos!B157,controle!C:C,"E")</f>
        <v/>
      </c>
      <c r="E157">
        <f>SUMIFS(controle!G:G,controle!I:I,Produtos!B157,controle!C:C,"S")</f>
        <v/>
      </c>
      <c r="F157">
        <f>Tabela1[[#This Row],[estoque inicial]]+Tabela1[[#This Row],[entradas]]-Tabela1[[#This Row],[saidas]]</f>
        <v/>
      </c>
      <c r="G157" t="n">
        <v>0</v>
      </c>
      <c r="H157" t="inlineStr">
        <is>
          <t>Todos</t>
        </is>
      </c>
    </row>
    <row r="158">
      <c r="A158">
        <f>A157+1</f>
        <v/>
      </c>
      <c r="B158" t="inlineStr">
        <is>
          <t>[248] VELA DE IGNIÇÃO 93230926</t>
        </is>
      </c>
      <c r="C158" t="n">
        <v>20</v>
      </c>
      <c r="D158">
        <f>SUMIFS(controle!G:G,controle!I:I,Produtos!B158,controle!C:C,"E")</f>
        <v/>
      </c>
      <c r="E158">
        <f>SUMIFS(controle!G:G,controle!I:I,Produtos!B158,controle!C:C,"S")</f>
        <v/>
      </c>
      <c r="F158">
        <f>Tabela1[[#This Row],[estoque inicial]]+Tabela1[[#This Row],[entradas]]-Tabela1[[#This Row],[saidas]]</f>
        <v/>
      </c>
      <c r="G158" t="n">
        <v>0</v>
      </c>
      <c r="H158" t="inlineStr">
        <is>
          <t>Todos</t>
        </is>
      </c>
    </row>
    <row r="159">
      <c r="A159">
        <f>A158+1</f>
        <v/>
      </c>
      <c r="B159" t="inlineStr">
        <is>
          <t>[249] VELA DE IGNIÇÃO 93221446</t>
        </is>
      </c>
      <c r="C159" t="n">
        <v>8</v>
      </c>
      <c r="D159">
        <f>SUMIFS(controle!G:G,controle!I:I,Produtos!B159,controle!C:C,"E")</f>
        <v/>
      </c>
      <c r="E159">
        <f>SUMIFS(controle!G:G,controle!I:I,Produtos!B159,controle!C:C,"S")</f>
        <v/>
      </c>
      <c r="F159">
        <f>Tabela1[[#This Row],[estoque inicial]]+Tabela1[[#This Row],[entradas]]-Tabela1[[#This Row],[saidas]]</f>
        <v/>
      </c>
      <c r="G159" t="n">
        <v>0</v>
      </c>
      <c r="H159" t="inlineStr">
        <is>
          <t>Todos</t>
        </is>
      </c>
    </row>
    <row r="160">
      <c r="A160">
        <f>A159+1</f>
        <v/>
      </c>
      <c r="B160" t="inlineStr">
        <is>
          <t>[25] Solução Arrefecedora Pronto Uso Paraflu Verde</t>
        </is>
      </c>
      <c r="C160" t="n">
        <v>1</v>
      </c>
      <c r="D160">
        <f>SUMIFS(controle!G:G,controle!I:I,Produtos!B160,controle!C:C,"E")</f>
        <v/>
      </c>
      <c r="E160">
        <f>SUMIFS(controle!G:G,controle!I:I,Produtos!B160,controle!C:C,"S")</f>
        <v/>
      </c>
      <c r="F160">
        <f>Tabela1[[#This Row],[estoque inicial]]+Tabela1[[#This Row],[entradas]]-Tabela1[[#This Row],[saidas]]</f>
        <v/>
      </c>
      <c r="G160" t="n">
        <v>0</v>
      </c>
      <c r="H160" t="inlineStr">
        <is>
          <t>Todos</t>
        </is>
      </c>
    </row>
    <row r="161">
      <c r="A161">
        <f>A160+1</f>
        <v/>
      </c>
      <c r="B161" t="inlineStr">
        <is>
          <t>[250] CABOS DE IGNIÇÃO ST-V25</t>
        </is>
      </c>
      <c r="C161" t="n">
        <v>2</v>
      </c>
      <c r="D161">
        <f>SUMIFS(controle!G:G,controle!I:I,Produtos!B161,controle!C:C,"E")</f>
        <v/>
      </c>
      <c r="E161">
        <f>SUMIFS(controle!G:G,controle!I:I,Produtos!B161,controle!C:C,"S")</f>
        <v/>
      </c>
      <c r="F161">
        <f>Tabela1[[#This Row],[estoque inicial]]+Tabela1[[#This Row],[entradas]]-Tabela1[[#This Row],[saidas]]</f>
        <v/>
      </c>
      <c r="G161" t="n">
        <v>0</v>
      </c>
      <c r="H161" t="inlineStr">
        <is>
          <t>Todos</t>
        </is>
      </c>
    </row>
    <row r="162">
      <c r="A162">
        <f>A161+1</f>
        <v/>
      </c>
      <c r="B162" t="inlineStr">
        <is>
          <t>[251] CABOS DE IGNIÇÃO SC-G101</t>
        </is>
      </c>
      <c r="C162" t="n">
        <v>0</v>
      </c>
      <c r="D162">
        <f>SUMIFS(controle!G:G,controle!I:I,Produtos!B162,controle!C:C,"E")</f>
        <v/>
      </c>
      <c r="E162">
        <f>SUMIFS(controle!G:G,controle!I:I,Produtos!B162,controle!C:C,"S")</f>
        <v/>
      </c>
      <c r="F162">
        <f>Tabela1[[#This Row],[estoque inicial]]+Tabela1[[#This Row],[entradas]]-Tabela1[[#This Row],[saidas]]</f>
        <v/>
      </c>
      <c r="G162" t="n">
        <v>0</v>
      </c>
      <c r="H162" t="inlineStr">
        <is>
          <t>Todos</t>
        </is>
      </c>
    </row>
    <row r="163">
      <c r="A163">
        <f>A162+1</f>
        <v/>
      </c>
      <c r="B163" t="inlineStr">
        <is>
          <t>[252] CABOS DE IGNIÇÃO SC-R13</t>
        </is>
      </c>
      <c r="C163" t="n">
        <v>1</v>
      </c>
      <c r="D163">
        <f>SUMIFS(controle!G:G,controle!I:I,Produtos!B163,controle!C:C,"E")</f>
        <v/>
      </c>
      <c r="E163">
        <f>SUMIFS(controle!G:G,controle!I:I,Produtos!B163,controle!C:C,"S")</f>
        <v/>
      </c>
      <c r="F163">
        <f>Tabela1[[#This Row],[estoque inicial]]+Tabela1[[#This Row],[entradas]]-Tabela1[[#This Row],[saidas]]</f>
        <v/>
      </c>
      <c r="G163" t="n">
        <v>0</v>
      </c>
      <c r="H163" t="inlineStr">
        <is>
          <t>Todos</t>
        </is>
      </c>
    </row>
    <row r="164">
      <c r="A164">
        <f>A163+1</f>
        <v/>
      </c>
      <c r="B164" t="inlineStr">
        <is>
          <t>[253] CABOS DE IGNIÇÃO SC-F35</t>
        </is>
      </c>
      <c r="C164" t="n">
        <v>1</v>
      </c>
      <c r="D164">
        <f>SUMIFS(controle!G:G,controle!I:I,Produtos!B164,controle!C:C,"E")</f>
        <v/>
      </c>
      <c r="E164">
        <f>SUMIFS(controle!G:G,controle!I:I,Produtos!B164,controle!C:C,"S")</f>
        <v/>
      </c>
      <c r="F164">
        <f>Tabela1[[#This Row],[estoque inicial]]+Tabela1[[#This Row],[entradas]]-Tabela1[[#This Row],[saidas]]</f>
        <v/>
      </c>
      <c r="G164" t="n">
        <v>0</v>
      </c>
      <c r="H164" t="inlineStr">
        <is>
          <t>Todos</t>
        </is>
      </c>
    </row>
    <row r="165">
      <c r="A165">
        <f>A164+1</f>
        <v/>
      </c>
      <c r="B165" t="inlineStr">
        <is>
          <t>[254] CABOS DE IGNIÇÃO SC-G73</t>
        </is>
      </c>
      <c r="C165" t="n">
        <v>1</v>
      </c>
      <c r="D165">
        <f>SUMIFS(controle!G:G,controle!I:I,Produtos!B165,controle!C:C,"E")</f>
        <v/>
      </c>
      <c r="E165">
        <f>SUMIFS(controle!G:G,controle!I:I,Produtos!B165,controle!C:C,"S")</f>
        <v/>
      </c>
      <c r="F165">
        <f>Tabela1[[#This Row],[estoque inicial]]+Tabela1[[#This Row],[entradas]]-Tabela1[[#This Row],[saidas]]</f>
        <v/>
      </c>
      <c r="G165" t="n">
        <v>0</v>
      </c>
      <c r="H165" t="inlineStr">
        <is>
          <t>Todos</t>
        </is>
      </c>
    </row>
    <row r="166">
      <c r="A166">
        <f>A165+1</f>
        <v/>
      </c>
      <c r="B166" t="inlineStr">
        <is>
          <t>[255] CABOS DE IGNIÇÃO SC-F30</t>
        </is>
      </c>
      <c r="C166" t="n">
        <v>1</v>
      </c>
      <c r="D166">
        <f>SUMIFS(controle!G:G,controle!I:I,Produtos!B166,controle!C:C,"E")</f>
        <v/>
      </c>
      <c r="E166">
        <f>SUMIFS(controle!G:G,controle!I:I,Produtos!B166,controle!C:C,"S")</f>
        <v/>
      </c>
      <c r="F166">
        <f>Tabela1[[#This Row],[estoque inicial]]+Tabela1[[#This Row],[entradas]]-Tabela1[[#This Row],[saidas]]</f>
        <v/>
      </c>
      <c r="G166" t="n">
        <v>0</v>
      </c>
      <c r="H166" t="inlineStr">
        <is>
          <t>Todos</t>
        </is>
      </c>
    </row>
    <row r="167">
      <c r="A167">
        <f>A166+1</f>
        <v/>
      </c>
      <c r="B167" t="inlineStr">
        <is>
          <t>[256] CABOS DE IGNIÇÃO BH1A-12280-AA-8</t>
        </is>
      </c>
      <c r="C167" t="n">
        <v>1</v>
      </c>
      <c r="D167">
        <f>SUMIFS(controle!G:G,controle!I:I,Produtos!B167,controle!C:C,"E")</f>
        <v/>
      </c>
      <c r="E167">
        <f>SUMIFS(controle!G:G,controle!I:I,Produtos!B167,controle!C:C,"S")</f>
        <v/>
      </c>
      <c r="F167">
        <f>Tabela1[[#This Row],[estoque inicial]]+Tabela1[[#This Row],[entradas]]-Tabela1[[#This Row],[saidas]]</f>
        <v/>
      </c>
      <c r="G167" t="n">
        <v>0</v>
      </c>
      <c r="H167" t="inlineStr">
        <is>
          <t>Todos</t>
        </is>
      </c>
    </row>
    <row r="168">
      <c r="A168">
        <f>A167+1</f>
        <v/>
      </c>
      <c r="B168" t="inlineStr">
        <is>
          <t>[257] BOMBA DE IGNIÇÃO U2079</t>
        </is>
      </c>
      <c r="C168" t="n">
        <v>2</v>
      </c>
      <c r="D168">
        <f>SUMIFS(controle!G:G,controle!I:I,Produtos!B168,controle!C:C,"E")</f>
        <v/>
      </c>
      <c r="E168">
        <f>SUMIFS(controle!G:G,controle!I:I,Produtos!B168,controle!C:C,"S")</f>
        <v/>
      </c>
      <c r="F168">
        <f>Tabela1[[#This Row],[estoque inicial]]+Tabela1[[#This Row],[entradas]]-Tabela1[[#This Row],[saidas]]</f>
        <v/>
      </c>
      <c r="G168" t="n">
        <v>0</v>
      </c>
      <c r="H168" t="inlineStr">
        <is>
          <t>Todos</t>
        </is>
      </c>
    </row>
    <row r="169">
      <c r="A169">
        <f>A168+1</f>
        <v/>
      </c>
      <c r="B169" t="inlineStr">
        <is>
          <t>[258] BOMBA DE IGNIÇÃO B10071MM1</t>
        </is>
      </c>
      <c r="C169" t="n">
        <v>1</v>
      </c>
      <c r="D169">
        <f>SUMIFS(controle!G:G,controle!I:I,Produtos!B169,controle!C:C,"E")</f>
        <v/>
      </c>
      <c r="E169">
        <f>SUMIFS(controle!G:G,controle!I:I,Produtos!B169,controle!C:C,"S")</f>
        <v/>
      </c>
      <c r="F169">
        <f>Tabela1[[#This Row],[estoque inicial]]+Tabela1[[#This Row],[entradas]]-Tabela1[[#This Row],[saidas]]</f>
        <v/>
      </c>
      <c r="G169" t="n">
        <v>0</v>
      </c>
      <c r="H169" t="inlineStr">
        <is>
          <t>Todos</t>
        </is>
      </c>
    </row>
    <row r="170">
      <c r="A170">
        <f>A169+1</f>
        <v/>
      </c>
      <c r="B170" t="inlineStr">
        <is>
          <t>[259] BOMBA DE IGNIÇÃO F000ZSO210</t>
        </is>
      </c>
      <c r="C170" t="n">
        <v>2</v>
      </c>
      <c r="D170">
        <f>SUMIFS(controle!G:G,controle!I:I,Produtos!B170,controle!C:C,"E")</f>
        <v/>
      </c>
      <c r="E170">
        <f>SUMIFS(controle!G:G,controle!I:I,Produtos!B170,controle!C:C,"S")</f>
        <v/>
      </c>
      <c r="F170">
        <f>Tabela1[[#This Row],[estoque inicial]]+Tabela1[[#This Row],[entradas]]-Tabela1[[#This Row],[saidas]]</f>
        <v/>
      </c>
      <c r="G170" t="n">
        <v>0</v>
      </c>
      <c r="H170" t="inlineStr">
        <is>
          <t>Todos</t>
        </is>
      </c>
    </row>
    <row r="171">
      <c r="A171">
        <f>A170+1</f>
        <v/>
      </c>
      <c r="B171" t="inlineStr">
        <is>
          <t>[26] Lubrificante Mineral Para Transmissão Automotivo Lubrax 80w</t>
        </is>
      </c>
      <c r="C171" t="n">
        <v>2</v>
      </c>
      <c r="D171">
        <f>SUMIFS(controle!G:G,controle!I:I,Produtos!B171,controle!C:C,"E")</f>
        <v/>
      </c>
      <c r="E171">
        <f>SUMIFS(controle!G:G,controle!I:I,Produtos!B171,controle!C:C,"S")</f>
        <v/>
      </c>
      <c r="F171">
        <f>Tabela1[[#This Row],[estoque inicial]]+Tabela1[[#This Row],[entradas]]-Tabela1[[#This Row],[saidas]]</f>
        <v/>
      </c>
      <c r="G171" t="n">
        <v>0</v>
      </c>
      <c r="H171" t="inlineStr">
        <is>
          <t>Todos</t>
        </is>
      </c>
    </row>
    <row r="172">
      <c r="A172">
        <f>A171+1</f>
        <v/>
      </c>
      <c r="B172" t="inlineStr">
        <is>
          <t>[260] INJETOR DE COMBUSTIVEL VW</t>
        </is>
      </c>
      <c r="C172" t="n">
        <v>2</v>
      </c>
      <c r="D172">
        <f>SUMIFS(controle!G:G,controle!I:I,Produtos!B172,controle!C:C,"E")</f>
        <v/>
      </c>
      <c r="E172">
        <f>SUMIFS(controle!G:G,controle!I:I,Produtos!B172,controle!C:C,"S")</f>
        <v/>
      </c>
      <c r="F172">
        <f>Tabela1[[#This Row],[estoque inicial]]+Tabela1[[#This Row],[entradas]]-Tabela1[[#This Row],[saidas]]</f>
        <v/>
      </c>
      <c r="G172" t="n">
        <v>0</v>
      </c>
      <c r="H172" t="inlineStr">
        <is>
          <t>Todos</t>
        </is>
      </c>
    </row>
    <row r="173">
      <c r="A173">
        <f>A172+1</f>
        <v/>
      </c>
      <c r="B173" t="inlineStr">
        <is>
          <t>[261] SENSOR DE OXIGENIO ES20331-13B1</t>
        </is>
      </c>
      <c r="C173" t="n">
        <v>0</v>
      </c>
      <c r="D173">
        <f>SUMIFS(controle!G:G,controle!I:I,Produtos!B173,controle!C:C,"E")</f>
        <v/>
      </c>
      <c r="E173">
        <f>SUMIFS(controle!G:G,controle!I:I,Produtos!B173,controle!C:C,"S")</f>
        <v/>
      </c>
      <c r="F173">
        <f>Tabela1[[#This Row],[estoque inicial]]+Tabela1[[#This Row],[entradas]]-Tabela1[[#This Row],[saidas]]</f>
        <v/>
      </c>
      <c r="G173" t="n">
        <v>0</v>
      </c>
      <c r="H173" t="inlineStr">
        <is>
          <t>Todos</t>
        </is>
      </c>
    </row>
    <row r="174">
      <c r="A174">
        <f>A173+1</f>
        <v/>
      </c>
      <c r="B174" t="inlineStr">
        <is>
          <t>[262] FILTRO DE AR WEGA FAP9299</t>
        </is>
      </c>
      <c r="C174" t="n">
        <v>1</v>
      </c>
      <c r="D174">
        <f>SUMIFS(controle!G:G,controle!I:I,Produtos!B174,controle!C:C,"E")</f>
        <v/>
      </c>
      <c r="E174">
        <f>SUMIFS(controle!G:G,controle!I:I,Produtos!B174,controle!C:C,"S")</f>
        <v/>
      </c>
      <c r="F174">
        <f>Tabela1[[#This Row],[estoque inicial]]+Tabela1[[#This Row],[entradas]]-Tabela1[[#This Row],[saidas]]</f>
        <v/>
      </c>
      <c r="G174" t="n">
        <v>0</v>
      </c>
      <c r="H174" t="inlineStr">
        <is>
          <t>Todos</t>
        </is>
      </c>
    </row>
    <row r="175">
      <c r="A175">
        <f>A174+1</f>
        <v/>
      </c>
      <c r="B175" t="inlineStr">
        <is>
          <t>[264] FILTRO DE AR WEGA FAP9273</t>
        </is>
      </c>
      <c r="C175" t="n">
        <v>0</v>
      </c>
      <c r="D175">
        <f>SUMIFS(controle!G:G,controle!I:I,Produtos!B175,controle!C:C,"E")</f>
        <v/>
      </c>
      <c r="E175">
        <f>SUMIFS(controle!G:G,controle!I:I,Produtos!B175,controle!C:C,"S")</f>
        <v/>
      </c>
      <c r="F175">
        <f>Tabela1[[#This Row],[estoque inicial]]+Tabela1[[#This Row],[entradas]]-Tabela1[[#This Row],[saidas]]</f>
        <v/>
      </c>
      <c r="G175" t="n">
        <v>0</v>
      </c>
      <c r="H175" t="inlineStr">
        <is>
          <t>Todos</t>
        </is>
      </c>
    </row>
    <row r="176">
      <c r="A176">
        <f>A175+1</f>
        <v/>
      </c>
      <c r="B176" t="inlineStr">
        <is>
          <t>[265] FILTRO DE AR WEGA FAP4054/2</t>
        </is>
      </c>
      <c r="C176" t="n">
        <v>1</v>
      </c>
      <c r="D176">
        <f>SUMIFS(controle!G:G,controle!I:I,Produtos!B176,controle!C:C,"E")</f>
        <v/>
      </c>
      <c r="E176">
        <f>SUMIFS(controle!G:G,controle!I:I,Produtos!B176,controle!C:C,"S")</f>
        <v/>
      </c>
      <c r="F176">
        <f>Tabela1[[#This Row],[estoque inicial]]+Tabela1[[#This Row],[entradas]]-Tabela1[[#This Row],[saidas]]</f>
        <v/>
      </c>
      <c r="G176" t="n">
        <v>0</v>
      </c>
      <c r="H176" t="inlineStr">
        <is>
          <t>Todos</t>
        </is>
      </c>
    </row>
    <row r="177">
      <c r="A177">
        <f>A176+1</f>
        <v/>
      </c>
      <c r="B177" t="inlineStr">
        <is>
          <t>[266] FILTRO DE AR WEGA WR245</t>
        </is>
      </c>
      <c r="C177" t="n">
        <v>1</v>
      </c>
      <c r="D177">
        <f>SUMIFS(controle!G:G,controle!I:I,Produtos!B177,controle!C:C,"E")</f>
        <v/>
      </c>
      <c r="E177">
        <f>SUMIFS(controle!G:G,controle!I:I,Produtos!B177,controle!C:C,"S")</f>
        <v/>
      </c>
      <c r="F177">
        <f>Tabela1[[#This Row],[estoque inicial]]+Tabela1[[#This Row],[entradas]]-Tabela1[[#This Row],[saidas]]</f>
        <v/>
      </c>
      <c r="G177" t="n">
        <v>0</v>
      </c>
      <c r="H177" t="inlineStr">
        <is>
          <t>Todos</t>
        </is>
      </c>
    </row>
    <row r="178">
      <c r="A178">
        <f>A177+1</f>
        <v/>
      </c>
      <c r="B178" t="inlineStr">
        <is>
          <t>[267] FILTRO DE AR WEGA FAP3286</t>
        </is>
      </c>
      <c r="C178" t="n">
        <v>3</v>
      </c>
      <c r="D178">
        <f>SUMIFS(controle!G:G,controle!I:I,Produtos!B178,controle!C:C,"E")</f>
        <v/>
      </c>
      <c r="E178">
        <f>SUMIFS(controle!G:G,controle!I:I,Produtos!B178,controle!C:C,"S")</f>
        <v/>
      </c>
      <c r="F178">
        <f>Tabela1[[#This Row],[estoque inicial]]+Tabela1[[#This Row],[entradas]]-Tabela1[[#This Row],[saidas]]</f>
        <v/>
      </c>
      <c r="G178" t="n">
        <v>0</v>
      </c>
      <c r="H178" t="inlineStr">
        <is>
          <t>Todos</t>
        </is>
      </c>
    </row>
    <row r="179">
      <c r="A179">
        <f>A178+1</f>
        <v/>
      </c>
      <c r="B179" t="inlineStr">
        <is>
          <t>[268] FILTRO DE AR WEGA FAP3233</t>
        </is>
      </c>
      <c r="C179" t="n">
        <v>3</v>
      </c>
      <c r="D179">
        <f>SUMIFS(controle!G:G,controle!I:I,Produtos!B179,controle!C:C,"E")</f>
        <v/>
      </c>
      <c r="E179">
        <f>SUMIFS(controle!G:G,controle!I:I,Produtos!B179,controle!C:C,"S")</f>
        <v/>
      </c>
      <c r="F179">
        <f>Tabela1[[#This Row],[estoque inicial]]+Tabela1[[#This Row],[entradas]]-Tabela1[[#This Row],[saidas]]</f>
        <v/>
      </c>
      <c r="G179" t="n">
        <v>0</v>
      </c>
      <c r="H179" t="inlineStr">
        <is>
          <t>Todos</t>
        </is>
      </c>
    </row>
    <row r="180">
      <c r="A180">
        <f>A179+1</f>
        <v/>
      </c>
      <c r="B180" t="inlineStr">
        <is>
          <t>[269] FILTRO DE AR MAHLE LX523</t>
        </is>
      </c>
      <c r="C180" t="n">
        <v>2</v>
      </c>
      <c r="D180">
        <f>SUMIFS(controle!G:G,controle!I:I,Produtos!B180,controle!C:C,"E")</f>
        <v/>
      </c>
      <c r="E180">
        <f>SUMIFS(controle!G:G,controle!I:I,Produtos!B180,controle!C:C,"S")</f>
        <v/>
      </c>
      <c r="F180">
        <f>Tabela1[[#This Row],[estoque inicial]]+Tabela1[[#This Row],[entradas]]-Tabela1[[#This Row],[saidas]]</f>
        <v/>
      </c>
      <c r="G180" t="n">
        <v>0</v>
      </c>
      <c r="H180" t="inlineStr">
        <is>
          <t>Todos</t>
        </is>
      </c>
    </row>
    <row r="181">
      <c r="A181">
        <f>A180+1</f>
        <v/>
      </c>
      <c r="B181" t="inlineStr">
        <is>
          <t>[27] Óleo Lubrificante Para Caixa de Mudança Mecanica ISAFLUIDO556</t>
        </is>
      </c>
      <c r="C181" t="n">
        <v>4</v>
      </c>
      <c r="D181">
        <f>SUMIFS(controle!G:G,controle!I:I,Produtos!B181,controle!C:C,"E")</f>
        <v/>
      </c>
      <c r="E181">
        <f>SUMIFS(controle!G:G,controle!I:I,Produtos!B181,controle!C:C,"S")</f>
        <v/>
      </c>
      <c r="F181">
        <f>Tabela1[[#This Row],[estoque inicial]]+Tabela1[[#This Row],[entradas]]-Tabela1[[#This Row],[saidas]]</f>
        <v/>
      </c>
      <c r="G181" t="n">
        <v>0</v>
      </c>
      <c r="H181" t="inlineStr">
        <is>
          <t>Todos</t>
        </is>
      </c>
    </row>
    <row r="182">
      <c r="A182">
        <f>A181+1</f>
        <v/>
      </c>
      <c r="B182" t="inlineStr">
        <is>
          <t>[270] FILTRO DE AR WEGA FAP3289</t>
        </is>
      </c>
      <c r="C182" t="n">
        <v>2</v>
      </c>
      <c r="D182">
        <f>SUMIFS(controle!G:G,controle!I:I,Produtos!B182,controle!C:C,"E")</f>
        <v/>
      </c>
      <c r="E182">
        <f>SUMIFS(controle!G:G,controle!I:I,Produtos!B182,controle!C:C,"S")</f>
        <v/>
      </c>
      <c r="F182">
        <f>Tabela1[[#This Row],[estoque inicial]]+Tabela1[[#This Row],[entradas]]-Tabela1[[#This Row],[saidas]]</f>
        <v/>
      </c>
      <c r="G182" t="n">
        <v>0</v>
      </c>
      <c r="H182" t="inlineStr">
        <is>
          <t>Todos</t>
        </is>
      </c>
    </row>
    <row r="183">
      <c r="A183">
        <f>A182+1</f>
        <v/>
      </c>
      <c r="B183" t="inlineStr">
        <is>
          <t>[271] FILTRO DE AR WEGA FAP3280</t>
        </is>
      </c>
      <c r="C183" t="n">
        <v>0</v>
      </c>
      <c r="D183">
        <f>SUMIFS(controle!G:G,controle!I:I,Produtos!B183,controle!C:C,"E")</f>
        <v/>
      </c>
      <c r="E183">
        <f>SUMIFS(controle!G:G,controle!I:I,Produtos!B183,controle!C:C,"S")</f>
        <v/>
      </c>
      <c r="F183">
        <f>Tabela1[[#This Row],[estoque inicial]]+Tabela1[[#This Row],[entradas]]-Tabela1[[#This Row],[saidas]]</f>
        <v/>
      </c>
      <c r="G183" t="n">
        <v>0</v>
      </c>
      <c r="H183" t="inlineStr">
        <is>
          <t>Todos</t>
        </is>
      </c>
    </row>
    <row r="184">
      <c r="A184">
        <f>A183+1</f>
        <v/>
      </c>
      <c r="B184" t="inlineStr">
        <is>
          <t>[272] FILTRO DE AR WEGA FAP3261</t>
        </is>
      </c>
      <c r="C184" t="n">
        <v>2</v>
      </c>
      <c r="D184">
        <f>SUMIFS(controle!G:G,controle!I:I,Produtos!B184,controle!C:C,"E")</f>
        <v/>
      </c>
      <c r="E184">
        <f>SUMIFS(controle!G:G,controle!I:I,Produtos!B184,controle!C:C,"S")</f>
        <v/>
      </c>
      <c r="F184">
        <f>Tabela1[[#This Row],[estoque inicial]]+Tabela1[[#This Row],[entradas]]-Tabela1[[#This Row],[saidas]]</f>
        <v/>
      </c>
      <c r="G184" t="n">
        <v>0</v>
      </c>
      <c r="H184" t="inlineStr">
        <is>
          <t>Todos</t>
        </is>
      </c>
    </row>
    <row r="185">
      <c r="A185">
        <f>A184+1</f>
        <v/>
      </c>
      <c r="B185" t="inlineStr">
        <is>
          <t>[273] FILTRO DE AR MAHLE LX1779</t>
        </is>
      </c>
      <c r="C185" t="n">
        <v>0</v>
      </c>
      <c r="D185">
        <f>SUMIFS(controle!G:G,controle!I:I,Produtos!B185,controle!C:C,"E")</f>
        <v/>
      </c>
      <c r="E185">
        <f>SUMIFS(controle!G:G,controle!I:I,Produtos!B185,controle!C:C,"S")</f>
        <v/>
      </c>
      <c r="F185">
        <f>Tabela1[[#This Row],[estoque inicial]]+Tabela1[[#This Row],[entradas]]-Tabela1[[#This Row],[saidas]]</f>
        <v/>
      </c>
      <c r="G185" t="n">
        <v>0</v>
      </c>
      <c r="H185" t="inlineStr">
        <is>
          <t>Todos</t>
        </is>
      </c>
    </row>
    <row r="186">
      <c r="A186">
        <f>A185+1</f>
        <v/>
      </c>
      <c r="B186" t="inlineStr">
        <is>
          <t>[274] FILTRO DE AR WEGA FAP7007</t>
        </is>
      </c>
      <c r="C186" t="n">
        <v>4</v>
      </c>
      <c r="D186">
        <f>SUMIFS(controle!G:G,controle!I:I,Produtos!B186,controle!C:C,"E")</f>
        <v/>
      </c>
      <c r="E186">
        <f>SUMIFS(controle!G:G,controle!I:I,Produtos!B186,controle!C:C,"S")</f>
        <v/>
      </c>
      <c r="F186">
        <f>Tabela1[[#This Row],[estoque inicial]]+Tabela1[[#This Row],[entradas]]-Tabela1[[#This Row],[saidas]]</f>
        <v/>
      </c>
      <c r="G186" t="n">
        <v>0</v>
      </c>
      <c r="H186" t="inlineStr">
        <is>
          <t>Todos</t>
        </is>
      </c>
    </row>
    <row r="187">
      <c r="A187">
        <f>A186+1</f>
        <v/>
      </c>
      <c r="B187" t="inlineStr">
        <is>
          <t>[275] FILTRO DE AR WEGA WR196</t>
        </is>
      </c>
      <c r="C187" t="n">
        <v>1</v>
      </c>
      <c r="D187">
        <f>SUMIFS(controle!G:G,controle!I:I,Produtos!B187,controle!C:C,"E")</f>
        <v/>
      </c>
      <c r="E187">
        <f>SUMIFS(controle!G:G,controle!I:I,Produtos!B187,controle!C:C,"S")</f>
        <v/>
      </c>
      <c r="F187">
        <f>Tabela1[[#This Row],[estoque inicial]]+Tabela1[[#This Row],[entradas]]-Tabela1[[#This Row],[saidas]]</f>
        <v/>
      </c>
      <c r="G187" t="n">
        <v>0</v>
      </c>
      <c r="H187" t="inlineStr">
        <is>
          <t>Todos</t>
        </is>
      </c>
    </row>
    <row r="188">
      <c r="A188">
        <f>A187+1</f>
        <v/>
      </c>
      <c r="B188" t="inlineStr">
        <is>
          <t>[276] FILTRO DE AR WEGA FAP3599</t>
        </is>
      </c>
      <c r="C188" t="n">
        <v>1</v>
      </c>
      <c r="D188">
        <f>SUMIFS(controle!G:G,controle!I:I,Produtos!B188,controle!C:C,"E")</f>
        <v/>
      </c>
      <c r="E188">
        <f>SUMIFS(controle!G:G,controle!I:I,Produtos!B188,controle!C:C,"S")</f>
        <v/>
      </c>
      <c r="F188">
        <f>Tabela1[[#This Row],[estoque inicial]]+Tabela1[[#This Row],[entradas]]-Tabela1[[#This Row],[saidas]]</f>
        <v/>
      </c>
      <c r="G188" t="n">
        <v>0</v>
      </c>
      <c r="H188" t="inlineStr">
        <is>
          <t>Todos</t>
        </is>
      </c>
    </row>
    <row r="189">
      <c r="A189">
        <f>A188+1</f>
        <v/>
      </c>
      <c r="B189" t="inlineStr">
        <is>
          <t>[277] FIILTRO DE AR WEGA FAP2219</t>
        </is>
      </c>
      <c r="C189" t="n">
        <v>2</v>
      </c>
      <c r="D189">
        <f>SUMIFS(controle!G:G,controle!I:I,Produtos!B189,controle!C:C,"E")</f>
        <v/>
      </c>
      <c r="E189">
        <f>SUMIFS(controle!G:G,controle!I:I,Produtos!B189,controle!C:C,"S")</f>
        <v/>
      </c>
      <c r="F189">
        <f>Tabela1[[#This Row],[estoque inicial]]+Tabela1[[#This Row],[entradas]]-Tabela1[[#This Row],[saidas]]</f>
        <v/>
      </c>
      <c r="G189" t="n">
        <v>0</v>
      </c>
      <c r="H189" t="inlineStr">
        <is>
          <t>Todos</t>
        </is>
      </c>
    </row>
    <row r="190">
      <c r="A190">
        <f>A189+1</f>
        <v/>
      </c>
      <c r="B190" t="inlineStr">
        <is>
          <t>[278] FILTRO DE AR WEGA FAP3285</t>
        </is>
      </c>
      <c r="C190" t="n">
        <v>2</v>
      </c>
      <c r="D190">
        <f>SUMIFS(controle!G:G,controle!I:I,Produtos!B190,controle!C:C,"E")</f>
        <v/>
      </c>
      <c r="E190">
        <f>SUMIFS(controle!G:G,controle!I:I,Produtos!B190,controle!C:C,"S")</f>
        <v/>
      </c>
      <c r="F190">
        <f>Tabela1[[#This Row],[estoque inicial]]+Tabela1[[#This Row],[entradas]]-Tabela1[[#This Row],[saidas]]</f>
        <v/>
      </c>
      <c r="G190" t="n">
        <v>0</v>
      </c>
      <c r="H190" t="inlineStr">
        <is>
          <t>Todos</t>
        </is>
      </c>
    </row>
    <row r="191">
      <c r="A191">
        <f>A190+1</f>
        <v/>
      </c>
      <c r="B191" t="inlineStr">
        <is>
          <t>[279] FILTRO DE AR WEGA FAP3288</t>
        </is>
      </c>
      <c r="C191" t="n">
        <v>1</v>
      </c>
      <c r="D191">
        <f>SUMIFS(controle!G:G,controle!I:I,Produtos!B191,controle!C:C,"E")</f>
        <v/>
      </c>
      <c r="E191">
        <f>SUMIFS(controle!G:G,controle!I:I,Produtos!B191,controle!C:C,"S")</f>
        <v/>
      </c>
      <c r="F191">
        <f>Tabela1[[#This Row],[estoque inicial]]+Tabela1[[#This Row],[entradas]]-Tabela1[[#This Row],[saidas]]</f>
        <v/>
      </c>
      <c r="G191" t="n">
        <v>0</v>
      </c>
      <c r="H191" t="inlineStr">
        <is>
          <t>Todos</t>
        </is>
      </c>
    </row>
    <row r="192">
      <c r="A192">
        <f>A191+1</f>
        <v/>
      </c>
      <c r="B192" t="inlineStr">
        <is>
          <t>[28] Água Desmineralizada ONYX PLUS 1L</t>
        </is>
      </c>
      <c r="C192" t="n">
        <v>12</v>
      </c>
      <c r="D192">
        <f>SUMIFS(controle!G:G,controle!I:I,Produtos!B192,controle!C:C,"E")</f>
        <v/>
      </c>
      <c r="E192">
        <f>SUMIFS(controle!G:G,controle!I:I,Produtos!B192,controle!C:C,"S")</f>
        <v/>
      </c>
      <c r="F192">
        <f>Tabela1[[#This Row],[estoque inicial]]+Tabela1[[#This Row],[entradas]]-Tabela1[[#This Row],[saidas]]</f>
        <v/>
      </c>
      <c r="G192" t="n">
        <v>0</v>
      </c>
      <c r="H192" t="inlineStr">
        <is>
          <t>Todos</t>
        </is>
      </c>
    </row>
    <row r="193">
      <c r="A193">
        <f>A192+1</f>
        <v/>
      </c>
      <c r="B193" t="inlineStr">
        <is>
          <t>[280] FILTRO DE AR WEGA JFA0H21</t>
        </is>
      </c>
      <c r="C193" t="n">
        <v>1</v>
      </c>
      <c r="D193">
        <f>SUMIFS(controle!G:G,controle!I:I,Produtos!B193,controle!C:C,"E")</f>
        <v/>
      </c>
      <c r="E193">
        <f>SUMIFS(controle!G:G,controle!I:I,Produtos!B193,controle!C:C,"S")</f>
        <v/>
      </c>
      <c r="F193">
        <f>Tabela1[[#This Row],[estoque inicial]]+Tabela1[[#This Row],[entradas]]-Tabela1[[#This Row],[saidas]]</f>
        <v/>
      </c>
      <c r="G193" t="n">
        <v>0</v>
      </c>
      <c r="H193" t="inlineStr">
        <is>
          <t>Todos</t>
        </is>
      </c>
    </row>
    <row r="194">
      <c r="A194">
        <f>A193+1</f>
        <v/>
      </c>
      <c r="B194" t="inlineStr">
        <is>
          <t>[281] FILTRO DE AR MAHLE LX3800</t>
        </is>
      </c>
      <c r="C194" t="n">
        <v>1</v>
      </c>
      <c r="D194">
        <f>SUMIFS(controle!G:G,controle!I:I,Produtos!B194,controle!C:C,"E")</f>
        <v/>
      </c>
      <c r="E194">
        <f>SUMIFS(controle!G:G,controle!I:I,Produtos!B194,controle!C:C,"S")</f>
        <v/>
      </c>
      <c r="F194">
        <f>Tabela1[[#This Row],[estoque inicial]]+Tabela1[[#This Row],[entradas]]-Tabela1[[#This Row],[saidas]]</f>
        <v/>
      </c>
      <c r="G194" t="n">
        <v>0</v>
      </c>
      <c r="H194" t="inlineStr">
        <is>
          <t>Todos</t>
        </is>
      </c>
    </row>
    <row r="195">
      <c r="A195">
        <f>A194+1</f>
        <v/>
      </c>
      <c r="B195" t="inlineStr">
        <is>
          <t>[282] FILTRO DE AR WEGA JFA0K16</t>
        </is>
      </c>
      <c r="C195" t="n">
        <v>2</v>
      </c>
      <c r="D195">
        <f>SUMIFS(controle!G:G,controle!I:I,Produtos!B195,controle!C:C,"E")</f>
        <v/>
      </c>
      <c r="E195">
        <f>SUMIFS(controle!G:G,controle!I:I,Produtos!B195,controle!C:C,"S")</f>
        <v/>
      </c>
      <c r="F195">
        <f>Tabela1[[#This Row],[estoque inicial]]+Tabela1[[#This Row],[entradas]]-Tabela1[[#This Row],[saidas]]</f>
        <v/>
      </c>
      <c r="G195" t="n">
        <v>0</v>
      </c>
      <c r="H195" t="inlineStr">
        <is>
          <t>Todos</t>
        </is>
      </c>
    </row>
    <row r="196">
      <c r="A196">
        <f>A195+1</f>
        <v/>
      </c>
      <c r="B196" t="inlineStr">
        <is>
          <t>[283] FILTRO DE AR MAHLE LX1785</t>
        </is>
      </c>
      <c r="C196" t="n">
        <v>0</v>
      </c>
      <c r="D196">
        <f>SUMIFS(controle!G:G,controle!I:I,Produtos!B196,controle!C:C,"E")</f>
        <v/>
      </c>
      <c r="E196">
        <f>SUMIFS(controle!G:G,controle!I:I,Produtos!B196,controle!C:C,"S")</f>
        <v/>
      </c>
      <c r="F196">
        <f>Tabela1[[#This Row],[estoque inicial]]+Tabela1[[#This Row],[entradas]]-Tabela1[[#This Row],[saidas]]</f>
        <v/>
      </c>
      <c r="G196" t="n">
        <v>0</v>
      </c>
      <c r="H196" t="inlineStr">
        <is>
          <t>Todos</t>
        </is>
      </c>
    </row>
    <row r="197">
      <c r="A197">
        <f>A196+1</f>
        <v/>
      </c>
      <c r="B197" t="inlineStr">
        <is>
          <t>[284] FILTRO DE AR WEGA JFA0H26</t>
        </is>
      </c>
      <c r="C197" t="n">
        <v>2</v>
      </c>
      <c r="D197">
        <f>SUMIFS(controle!G:G,controle!I:I,Produtos!B197,controle!C:C,"E")</f>
        <v/>
      </c>
      <c r="E197">
        <f>SUMIFS(controle!G:G,controle!I:I,Produtos!B197,controle!C:C,"S")</f>
        <v/>
      </c>
      <c r="F197">
        <f>Tabela1[[#This Row],[estoque inicial]]+Tabela1[[#This Row],[entradas]]-Tabela1[[#This Row],[saidas]]</f>
        <v/>
      </c>
      <c r="G197" t="n">
        <v>0</v>
      </c>
      <c r="H197" t="inlineStr">
        <is>
          <t>Todos</t>
        </is>
      </c>
    </row>
    <row r="198">
      <c r="A198">
        <f>A197+1</f>
        <v/>
      </c>
      <c r="B198" t="inlineStr">
        <is>
          <t>[285] FILTRO DE AR WEGA JFA0H40</t>
        </is>
      </c>
      <c r="C198" t="n">
        <v>2</v>
      </c>
      <c r="D198">
        <f>SUMIFS(controle!G:G,controle!I:I,Produtos!B198,controle!C:C,"E")</f>
        <v/>
      </c>
      <c r="E198">
        <f>SUMIFS(controle!G:G,controle!I:I,Produtos!B198,controle!C:C,"S")</f>
        <v/>
      </c>
      <c r="F198">
        <f>Tabela1[[#This Row],[estoque inicial]]+Tabela1[[#This Row],[entradas]]-Tabela1[[#This Row],[saidas]]</f>
        <v/>
      </c>
      <c r="G198" t="n">
        <v>0</v>
      </c>
      <c r="H198" t="inlineStr">
        <is>
          <t>Todos</t>
        </is>
      </c>
    </row>
    <row r="199">
      <c r="A199">
        <f>A198+1</f>
        <v/>
      </c>
      <c r="B199" t="inlineStr">
        <is>
          <t>[286] FILTRO DE AR WEGA JFA0H29</t>
        </is>
      </c>
      <c r="C199" t="n">
        <v>2</v>
      </c>
      <c r="D199">
        <f>SUMIFS(controle!G:G,controle!I:I,Produtos!B199,controle!C:C,"E")</f>
        <v/>
      </c>
      <c r="E199">
        <f>SUMIFS(controle!G:G,controle!I:I,Produtos!B199,controle!C:C,"S")</f>
        <v/>
      </c>
      <c r="F199">
        <f>Tabela1[[#This Row],[estoque inicial]]+Tabela1[[#This Row],[entradas]]-Tabela1[[#This Row],[saidas]]</f>
        <v/>
      </c>
      <c r="G199" t="n">
        <v>0</v>
      </c>
      <c r="H199" t="inlineStr">
        <is>
          <t>Todos</t>
        </is>
      </c>
    </row>
    <row r="200">
      <c r="A200">
        <f>A199+1</f>
        <v/>
      </c>
      <c r="B200" t="inlineStr">
        <is>
          <t>[287] FILTRO DE AR WEGA JFA0H24</t>
        </is>
      </c>
      <c r="C200" t="n">
        <v>1</v>
      </c>
      <c r="D200">
        <f>SUMIFS(controle!G:G,controle!I:I,Produtos!B200,controle!C:C,"E")</f>
        <v/>
      </c>
      <c r="E200">
        <f>SUMIFS(controle!G:G,controle!I:I,Produtos!B200,controle!C:C,"S")</f>
        <v/>
      </c>
      <c r="F200">
        <f>Tabela1[[#This Row],[estoque inicial]]+Tabela1[[#This Row],[entradas]]-Tabela1[[#This Row],[saidas]]</f>
        <v/>
      </c>
      <c r="G200" t="n">
        <v>0</v>
      </c>
      <c r="H200" t="inlineStr">
        <is>
          <t>Todos</t>
        </is>
      </c>
    </row>
    <row r="201">
      <c r="A201">
        <f>A200+1</f>
        <v/>
      </c>
      <c r="B201" t="inlineStr">
        <is>
          <t>[288] PASTILHA DE FREIO N-1272</t>
        </is>
      </c>
      <c r="C201" t="n">
        <v>1</v>
      </c>
      <c r="D201">
        <f>SUMIFS(controle!G:G,controle!I:I,Produtos!B201,controle!C:C,"E")</f>
        <v/>
      </c>
      <c r="E201">
        <f>SUMIFS(controle!G:G,controle!I:I,Produtos!B201,controle!C:C,"S")</f>
        <v/>
      </c>
      <c r="F201">
        <f>Tabela1[[#This Row],[estoque inicial]]+Tabela1[[#This Row],[entradas]]-Tabela1[[#This Row],[saidas]]</f>
        <v/>
      </c>
      <c r="G201" t="n">
        <v>0</v>
      </c>
      <c r="H201" t="inlineStr">
        <is>
          <t>Todos</t>
        </is>
      </c>
    </row>
    <row r="202">
      <c r="A202">
        <f>A201+1</f>
        <v/>
      </c>
      <c r="B202" t="inlineStr">
        <is>
          <t>[289] PASTILHA DE FREIO N-540</t>
        </is>
      </c>
      <c r="C202" t="n">
        <v>1</v>
      </c>
      <c r="D202">
        <f>SUMIFS(controle!G:G,controle!I:I,Produtos!B202,controle!C:C,"E")</f>
        <v/>
      </c>
      <c r="E202">
        <f>SUMIFS(controle!G:G,controle!I:I,Produtos!B202,controle!C:C,"S")</f>
        <v/>
      </c>
      <c r="F202">
        <f>Tabela1[[#This Row],[estoque inicial]]+Tabela1[[#This Row],[entradas]]-Tabela1[[#This Row],[saidas]]</f>
        <v/>
      </c>
      <c r="G202" t="n">
        <v>0</v>
      </c>
      <c r="H202" t="inlineStr">
        <is>
          <t>Todos</t>
        </is>
      </c>
    </row>
    <row r="203">
      <c r="A203">
        <f>A202+1</f>
        <v/>
      </c>
      <c r="B203" t="inlineStr">
        <is>
          <t>[29] METALSIL DESIX AROMATIZANTE DE USO GERAL</t>
        </is>
      </c>
      <c r="C203" t="n">
        <v>1</v>
      </c>
      <c r="D203">
        <f>SUMIFS(controle!G:G,controle!I:I,Produtos!B203,controle!C:C,"E")</f>
        <v/>
      </c>
      <c r="E203">
        <f>SUMIFS(controle!G:G,controle!I:I,Produtos!B203,controle!C:C,"S")</f>
        <v/>
      </c>
      <c r="F203">
        <f>Tabela1[[#This Row],[estoque inicial]]+Tabela1[[#This Row],[entradas]]-Tabela1[[#This Row],[saidas]]</f>
        <v/>
      </c>
      <c r="G203" t="n">
        <v>0</v>
      </c>
      <c r="H203" t="inlineStr">
        <is>
          <t>Todos</t>
        </is>
      </c>
    </row>
    <row r="204">
      <c r="A204">
        <f>A203+1</f>
        <v/>
      </c>
      <c r="B204" t="inlineStr">
        <is>
          <t>[290] PASTILHA DE FREIO N-547</t>
        </is>
      </c>
      <c r="C204" t="n">
        <v>1</v>
      </c>
      <c r="D204">
        <f>SUMIFS(controle!G:G,controle!I:I,Produtos!B204,controle!C:C,"E")</f>
        <v/>
      </c>
      <c r="E204">
        <f>SUMIFS(controle!G:G,controle!I:I,Produtos!B204,controle!C:C,"S")</f>
        <v/>
      </c>
      <c r="F204">
        <f>Tabela1[[#This Row],[estoque inicial]]+Tabela1[[#This Row],[entradas]]-Tabela1[[#This Row],[saidas]]</f>
        <v/>
      </c>
      <c r="G204" t="n">
        <v>0</v>
      </c>
      <c r="H204" t="inlineStr">
        <is>
          <t>Todos</t>
        </is>
      </c>
    </row>
    <row r="205">
      <c r="A205">
        <f>A204+1</f>
        <v/>
      </c>
      <c r="B205" t="inlineStr">
        <is>
          <t>[291] PASTILHA DE FREIO N-1770</t>
        </is>
      </c>
      <c r="C205" t="n">
        <v>1</v>
      </c>
      <c r="D205">
        <f>SUMIFS(controle!G:G,controle!I:I,Produtos!B205,controle!C:C,"E")</f>
        <v/>
      </c>
      <c r="E205">
        <f>SUMIFS(controle!G:G,controle!I:I,Produtos!B205,controle!C:C,"S")</f>
        <v/>
      </c>
      <c r="F205">
        <f>Tabela1[[#This Row],[estoque inicial]]+Tabela1[[#This Row],[entradas]]-Tabela1[[#This Row],[saidas]]</f>
        <v/>
      </c>
      <c r="G205" t="n">
        <v>0</v>
      </c>
      <c r="H205" t="inlineStr">
        <is>
          <t>Todos</t>
        </is>
      </c>
    </row>
    <row r="206">
      <c r="A206">
        <f>A205+1</f>
        <v/>
      </c>
      <c r="B206" t="inlineStr">
        <is>
          <t>[292] PASTILHA DE FREIO N-2131</t>
        </is>
      </c>
      <c r="C206" t="n">
        <v>1</v>
      </c>
      <c r="D206">
        <f>SUMIFS(controle!G:G,controle!I:I,Produtos!B206,controle!C:C,"E")</f>
        <v/>
      </c>
      <c r="E206">
        <f>SUMIFS(controle!G:G,controle!I:I,Produtos!B206,controle!C:C,"S")</f>
        <v/>
      </c>
      <c r="F206">
        <f>Tabela1[[#This Row],[estoque inicial]]+Tabela1[[#This Row],[entradas]]-Tabela1[[#This Row],[saidas]]</f>
        <v/>
      </c>
      <c r="G206" t="n">
        <v>0</v>
      </c>
      <c r="H206" t="inlineStr">
        <is>
          <t>Todos</t>
        </is>
      </c>
    </row>
    <row r="207">
      <c r="A207">
        <f>A206+1</f>
        <v/>
      </c>
      <c r="B207" t="inlineStr">
        <is>
          <t>[293] PASTILHA DE FREIO HQF2344AC FERODO</t>
        </is>
      </c>
      <c r="C207" t="n">
        <v>0</v>
      </c>
      <c r="D207">
        <f>SUMIFS(controle!G:G,controle!I:I,Produtos!B207,controle!C:C,"E")</f>
        <v/>
      </c>
      <c r="E207">
        <f>SUMIFS(controle!G:G,controle!I:I,Produtos!B207,controle!C:C,"S")</f>
        <v/>
      </c>
      <c r="F207">
        <f>Tabela1[[#This Row],[estoque inicial]]+Tabela1[[#This Row],[entradas]]-Tabela1[[#This Row],[saidas]]</f>
        <v/>
      </c>
      <c r="G207" t="n">
        <v>0</v>
      </c>
      <c r="H207" t="inlineStr">
        <is>
          <t>Todos</t>
        </is>
      </c>
    </row>
    <row r="208">
      <c r="A208">
        <f>A207+1</f>
        <v/>
      </c>
      <c r="B208" t="inlineStr">
        <is>
          <t>[294] PASTILHA DE FREIO HQF2460 FERODO</t>
        </is>
      </c>
      <c r="C208" t="n">
        <v>1</v>
      </c>
      <c r="D208">
        <f>SUMIFS(controle!G:G,controle!I:I,Produtos!B208,controle!C:C,"E")</f>
        <v/>
      </c>
      <c r="E208">
        <f>SUMIFS(controle!G:G,controle!I:I,Produtos!B208,controle!C:C,"S")</f>
        <v/>
      </c>
      <c r="F208">
        <f>Tabela1[[#This Row],[estoque inicial]]+Tabela1[[#This Row],[entradas]]-Tabela1[[#This Row],[saidas]]</f>
        <v/>
      </c>
      <c r="G208" t="n">
        <v>0</v>
      </c>
      <c r="H208" t="inlineStr">
        <is>
          <t>Todos</t>
        </is>
      </c>
    </row>
    <row r="209">
      <c r="A209">
        <f>A208+1</f>
        <v/>
      </c>
      <c r="B209" t="inlineStr">
        <is>
          <t>[295] PASTILHA DE FREIO 1423 SYL</t>
        </is>
      </c>
      <c r="C209" t="n">
        <v>1</v>
      </c>
      <c r="D209">
        <f>SUMIFS(controle!G:G,controle!I:I,Produtos!B209,controle!C:C,"E")</f>
        <v/>
      </c>
      <c r="E209">
        <f>SUMIFS(controle!G:G,controle!I:I,Produtos!B209,controle!C:C,"S")</f>
        <v/>
      </c>
      <c r="F209">
        <f>Tabela1[[#This Row],[estoque inicial]]+Tabela1[[#This Row],[entradas]]-Tabela1[[#This Row],[saidas]]</f>
        <v/>
      </c>
      <c r="G209" t="n">
        <v>0</v>
      </c>
      <c r="H209" t="inlineStr">
        <is>
          <t>Todos</t>
        </is>
      </c>
    </row>
    <row r="210">
      <c r="A210">
        <f>A209+1</f>
        <v/>
      </c>
      <c r="B210" t="inlineStr">
        <is>
          <t>[296] PASTILHA DE FREIO N-252 COBREG</t>
        </is>
      </c>
      <c r="C210" t="n">
        <v>3</v>
      </c>
      <c r="D210">
        <f>SUMIFS(controle!G:G,controle!I:I,Produtos!B210,controle!C:C,"E")</f>
        <v/>
      </c>
      <c r="E210">
        <f>SUMIFS(controle!G:G,controle!I:I,Produtos!B210,controle!C:C,"S")</f>
        <v/>
      </c>
      <c r="F210">
        <f>Tabela1[[#This Row],[estoque inicial]]+Tabela1[[#This Row],[entradas]]-Tabela1[[#This Row],[saidas]]</f>
        <v/>
      </c>
      <c r="G210" t="n">
        <v>0</v>
      </c>
      <c r="H210" t="inlineStr">
        <is>
          <t>Todos</t>
        </is>
      </c>
    </row>
    <row r="211">
      <c r="A211">
        <f>A210+1</f>
        <v/>
      </c>
      <c r="B211" t="inlineStr">
        <is>
          <t>[297] PASTILHA DE FREIO N-288 COBREG</t>
        </is>
      </c>
      <c r="C211" t="n">
        <v>1</v>
      </c>
      <c r="D211">
        <f>SUMIFS(controle!G:G,controle!I:I,Produtos!B211,controle!C:C,"E")</f>
        <v/>
      </c>
      <c r="E211">
        <f>SUMIFS(controle!G:G,controle!I:I,Produtos!B211,controle!C:C,"S")</f>
        <v/>
      </c>
      <c r="F211">
        <f>Tabela1[[#This Row],[estoque inicial]]+Tabela1[[#This Row],[entradas]]-Tabela1[[#This Row],[saidas]]</f>
        <v/>
      </c>
      <c r="G211" t="n">
        <v>0</v>
      </c>
      <c r="H211" t="inlineStr">
        <is>
          <t>Todos</t>
        </is>
      </c>
    </row>
    <row r="212">
      <c r="A212">
        <f>A211+1</f>
        <v/>
      </c>
      <c r="B212" t="inlineStr">
        <is>
          <t>[298] PASTILHA DE FREIO HQJ-2356A JURID</t>
        </is>
      </c>
      <c r="C212" t="n">
        <v>1</v>
      </c>
      <c r="D212">
        <f>SUMIFS(controle!G:G,controle!I:I,Produtos!B212,controle!C:C,"E")</f>
        <v/>
      </c>
      <c r="E212">
        <f>SUMIFS(controle!G:G,controle!I:I,Produtos!B212,controle!C:C,"S")</f>
        <v/>
      </c>
      <c r="F212">
        <f>Tabela1[[#This Row],[estoque inicial]]+Tabela1[[#This Row],[entradas]]-Tabela1[[#This Row],[saidas]]</f>
        <v/>
      </c>
      <c r="G212" t="n">
        <v>0</v>
      </c>
      <c r="H212" t="inlineStr">
        <is>
          <t>Todos</t>
        </is>
      </c>
    </row>
    <row r="213">
      <c r="A213">
        <f>A212+1</f>
        <v/>
      </c>
      <c r="B213" t="inlineStr">
        <is>
          <t>[299] PASTILHA DE FREIO HQJ-2282A JURID</t>
        </is>
      </c>
      <c r="C213" t="n">
        <v>1</v>
      </c>
      <c r="D213">
        <f>SUMIFS(controle!G:G,controle!I:I,Produtos!B213,controle!C:C,"E")</f>
        <v/>
      </c>
      <c r="E213">
        <f>SUMIFS(controle!G:G,controle!I:I,Produtos!B213,controle!C:C,"S")</f>
        <v/>
      </c>
      <c r="F213">
        <f>Tabela1[[#This Row],[estoque inicial]]+Tabela1[[#This Row],[entradas]]-Tabela1[[#This Row],[saidas]]</f>
        <v/>
      </c>
      <c r="G213" t="n">
        <v>0</v>
      </c>
      <c r="H213" t="inlineStr">
        <is>
          <t>Todos</t>
        </is>
      </c>
    </row>
    <row r="214">
      <c r="A214">
        <f>A213+1</f>
        <v/>
      </c>
      <c r="B214" t="inlineStr">
        <is>
          <t>[30] Polia VKM 4794</t>
        </is>
      </c>
      <c r="C214" t="n">
        <v>1</v>
      </c>
      <c r="D214">
        <f>SUMIFS(controle!G:G,controle!I:I,Produtos!B214,controle!C:C,"E")</f>
        <v/>
      </c>
      <c r="E214">
        <f>SUMIFS(controle!G:G,controle!I:I,Produtos!B214,controle!C:C,"S")</f>
        <v/>
      </c>
      <c r="F214">
        <f>Tabela1[[#This Row],[estoque inicial]]+Tabela1[[#This Row],[entradas]]-Tabela1[[#This Row],[saidas]]</f>
        <v/>
      </c>
      <c r="G214" t="n">
        <v>0</v>
      </c>
      <c r="H214" t="inlineStr">
        <is>
          <t>Todos</t>
        </is>
      </c>
    </row>
    <row r="215">
      <c r="A215">
        <f>A214+1</f>
        <v/>
      </c>
      <c r="B215" t="inlineStr">
        <is>
          <t>[300] PASTILHA DE FREIO N-1767 COBRAG</t>
        </is>
      </c>
      <c r="C215" t="n">
        <v>2</v>
      </c>
      <c r="D215">
        <f>SUMIFS(controle!G:G,controle!I:I,Produtos!B215,controle!C:C,"E")</f>
        <v/>
      </c>
      <c r="E215">
        <f>SUMIFS(controle!G:G,controle!I:I,Produtos!B215,controle!C:C,"S")</f>
        <v/>
      </c>
      <c r="F215">
        <f>Tabela1[[#This Row],[estoque inicial]]+Tabela1[[#This Row],[entradas]]-Tabela1[[#This Row],[saidas]]</f>
        <v/>
      </c>
      <c r="G215" t="n">
        <v>0</v>
      </c>
      <c r="H215" t="inlineStr">
        <is>
          <t>Todos</t>
        </is>
      </c>
    </row>
    <row r="216">
      <c r="A216">
        <f>A215+1</f>
        <v/>
      </c>
      <c r="B216" t="inlineStr">
        <is>
          <t>[301] PASTILHA DE FREIO 3250 S.Y.L</t>
        </is>
      </c>
      <c r="C216" t="n">
        <v>1</v>
      </c>
      <c r="D216">
        <f>SUMIFS(controle!G:G,controle!I:I,Produtos!B216,controle!C:C,"E")</f>
        <v/>
      </c>
      <c r="E216">
        <f>SUMIFS(controle!G:G,controle!I:I,Produtos!B216,controle!C:C,"S")</f>
        <v/>
      </c>
      <c r="F216">
        <f>Tabela1[[#This Row],[estoque inicial]]+Tabela1[[#This Row],[entradas]]-Tabela1[[#This Row],[saidas]]</f>
        <v/>
      </c>
      <c r="G216" t="n">
        <v>0</v>
      </c>
      <c r="H216" t="inlineStr">
        <is>
          <t>Todos</t>
        </is>
      </c>
    </row>
    <row r="217">
      <c r="A217">
        <f>A216+1</f>
        <v/>
      </c>
      <c r="B217" t="inlineStr">
        <is>
          <t>[302] PASTILHA DE FREIO N-1344 COBREG</t>
        </is>
      </c>
      <c r="C217" t="n">
        <v>0</v>
      </c>
      <c r="D217">
        <f>SUMIFS(controle!G:G,controle!I:I,Produtos!B217,controle!C:C,"E")</f>
        <v/>
      </c>
      <c r="E217">
        <f>SUMIFS(controle!G:G,controle!I:I,Produtos!B217,controle!C:C,"S")</f>
        <v/>
      </c>
      <c r="F217">
        <f>Tabela1[[#This Row],[estoque inicial]]+Tabela1[[#This Row],[entradas]]-Tabela1[[#This Row],[saidas]]</f>
        <v/>
      </c>
      <c r="G217" t="n">
        <v>0</v>
      </c>
      <c r="H217" t="inlineStr">
        <is>
          <t>Todos</t>
        </is>
      </c>
    </row>
    <row r="218">
      <c r="A218">
        <f>A217+1</f>
        <v/>
      </c>
      <c r="B218" t="inlineStr">
        <is>
          <t>[303] PASTILHA DE FREIO N-1377 COBREG</t>
        </is>
      </c>
      <c r="C218" t="n">
        <v>1</v>
      </c>
      <c r="D218">
        <f>SUMIFS(controle!G:G,controle!I:I,Produtos!B218,controle!C:C,"E")</f>
        <v/>
      </c>
      <c r="E218">
        <f>SUMIFS(controle!G:G,controle!I:I,Produtos!B218,controle!C:C,"S")</f>
        <v/>
      </c>
      <c r="F218">
        <f>Tabela1[[#This Row],[estoque inicial]]+Tabela1[[#This Row],[entradas]]-Tabela1[[#This Row],[saidas]]</f>
        <v/>
      </c>
      <c r="G218" t="n">
        <v>0</v>
      </c>
      <c r="H218" t="inlineStr">
        <is>
          <t>Todos</t>
        </is>
      </c>
    </row>
    <row r="219">
      <c r="A219">
        <f>A218+1</f>
        <v/>
      </c>
      <c r="B219" t="inlineStr">
        <is>
          <t>[304] PASTILHA DE FREIO N-1368 COBREG</t>
        </is>
      </c>
      <c r="C219" t="n">
        <v>0</v>
      </c>
      <c r="D219">
        <f>SUMIFS(controle!G:G,controle!I:I,Produtos!B219,controle!C:C,"E")</f>
        <v/>
      </c>
      <c r="E219">
        <f>SUMIFS(controle!G:G,controle!I:I,Produtos!B219,controle!C:C,"S")</f>
        <v/>
      </c>
      <c r="F219">
        <f>Tabela1[[#This Row],[estoque inicial]]+Tabela1[[#This Row],[entradas]]-Tabela1[[#This Row],[saidas]]</f>
        <v/>
      </c>
      <c r="G219" t="n">
        <v>0</v>
      </c>
      <c r="H219" t="inlineStr">
        <is>
          <t>Todos</t>
        </is>
      </c>
    </row>
    <row r="220">
      <c r="A220">
        <f>A219+1</f>
        <v/>
      </c>
      <c r="B220" t="inlineStr">
        <is>
          <t>[305] PASTILHA DE FREIO HQJ-2288A JURID</t>
        </is>
      </c>
      <c r="C220" t="n">
        <v>1</v>
      </c>
      <c r="D220">
        <f>SUMIFS(controle!G:G,controle!I:I,Produtos!B220,controle!C:C,"E")</f>
        <v/>
      </c>
      <c r="E220">
        <f>SUMIFS(controle!G:G,controle!I:I,Produtos!B220,controle!C:C,"S")</f>
        <v/>
      </c>
      <c r="F220">
        <f>Tabela1[[#This Row],[estoque inicial]]+Tabela1[[#This Row],[entradas]]-Tabela1[[#This Row],[saidas]]</f>
        <v/>
      </c>
      <c r="G220" t="n">
        <v>0</v>
      </c>
      <c r="H220" t="inlineStr">
        <is>
          <t>Todos</t>
        </is>
      </c>
    </row>
    <row r="221">
      <c r="A221">
        <f>A220+1</f>
        <v/>
      </c>
      <c r="B221" t="inlineStr">
        <is>
          <t>[306] PASTILHA DE FREIO HQJ-2229A JURID</t>
        </is>
      </c>
      <c r="C221" t="n">
        <v>1</v>
      </c>
      <c r="D221">
        <f>SUMIFS(controle!G:G,controle!I:I,Produtos!B221,controle!C:C,"E")</f>
        <v/>
      </c>
      <c r="E221">
        <f>SUMIFS(controle!G:G,controle!I:I,Produtos!B221,controle!C:C,"S")</f>
        <v/>
      </c>
      <c r="F221">
        <f>Tabela1[[#This Row],[estoque inicial]]+Tabela1[[#This Row],[entradas]]-Tabela1[[#This Row],[saidas]]</f>
        <v/>
      </c>
      <c r="G221" t="n">
        <v>0</v>
      </c>
      <c r="H221" t="inlineStr">
        <is>
          <t>Todos</t>
        </is>
      </c>
    </row>
    <row r="222">
      <c r="A222">
        <f>A221+1</f>
        <v/>
      </c>
      <c r="B222" t="inlineStr">
        <is>
          <t>[307] PASTILHA DE FREIO N-1166 COBREG</t>
        </is>
      </c>
      <c r="C222" t="n">
        <v>1</v>
      </c>
      <c r="D222">
        <f>SUMIFS(controle!G:G,controle!I:I,Produtos!B222,controle!C:C,"E")</f>
        <v/>
      </c>
      <c r="E222">
        <f>SUMIFS(controle!G:G,controle!I:I,Produtos!B222,controle!C:C,"S")</f>
        <v/>
      </c>
      <c r="F222">
        <f>Tabela1[[#This Row],[estoque inicial]]+Tabela1[[#This Row],[entradas]]-Tabela1[[#This Row],[saidas]]</f>
        <v/>
      </c>
      <c r="G222" t="n">
        <v>0</v>
      </c>
      <c r="H222" t="inlineStr">
        <is>
          <t>Todos</t>
        </is>
      </c>
    </row>
    <row r="223">
      <c r="A223">
        <f>A222+1</f>
        <v/>
      </c>
      <c r="B223" t="inlineStr">
        <is>
          <t>[308] PASTILHA DE FREIO N-457 COBREG</t>
        </is>
      </c>
      <c r="C223" t="n">
        <v>1</v>
      </c>
      <c r="D223">
        <f>SUMIFS(controle!G:G,controle!I:I,Produtos!B223,controle!C:C,"E")</f>
        <v/>
      </c>
      <c r="E223">
        <f>SUMIFS(controle!G:G,controle!I:I,Produtos!B223,controle!C:C,"S")</f>
        <v/>
      </c>
      <c r="F223">
        <f>Tabela1[[#This Row],[estoque inicial]]+Tabela1[[#This Row],[entradas]]-Tabela1[[#This Row],[saidas]]</f>
        <v/>
      </c>
      <c r="G223" t="n">
        <v>0</v>
      </c>
      <c r="H223" t="inlineStr">
        <is>
          <t>Todos</t>
        </is>
      </c>
    </row>
    <row r="224">
      <c r="A224">
        <f>A223+1</f>
        <v/>
      </c>
      <c r="B224" t="inlineStr">
        <is>
          <t>[309] PASTILHA DE FREIO 1359 S.Y.L</t>
        </is>
      </c>
      <c r="C224" t="n">
        <v>1</v>
      </c>
      <c r="D224">
        <f>SUMIFS(controle!G:G,controle!I:I,Produtos!B224,controle!C:C,"E")</f>
        <v/>
      </c>
      <c r="E224">
        <f>SUMIFS(controle!G:G,controle!I:I,Produtos!B224,controle!C:C,"S")</f>
        <v/>
      </c>
      <c r="F224">
        <f>Tabela1[[#This Row],[estoque inicial]]+Tabela1[[#This Row],[entradas]]-Tabela1[[#This Row],[saidas]]</f>
        <v/>
      </c>
      <c r="G224" t="n">
        <v>0</v>
      </c>
      <c r="H224" t="inlineStr">
        <is>
          <t>Todos</t>
        </is>
      </c>
    </row>
    <row r="225">
      <c r="A225">
        <f>A224+1</f>
        <v/>
      </c>
      <c r="B225" t="inlineStr">
        <is>
          <t>[31] Tensor INA</t>
        </is>
      </c>
      <c r="C225" t="n">
        <v>4</v>
      </c>
      <c r="D225">
        <f>SUMIFS(controle!G:G,controle!I:I,Produtos!B225,controle!C:C,"E")</f>
        <v/>
      </c>
      <c r="E225">
        <f>SUMIFS(controle!G:G,controle!I:I,Produtos!B225,controle!C:C,"S")</f>
        <v/>
      </c>
      <c r="F225">
        <f>Tabela1[[#This Row],[estoque inicial]]+Tabela1[[#This Row],[entradas]]-Tabela1[[#This Row],[saidas]]</f>
        <v/>
      </c>
      <c r="G225" t="n">
        <v>0</v>
      </c>
      <c r="H225" t="inlineStr">
        <is>
          <t>Todos</t>
        </is>
      </c>
    </row>
    <row r="226">
      <c r="A226">
        <f>A225+1</f>
        <v/>
      </c>
      <c r="B226" t="inlineStr">
        <is>
          <t>[310] PASTILHA DE FREIO 2114 S.Y.L</t>
        </is>
      </c>
      <c r="C226" t="n">
        <v>1</v>
      </c>
      <c r="D226">
        <f>SUMIFS(controle!G:G,controle!I:I,Produtos!B226,controle!C:C,"E")</f>
        <v/>
      </c>
      <c r="E226">
        <f>SUMIFS(controle!G:G,controle!I:I,Produtos!B226,controle!C:C,"S")</f>
        <v/>
      </c>
      <c r="F226">
        <f>Tabela1[[#This Row],[estoque inicial]]+Tabela1[[#This Row],[entradas]]-Tabela1[[#This Row],[saidas]]</f>
        <v/>
      </c>
      <c r="G226" t="n">
        <v>0</v>
      </c>
      <c r="H226" t="inlineStr">
        <is>
          <t>Todos</t>
        </is>
      </c>
    </row>
    <row r="227">
      <c r="A227">
        <f>A226+1</f>
        <v/>
      </c>
      <c r="B227" t="inlineStr">
        <is>
          <t>[311] PASTILHA DE FREIO N-2031 COBREG</t>
        </is>
      </c>
      <c r="C227" t="n">
        <v>1</v>
      </c>
      <c r="D227">
        <f>SUMIFS(controle!G:G,controle!I:I,Produtos!B227,controle!C:C,"E")</f>
        <v/>
      </c>
      <c r="E227">
        <f>SUMIFS(controle!G:G,controle!I:I,Produtos!B227,controle!C:C,"S")</f>
        <v/>
      </c>
      <c r="F227">
        <f>Tabela1[[#This Row],[estoque inicial]]+Tabela1[[#This Row],[entradas]]-Tabela1[[#This Row],[saidas]]</f>
        <v/>
      </c>
      <c r="G227" t="n">
        <v>0</v>
      </c>
      <c r="H227" t="inlineStr">
        <is>
          <t>Todos</t>
        </is>
      </c>
    </row>
    <row r="228">
      <c r="A228">
        <f>A227+1</f>
        <v/>
      </c>
      <c r="B228" t="inlineStr">
        <is>
          <t>[312] PASTILHA DE FREIO N-378 COBREG</t>
        </is>
      </c>
      <c r="C228" t="n">
        <v>1</v>
      </c>
      <c r="D228">
        <f>SUMIFS(controle!G:G,controle!I:I,Produtos!B228,controle!C:C,"E")</f>
        <v/>
      </c>
      <c r="E228">
        <f>SUMIFS(controle!G:G,controle!I:I,Produtos!B228,controle!C:C,"S")</f>
        <v/>
      </c>
      <c r="F228">
        <f>Tabela1[[#This Row],[estoque inicial]]+Tabela1[[#This Row],[entradas]]-Tabela1[[#This Row],[saidas]]</f>
        <v/>
      </c>
      <c r="G228" t="n">
        <v>0</v>
      </c>
      <c r="H228" t="inlineStr">
        <is>
          <t>Todos</t>
        </is>
      </c>
    </row>
    <row r="229">
      <c r="A229">
        <f>A228+1</f>
        <v/>
      </c>
      <c r="B229" t="inlineStr">
        <is>
          <t>[313] PASTILHA DE FREIO N-305 COBREG</t>
        </is>
      </c>
      <c r="C229" t="n">
        <v>1</v>
      </c>
      <c r="D229">
        <f>SUMIFS(controle!G:G,controle!I:I,Produtos!B229,controle!C:C,"E")</f>
        <v/>
      </c>
      <c r="E229">
        <f>SUMIFS(controle!G:G,controle!I:I,Produtos!B229,controle!C:C,"S")</f>
        <v/>
      </c>
      <c r="F229">
        <f>Tabela1[[#This Row],[estoque inicial]]+Tabela1[[#This Row],[entradas]]-Tabela1[[#This Row],[saidas]]</f>
        <v/>
      </c>
      <c r="G229" t="n">
        <v>0</v>
      </c>
      <c r="H229" t="inlineStr">
        <is>
          <t>Todos</t>
        </is>
      </c>
    </row>
    <row r="230">
      <c r="A230">
        <f>A229+1</f>
        <v/>
      </c>
      <c r="B230" t="inlineStr">
        <is>
          <t>[314] PASTILHA DE FREIO N-377 COBREG</t>
        </is>
      </c>
      <c r="C230" t="n">
        <v>1</v>
      </c>
      <c r="D230">
        <f>SUMIFS(controle!G:G,controle!I:I,Produtos!B230,controle!C:C,"E")</f>
        <v/>
      </c>
      <c r="E230">
        <f>SUMIFS(controle!G:G,controle!I:I,Produtos!B230,controle!C:C,"S")</f>
        <v/>
      </c>
      <c r="F230">
        <f>Tabela1[[#This Row],[estoque inicial]]+Tabela1[[#This Row],[entradas]]-Tabela1[[#This Row],[saidas]]</f>
        <v/>
      </c>
      <c r="G230" t="n">
        <v>0</v>
      </c>
      <c r="H230" t="inlineStr">
        <is>
          <t>Todos</t>
        </is>
      </c>
    </row>
    <row r="231">
      <c r="A231">
        <f>A230+1</f>
        <v/>
      </c>
      <c r="B231" t="inlineStr">
        <is>
          <t>[315] PASTILHA DE FREIO N-367 COBREG</t>
        </is>
      </c>
      <c r="C231" t="n">
        <v>1</v>
      </c>
      <c r="D231">
        <f>SUMIFS(controle!G:G,controle!I:I,Produtos!B231,controle!C:C,"E")</f>
        <v/>
      </c>
      <c r="E231">
        <f>SUMIFS(controle!G:G,controle!I:I,Produtos!B231,controle!C:C,"S")</f>
        <v/>
      </c>
      <c r="F231">
        <f>Tabela1[[#This Row],[estoque inicial]]+Tabela1[[#This Row],[entradas]]-Tabela1[[#This Row],[saidas]]</f>
        <v/>
      </c>
      <c r="G231" t="n">
        <v>0</v>
      </c>
      <c r="H231" t="inlineStr">
        <is>
          <t>Todos</t>
        </is>
      </c>
    </row>
    <row r="232">
      <c r="A232">
        <f>A231+1</f>
        <v/>
      </c>
      <c r="B232" t="inlineStr">
        <is>
          <t>[316] PASTILHA DE FREIO N-152 COBREG</t>
        </is>
      </c>
      <c r="C232" t="n">
        <v>1</v>
      </c>
      <c r="D232">
        <f>SUMIFS(controle!G:G,controle!I:I,Produtos!B232,controle!C:C,"E")</f>
        <v/>
      </c>
      <c r="E232">
        <f>SUMIFS(controle!G:G,controle!I:I,Produtos!B232,controle!C:C,"S")</f>
        <v/>
      </c>
      <c r="F232">
        <f>Tabela1[[#This Row],[estoque inicial]]+Tabela1[[#This Row],[entradas]]-Tabela1[[#This Row],[saidas]]</f>
        <v/>
      </c>
      <c r="G232" t="n">
        <v>0</v>
      </c>
      <c r="H232" t="inlineStr">
        <is>
          <t>Todos</t>
        </is>
      </c>
    </row>
    <row r="233">
      <c r="A233">
        <f>A232+1</f>
        <v/>
      </c>
      <c r="B233" t="inlineStr">
        <is>
          <t>[317] BATERIA MOURA MA60AD</t>
        </is>
      </c>
      <c r="C233" t="n">
        <v>1</v>
      </c>
      <c r="D233">
        <f>SUMIFS(controle!G:G,controle!I:I,Produtos!B233,controle!C:C,"E")</f>
        <v/>
      </c>
      <c r="E233">
        <f>SUMIFS(controle!G:G,controle!I:I,Produtos!B233,controle!C:C,"S")</f>
        <v/>
      </c>
      <c r="F233">
        <f>Tabela1[[#This Row],[estoque inicial]]+Tabela1[[#This Row],[entradas]]-Tabela1[[#This Row],[saidas]]</f>
        <v/>
      </c>
      <c r="G233" t="n">
        <v>0</v>
      </c>
      <c r="H233" t="inlineStr">
        <is>
          <t>Todos</t>
        </is>
      </c>
    </row>
    <row r="234">
      <c r="A234">
        <f>A233+1</f>
        <v/>
      </c>
      <c r="B234" t="inlineStr">
        <is>
          <t>[318] SAPATOS COM LONAS PARA FREIOS CB/49-CPA</t>
        </is>
      </c>
      <c r="C234" t="n">
        <v>1</v>
      </c>
      <c r="D234">
        <f>SUMIFS(controle!G:G,controle!I:I,Produtos!B234,controle!C:C,"E")</f>
        <v/>
      </c>
      <c r="E234">
        <f>SUMIFS(controle!G:G,controle!I:I,Produtos!B234,controle!C:C,"S")</f>
        <v/>
      </c>
      <c r="F234">
        <f>Tabela1[[#This Row],[estoque inicial]]+Tabela1[[#This Row],[entradas]]-Tabela1[[#This Row],[saidas]]</f>
        <v/>
      </c>
      <c r="G234" t="n">
        <v>0</v>
      </c>
      <c r="H234" t="inlineStr">
        <is>
          <t>Todos</t>
        </is>
      </c>
    </row>
    <row r="235">
      <c r="A235">
        <f>A234+1</f>
        <v/>
      </c>
      <c r="B235" t="inlineStr">
        <is>
          <t>[319] SAPATOS COM LONAS PARA FREIOS FD/152-CPA</t>
        </is>
      </c>
      <c r="C235" t="n">
        <v>2</v>
      </c>
      <c r="D235">
        <f>SUMIFS(controle!G:G,controle!I:I,Produtos!B235,controle!C:C,"E")</f>
        <v/>
      </c>
      <c r="E235">
        <f>SUMIFS(controle!G:G,controle!I:I,Produtos!B235,controle!C:C,"S")</f>
        <v/>
      </c>
      <c r="F235">
        <f>Tabela1[[#This Row],[estoque inicial]]+Tabela1[[#This Row],[entradas]]-Tabela1[[#This Row],[saidas]]</f>
        <v/>
      </c>
      <c r="G235" t="n">
        <v>0</v>
      </c>
      <c r="H235" t="inlineStr">
        <is>
          <t>Todos</t>
        </is>
      </c>
    </row>
    <row r="236">
      <c r="A236">
        <f>A235+1</f>
        <v/>
      </c>
      <c r="B236" t="inlineStr">
        <is>
          <t>[32] Tensor FORD CM5G-6K245-EB</t>
        </is>
      </c>
      <c r="C236" t="n">
        <v>1</v>
      </c>
      <c r="D236">
        <f>SUMIFS(controle!G:G,controle!I:I,Produtos!B236,controle!C:C,"E")</f>
        <v/>
      </c>
      <c r="E236">
        <f>SUMIFS(controle!G:G,controle!I:I,Produtos!B236,controle!C:C,"S")</f>
        <v/>
      </c>
      <c r="F236">
        <f>Tabela1[[#This Row],[estoque inicial]]+Tabela1[[#This Row],[entradas]]-Tabela1[[#This Row],[saidas]]</f>
        <v/>
      </c>
      <c r="G236" t="n">
        <v>0</v>
      </c>
      <c r="H236" t="inlineStr">
        <is>
          <t>Todos</t>
        </is>
      </c>
    </row>
    <row r="237">
      <c r="A237">
        <f>A236+1</f>
        <v/>
      </c>
      <c r="B237" t="inlineStr">
        <is>
          <t>[320] CILINDRO DE RODA 19,05MM</t>
        </is>
      </c>
      <c r="C237" t="n">
        <v>2</v>
      </c>
      <c r="D237">
        <f>SUMIFS(controle!G:G,controle!I:I,Produtos!B237,controle!C:C,"E")</f>
        <v/>
      </c>
      <c r="E237">
        <f>SUMIFS(controle!G:G,controle!I:I,Produtos!B237,controle!C:C,"S")</f>
        <v/>
      </c>
      <c r="F237">
        <f>Tabela1[[#This Row],[estoque inicial]]+Tabela1[[#This Row],[entradas]]-Tabela1[[#This Row],[saidas]]</f>
        <v/>
      </c>
      <c r="G237" t="n">
        <v>0</v>
      </c>
      <c r="H237" t="inlineStr">
        <is>
          <t>Todos</t>
        </is>
      </c>
    </row>
    <row r="238">
      <c r="A238">
        <f>A237+1</f>
        <v/>
      </c>
      <c r="B238" t="inlineStr">
        <is>
          <t>[321] KIT ROLAMENTO DE RODA ALK-4529</t>
        </is>
      </c>
      <c r="C238" t="n">
        <v>1</v>
      </c>
      <c r="D238">
        <f>SUMIFS(controle!G:G,controle!I:I,Produtos!B238,controle!C:C,"E")</f>
        <v/>
      </c>
      <c r="E238">
        <f>SUMIFS(controle!G:G,controle!I:I,Produtos!B238,controle!C:C,"S")</f>
        <v/>
      </c>
      <c r="F238">
        <f>Tabela1[[#This Row],[estoque inicial]]+Tabela1[[#This Row],[entradas]]-Tabela1[[#This Row],[saidas]]</f>
        <v/>
      </c>
      <c r="G238" t="n">
        <v>0</v>
      </c>
      <c r="H238" t="inlineStr">
        <is>
          <t>Todos</t>
        </is>
      </c>
    </row>
    <row r="239">
      <c r="A239">
        <f>A238+1</f>
        <v/>
      </c>
      <c r="B239" t="inlineStr">
        <is>
          <t>[323] TERMINAL DE DIREÇÃO TS4121:009 TRW</t>
        </is>
      </c>
      <c r="C239" t="n">
        <v>2</v>
      </c>
      <c r="D239">
        <f>SUMIFS(controle!G:G,controle!I:I,Produtos!B239,controle!C:C,"E")</f>
        <v/>
      </c>
      <c r="E239">
        <f>SUMIFS(controle!G:G,controle!I:I,Produtos!B239,controle!C:C,"S")</f>
        <v/>
      </c>
      <c r="F239">
        <f>Tabela1[[#This Row],[estoque inicial]]+Tabela1[[#This Row],[entradas]]-Tabela1[[#This Row],[saidas]]</f>
        <v/>
      </c>
      <c r="G239" t="n">
        <v>0</v>
      </c>
      <c r="H239" t="inlineStr">
        <is>
          <t>Todos</t>
        </is>
      </c>
    </row>
    <row r="240">
      <c r="A240">
        <f>A239+1</f>
        <v/>
      </c>
      <c r="B240" t="inlineStr">
        <is>
          <t>[324] KIT ROLAMENTO DE RODA VKBA 4544 SKF</t>
        </is>
      </c>
      <c r="C240" t="n">
        <v>2</v>
      </c>
      <c r="D240">
        <f>SUMIFS(controle!G:G,controle!I:I,Produtos!B240,controle!C:C,"E")</f>
        <v/>
      </c>
      <c r="E240">
        <f>SUMIFS(controle!G:G,controle!I:I,Produtos!B240,controle!C:C,"S")</f>
        <v/>
      </c>
      <c r="F240">
        <f>Tabela1[[#This Row],[estoque inicial]]+Tabela1[[#This Row],[entradas]]-Tabela1[[#This Row],[saidas]]</f>
        <v/>
      </c>
      <c r="G240" t="n">
        <v>0</v>
      </c>
      <c r="H240" t="inlineStr">
        <is>
          <t>Todos</t>
        </is>
      </c>
    </row>
    <row r="241">
      <c r="A241">
        <f>A240+1</f>
        <v/>
      </c>
      <c r="B241" t="inlineStr">
        <is>
          <t>[325] CILINDRO DE RODA 19MM 006013 ATF</t>
        </is>
      </c>
      <c r="C241" t="n">
        <v>2</v>
      </c>
      <c r="D241">
        <f>SUMIFS(controle!G:G,controle!I:I,Produtos!B241,controle!C:C,"E")</f>
        <v/>
      </c>
      <c r="E241">
        <f>SUMIFS(controle!G:G,controle!I:I,Produtos!B241,controle!C:C,"S")</f>
        <v/>
      </c>
      <c r="F241">
        <f>Tabela1[[#This Row],[estoque inicial]]+Tabela1[[#This Row],[entradas]]-Tabela1[[#This Row],[saidas]]</f>
        <v/>
      </c>
      <c r="G241" t="n">
        <v>0</v>
      </c>
      <c r="H241" t="inlineStr">
        <is>
          <t>Todos</t>
        </is>
      </c>
    </row>
    <row r="242">
      <c r="A242">
        <f>A241+1</f>
        <v/>
      </c>
      <c r="B242" t="inlineStr">
        <is>
          <t>[326] CILINDRO DE RODA 17MM 005841 ATF</t>
        </is>
      </c>
      <c r="C242" t="n">
        <v>2</v>
      </c>
      <c r="D242">
        <f>SUMIFS(controle!G:G,controle!I:I,Produtos!B242,controle!C:C,"E")</f>
        <v/>
      </c>
      <c r="E242">
        <f>SUMIFS(controle!G:G,controle!I:I,Produtos!B242,controle!C:C,"S")</f>
        <v/>
      </c>
      <c r="F242">
        <f>Tabela1[[#This Row],[estoque inicial]]+Tabela1[[#This Row],[entradas]]-Tabela1[[#This Row],[saidas]]</f>
        <v/>
      </c>
      <c r="G242" t="n">
        <v>0</v>
      </c>
      <c r="H242" t="inlineStr">
        <is>
          <t>Todos</t>
        </is>
      </c>
    </row>
    <row r="243">
      <c r="A243">
        <f>A242+1</f>
        <v/>
      </c>
      <c r="B243" t="inlineStr">
        <is>
          <t>[327] CILINDRO DE RODA RCCR02860:019 TRW</t>
        </is>
      </c>
      <c r="C243" t="n">
        <v>2</v>
      </c>
      <c r="D243">
        <f>SUMIFS(controle!G:G,controle!I:I,Produtos!B243,controle!C:C,"E")</f>
        <v/>
      </c>
      <c r="E243">
        <f>SUMIFS(controle!G:G,controle!I:I,Produtos!B243,controle!C:C,"S")</f>
        <v/>
      </c>
      <c r="F243">
        <f>Tabela1[[#This Row],[estoque inicial]]+Tabela1[[#This Row],[entradas]]-Tabela1[[#This Row],[saidas]]</f>
        <v/>
      </c>
      <c r="G243" t="n">
        <v>0</v>
      </c>
      <c r="H243" t="inlineStr">
        <is>
          <t>Todos</t>
        </is>
      </c>
    </row>
    <row r="244">
      <c r="A244">
        <f>A243+1</f>
        <v/>
      </c>
      <c r="B244" t="inlineStr">
        <is>
          <t>[328] CILINDRO DE RODA RCCR028990:009 TRW</t>
        </is>
      </c>
      <c r="C244" t="n">
        <v>2</v>
      </c>
      <c r="D244">
        <f>SUMIFS(controle!G:G,controle!I:I,Produtos!B244,controle!C:C,"E")</f>
        <v/>
      </c>
      <c r="E244">
        <f>SUMIFS(controle!G:G,controle!I:I,Produtos!B244,controle!C:C,"S")</f>
        <v/>
      </c>
      <c r="F244">
        <f>Tabela1[[#This Row],[estoque inicial]]+Tabela1[[#This Row],[entradas]]-Tabela1[[#This Row],[saidas]]</f>
        <v/>
      </c>
      <c r="G244" t="n">
        <v>0</v>
      </c>
      <c r="H244" t="inlineStr">
        <is>
          <t>Todos</t>
        </is>
      </c>
    </row>
    <row r="245">
      <c r="A245">
        <f>A244+1</f>
        <v/>
      </c>
      <c r="B245" t="inlineStr">
        <is>
          <t>[328] CILINDRO DE RODA RCCR02930:019 TRW</t>
        </is>
      </c>
      <c r="D245">
        <f>SUMIFS(controle!G:G,controle!I:I,Produtos!B245,controle!C:C,"E")</f>
        <v/>
      </c>
      <c r="E245">
        <f>SUMIFS(controle!G:G,controle!I:I,Produtos!B245,controle!C:C,"S")</f>
        <v/>
      </c>
      <c r="F245">
        <f>Tabela1[[#This Row],[estoque inicial]]+Tabela1[[#This Row],[entradas]]-Tabela1[[#This Row],[saidas]]</f>
        <v/>
      </c>
      <c r="G245" t="n">
        <v>0</v>
      </c>
      <c r="H245" t="inlineStr">
        <is>
          <t>Todos</t>
        </is>
      </c>
    </row>
    <row r="246">
      <c r="A246">
        <f>A245+1</f>
        <v/>
      </c>
      <c r="B246" t="inlineStr">
        <is>
          <t>[329] CILINDRO DE RODA BWF6000:009 (SPIN) TRW</t>
        </is>
      </c>
      <c r="C246" t="n">
        <v>2</v>
      </c>
      <c r="D246">
        <f>SUMIFS(controle!G:G,controle!I:I,Produtos!B246,controle!C:C,"E")</f>
        <v/>
      </c>
      <c r="E246">
        <f>SUMIFS(controle!G:G,controle!I:I,Produtos!B246,controle!C:C,"S")</f>
        <v/>
      </c>
      <c r="F246">
        <f>Tabela1[[#This Row],[estoque inicial]]+Tabela1[[#This Row],[entradas]]-Tabela1[[#This Row],[saidas]]</f>
        <v/>
      </c>
      <c r="G246" t="n">
        <v>0</v>
      </c>
      <c r="H246" t="inlineStr">
        <is>
          <t>Todos</t>
        </is>
      </c>
    </row>
    <row r="247">
      <c r="A247">
        <f>A246+1</f>
        <v/>
      </c>
      <c r="B247" t="inlineStr">
        <is>
          <t>[33] Rolamento Pro Automotive PRPOFE177626CP</t>
        </is>
      </c>
      <c r="C247" t="n">
        <v>1</v>
      </c>
      <c r="D247">
        <f>SUMIFS(controle!G:G,controle!I:I,Produtos!B247,controle!C:C,"E")</f>
        <v/>
      </c>
      <c r="E247">
        <f>SUMIFS(controle!G:G,controle!I:I,Produtos!B247,controle!C:C,"S")</f>
        <v/>
      </c>
      <c r="F247">
        <f>Tabela1[[#This Row],[estoque inicial]]+Tabela1[[#This Row],[entradas]]-Tabela1[[#This Row],[saidas]]</f>
        <v/>
      </c>
      <c r="G247" t="n">
        <v>0</v>
      </c>
      <c r="H247" t="inlineStr">
        <is>
          <t>Todos</t>
        </is>
      </c>
    </row>
    <row r="248">
      <c r="A248">
        <f>A247+1</f>
        <v/>
      </c>
      <c r="B248" t="inlineStr">
        <is>
          <t>[330] CILINDRO DE RODA C-3430 19,05MM CONTROIL</t>
        </is>
      </c>
      <c r="D248">
        <f>SUMIFS(controle!G:G,controle!I:I,Produtos!B248,controle!C:C,"E")</f>
        <v/>
      </c>
      <c r="E248">
        <f>SUMIFS(controle!G:G,controle!I:I,Produtos!B248,controle!C:C,"S")</f>
        <v/>
      </c>
      <c r="F248">
        <f>Tabela1[[#This Row],[estoque inicial]]+Tabela1[[#This Row],[entradas]]-Tabela1[[#This Row],[saidas]]</f>
        <v/>
      </c>
      <c r="G248" t="n">
        <v>0</v>
      </c>
      <c r="H248" t="inlineStr">
        <is>
          <t>Todos</t>
        </is>
      </c>
    </row>
    <row r="249">
      <c r="A249">
        <f>A248+1</f>
        <v/>
      </c>
      <c r="B249" t="inlineStr">
        <is>
          <t>[331] SAPATOS COM LONAS FD/61-CPA</t>
        </is>
      </c>
      <c r="C249" t="n">
        <v>1</v>
      </c>
      <c r="D249">
        <f>SUMIFS(controle!G:G,controle!I:I,Produtos!B249,controle!C:C,"E")</f>
        <v/>
      </c>
      <c r="E249">
        <f>SUMIFS(controle!G:G,controle!I:I,Produtos!B249,controle!C:C,"S")</f>
        <v/>
      </c>
      <c r="F249">
        <f>Tabela1[[#This Row],[estoque inicial]]+Tabela1[[#This Row],[entradas]]-Tabela1[[#This Row],[saidas]]</f>
        <v/>
      </c>
      <c r="G249" t="n">
        <v>0</v>
      </c>
      <c r="H249" t="inlineStr">
        <is>
          <t>Todos</t>
        </is>
      </c>
    </row>
    <row r="250">
      <c r="A250">
        <f>A249+1</f>
        <v/>
      </c>
      <c r="B250" t="inlineStr">
        <is>
          <t>[332] COLA EPOXI ORBI QUIMICA</t>
        </is>
      </c>
      <c r="C250" t="n">
        <v>1</v>
      </c>
      <c r="D250">
        <f>SUMIFS(controle!G:G,controle!I:I,Produtos!B250,controle!C:C,"E")</f>
        <v/>
      </c>
      <c r="E250">
        <f>SUMIFS(controle!G:G,controle!I:I,Produtos!B250,controle!C:C,"S")</f>
        <v/>
      </c>
      <c r="F250">
        <f>Tabela1[[#This Row],[estoque inicial]]+Tabela1[[#This Row],[entradas]]-Tabela1[[#This Row],[saidas]]</f>
        <v/>
      </c>
      <c r="G250" t="n">
        <v>0</v>
      </c>
      <c r="H250" t="inlineStr">
        <is>
          <t>Todos</t>
        </is>
      </c>
    </row>
    <row r="251">
      <c r="A251">
        <f>A250+1</f>
        <v/>
      </c>
      <c r="B251" t="inlineStr">
        <is>
          <t>[333] COLA DE SILICONE DRIKO</t>
        </is>
      </c>
      <c r="C251" t="n">
        <v>9</v>
      </c>
      <c r="D251">
        <f>SUMIFS(controle!G:G,controle!I:I,Produtos!B251,controle!C:C,"E")</f>
        <v/>
      </c>
      <c r="E251">
        <f>SUMIFS(controle!G:G,controle!I:I,Produtos!B251,controle!C:C,"S")</f>
        <v/>
      </c>
      <c r="F251">
        <f>Tabela1[[#This Row],[estoque inicial]]+Tabela1[[#This Row],[entradas]]-Tabela1[[#This Row],[saidas]]</f>
        <v/>
      </c>
      <c r="G251" t="n">
        <v>0</v>
      </c>
      <c r="H251" t="inlineStr">
        <is>
          <t>Todos</t>
        </is>
      </c>
    </row>
    <row r="252">
      <c r="A252">
        <f>A251+1</f>
        <v/>
      </c>
      <c r="B252" t="inlineStr">
        <is>
          <t>[334] VEDA ESCAPE ORBI QUIMICA</t>
        </is>
      </c>
      <c r="C252" t="n">
        <v>1</v>
      </c>
      <c r="D252">
        <f>SUMIFS(controle!G:G,controle!I:I,Produtos!B252,controle!C:C,"E")</f>
        <v/>
      </c>
      <c r="E252">
        <f>SUMIFS(controle!G:G,controle!I:I,Produtos!B252,controle!C:C,"S")</f>
        <v/>
      </c>
      <c r="F252">
        <f>Tabela1[[#This Row],[estoque inicial]]+Tabela1[[#This Row],[entradas]]-Tabela1[[#This Row],[saidas]]</f>
        <v/>
      </c>
      <c r="G252" t="n">
        <v>0</v>
      </c>
      <c r="H252" t="inlineStr">
        <is>
          <t>Todos</t>
        </is>
      </c>
    </row>
    <row r="253">
      <c r="A253">
        <f>A252+1</f>
        <v/>
      </c>
      <c r="B253" t="inlineStr">
        <is>
          <t>[335] VALVULA TERMOSTATICA E2868802652AD WAHLER</t>
        </is>
      </c>
      <c r="C253" t="n">
        <v>1</v>
      </c>
      <c r="D253">
        <f>SUMIFS(controle!G:G,controle!I:I,Produtos!B253,controle!C:C,"E")</f>
        <v/>
      </c>
      <c r="E253">
        <f>SUMIFS(controle!G:G,controle!I:I,Produtos!B253,controle!C:C,"S")</f>
        <v/>
      </c>
      <c r="F253">
        <f>Tabela1[[#This Row],[estoque inicial]]+Tabela1[[#This Row],[entradas]]-Tabela1[[#This Row],[saidas]]</f>
        <v/>
      </c>
      <c r="G253" t="n">
        <v>0</v>
      </c>
      <c r="H253" t="inlineStr">
        <is>
          <t>Todos</t>
        </is>
      </c>
    </row>
    <row r="254">
      <c r="A254">
        <f>A253+1</f>
        <v/>
      </c>
      <c r="B254" t="inlineStr">
        <is>
          <t>[336] PLUG ELETRONICO 4099</t>
        </is>
      </c>
      <c r="C254" t="n">
        <v>0</v>
      </c>
      <c r="D254">
        <f>SUMIFS(controle!G:G,controle!I:I,Produtos!B254,controle!C:C,"E")</f>
        <v/>
      </c>
      <c r="E254">
        <f>SUMIFS(controle!G:G,controle!I:I,Produtos!B254,controle!C:C,"S")</f>
        <v/>
      </c>
      <c r="F254">
        <f>Tabela1[[#This Row],[estoque inicial]]+Tabela1[[#This Row],[entradas]]-Tabela1[[#This Row],[saidas]]</f>
        <v/>
      </c>
      <c r="G254" t="n">
        <v>0</v>
      </c>
      <c r="H254" t="inlineStr">
        <is>
          <t>Todos</t>
        </is>
      </c>
    </row>
    <row r="255">
      <c r="A255">
        <f>A254+1</f>
        <v/>
      </c>
      <c r="B255" t="inlineStr">
        <is>
          <t>[337] VALVULA DE EXPANSÃO TESMOSTATO</t>
        </is>
      </c>
      <c r="C255" t="n">
        <v>3</v>
      </c>
      <c r="D255">
        <f>SUMIFS(controle!G:G,controle!I:I,Produtos!B255,controle!C:C,"E")</f>
        <v/>
      </c>
      <c r="E255">
        <f>SUMIFS(controle!G:G,controle!I:I,Produtos!B255,controle!C:C,"S")</f>
        <v/>
      </c>
      <c r="F255">
        <f>Tabela1[[#This Row],[estoque inicial]]+Tabela1[[#This Row],[entradas]]-Tabela1[[#This Row],[saidas]]</f>
        <v/>
      </c>
      <c r="G255" t="n">
        <v>0</v>
      </c>
      <c r="H255" t="inlineStr">
        <is>
          <t>Todos</t>
        </is>
      </c>
    </row>
    <row r="256">
      <c r="A256">
        <f>A255+1</f>
        <v/>
      </c>
      <c r="B256" t="inlineStr">
        <is>
          <t>[338] TOMOSTATO RT1193</t>
        </is>
      </c>
      <c r="C256" t="n">
        <v>1</v>
      </c>
      <c r="D256">
        <f>SUMIFS(controle!G:G,controle!I:I,Produtos!B256,controle!C:C,"E")</f>
        <v/>
      </c>
      <c r="E256">
        <f>SUMIFS(controle!G:G,controle!I:I,Produtos!B256,controle!C:C,"S")</f>
        <v/>
      </c>
      <c r="F256">
        <f>Tabela1[[#This Row],[estoque inicial]]+Tabela1[[#This Row],[entradas]]-Tabela1[[#This Row],[saidas]]</f>
        <v/>
      </c>
      <c r="G256" t="n">
        <v>0</v>
      </c>
      <c r="H256" t="inlineStr">
        <is>
          <t>Todos</t>
        </is>
      </c>
    </row>
    <row r="257">
      <c r="A257">
        <f>A256+1</f>
        <v/>
      </c>
      <c r="B257" t="inlineStr">
        <is>
          <t>[339] PARAFUSO ROSCADO TENSOR CORREIA 93373723</t>
        </is>
      </c>
      <c r="C257" t="n">
        <v>6</v>
      </c>
      <c r="D257">
        <f>SUMIFS(controle!G:G,controle!I:I,Produtos!B257,controle!C:C,"E")</f>
        <v/>
      </c>
      <c r="E257">
        <f>SUMIFS(controle!G:G,controle!I:I,Produtos!B257,controle!C:C,"S")</f>
        <v/>
      </c>
      <c r="F257">
        <f>Tabela1[[#This Row],[estoque inicial]]+Tabela1[[#This Row],[entradas]]-Tabela1[[#This Row],[saidas]]</f>
        <v/>
      </c>
      <c r="G257" t="n">
        <v>0</v>
      </c>
      <c r="H257" t="inlineStr">
        <is>
          <t>Todos</t>
        </is>
      </c>
    </row>
    <row r="258">
      <c r="A258">
        <f>A257+1</f>
        <v/>
      </c>
      <c r="B258" t="inlineStr">
        <is>
          <t>[34] Tensor da Correia GM 904571168</t>
        </is>
      </c>
      <c r="C258" t="n">
        <v>1</v>
      </c>
      <c r="D258">
        <f>SUMIFS(controle!G:G,controle!I:I,Produtos!B258,controle!C:C,"E")</f>
        <v/>
      </c>
      <c r="E258">
        <f>SUMIFS(controle!G:G,controle!I:I,Produtos!B258,controle!C:C,"S")</f>
        <v/>
      </c>
      <c r="F258">
        <f>Tabela1[[#This Row],[estoque inicial]]+Tabela1[[#This Row],[entradas]]-Tabela1[[#This Row],[saidas]]</f>
        <v/>
      </c>
      <c r="G258" t="n">
        <v>0</v>
      </c>
      <c r="H258" t="inlineStr">
        <is>
          <t>Todos</t>
        </is>
      </c>
    </row>
    <row r="259">
      <c r="A259">
        <f>A258+1</f>
        <v/>
      </c>
      <c r="B259" t="inlineStr">
        <is>
          <t>[341] DISCO DE FREIO FREMAX BD8930</t>
        </is>
      </c>
      <c r="C259" t="n">
        <v>1</v>
      </c>
      <c r="D259">
        <f>SUMIFS(controle!G:G,controle!I:I,Produtos!B259,controle!C:C,"E")</f>
        <v/>
      </c>
      <c r="E259">
        <f>SUMIFS(controle!G:G,controle!I:I,Produtos!B259,controle!C:C,"S")</f>
        <v/>
      </c>
      <c r="F259">
        <f>Tabela1[[#This Row],[estoque inicial]]+Tabela1[[#This Row],[entradas]]-Tabela1[[#This Row],[saidas]]</f>
        <v/>
      </c>
      <c r="G259" t="n">
        <v>0</v>
      </c>
      <c r="H259" t="inlineStr">
        <is>
          <t>Todos</t>
        </is>
      </c>
    </row>
    <row r="260">
      <c r="A260">
        <f>A259+1</f>
        <v/>
      </c>
      <c r="B260" t="inlineStr">
        <is>
          <t>[342] DISCO DE FREIO FREMAX BD3547</t>
        </is>
      </c>
      <c r="C260" t="n">
        <v>1</v>
      </c>
      <c r="D260">
        <f>SUMIFS(controle!G:G,controle!I:I,Produtos!B260,controle!C:C,"E")</f>
        <v/>
      </c>
      <c r="E260">
        <f>SUMIFS(controle!G:G,controle!I:I,Produtos!B260,controle!C:C,"S")</f>
        <v/>
      </c>
      <c r="F260">
        <f>Tabela1[[#This Row],[estoque inicial]]+Tabela1[[#This Row],[entradas]]-Tabela1[[#This Row],[saidas]]</f>
        <v/>
      </c>
      <c r="G260" t="n">
        <v>0</v>
      </c>
      <c r="H260" t="inlineStr">
        <is>
          <t>Todos</t>
        </is>
      </c>
    </row>
    <row r="261">
      <c r="A261">
        <f>A260+1</f>
        <v/>
      </c>
      <c r="B261" t="inlineStr">
        <is>
          <t>[343] DISCO DE FREIO FREMAX BD1440</t>
        </is>
      </c>
      <c r="C261" t="n">
        <v>1</v>
      </c>
      <c r="D261">
        <f>SUMIFS(controle!G:G,controle!I:I,Produtos!B261,controle!C:C,"E")</f>
        <v/>
      </c>
      <c r="E261">
        <f>SUMIFS(controle!G:G,controle!I:I,Produtos!B261,controle!C:C,"S")</f>
        <v/>
      </c>
      <c r="F261">
        <f>Tabela1[[#This Row],[estoque inicial]]+Tabela1[[#This Row],[entradas]]-Tabela1[[#This Row],[saidas]]</f>
        <v/>
      </c>
      <c r="G261" t="n">
        <v>0</v>
      </c>
      <c r="H261" t="inlineStr">
        <is>
          <t>Todos</t>
        </is>
      </c>
    </row>
    <row r="262">
      <c r="A262">
        <f>A261+1</f>
        <v/>
      </c>
      <c r="B262" t="inlineStr">
        <is>
          <t>[344] DISCO DE FREIO FREMAX BD5297</t>
        </is>
      </c>
      <c r="C262" t="n">
        <v>1</v>
      </c>
      <c r="D262">
        <f>SUMIFS(controle!G:G,controle!I:I,Produtos!B262,controle!C:C,"E")</f>
        <v/>
      </c>
      <c r="E262">
        <f>SUMIFS(controle!G:G,controle!I:I,Produtos!B262,controle!C:C,"S")</f>
        <v/>
      </c>
      <c r="F262">
        <f>Tabela1[[#This Row],[estoque inicial]]+Tabela1[[#This Row],[entradas]]-Tabela1[[#This Row],[saidas]]</f>
        <v/>
      </c>
      <c r="G262" t="n">
        <v>0</v>
      </c>
      <c r="H262" t="inlineStr">
        <is>
          <t>Todos</t>
        </is>
      </c>
    </row>
    <row r="263">
      <c r="A263">
        <f>A262+1</f>
        <v/>
      </c>
      <c r="B263" t="inlineStr">
        <is>
          <t>[345] DISCO DE FREIO FREMAX BD5602</t>
        </is>
      </c>
      <c r="C263" t="n">
        <v>1</v>
      </c>
      <c r="D263">
        <f>SUMIFS(controle!G:G,controle!I:I,Produtos!B263,controle!C:C,"E")</f>
        <v/>
      </c>
      <c r="E263">
        <f>SUMIFS(controle!G:G,controle!I:I,Produtos!B263,controle!C:C,"S")</f>
        <v/>
      </c>
      <c r="F263">
        <f>Tabela1[[#This Row],[estoque inicial]]+Tabela1[[#This Row],[entradas]]-Tabela1[[#This Row],[saidas]]</f>
        <v/>
      </c>
      <c r="G263" t="n">
        <v>0</v>
      </c>
      <c r="H263" t="inlineStr">
        <is>
          <t>Todos</t>
        </is>
      </c>
    </row>
    <row r="264">
      <c r="A264">
        <f>A263+1</f>
        <v/>
      </c>
      <c r="B264" t="inlineStr">
        <is>
          <t>[346] DISCO DE FREIO FREMAX BD3108</t>
        </is>
      </c>
      <c r="C264" t="n">
        <v>1</v>
      </c>
      <c r="D264">
        <f>SUMIFS(controle!G:G,controle!I:I,Produtos!B264,controle!C:C,"E")</f>
        <v/>
      </c>
      <c r="E264">
        <f>SUMIFS(controle!G:G,controle!I:I,Produtos!B264,controle!C:C,"S")</f>
        <v/>
      </c>
      <c r="F264">
        <f>Tabela1[[#This Row],[estoque inicial]]+Tabela1[[#This Row],[entradas]]-Tabela1[[#This Row],[saidas]]</f>
        <v/>
      </c>
      <c r="G264" t="n">
        <v>0</v>
      </c>
      <c r="H264" t="inlineStr">
        <is>
          <t>Todos</t>
        </is>
      </c>
    </row>
    <row r="265">
      <c r="A265">
        <f>A264+1</f>
        <v/>
      </c>
      <c r="B265" t="inlineStr">
        <is>
          <t>[347] DISCO DE FREIO FREMAX BD1700</t>
        </is>
      </c>
      <c r="C265" t="n">
        <v>1</v>
      </c>
      <c r="D265">
        <f>SUMIFS(controle!G:G,controle!I:I,Produtos!B265,controle!C:C,"E")</f>
        <v/>
      </c>
      <c r="E265">
        <f>SUMIFS(controle!G:G,controle!I:I,Produtos!B265,controle!C:C,"S")</f>
        <v/>
      </c>
      <c r="F265">
        <f>Tabela1[[#This Row],[estoque inicial]]+Tabela1[[#This Row],[entradas]]-Tabela1[[#This Row],[saidas]]</f>
        <v/>
      </c>
      <c r="G265" t="n">
        <v>0</v>
      </c>
      <c r="H265" t="inlineStr">
        <is>
          <t>Todos</t>
        </is>
      </c>
    </row>
    <row r="266">
      <c r="A266">
        <f>A265+1</f>
        <v/>
      </c>
      <c r="B266" t="inlineStr">
        <is>
          <t>[348] DISCO DE FREIO FREMAX BD1705</t>
        </is>
      </c>
      <c r="C266" t="n">
        <v>1</v>
      </c>
      <c r="D266">
        <f>SUMIFS(controle!G:G,controle!I:I,Produtos!B266,controle!C:C,"E")</f>
        <v/>
      </c>
      <c r="E266">
        <f>SUMIFS(controle!G:G,controle!I:I,Produtos!B266,controle!C:C,"S")</f>
        <v/>
      </c>
      <c r="F266">
        <f>Tabela1[[#This Row],[estoque inicial]]+Tabela1[[#This Row],[entradas]]-Tabela1[[#This Row],[saidas]]</f>
        <v/>
      </c>
      <c r="G266" t="n">
        <v>0</v>
      </c>
      <c r="H266" t="inlineStr">
        <is>
          <t>Todos</t>
        </is>
      </c>
    </row>
    <row r="267">
      <c r="A267">
        <f>A266+1</f>
        <v/>
      </c>
      <c r="B267" t="inlineStr">
        <is>
          <t>[349] DISCO DE FREIO FREMAX BD3545</t>
        </is>
      </c>
      <c r="C267" t="n">
        <v>1</v>
      </c>
      <c r="D267">
        <f>SUMIFS(controle!G:G,controle!I:I,Produtos!B267,controle!C:C,"E")</f>
        <v/>
      </c>
      <c r="E267">
        <f>SUMIFS(controle!G:G,controle!I:I,Produtos!B267,controle!C:C,"S")</f>
        <v/>
      </c>
      <c r="F267">
        <f>Tabela1[[#This Row],[estoque inicial]]+Tabela1[[#This Row],[entradas]]-Tabela1[[#This Row],[saidas]]</f>
        <v/>
      </c>
      <c r="G267" t="n">
        <v>0</v>
      </c>
      <c r="H267" t="inlineStr">
        <is>
          <t>Todos</t>
        </is>
      </c>
    </row>
    <row r="268">
      <c r="A268">
        <f>A267+1</f>
        <v/>
      </c>
      <c r="B268" t="inlineStr">
        <is>
          <t>[35] Correia Sincronizadora GM 90531677</t>
        </is>
      </c>
      <c r="C268" t="n">
        <v>3</v>
      </c>
      <c r="D268">
        <f>SUMIFS(controle!G:G,controle!I:I,Produtos!B268,controle!C:C,"E")</f>
        <v/>
      </c>
      <c r="E268">
        <f>SUMIFS(controle!G:G,controle!I:I,Produtos!B268,controle!C:C,"S")</f>
        <v/>
      </c>
      <c r="F268">
        <f>Tabela1[[#This Row],[estoque inicial]]+Tabela1[[#This Row],[entradas]]-Tabela1[[#This Row],[saidas]]</f>
        <v/>
      </c>
      <c r="G268" t="n">
        <v>0</v>
      </c>
      <c r="H268" t="inlineStr">
        <is>
          <t>Todos</t>
        </is>
      </c>
    </row>
    <row r="269">
      <c r="A269">
        <f>A268+1</f>
        <v/>
      </c>
      <c r="B269" t="inlineStr">
        <is>
          <t>[350] DISCO DE FREIO FREMAX BD8929</t>
        </is>
      </c>
      <c r="C269" t="n">
        <v>1</v>
      </c>
      <c r="D269">
        <f>SUMIFS(controle!G:G,controle!I:I,Produtos!B269,controle!C:C,"E")</f>
        <v/>
      </c>
      <c r="E269">
        <f>SUMIFS(controle!G:G,controle!I:I,Produtos!B269,controle!C:C,"S")</f>
        <v/>
      </c>
      <c r="F269">
        <f>Tabela1[[#This Row],[estoque inicial]]+Tabela1[[#This Row],[entradas]]-Tabela1[[#This Row],[saidas]]</f>
        <v/>
      </c>
      <c r="G269" t="n">
        <v>0</v>
      </c>
      <c r="H269" t="inlineStr">
        <is>
          <t>Todos</t>
        </is>
      </c>
    </row>
    <row r="270">
      <c r="A270">
        <f>A269+1</f>
        <v/>
      </c>
      <c r="B270" t="inlineStr">
        <is>
          <t>[351] LAMPADA MULTILASER H7 12V 55W</t>
        </is>
      </c>
      <c r="C270" t="n">
        <v>48</v>
      </c>
      <c r="D270">
        <f>SUMIFS(controle!G:G,controle!I:I,Produtos!B270,controle!C:C,"E")</f>
        <v/>
      </c>
      <c r="E270">
        <f>SUMIFS(controle!G:G,controle!I:I,Produtos!B270,controle!C:C,"S")</f>
        <v/>
      </c>
      <c r="F270">
        <f>Tabela1[[#This Row],[estoque inicial]]+Tabela1[[#This Row],[entradas]]-Tabela1[[#This Row],[saidas]]</f>
        <v/>
      </c>
      <c r="G270" t="n">
        <v>0</v>
      </c>
      <c r="H270" t="inlineStr">
        <is>
          <t>Todos</t>
        </is>
      </c>
    </row>
    <row r="271">
      <c r="A271">
        <f>A270+1</f>
        <v/>
      </c>
      <c r="B271" t="inlineStr">
        <is>
          <t>[352] ABRAÇADEIRA DE NYLON ETE7571 1,3MM PRETA</t>
        </is>
      </c>
      <c r="C271" t="n">
        <v>58</v>
      </c>
      <c r="D271">
        <f>SUMIFS(controle!G:G,controle!I:I,Produtos!B271,controle!C:C,"E")</f>
        <v/>
      </c>
      <c r="E271">
        <f>SUMIFS(controle!G:G,controle!I:I,Produtos!B271,controle!C:C,"S")</f>
        <v/>
      </c>
      <c r="F271">
        <f>Tabela1[[#This Row],[estoque inicial]]+Tabela1[[#This Row],[entradas]]-Tabela1[[#This Row],[saidas]]</f>
        <v/>
      </c>
      <c r="G271" t="n">
        <v>0</v>
      </c>
      <c r="H271" t="inlineStr">
        <is>
          <t>Todos</t>
        </is>
      </c>
    </row>
    <row r="272">
      <c r="A272">
        <f>A271+1</f>
        <v/>
      </c>
      <c r="B272" t="inlineStr">
        <is>
          <t>[353] ABRAÇADEIRA DE NYLON VERDE</t>
        </is>
      </c>
      <c r="C272" t="n">
        <v>18</v>
      </c>
      <c r="D272">
        <f>SUMIFS(controle!G:G,controle!I:I,Produtos!B272,controle!C:C,"E")</f>
        <v/>
      </c>
      <c r="E272">
        <f>SUMIFS(controle!G:G,controle!I:I,Produtos!B272,controle!C:C,"S")</f>
        <v/>
      </c>
      <c r="F272">
        <f>Tabela1[[#This Row],[estoque inicial]]+Tabela1[[#This Row],[entradas]]-Tabela1[[#This Row],[saidas]]</f>
        <v/>
      </c>
      <c r="G272" t="n">
        <v>0</v>
      </c>
      <c r="H272" t="inlineStr">
        <is>
          <t>Todos</t>
        </is>
      </c>
    </row>
    <row r="273">
      <c r="A273">
        <f>A272+1</f>
        <v/>
      </c>
      <c r="B273" t="inlineStr">
        <is>
          <t>[354] ABRAÇADEIRA DE NYLON VERMELHA</t>
        </is>
      </c>
      <c r="C273" t="n">
        <v>46</v>
      </c>
      <c r="D273">
        <f>SUMIFS(controle!G:G,controle!I:I,Produtos!B273,controle!C:C,"E")</f>
        <v/>
      </c>
      <c r="E273">
        <f>SUMIFS(controle!G:G,controle!I:I,Produtos!B273,controle!C:C,"S")</f>
        <v/>
      </c>
      <c r="F273">
        <f>Tabela1[[#This Row],[estoque inicial]]+Tabela1[[#This Row],[entradas]]-Tabela1[[#This Row],[saidas]]</f>
        <v/>
      </c>
      <c r="G273" t="n">
        <v>0</v>
      </c>
      <c r="H273" t="inlineStr">
        <is>
          <t>Todos</t>
        </is>
      </c>
    </row>
    <row r="274">
      <c r="A274">
        <f>A273+1</f>
        <v/>
      </c>
      <c r="B274" t="inlineStr">
        <is>
          <t>[355] ABRAÇADEIRA DE NYLON AMARELA</t>
        </is>
      </c>
      <c r="C274" t="n">
        <v>100</v>
      </c>
      <c r="D274">
        <f>SUMIFS(controle!G:G,controle!I:I,Produtos!B274,controle!C:C,"E")</f>
        <v/>
      </c>
      <c r="E274">
        <f>SUMIFS(controle!G:G,controle!I:I,Produtos!B274,controle!C:C,"S")</f>
        <v/>
      </c>
      <c r="F274">
        <f>Tabela1[[#This Row],[estoque inicial]]+Tabela1[[#This Row],[entradas]]-Tabela1[[#This Row],[saidas]]</f>
        <v/>
      </c>
      <c r="G274" t="n">
        <v>0</v>
      </c>
      <c r="H274" t="inlineStr">
        <is>
          <t>Todos</t>
        </is>
      </c>
    </row>
    <row r="275">
      <c r="A275">
        <f>A274+1</f>
        <v/>
      </c>
      <c r="B275" t="inlineStr">
        <is>
          <t>[356] ABRAÇADEIRA DE NYLON ETE7518 1,0MM PRETA</t>
        </is>
      </c>
      <c r="C275" t="n">
        <v>100</v>
      </c>
      <c r="D275">
        <f>SUMIFS(controle!G:G,controle!I:I,Produtos!B275,controle!C:C,"E")</f>
        <v/>
      </c>
      <c r="E275">
        <f>SUMIFS(controle!G:G,controle!I:I,Produtos!B275,controle!C:C,"S")</f>
        <v/>
      </c>
      <c r="F275">
        <f>Tabela1[[#This Row],[estoque inicial]]+Tabela1[[#This Row],[entradas]]-Tabela1[[#This Row],[saidas]]</f>
        <v/>
      </c>
      <c r="G275" t="n">
        <v>0</v>
      </c>
      <c r="H275" t="inlineStr">
        <is>
          <t>Todos</t>
        </is>
      </c>
    </row>
    <row r="276">
      <c r="A276">
        <f>A275+1</f>
        <v/>
      </c>
      <c r="B276" t="inlineStr">
        <is>
          <t>[357] ABRAÇADEIRA DE NYLON BRANCA 1,45MM</t>
        </is>
      </c>
      <c r="C276" t="n">
        <v>7</v>
      </c>
      <c r="D276">
        <f>SUMIFS(controle!G:G,controle!I:I,Produtos!B276,controle!C:C,"E")</f>
        <v/>
      </c>
      <c r="E276">
        <f>SUMIFS(controle!G:G,controle!I:I,Produtos!B276,controle!C:C,"S")</f>
        <v/>
      </c>
      <c r="F276">
        <f>Tabela1[[#This Row],[estoque inicial]]+Tabela1[[#This Row],[entradas]]-Tabela1[[#This Row],[saidas]]</f>
        <v/>
      </c>
      <c r="G276" t="n">
        <v>0</v>
      </c>
      <c r="H276" t="inlineStr">
        <is>
          <t>Todos</t>
        </is>
      </c>
    </row>
    <row r="277">
      <c r="A277">
        <f>A276+1</f>
        <v/>
      </c>
      <c r="B277" t="inlineStr">
        <is>
          <t>[358] ÓLEO PARA MOTOR MAXON LONGLIFE 5W40</t>
        </is>
      </c>
      <c r="C277">
        <f>3+8+12+24</f>
        <v/>
      </c>
      <c r="D277">
        <f>SUMIFS(controle!G:G,controle!I:I,Produtos!B277,controle!C:C,"E")</f>
        <v/>
      </c>
      <c r="E277">
        <f>SUMIFS(controle!G:G,controle!I:I,Produtos!B277,controle!C:C,"S")</f>
        <v/>
      </c>
      <c r="F277">
        <f>Tabela1[[#This Row],[estoque inicial]]+Tabela1[[#This Row],[entradas]]-Tabela1[[#This Row],[saidas]]</f>
        <v/>
      </c>
      <c r="G277" t="n">
        <v>0</v>
      </c>
      <c r="H277" t="inlineStr">
        <is>
          <t>Todos</t>
        </is>
      </c>
    </row>
    <row r="278">
      <c r="A278">
        <f>A277+1</f>
        <v/>
      </c>
      <c r="B278" t="inlineStr">
        <is>
          <t>[359] FILTRO DE AR WEGA JFA0H12</t>
        </is>
      </c>
      <c r="C278" t="n">
        <v>1</v>
      </c>
      <c r="D278">
        <f>SUMIFS(controle!G:G,controle!I:I,Produtos!B278,controle!C:C,"E")</f>
        <v/>
      </c>
      <c r="E278">
        <f>SUMIFS(controle!G:G,controle!I:I,Produtos!B278,controle!C:C,"S")</f>
        <v/>
      </c>
      <c r="F278">
        <f>Tabela1[[#This Row],[estoque inicial]]+Tabela1[[#This Row],[entradas]]-Tabela1[[#This Row],[saidas]]</f>
        <v/>
      </c>
      <c r="G278" t="n">
        <v>0</v>
      </c>
      <c r="H278" t="inlineStr">
        <is>
          <t>Todos</t>
        </is>
      </c>
    </row>
    <row r="279">
      <c r="A279">
        <f>A278+1</f>
        <v/>
      </c>
      <c r="B279" t="inlineStr">
        <is>
          <t>[36] Kit de Transmissão Correia e Tensor KS210</t>
        </is>
      </c>
      <c r="C279" t="n">
        <v>1</v>
      </c>
      <c r="D279">
        <f>SUMIFS(controle!G:G,controle!I:I,Produtos!B279,controle!C:C,"E")</f>
        <v/>
      </c>
      <c r="E279">
        <f>SUMIFS(controle!G:G,controle!I:I,Produtos!B279,controle!C:C,"S")</f>
        <v/>
      </c>
      <c r="F279">
        <f>Tabela1[[#This Row],[estoque inicial]]+Tabela1[[#This Row],[entradas]]-Tabela1[[#This Row],[saidas]]</f>
        <v/>
      </c>
      <c r="G279" t="n">
        <v>0</v>
      </c>
      <c r="H279" t="inlineStr">
        <is>
          <t>Todos</t>
        </is>
      </c>
    </row>
    <row r="280">
      <c r="A280">
        <f>A279+1</f>
        <v/>
      </c>
      <c r="B280" t="inlineStr">
        <is>
          <t>[360] VELA DE IGNIÇÃO NGK KER7A-8DEG</t>
        </is>
      </c>
      <c r="C280" t="n">
        <v>12</v>
      </c>
      <c r="D280">
        <f>SUMIFS(controle!G:G,controle!I:I,Produtos!B280,controle!C:C,"E")</f>
        <v/>
      </c>
      <c r="E280">
        <f>SUMIFS(controle!G:G,controle!I:I,Produtos!B280,controle!C:C,"S")</f>
        <v/>
      </c>
      <c r="F280">
        <f>Tabela1[[#This Row],[estoque inicial]]+Tabela1[[#This Row],[entradas]]-Tabela1[[#This Row],[saidas]]</f>
        <v/>
      </c>
      <c r="G280" t="n">
        <v>0</v>
      </c>
      <c r="H280" t="inlineStr">
        <is>
          <t>Todos</t>
        </is>
      </c>
    </row>
    <row r="281">
      <c r="A281">
        <f>A280+1</f>
        <v/>
      </c>
      <c r="B281" t="inlineStr">
        <is>
          <t>[362] FILTRO DE AR FAP9054 WEGA</t>
        </is>
      </c>
      <c r="C281" t="n">
        <v>3</v>
      </c>
      <c r="D281">
        <f>SUMIFS(controle!G:G,controle!I:I,Produtos!B281,controle!C:C,"E")</f>
        <v/>
      </c>
      <c r="E281">
        <f>SUMIFS(controle!G:G,controle!I:I,Produtos!B281,controle!C:C,"S")</f>
        <v/>
      </c>
      <c r="F281">
        <f>Tabela1[[#This Row],[estoque inicial]]+Tabela1[[#This Row],[entradas]]-Tabela1[[#This Row],[saidas]]</f>
        <v/>
      </c>
      <c r="G281" t="n">
        <v>0</v>
      </c>
      <c r="H281" t="inlineStr">
        <is>
          <t>Todos</t>
        </is>
      </c>
    </row>
    <row r="282">
      <c r="A282">
        <f>A281+1</f>
        <v/>
      </c>
      <c r="B282" t="inlineStr">
        <is>
          <t>[37] Correia Dentada CT 457 Continental</t>
        </is>
      </c>
      <c r="C282" t="n">
        <v>4</v>
      </c>
      <c r="D282">
        <f>SUMIFS(controle!G:G,controle!I:I,Produtos!B282,controle!C:C,"E")</f>
        <v/>
      </c>
      <c r="E282">
        <f>SUMIFS(controle!G:G,controle!I:I,Produtos!B282,controle!C:C,"S")</f>
        <v/>
      </c>
      <c r="F282">
        <f>Tabela1[[#This Row],[estoque inicial]]+Tabela1[[#This Row],[entradas]]-Tabela1[[#This Row],[saidas]]</f>
        <v/>
      </c>
      <c r="G282" t="n">
        <v>0</v>
      </c>
      <c r="H282" t="inlineStr">
        <is>
          <t>Todos</t>
        </is>
      </c>
    </row>
    <row r="283">
      <c r="A283">
        <f>A282+1</f>
        <v/>
      </c>
      <c r="B283" t="inlineStr">
        <is>
          <t>[38] Kit Correia MV 6PK 989 ELAST CT</t>
        </is>
      </c>
      <c r="C283" t="n">
        <v>1</v>
      </c>
      <c r="D283">
        <f>SUMIFS(controle!G:G,controle!I:I,Produtos!B283,controle!C:C,"E")</f>
        <v/>
      </c>
      <c r="E283">
        <f>SUMIFS(controle!G:G,controle!I:I,Produtos!B283,controle!C:C,"S")</f>
        <v/>
      </c>
      <c r="F283">
        <f>Tabela1[[#This Row],[estoque inicial]]+Tabela1[[#This Row],[entradas]]-Tabela1[[#This Row],[saidas]]</f>
        <v/>
      </c>
      <c r="G283" t="n">
        <v>0</v>
      </c>
      <c r="H283" t="inlineStr">
        <is>
          <t>Todos</t>
        </is>
      </c>
    </row>
    <row r="284">
      <c r="A284">
        <f>A283+1</f>
        <v/>
      </c>
      <c r="B284" t="inlineStr">
        <is>
          <t>[388] ÓLEO PARA MOTOR PETRONAS SYNTIUM 800 SE SP 10W30</t>
        </is>
      </c>
      <c r="C284" t="n">
        <v>4</v>
      </c>
      <c r="D284">
        <f>SUMIFS(controle!G:G,controle!I:I,Produtos!B284,controle!C:C,"E")</f>
        <v/>
      </c>
      <c r="E284">
        <f>SUMIFS(controle!G:G,controle!I:I,Produtos!B284,controle!C:C,"S")</f>
        <v/>
      </c>
      <c r="F284">
        <f>Tabela1[[#This Row],[estoque inicial]]+Tabela1[[#This Row],[entradas]]-Tabela1[[#This Row],[saidas]]</f>
        <v/>
      </c>
      <c r="G284" t="n">
        <v>0</v>
      </c>
      <c r="H284" t="inlineStr">
        <is>
          <t>Todos</t>
        </is>
      </c>
    </row>
    <row r="285">
      <c r="A285">
        <f>A284+1</f>
        <v/>
      </c>
      <c r="B285" t="inlineStr">
        <is>
          <t>[389] ANEL DO BUJÃO RENAULT</t>
        </is>
      </c>
      <c r="C285" t="n">
        <v>9</v>
      </c>
      <c r="D285">
        <f>SUMIFS(controle!G:G,controle!I:I,Produtos!B285,controle!C:C,"E")</f>
        <v/>
      </c>
      <c r="E285">
        <f>SUMIFS(controle!G:G,controle!I:I,Produtos!B285,controle!C:C,"S")</f>
        <v/>
      </c>
      <c r="F285">
        <f>Tabela1[[#This Row],[estoque inicial]]+Tabela1[[#This Row],[entradas]]-Tabela1[[#This Row],[saidas]]</f>
        <v/>
      </c>
      <c r="G285" t="n">
        <v>0</v>
      </c>
      <c r="H285" t="inlineStr">
        <is>
          <t>Todos</t>
        </is>
      </c>
    </row>
    <row r="286">
      <c r="A286">
        <f>A285+1</f>
        <v/>
      </c>
      <c r="B286" t="inlineStr">
        <is>
          <t>[39] Kit Correia MV 3PK 796 ELAST CT</t>
        </is>
      </c>
      <c r="C286" t="n">
        <v>1</v>
      </c>
      <c r="D286">
        <f>SUMIFS(controle!G:G,controle!I:I,Produtos!B286,controle!C:C,"E")</f>
        <v/>
      </c>
      <c r="E286">
        <f>SUMIFS(controle!G:G,controle!I:I,Produtos!B286,controle!C:C,"S")</f>
        <v/>
      </c>
      <c r="F286">
        <f>Tabela1[[#This Row],[estoque inicial]]+Tabela1[[#This Row],[entradas]]-Tabela1[[#This Row],[saidas]]</f>
        <v/>
      </c>
      <c r="G286" t="n">
        <v>0</v>
      </c>
      <c r="H286" t="inlineStr">
        <is>
          <t>Todos</t>
        </is>
      </c>
    </row>
    <row r="287">
      <c r="A287">
        <f>A286+1</f>
        <v/>
      </c>
      <c r="B287" t="inlineStr">
        <is>
          <t>[390] FLUIDO PARA RADIADOR PARAFLU CONCENTRADO ROSA</t>
        </is>
      </c>
      <c r="C287" t="n">
        <v>4</v>
      </c>
      <c r="D287">
        <f>SUMIFS(controle!G:G,controle!I:I,Produtos!B287,controle!C:C,"E")</f>
        <v/>
      </c>
      <c r="E287">
        <f>SUMIFS(controle!G:G,controle!I:I,Produtos!B287,controle!C:C,"S")</f>
        <v/>
      </c>
      <c r="F287">
        <f>Tabela1[[#This Row],[estoque inicial]]+Tabela1[[#This Row],[entradas]]-Tabela1[[#This Row],[saidas]]</f>
        <v/>
      </c>
      <c r="G287" t="n">
        <v>0</v>
      </c>
      <c r="H287" t="inlineStr">
        <is>
          <t>Todos</t>
        </is>
      </c>
    </row>
    <row r="288">
      <c r="A288">
        <f>A287+1</f>
        <v/>
      </c>
      <c r="B288" t="inlineStr">
        <is>
          <t>[391] FLUIDO PARA RADIADOR PARAFLU CONCENTRADO AMARELO</t>
        </is>
      </c>
      <c r="C288">
        <f>3*12</f>
        <v/>
      </c>
      <c r="D288">
        <f>SUMIFS(controle!G:G,controle!I:I,Produtos!B288,controle!C:C,"E")</f>
        <v/>
      </c>
      <c r="E288">
        <f>SUMIFS(controle!G:G,controle!I:I,Produtos!B288,controle!C:C,"S")</f>
        <v/>
      </c>
      <c r="F288">
        <f>Tabela1[[#This Row],[estoque inicial]]+Tabela1[[#This Row],[entradas]]-Tabela1[[#This Row],[saidas]]</f>
        <v/>
      </c>
      <c r="G288" t="n">
        <v>0</v>
      </c>
      <c r="H288" t="inlineStr">
        <is>
          <t>Todos</t>
        </is>
      </c>
    </row>
    <row r="289">
      <c r="A289">
        <f>A288+1</f>
        <v/>
      </c>
      <c r="B289" t="inlineStr">
        <is>
          <t>[392] FLUIDO PARA RADIADOR PARAFLU CONCENTRADO VERDE</t>
        </is>
      </c>
      <c r="C289">
        <f>9+36</f>
        <v/>
      </c>
      <c r="D289">
        <f>SUMIFS(controle!G:G,controle!I:I,Produtos!B289,controle!C:C,"E")</f>
        <v/>
      </c>
      <c r="E289">
        <f>SUMIFS(controle!G:G,controle!I:I,Produtos!B289,controle!C:C,"S")</f>
        <v/>
      </c>
      <c r="F289">
        <f>Tabela1[[#This Row],[estoque inicial]]+Tabela1[[#This Row],[entradas]]-Tabela1[[#This Row],[saidas]]</f>
        <v/>
      </c>
      <c r="G289" t="n">
        <v>0</v>
      </c>
      <c r="H289" t="inlineStr">
        <is>
          <t>Todos</t>
        </is>
      </c>
    </row>
    <row r="290">
      <c r="A290">
        <f>A289+1</f>
        <v/>
      </c>
      <c r="B290" t="inlineStr">
        <is>
          <t>[393] CAR80 GRAFITE SPRAY LUBRIFICANTE SECO</t>
        </is>
      </c>
      <c r="C290" t="n">
        <v>1</v>
      </c>
      <c r="D290">
        <f>SUMIFS(controle!G:G,controle!I:I,Produtos!B290,controle!C:C,"E")</f>
        <v/>
      </c>
      <c r="E290">
        <f>SUMIFS(controle!G:G,controle!I:I,Produtos!B290,controle!C:C,"S")</f>
        <v/>
      </c>
      <c r="F290">
        <f>Tabela1[[#This Row],[estoque inicial]]+Tabela1[[#This Row],[entradas]]-Tabela1[[#This Row],[saidas]]</f>
        <v/>
      </c>
      <c r="G290" t="n">
        <v>0</v>
      </c>
      <c r="H290" t="inlineStr">
        <is>
          <t>Todos</t>
        </is>
      </c>
    </row>
    <row r="291">
      <c r="A291">
        <f>A290+1</f>
        <v/>
      </c>
      <c r="B291" t="inlineStr">
        <is>
          <t>[394] CAR80 VASELINA SPRAY</t>
        </is>
      </c>
      <c r="C291" t="n">
        <v>1</v>
      </c>
      <c r="D291">
        <f>SUMIFS(controle!G:G,controle!I:I,Produtos!B291,controle!C:C,"E")</f>
        <v/>
      </c>
      <c r="E291">
        <f>SUMIFS(controle!G:G,controle!I:I,Produtos!B291,controle!C:C,"S")</f>
        <v/>
      </c>
      <c r="F291">
        <f>Tabela1[[#This Row],[estoque inicial]]+Tabela1[[#This Row],[entradas]]-Tabela1[[#This Row],[saidas]]</f>
        <v/>
      </c>
      <c r="G291" t="n">
        <v>0</v>
      </c>
      <c r="H291" t="inlineStr">
        <is>
          <t>Todos</t>
        </is>
      </c>
    </row>
    <row r="292">
      <c r="A292">
        <f>A291+1</f>
        <v/>
      </c>
      <c r="B292" t="inlineStr">
        <is>
          <t>[395] FILTRO DE ÓLEO WEGA WO412</t>
        </is>
      </c>
      <c r="C292" t="n">
        <v>2</v>
      </c>
      <c r="D292">
        <f>SUMIFS(controle!G:G,controle!I:I,Produtos!B292,controle!C:C,"E")</f>
        <v/>
      </c>
      <c r="E292">
        <f>SUMIFS(controle!G:G,controle!I:I,Produtos!B292,controle!C:C,"S")</f>
        <v/>
      </c>
      <c r="F292">
        <f>Tabela1[[#This Row],[estoque inicial]]+Tabela1[[#This Row],[entradas]]-Tabela1[[#This Row],[saidas]]</f>
        <v/>
      </c>
      <c r="G292" t="n">
        <v>0</v>
      </c>
      <c r="H292" t="inlineStr">
        <is>
          <t>Todos</t>
        </is>
      </c>
    </row>
    <row r="293">
      <c r="A293">
        <f>A292+1</f>
        <v/>
      </c>
      <c r="B293" t="inlineStr">
        <is>
          <t>[398] BIELETA N93036</t>
        </is>
      </c>
      <c r="C293" t="n">
        <v>2</v>
      </c>
      <c r="D293">
        <f>SUMIFS(controle!G:G,controle!I:I,Produtos!B293,controle!C:C,"E")</f>
        <v/>
      </c>
      <c r="E293">
        <f>SUMIFS(controle!G:G,controle!I:I,Produtos!B293,controle!C:C,"S")</f>
        <v/>
      </c>
      <c r="F293">
        <f>Tabela1[[#This Row],[estoque inicial]]+Tabela1[[#This Row],[entradas]]-Tabela1[[#This Row],[saidas]]</f>
        <v/>
      </c>
      <c r="G293" t="n">
        <v>0</v>
      </c>
      <c r="H293" t="inlineStr">
        <is>
          <t>Todos</t>
        </is>
      </c>
    </row>
    <row r="294">
      <c r="A294">
        <f>A293+1</f>
        <v/>
      </c>
      <c r="B294" t="inlineStr">
        <is>
          <t>[399] BIELETA N6081</t>
        </is>
      </c>
      <c r="C294" t="n">
        <v>2</v>
      </c>
      <c r="D294">
        <f>SUMIFS(controle!G:G,controle!I:I,Produtos!B294,controle!C:C,"E")</f>
        <v/>
      </c>
      <c r="E294">
        <f>SUMIFS(controle!G:G,controle!I:I,Produtos!B294,controle!C:C,"S")</f>
        <v/>
      </c>
      <c r="F294">
        <f>Tabela1[[#This Row],[estoque inicial]]+Tabela1[[#This Row],[entradas]]-Tabela1[[#This Row],[saidas]]</f>
        <v/>
      </c>
      <c r="G294" t="n">
        <v>0</v>
      </c>
      <c r="H294" t="inlineStr">
        <is>
          <t>Todos</t>
        </is>
      </c>
    </row>
    <row r="295">
      <c r="A295">
        <f>A294+1</f>
        <v/>
      </c>
      <c r="B295" t="inlineStr">
        <is>
          <t>[40] Kit Correia MV 5PK 1051 ELAST CT</t>
        </is>
      </c>
      <c r="C295" t="n">
        <v>0</v>
      </c>
      <c r="D295">
        <f>SUMIFS(controle!G:G,controle!I:I,Produtos!B295,controle!C:C,"E")</f>
        <v/>
      </c>
      <c r="E295">
        <f>SUMIFS(controle!G:G,controle!I:I,Produtos!B295,controle!C:C,"S")</f>
        <v/>
      </c>
      <c r="F295">
        <f>Tabela1[[#This Row],[estoque inicial]]+Tabela1[[#This Row],[entradas]]-Tabela1[[#This Row],[saidas]]</f>
        <v/>
      </c>
      <c r="G295" t="n">
        <v>0</v>
      </c>
      <c r="H295" t="inlineStr">
        <is>
          <t>Todos</t>
        </is>
      </c>
    </row>
    <row r="296">
      <c r="A296">
        <f>A295+1</f>
        <v/>
      </c>
      <c r="B296" t="inlineStr">
        <is>
          <t>[400] BIELETA N1068</t>
        </is>
      </c>
      <c r="C296" t="n">
        <v>4</v>
      </c>
      <c r="D296">
        <f>SUMIFS(controle!G:G,controle!I:I,Produtos!B296,controle!C:C,"E")</f>
        <v/>
      </c>
      <c r="E296">
        <f>SUMIFS(controle!G:G,controle!I:I,Produtos!B296,controle!C:C,"S")</f>
        <v/>
      </c>
      <c r="F296">
        <f>Tabela1[[#This Row],[estoque inicial]]+Tabela1[[#This Row],[entradas]]-Tabela1[[#This Row],[saidas]]</f>
        <v/>
      </c>
      <c r="G296" t="n">
        <v>0</v>
      </c>
      <c r="H296" t="inlineStr">
        <is>
          <t>Todos</t>
        </is>
      </c>
    </row>
    <row r="297">
      <c r="A297">
        <f>A296+1</f>
        <v/>
      </c>
      <c r="B297" t="inlineStr">
        <is>
          <t>[401] BIELETA BR19353102136</t>
        </is>
      </c>
      <c r="C297" t="n">
        <v>1</v>
      </c>
      <c r="D297">
        <f>SUMIFS(controle!G:G,controle!I:I,Produtos!B297,controle!C:C,"E")</f>
        <v/>
      </c>
      <c r="E297">
        <f>SUMIFS(controle!G:G,controle!I:I,Produtos!B297,controle!C:C,"S")</f>
        <v/>
      </c>
      <c r="F297">
        <f>Tabela1[[#This Row],[estoque inicial]]+Tabela1[[#This Row],[entradas]]-Tabela1[[#This Row],[saidas]]</f>
        <v/>
      </c>
      <c r="G297" t="n">
        <v>0</v>
      </c>
      <c r="H297" t="inlineStr">
        <is>
          <t>Todos</t>
        </is>
      </c>
    </row>
    <row r="298">
      <c r="A298">
        <f>A297+1</f>
        <v/>
      </c>
      <c r="B298" t="inlineStr">
        <is>
          <t>[405] BUJÃO COM ANEL</t>
        </is>
      </c>
      <c r="C298" t="n">
        <v>3</v>
      </c>
      <c r="D298">
        <f>SUMIFS(controle!G:G,controle!I:I,Produtos!B298,controle!C:C,"E")</f>
        <v/>
      </c>
      <c r="E298">
        <f>SUMIFS(controle!G:G,controle!I:I,Produtos!B298,controle!C:C,"S")</f>
        <v/>
      </c>
      <c r="F298">
        <f>Tabela1[[#This Row],[estoque inicial]]+Tabela1[[#This Row],[entradas]]-Tabela1[[#This Row],[saidas]]</f>
        <v/>
      </c>
      <c r="G298" t="n">
        <v>0</v>
      </c>
      <c r="H298" t="inlineStr">
        <is>
          <t>Todos</t>
        </is>
      </c>
    </row>
    <row r="299">
      <c r="A299">
        <f>A298+1</f>
        <v/>
      </c>
      <c r="B299" t="inlineStr">
        <is>
          <t>[409] VELA DE IGNIÇÃO LZKAR7A-D</t>
        </is>
      </c>
      <c r="C299" t="n">
        <v>7</v>
      </c>
      <c r="D299">
        <f>SUMIFS(controle!G:G,controle!I:I,Produtos!B299,controle!C:C,"E")</f>
        <v/>
      </c>
      <c r="E299">
        <f>SUMIFS(controle!G:G,controle!I:I,Produtos!B299,controle!C:C,"S")</f>
        <v/>
      </c>
      <c r="F299">
        <f>Tabela1[[#This Row],[estoque inicial]]+Tabela1[[#This Row],[entradas]]-Tabela1[[#This Row],[saidas]]</f>
        <v/>
      </c>
      <c r="G299" t="n">
        <v>0</v>
      </c>
      <c r="H299" t="inlineStr">
        <is>
          <t>Todos</t>
        </is>
      </c>
    </row>
    <row r="300">
      <c r="A300">
        <f>A299+1</f>
        <v/>
      </c>
      <c r="B300" t="inlineStr">
        <is>
          <t>[41] Kit Correia MV 6PK 1200 ELAST CT</t>
        </is>
      </c>
      <c r="C300" t="n">
        <v>0</v>
      </c>
      <c r="D300">
        <f>SUMIFS(controle!G:G,controle!I:I,Produtos!B300,controle!C:C,"E")</f>
        <v/>
      </c>
      <c r="E300">
        <f>SUMIFS(controle!G:G,controle!I:I,Produtos!B300,controle!C:C,"S")</f>
        <v/>
      </c>
      <c r="F300">
        <f>Tabela1[[#This Row],[estoque inicial]]+Tabela1[[#This Row],[entradas]]-Tabela1[[#This Row],[saidas]]</f>
        <v/>
      </c>
      <c r="G300" t="n">
        <v>0</v>
      </c>
      <c r="H300" t="inlineStr">
        <is>
          <t>Todos</t>
        </is>
      </c>
    </row>
    <row r="301">
      <c r="A301">
        <f>A300+1</f>
        <v/>
      </c>
      <c r="B301" t="inlineStr">
        <is>
          <t>[411] ÁGUA DESMINERALIZADA RADIEX 1L</t>
        </is>
      </c>
      <c r="C301" t="n">
        <v>16</v>
      </c>
      <c r="D301">
        <f>SUMIFS(controle!G:G,controle!I:I,Produtos!B301,controle!C:C,"E")</f>
        <v/>
      </c>
      <c r="E301">
        <f>SUMIFS(controle!G:G,controle!I:I,Produtos!B301,controle!C:C,"S")</f>
        <v/>
      </c>
      <c r="F301">
        <f>Tabela1[[#This Row],[estoque inicial]]+Tabela1[[#This Row],[entradas]]-Tabela1[[#This Row],[saidas]]</f>
        <v/>
      </c>
      <c r="G301" t="n">
        <v>0</v>
      </c>
      <c r="H301" t="inlineStr">
        <is>
          <t>Todos</t>
        </is>
      </c>
    </row>
    <row r="302">
      <c r="A302">
        <f>A301+1</f>
        <v/>
      </c>
      <c r="B302" t="inlineStr">
        <is>
          <t>[412] ÓLEO MAXON 5W30 SINTETICO</t>
        </is>
      </c>
      <c r="C302" t="n">
        <v>15</v>
      </c>
      <c r="D302">
        <f>SUMIFS(controle!G:G,controle!I:I,Produtos!B302,controle!C:C,"E")</f>
        <v/>
      </c>
      <c r="E302">
        <f>SUMIFS(controle!G:G,controle!I:I,Produtos!B302,controle!C:C,"S")</f>
        <v/>
      </c>
      <c r="F302">
        <f>Tabela1[[#This Row],[estoque inicial]]+Tabela1[[#This Row],[entradas]]-Tabela1[[#This Row],[saidas]]</f>
        <v/>
      </c>
      <c r="G302" t="n">
        <v>0</v>
      </c>
      <c r="H302" t="inlineStr">
        <is>
          <t>Todos</t>
        </is>
      </c>
    </row>
    <row r="303">
      <c r="A303">
        <f>A302+1</f>
        <v/>
      </c>
      <c r="B303" t="inlineStr">
        <is>
          <t>[413] FILTRO DE AR WEGA FAP9121</t>
        </is>
      </c>
      <c r="C303" t="n">
        <v>1</v>
      </c>
      <c r="D303">
        <f>SUMIFS(controle!G:G,controle!I:I,Produtos!B303,controle!C:C,"E")</f>
        <v/>
      </c>
      <c r="E303">
        <f>SUMIFS(controle!G:G,controle!I:I,Produtos!B303,controle!C:C,"S")</f>
        <v/>
      </c>
      <c r="F303">
        <f>Tabela1[[#This Row],[estoque inicial]]+Tabela1[[#This Row],[entradas]]-Tabela1[[#This Row],[saidas]]</f>
        <v/>
      </c>
      <c r="G303" t="n">
        <v>0</v>
      </c>
      <c r="H303" t="inlineStr">
        <is>
          <t>Todos</t>
        </is>
      </c>
    </row>
    <row r="304">
      <c r="A304">
        <f>A303+1</f>
        <v/>
      </c>
      <c r="B304" t="inlineStr">
        <is>
          <t>[414] FILTRO DE AR MAHLE LX908</t>
        </is>
      </c>
      <c r="C304" t="n">
        <v>2</v>
      </c>
      <c r="D304">
        <f>SUMIFS(controle!G:G,controle!I:I,Produtos!B304,controle!C:C,"E")</f>
        <v/>
      </c>
      <c r="E304">
        <f>SUMIFS(controle!G:G,controle!I:I,Produtos!B304,controle!C:C,"S")</f>
        <v/>
      </c>
      <c r="F304">
        <f>Tabela1[[#This Row],[estoque inicial]]+Tabela1[[#This Row],[entradas]]-Tabela1[[#This Row],[saidas]]</f>
        <v/>
      </c>
      <c r="G304" t="n">
        <v>0</v>
      </c>
      <c r="H304" t="inlineStr">
        <is>
          <t>Todos</t>
        </is>
      </c>
    </row>
    <row r="305">
      <c r="A305">
        <f>A304+1</f>
        <v/>
      </c>
      <c r="B305" t="inlineStr">
        <is>
          <t>[415] FILTRO DE AR WEGA FAP2214</t>
        </is>
      </c>
      <c r="C305" t="n">
        <v>2</v>
      </c>
      <c r="D305">
        <f>SUMIFS(controle!G:G,controle!I:I,Produtos!B305,controle!C:C,"E")</f>
        <v/>
      </c>
      <c r="E305">
        <f>SUMIFS(controle!G:G,controle!I:I,Produtos!B305,controle!C:C,"S")</f>
        <v/>
      </c>
      <c r="F305">
        <f>Tabela1[[#This Row],[estoque inicial]]+Tabela1[[#This Row],[entradas]]-Tabela1[[#This Row],[saidas]]</f>
        <v/>
      </c>
      <c r="G305" t="n">
        <v>0</v>
      </c>
      <c r="H305" t="inlineStr">
        <is>
          <t>Todos</t>
        </is>
      </c>
    </row>
    <row r="306">
      <c r="A306">
        <f>A305+1</f>
        <v/>
      </c>
      <c r="B306" t="inlineStr">
        <is>
          <t>[416] MANGUEIRA 5UO-201-153-A</t>
        </is>
      </c>
      <c r="C306" t="n">
        <v>1</v>
      </c>
      <c r="D306">
        <f>SUMIFS(controle!G:G,controle!I:I,Produtos!B306,controle!C:C,"E")</f>
        <v/>
      </c>
      <c r="E306">
        <f>SUMIFS(controle!G:G,controle!I:I,Produtos!B306,controle!C:C,"S")</f>
        <v/>
      </c>
      <c r="F306">
        <f>Tabela1[[#This Row],[estoque inicial]]+Tabela1[[#This Row],[entradas]]-Tabela1[[#This Row],[saidas]]</f>
        <v/>
      </c>
      <c r="G306" t="n">
        <v>0</v>
      </c>
      <c r="H306" t="inlineStr">
        <is>
          <t>Todos</t>
        </is>
      </c>
    </row>
    <row r="307">
      <c r="A307">
        <f>A306+1</f>
        <v/>
      </c>
      <c r="B307" t="inlineStr">
        <is>
          <t>[417] BUJÃO AUDI</t>
        </is>
      </c>
      <c r="C307" t="n">
        <v>1</v>
      </c>
      <c r="D307">
        <f>SUMIFS(controle!G:G,controle!I:I,Produtos!B307,controle!C:C,"E")</f>
        <v/>
      </c>
      <c r="E307">
        <f>SUMIFS(controle!G:G,controle!I:I,Produtos!B307,controle!C:C,"S")</f>
        <v/>
      </c>
      <c r="F307">
        <f>Tabela1[[#This Row],[estoque inicial]]+Tabela1[[#This Row],[entradas]]-Tabela1[[#This Row],[saidas]]</f>
        <v/>
      </c>
      <c r="G307" t="n">
        <v>0</v>
      </c>
      <c r="H307" t="inlineStr">
        <is>
          <t>Todos</t>
        </is>
      </c>
    </row>
    <row r="308">
      <c r="A308">
        <f>A307+1</f>
        <v/>
      </c>
      <c r="B308" t="inlineStr">
        <is>
          <t>[418] VALVULA AZUL</t>
        </is>
      </c>
      <c r="C308" t="n">
        <v>4</v>
      </c>
      <c r="D308">
        <f>SUMIFS(controle!G:G,controle!I:I,Produtos!B308,controle!C:C,"E")</f>
        <v/>
      </c>
      <c r="E308">
        <f>SUMIFS(controle!G:G,controle!I:I,Produtos!B308,controle!C:C,"S")</f>
        <v/>
      </c>
      <c r="F308">
        <f>Tabela1[[#This Row],[estoque inicial]]+Tabela1[[#This Row],[entradas]]-Tabela1[[#This Row],[saidas]]</f>
        <v/>
      </c>
      <c r="G308" t="n">
        <v>0</v>
      </c>
      <c r="H308" t="inlineStr">
        <is>
          <t>Todos</t>
        </is>
      </c>
    </row>
    <row r="309">
      <c r="A309">
        <f>A308+1</f>
        <v/>
      </c>
      <c r="B309" t="inlineStr">
        <is>
          <t>[419] ÓLEO PARA MOTOR ACDELCO 5W30 DEXOS 1 SAE API SP</t>
        </is>
      </c>
      <c r="C309">
        <f>24+12</f>
        <v/>
      </c>
      <c r="D309">
        <f>SUMIFS(controle!G:G,controle!I:I,Produtos!B309,controle!C:C,"E")</f>
        <v/>
      </c>
      <c r="E309">
        <f>SUMIFS(controle!G:G,controle!I:I,Produtos!B309,controle!C:C,"S")</f>
        <v/>
      </c>
      <c r="F309">
        <f>Tabela1[[#This Row],[estoque inicial]]+Tabela1[[#This Row],[entradas]]-Tabela1[[#This Row],[saidas]]</f>
        <v/>
      </c>
      <c r="G309" t="n">
        <v>0</v>
      </c>
      <c r="H309" t="inlineStr">
        <is>
          <t>Todos</t>
        </is>
      </c>
    </row>
    <row r="310">
      <c r="A310">
        <f>A309+1</f>
        <v/>
      </c>
      <c r="B310" t="inlineStr">
        <is>
          <t>[42] Correia Multi V Correia Acanalada 6PK 989 ELAST</t>
        </is>
      </c>
      <c r="C310" t="n">
        <v>0</v>
      </c>
      <c r="D310">
        <f>SUMIFS(controle!G:G,controle!I:I,Produtos!B310,controle!C:C,"E")</f>
        <v/>
      </c>
      <c r="E310">
        <f>SUMIFS(controle!G:G,controle!I:I,Produtos!B310,controle!C:C,"S")</f>
        <v/>
      </c>
      <c r="F310">
        <f>Tabela1[[#This Row],[estoque inicial]]+Tabela1[[#This Row],[entradas]]-Tabela1[[#This Row],[saidas]]</f>
        <v/>
      </c>
      <c r="G310" t="n">
        <v>0</v>
      </c>
      <c r="H310" t="inlineStr">
        <is>
          <t>Todos</t>
        </is>
      </c>
    </row>
    <row r="311">
      <c r="A311">
        <f>A310+1</f>
        <v/>
      </c>
      <c r="B311" t="inlineStr">
        <is>
          <t>[420] Óleo ACDelco 0W20 Dexos 1 SAE API SP</t>
        </is>
      </c>
      <c r="C311">
        <f>11</f>
        <v/>
      </c>
      <c r="D311">
        <f>SUMIFS(controle!G:G,controle!I:I,Produtos!B311,controle!C:C,"E")</f>
        <v/>
      </c>
      <c r="E311">
        <f>SUMIFS(controle!G:G,controle!I:I,Produtos!B311,controle!C:C,"S")</f>
        <v/>
      </c>
      <c r="F311">
        <f>Tabela1[[#This Row],[estoque inicial]]+Tabela1[[#This Row],[entradas]]-Tabela1[[#This Row],[saidas]]</f>
        <v/>
      </c>
      <c r="G311" t="n">
        <v>0</v>
      </c>
      <c r="H311" t="inlineStr">
        <is>
          <t>Todos</t>
        </is>
      </c>
    </row>
    <row r="312">
      <c r="A312">
        <f>A311+1</f>
        <v/>
      </c>
      <c r="B312" t="inlineStr">
        <is>
          <t>[421] Fusivel 30A</t>
        </is>
      </c>
      <c r="C312" t="n">
        <v>6</v>
      </c>
      <c r="D312">
        <f>SUMIFS(controle!G:G,controle!I:I,Produtos!B312,controle!C:C,"E")</f>
        <v/>
      </c>
      <c r="E312">
        <f>SUMIFS(controle!G:G,controle!I:I,Produtos!B312,controle!C:C,"S")</f>
        <v/>
      </c>
      <c r="F312">
        <f>Tabela1[[#This Row],[estoque inicial]]+Tabela1[[#This Row],[entradas]]-Tabela1[[#This Row],[saidas]]</f>
        <v/>
      </c>
      <c r="G312" t="n">
        <v>0</v>
      </c>
      <c r="H312" t="inlineStr">
        <is>
          <t>Todos</t>
        </is>
      </c>
    </row>
    <row r="313">
      <c r="A313">
        <f>A312+1</f>
        <v/>
      </c>
      <c r="B313" t="inlineStr">
        <is>
          <t>[422] Lampada H11 Multilaser</t>
        </is>
      </c>
      <c r="C313" t="n">
        <v>18</v>
      </c>
      <c r="D313">
        <f>SUMIFS(controle!G:G,controle!I:I,Produtos!B313,controle!C:C,"E")</f>
        <v/>
      </c>
      <c r="E313">
        <f>SUMIFS(controle!G:G,controle!I:I,Produtos!B313,controle!C:C,"S")</f>
        <v/>
      </c>
      <c r="F313">
        <f>Tabela1[[#This Row],[estoque inicial]]+Tabela1[[#This Row],[entradas]]-Tabela1[[#This Row],[saidas]]</f>
        <v/>
      </c>
      <c r="G313" t="n">
        <v>0</v>
      </c>
      <c r="H313" t="inlineStr">
        <is>
          <t>Todos</t>
        </is>
      </c>
    </row>
    <row r="314">
      <c r="A314">
        <f>A313+1</f>
        <v/>
      </c>
      <c r="B314" t="inlineStr">
        <is>
          <t>[423] Filtro de ar wega JFA0998</t>
        </is>
      </c>
      <c r="C314" t="n">
        <v>1</v>
      </c>
      <c r="D314">
        <f>SUMIFS(controle!G:G,controle!I:I,Produtos!B314,controle!C:C,"E")</f>
        <v/>
      </c>
      <c r="E314">
        <f>SUMIFS(controle!G:G,controle!I:I,Produtos!B314,controle!C:C,"S")</f>
        <v/>
      </c>
      <c r="F314">
        <f>Tabela1[[#This Row],[estoque inicial]]+Tabela1[[#This Row],[entradas]]-Tabela1[[#This Row],[saidas]]</f>
        <v/>
      </c>
      <c r="G314" t="n">
        <v>0</v>
      </c>
      <c r="H314" t="inlineStr">
        <is>
          <t>Todos</t>
        </is>
      </c>
    </row>
    <row r="315">
      <c r="A315">
        <f>A314+1</f>
        <v/>
      </c>
      <c r="B315" t="inlineStr">
        <is>
          <t>[424] Regulador Voltagem Tensão Alternador Bosch</t>
        </is>
      </c>
      <c r="C315" t="n">
        <v>0</v>
      </c>
      <c r="D315">
        <f>SUMIFS(controle!G:G,controle!I:I,Produtos!B315,controle!C:C,"E")</f>
        <v/>
      </c>
      <c r="E315">
        <f>SUMIFS(controle!G:G,controle!I:I,Produtos!B315,controle!C:C,"S")</f>
        <v/>
      </c>
      <c r="F315">
        <f>Tabela1[[#This Row],[estoque inicial]]+Tabela1[[#This Row],[entradas]]-Tabela1[[#This Row],[saidas]]</f>
        <v/>
      </c>
      <c r="G315" t="n">
        <v>0</v>
      </c>
      <c r="H315" t="inlineStr">
        <is>
          <t>Todos</t>
        </is>
      </c>
    </row>
    <row r="316">
      <c r="A316">
        <f>A315+1</f>
        <v/>
      </c>
      <c r="B316" t="inlineStr">
        <is>
          <t>[425] Pasta para lavar Mão</t>
        </is>
      </c>
      <c r="C316" t="n">
        <v>5</v>
      </c>
      <c r="D316">
        <f>SUMIFS(controle!G:G,controle!I:I,Produtos!B316,controle!C:C,"E")</f>
        <v/>
      </c>
      <c r="E316">
        <f>SUMIFS(controle!G:G,controle!I:I,Produtos!B316,controle!C:C,"S")</f>
        <v/>
      </c>
      <c r="F316">
        <f>Tabela1[[#This Row],[estoque inicial]]+Tabela1[[#This Row],[entradas]]-Tabela1[[#This Row],[saidas]]</f>
        <v/>
      </c>
      <c r="G316" t="n">
        <v>0</v>
      </c>
      <c r="H316" t="inlineStr">
        <is>
          <t>Todos</t>
        </is>
      </c>
    </row>
    <row r="317">
      <c r="A317">
        <f>A316+1</f>
        <v/>
      </c>
      <c r="B317" t="inlineStr">
        <is>
          <t>[426] Plastico filme para volante</t>
        </is>
      </c>
      <c r="C317" t="n">
        <v>24</v>
      </c>
      <c r="D317">
        <f>SUMIFS(controle!G:G,controle!I:I,Produtos!B317,controle!C:C,"E")</f>
        <v/>
      </c>
      <c r="E317">
        <f>SUMIFS(controle!G:G,controle!I:I,Produtos!B317,controle!C:C,"S")</f>
        <v/>
      </c>
      <c r="F317">
        <f>Tabela1[[#This Row],[estoque inicial]]+Tabela1[[#This Row],[entradas]]-Tabela1[[#This Row],[saidas]]</f>
        <v/>
      </c>
      <c r="G317" t="n">
        <v>0</v>
      </c>
      <c r="H317" t="inlineStr">
        <is>
          <t>Todos</t>
        </is>
      </c>
    </row>
    <row r="318">
      <c r="A318">
        <f>A317+1</f>
        <v/>
      </c>
      <c r="B318" t="inlineStr">
        <is>
          <t>[427] TENSOR GM93353848</t>
        </is>
      </c>
      <c r="C318" t="n">
        <v>1</v>
      </c>
      <c r="D318">
        <f>SUMIFS(controle!G:G,controle!I:I,Produtos!B318,controle!C:C,"E")</f>
        <v/>
      </c>
      <c r="E318">
        <f>SUMIFS(controle!G:G,controle!I:I,Produtos!B318,controle!C:C,"S")</f>
        <v/>
      </c>
      <c r="F318">
        <f>Tabela1[[#This Row],[estoque inicial]]+Tabela1[[#This Row],[entradas]]-Tabela1[[#This Row],[saidas]]</f>
        <v/>
      </c>
      <c r="G318" t="n">
        <v>0</v>
      </c>
      <c r="H318" t="inlineStr">
        <is>
          <t>Todos</t>
        </is>
      </c>
    </row>
    <row r="319">
      <c r="A319">
        <f>A318+1</f>
        <v/>
      </c>
      <c r="B319" t="inlineStr">
        <is>
          <t>[428] TAMPA RESERVATORIO GM</t>
        </is>
      </c>
      <c r="C319" t="n">
        <v>4</v>
      </c>
      <c r="D319">
        <f>SUMIFS(controle!G:G,controle!I:I,Produtos!B319,controle!C:C,"E")</f>
        <v/>
      </c>
      <c r="E319">
        <f>SUMIFS(controle!G:G,controle!I:I,Produtos!B319,controle!C:C,"S")</f>
        <v/>
      </c>
      <c r="F319">
        <f>Tabela1[[#This Row],[estoque inicial]]+Tabela1[[#This Row],[entradas]]-Tabela1[[#This Row],[saidas]]</f>
        <v/>
      </c>
      <c r="G319" t="n">
        <v>0</v>
      </c>
      <c r="H319" t="inlineStr">
        <is>
          <t>Todos</t>
        </is>
      </c>
    </row>
    <row r="320">
      <c r="A320">
        <f>A319+1</f>
        <v/>
      </c>
      <c r="B320" t="inlineStr">
        <is>
          <t>[43] Correia Multi V Correia Acanalada 3PK 796 ELAST</t>
        </is>
      </c>
      <c r="C320" t="n">
        <v>4</v>
      </c>
      <c r="D320">
        <f>SUMIFS(controle!G:G,controle!I:I,Produtos!B320,controle!C:C,"E")</f>
        <v/>
      </c>
      <c r="E320">
        <f>SUMIFS(controle!G:G,controle!I:I,Produtos!B320,controle!C:C,"S")</f>
        <v/>
      </c>
      <c r="F320">
        <f>Tabela1[[#This Row],[estoque inicial]]+Tabela1[[#This Row],[entradas]]-Tabela1[[#This Row],[saidas]]</f>
        <v/>
      </c>
      <c r="G320" t="n">
        <v>0</v>
      </c>
      <c r="H320" t="inlineStr">
        <is>
          <t>Todos</t>
        </is>
      </c>
    </row>
    <row r="321">
      <c r="A321">
        <f>A320+1</f>
        <v/>
      </c>
      <c r="B321" t="inlineStr">
        <is>
          <t>[44] Correia De Transmissão 24579487</t>
        </is>
      </c>
      <c r="C321" t="n">
        <v>1</v>
      </c>
      <c r="D321">
        <f>SUMIFS(controle!G:G,controle!I:I,Produtos!B321,controle!C:C,"E")</f>
        <v/>
      </c>
      <c r="E321">
        <f>SUMIFS(controle!G:G,controle!I:I,Produtos!B321,controle!C:C,"S")</f>
        <v/>
      </c>
      <c r="F321">
        <f>Tabela1[[#This Row],[estoque inicial]]+Tabela1[[#This Row],[entradas]]-Tabela1[[#This Row],[saidas]]</f>
        <v/>
      </c>
      <c r="G321" t="n">
        <v>0</v>
      </c>
      <c r="H321" t="inlineStr">
        <is>
          <t>Todos</t>
        </is>
      </c>
    </row>
    <row r="322">
      <c r="A322">
        <f>A321+1</f>
        <v/>
      </c>
      <c r="B322" t="inlineStr">
        <is>
          <t>[45] Correia POLY-V 6PK1560</t>
        </is>
      </c>
      <c r="C322" t="n">
        <v>0</v>
      </c>
      <c r="D322">
        <f>SUMIFS(controle!G:G,controle!I:I,Produtos!B322,controle!C:C,"E")</f>
        <v/>
      </c>
      <c r="E322">
        <f>SUMIFS(controle!G:G,controle!I:I,Produtos!B322,controle!C:C,"S")</f>
        <v/>
      </c>
      <c r="F322">
        <f>Tabela1[[#This Row],[estoque inicial]]+Tabela1[[#This Row],[entradas]]-Tabela1[[#This Row],[saidas]]</f>
        <v/>
      </c>
      <c r="G322" t="n">
        <v>0</v>
      </c>
      <c r="H322" t="inlineStr">
        <is>
          <t>Todos</t>
        </is>
      </c>
    </row>
    <row r="323">
      <c r="A323">
        <f>A322+1</f>
        <v/>
      </c>
      <c r="B323" t="inlineStr">
        <is>
          <t>[46] Correia MV 5PK 1770 IMP</t>
        </is>
      </c>
      <c r="C323" t="n">
        <v>1</v>
      </c>
      <c r="D323">
        <f>SUMIFS(controle!G:G,controle!I:I,Produtos!B323,controle!C:C,"E")</f>
        <v/>
      </c>
      <c r="E323">
        <f>SUMIFS(controle!G:G,controle!I:I,Produtos!B323,controle!C:C,"S")</f>
        <v/>
      </c>
      <c r="F323">
        <f>Tabela1[[#This Row],[estoque inicial]]+Tabela1[[#This Row],[entradas]]-Tabela1[[#This Row],[saidas]]</f>
        <v/>
      </c>
      <c r="G323" t="n">
        <v>0</v>
      </c>
      <c r="H323" t="inlineStr">
        <is>
          <t>Todos</t>
        </is>
      </c>
    </row>
    <row r="324">
      <c r="A324">
        <f>A323+1</f>
        <v/>
      </c>
      <c r="B324" t="inlineStr">
        <is>
          <t>[47] Correia Mult V Correia Acanalada 6PK 1200 ELAST</t>
        </is>
      </c>
      <c r="C324" t="n">
        <v>5</v>
      </c>
      <c r="D324">
        <f>SUMIFS(controle!G:G,controle!I:I,Produtos!B324,controle!C:C,"E")</f>
        <v/>
      </c>
      <c r="E324">
        <f>SUMIFS(controle!G:G,controle!I:I,Produtos!B324,controle!C:C,"S")</f>
        <v/>
      </c>
      <c r="F324">
        <f>Tabela1[[#This Row],[estoque inicial]]+Tabela1[[#This Row],[entradas]]-Tabela1[[#This Row],[saidas]]</f>
        <v/>
      </c>
      <c r="G324" t="n">
        <v>0</v>
      </c>
      <c r="H324" t="inlineStr">
        <is>
          <t>Todos</t>
        </is>
      </c>
    </row>
    <row r="325">
      <c r="A325">
        <f>A324+1</f>
        <v/>
      </c>
      <c r="B325" t="inlineStr">
        <is>
          <t>[48] kit Correia  5PK1051 Dayco</t>
        </is>
      </c>
      <c r="C325" t="n">
        <v>2</v>
      </c>
      <c r="D325">
        <f>SUMIFS(controle!G:G,controle!I:I,Produtos!B325,controle!C:C,"E")</f>
        <v/>
      </c>
      <c r="E325">
        <f>SUMIFS(controle!G:G,controle!I:I,Produtos!B325,controle!C:C,"S")</f>
        <v/>
      </c>
      <c r="F325">
        <f>Tabela1[[#This Row],[estoque inicial]]+Tabela1[[#This Row],[entradas]]-Tabela1[[#This Row],[saidas]]</f>
        <v/>
      </c>
      <c r="G325" t="n">
        <v>0</v>
      </c>
      <c r="H325" t="inlineStr">
        <is>
          <t>Todos</t>
        </is>
      </c>
    </row>
    <row r="326">
      <c r="A326">
        <f>A325+1</f>
        <v/>
      </c>
      <c r="B326" t="inlineStr">
        <is>
          <t>[49] Correia DE Transmissão GM 24579488</t>
        </is>
      </c>
      <c r="C326" t="n">
        <v>1</v>
      </c>
      <c r="D326">
        <f>SUMIFS(controle!G:G,controle!I:I,Produtos!B326,controle!C:C,"E")</f>
        <v/>
      </c>
      <c r="E326">
        <f>SUMIFS(controle!G:G,controle!I:I,Produtos!B326,controle!C:C,"S")</f>
        <v/>
      </c>
      <c r="F326">
        <f>Tabela1[[#This Row],[estoque inicial]]+Tabela1[[#This Row],[entradas]]-Tabela1[[#This Row],[saidas]]</f>
        <v/>
      </c>
      <c r="G326" t="n">
        <v>0</v>
      </c>
      <c r="H326" t="inlineStr">
        <is>
          <t>Todos</t>
        </is>
      </c>
    </row>
    <row r="327">
      <c r="A327">
        <f>A326+1</f>
        <v/>
      </c>
      <c r="B327" t="inlineStr">
        <is>
          <t>[50] Carcaça 03212028CN</t>
        </is>
      </c>
      <c r="C327" t="n">
        <v>2</v>
      </c>
      <c r="D327">
        <f>SUMIFS(controle!G:G,controle!I:I,Produtos!B327,controle!C:C,"E")</f>
        <v/>
      </c>
      <c r="E327">
        <f>SUMIFS(controle!G:G,controle!I:I,Produtos!B327,controle!C:C,"S")</f>
        <v/>
      </c>
      <c r="F327">
        <f>Tabela1[[#This Row],[estoque inicial]]+Tabela1[[#This Row],[entradas]]-Tabela1[[#This Row],[saidas]]</f>
        <v/>
      </c>
      <c r="G327" t="n">
        <v>0</v>
      </c>
      <c r="H327" t="inlineStr">
        <is>
          <t>Todos</t>
        </is>
      </c>
    </row>
    <row r="328">
      <c r="A328">
        <f>A327+1</f>
        <v/>
      </c>
      <c r="B328" t="inlineStr">
        <is>
          <t>[51] Separador 030103464A</t>
        </is>
      </c>
      <c r="C328" t="n">
        <v>2</v>
      </c>
      <c r="D328">
        <f>SUMIFS(controle!G:G,controle!I:I,Produtos!B328,controle!C:C,"E")</f>
        <v/>
      </c>
      <c r="E328">
        <f>SUMIFS(controle!G:G,controle!I:I,Produtos!B328,controle!C:C,"S")</f>
        <v/>
      </c>
      <c r="F328">
        <f>Tabela1[[#This Row],[estoque inicial]]+Tabela1[[#This Row],[entradas]]-Tabela1[[#This Row],[saidas]]</f>
        <v/>
      </c>
      <c r="G328" t="n">
        <v>0</v>
      </c>
      <c r="H328" t="inlineStr">
        <is>
          <t>Todos</t>
        </is>
      </c>
    </row>
    <row r="329">
      <c r="A329">
        <f>A328+1</f>
        <v/>
      </c>
      <c r="B329" t="inlineStr">
        <is>
          <t>[52] Bomba D´Água URBA - FIAT/GM UB0162</t>
        </is>
      </c>
      <c r="C329" t="n">
        <v>0</v>
      </c>
      <c r="D329">
        <f>SUMIFS(controle!G:G,controle!I:I,Produtos!B329,controle!C:C,"E")</f>
        <v/>
      </c>
      <c r="E329">
        <f>SUMIFS(controle!G:G,controle!I:I,Produtos!B329,controle!C:C,"S")</f>
        <v/>
      </c>
      <c r="F329">
        <f>Tabela1[[#This Row],[estoque inicial]]+Tabela1[[#This Row],[entradas]]-Tabela1[[#This Row],[saidas]]</f>
        <v/>
      </c>
      <c r="G329" t="n">
        <v>0</v>
      </c>
      <c r="H329" t="inlineStr">
        <is>
          <t>Todos</t>
        </is>
      </c>
    </row>
    <row r="330">
      <c r="A330">
        <f>A329+1</f>
        <v/>
      </c>
      <c r="B330" t="inlineStr">
        <is>
          <t>[53] Bomba D´Água URBA - VW UB0630</t>
        </is>
      </c>
      <c r="C330" t="n">
        <v>2</v>
      </c>
      <c r="D330">
        <f>SUMIFS(controle!G:G,controle!I:I,Produtos!B330,controle!C:C,"E")</f>
        <v/>
      </c>
      <c r="E330">
        <f>SUMIFS(controle!G:G,controle!I:I,Produtos!B330,controle!C:C,"S")</f>
        <v/>
      </c>
      <c r="F330">
        <f>Tabela1[[#This Row],[estoque inicial]]+Tabela1[[#This Row],[entradas]]-Tabela1[[#This Row],[saidas]]</f>
        <v/>
      </c>
      <c r="G330" t="n">
        <v>0</v>
      </c>
      <c r="H330" t="inlineStr">
        <is>
          <t>Todos</t>
        </is>
      </c>
    </row>
    <row r="331">
      <c r="A331">
        <f>A330+1</f>
        <v/>
      </c>
      <c r="B331" t="inlineStr">
        <is>
          <t>[54] Bronzina de Biela SBB-271-J-0,25 SPA</t>
        </is>
      </c>
      <c r="C331" t="n">
        <v>1</v>
      </c>
      <c r="D331">
        <f>SUMIFS(controle!G:G,controle!I:I,Produtos!B331,controle!C:C,"E")</f>
        <v/>
      </c>
      <c r="E331">
        <f>SUMIFS(controle!G:G,controle!I:I,Produtos!B331,controle!C:C,"S")</f>
        <v/>
      </c>
      <c r="F331">
        <f>Tabela1[[#This Row],[estoque inicial]]+Tabela1[[#This Row],[entradas]]-Tabela1[[#This Row],[saidas]]</f>
        <v/>
      </c>
      <c r="G331" t="n">
        <v>0</v>
      </c>
      <c r="H331" t="inlineStr">
        <is>
          <t>Todos</t>
        </is>
      </c>
    </row>
    <row r="332">
      <c r="A332">
        <f>A331+1</f>
        <v/>
      </c>
      <c r="B332" t="inlineStr">
        <is>
          <t>[55] Bronzina de Mancal SBC-880-J-0,25</t>
        </is>
      </c>
      <c r="C332" t="n">
        <v>1</v>
      </c>
      <c r="D332">
        <f>SUMIFS(controle!G:G,controle!I:I,Produtos!B332,controle!C:C,"E")</f>
        <v/>
      </c>
      <c r="E332">
        <f>SUMIFS(controle!G:G,controle!I:I,Produtos!B332,controle!C:C,"S")</f>
        <v/>
      </c>
      <c r="F332">
        <f>Tabela1[[#This Row],[estoque inicial]]+Tabela1[[#This Row],[entradas]]-Tabela1[[#This Row],[saidas]]</f>
        <v/>
      </c>
      <c r="G332" t="n">
        <v>0</v>
      </c>
      <c r="H332" t="inlineStr">
        <is>
          <t>Todos</t>
        </is>
      </c>
    </row>
    <row r="333">
      <c r="A333">
        <f>A332+1</f>
        <v/>
      </c>
      <c r="B333" t="inlineStr">
        <is>
          <t>[56] Filtro de Cabine Wega AKX 1965/C</t>
        </is>
      </c>
      <c r="C333" t="n">
        <v>4</v>
      </c>
      <c r="D333">
        <f>SUMIFS(controle!G:G,controle!I:I,Produtos!B333,controle!C:C,"E")</f>
        <v/>
      </c>
      <c r="E333">
        <f>SUMIFS(controle!G:G,controle!I:I,Produtos!B333,controle!C:C,"S")</f>
        <v/>
      </c>
      <c r="F333">
        <f>Tabela1[[#This Row],[estoque inicial]]+Tabela1[[#This Row],[entradas]]-Tabela1[[#This Row],[saidas]]</f>
        <v/>
      </c>
      <c r="G333" t="n">
        <v>0</v>
      </c>
      <c r="H333" t="inlineStr">
        <is>
          <t>Todos</t>
        </is>
      </c>
    </row>
    <row r="334">
      <c r="A334">
        <f>A333+1</f>
        <v/>
      </c>
      <c r="B334" t="inlineStr">
        <is>
          <t>[57] Filtro de Cabine Wega AKX2161</t>
        </is>
      </c>
      <c r="C334" t="n">
        <v>6</v>
      </c>
      <c r="D334">
        <f>SUMIFS(controle!G:G,controle!I:I,Produtos!B334,controle!C:C,"E")</f>
        <v/>
      </c>
      <c r="E334">
        <f>SUMIFS(controle!G:G,controle!I:I,Produtos!B334,controle!C:C,"S")</f>
        <v/>
      </c>
      <c r="F334">
        <f>Tabela1[[#This Row],[estoque inicial]]+Tabela1[[#This Row],[entradas]]-Tabela1[[#This Row],[saidas]]</f>
        <v/>
      </c>
      <c r="G334" t="n">
        <v>0</v>
      </c>
      <c r="H334" t="inlineStr">
        <is>
          <t>Todos</t>
        </is>
      </c>
    </row>
    <row r="335">
      <c r="A335">
        <f>A334+1</f>
        <v/>
      </c>
      <c r="B335" t="inlineStr">
        <is>
          <t>[58] Filtro de Cabine Wega AKX1937</t>
        </is>
      </c>
      <c r="C335" t="n">
        <v>0</v>
      </c>
      <c r="D335">
        <f>SUMIFS(controle!G:G,controle!I:I,Produtos!B335,controle!C:C,"E")</f>
        <v/>
      </c>
      <c r="E335">
        <f>SUMIFS(controle!G:G,controle!I:I,Produtos!B335,controle!C:C,"S")</f>
        <v/>
      </c>
      <c r="F335">
        <f>Tabela1[[#This Row],[estoque inicial]]+Tabela1[[#This Row],[entradas]]-Tabela1[[#This Row],[saidas]]</f>
        <v/>
      </c>
      <c r="G335" t="n">
        <v>0</v>
      </c>
      <c r="H335" t="inlineStr">
        <is>
          <t>Todos</t>
        </is>
      </c>
    </row>
    <row r="336">
      <c r="A336">
        <f>A335+1</f>
        <v/>
      </c>
      <c r="B336" t="inlineStr">
        <is>
          <t>[59] Filtro de Cabine Wega AKX1939</t>
        </is>
      </c>
      <c r="C336" t="n">
        <v>6</v>
      </c>
      <c r="D336">
        <f>SUMIFS(controle!G:G,controle!I:I,Produtos!B336,controle!C:C,"E")</f>
        <v/>
      </c>
      <c r="E336">
        <f>SUMIFS(controle!G:G,controle!I:I,Produtos!B336,controle!C:C,"S")</f>
        <v/>
      </c>
      <c r="F336">
        <f>Tabela1[[#This Row],[estoque inicial]]+Tabela1[[#This Row],[entradas]]-Tabela1[[#This Row],[saidas]]</f>
        <v/>
      </c>
      <c r="G336" t="n">
        <v>0</v>
      </c>
      <c r="H336" t="inlineStr">
        <is>
          <t>Todos</t>
        </is>
      </c>
    </row>
    <row r="337">
      <c r="A337">
        <f>A336+1</f>
        <v/>
      </c>
      <c r="B337" t="inlineStr">
        <is>
          <t>[60] Filtro de Cabine Wega AKX 35323</t>
        </is>
      </c>
      <c r="C337" t="n">
        <v>5</v>
      </c>
      <c r="D337">
        <f>SUMIFS(controle!G:G,controle!I:I,Produtos!B337,controle!C:C,"E")</f>
        <v/>
      </c>
      <c r="E337">
        <f>SUMIFS(controle!G:G,controle!I:I,Produtos!B337,controle!C:C,"S")</f>
        <v/>
      </c>
      <c r="F337">
        <f>Tabela1[[#This Row],[estoque inicial]]+Tabela1[[#This Row],[entradas]]-Tabela1[[#This Row],[saidas]]</f>
        <v/>
      </c>
      <c r="G337" t="n">
        <v>0</v>
      </c>
      <c r="H337" t="inlineStr">
        <is>
          <t>Todos</t>
        </is>
      </c>
    </row>
    <row r="338">
      <c r="A338">
        <f>A337+1</f>
        <v/>
      </c>
      <c r="B338" t="inlineStr">
        <is>
          <t>[61] Filtro de Cabine Wega AKX35321</t>
        </is>
      </c>
      <c r="C338" t="n">
        <v>5</v>
      </c>
      <c r="D338">
        <f>SUMIFS(controle!G:G,controle!I:I,Produtos!B338,controle!C:C,"E")</f>
        <v/>
      </c>
      <c r="E338">
        <f>SUMIFS(controle!G:G,controle!I:I,Produtos!B338,controle!C:C,"S")</f>
        <v/>
      </c>
      <c r="F338">
        <f>Tabela1[[#This Row],[estoque inicial]]+Tabela1[[#This Row],[entradas]]-Tabela1[[#This Row],[saidas]]</f>
        <v/>
      </c>
      <c r="G338" t="n">
        <v>0</v>
      </c>
      <c r="H338" t="inlineStr">
        <is>
          <t>Todos</t>
        </is>
      </c>
    </row>
    <row r="339">
      <c r="A339">
        <f>A338+1</f>
        <v/>
      </c>
      <c r="B339" t="inlineStr">
        <is>
          <t>[62] Filtro de Cabine Wega AKX1375</t>
        </is>
      </c>
      <c r="C339" t="n">
        <v>3</v>
      </c>
      <c r="D339">
        <f>SUMIFS(controle!G:G,controle!I:I,Produtos!B339,controle!C:C,"E")</f>
        <v/>
      </c>
      <c r="E339">
        <f>SUMIFS(controle!G:G,controle!I:I,Produtos!B339,controle!C:C,"S")</f>
        <v/>
      </c>
      <c r="F339">
        <f>Tabela1[[#This Row],[estoque inicial]]+Tabela1[[#This Row],[entradas]]-Tabela1[[#This Row],[saidas]]</f>
        <v/>
      </c>
      <c r="G339" t="n">
        <v>0</v>
      </c>
      <c r="H339" t="inlineStr">
        <is>
          <t>Todos</t>
        </is>
      </c>
    </row>
    <row r="340">
      <c r="A340">
        <f>A339+1</f>
        <v/>
      </c>
      <c r="B340" t="inlineStr">
        <is>
          <t>[63] Filtro de Cabine Wega AKX 2108/C</t>
        </is>
      </c>
      <c r="C340" t="n">
        <v>1</v>
      </c>
      <c r="D340">
        <f>SUMIFS(controle!G:G,controle!I:I,Produtos!B340,controle!C:C,"E")</f>
        <v/>
      </c>
      <c r="E340">
        <f>SUMIFS(controle!G:G,controle!I:I,Produtos!B340,controle!C:C,"S")</f>
        <v/>
      </c>
      <c r="F340">
        <f>Tabela1[[#This Row],[estoque inicial]]+Tabela1[[#This Row],[entradas]]-Tabela1[[#This Row],[saidas]]</f>
        <v/>
      </c>
      <c r="G340" t="n">
        <v>0</v>
      </c>
      <c r="H340" t="inlineStr">
        <is>
          <t>Todos</t>
        </is>
      </c>
    </row>
    <row r="341">
      <c r="A341">
        <f>A340+1</f>
        <v/>
      </c>
      <c r="B341" t="inlineStr">
        <is>
          <t>[64] Filtro de Cabine Wega AKX35293</t>
        </is>
      </c>
      <c r="C341" t="n">
        <v>3</v>
      </c>
      <c r="D341">
        <f>SUMIFS(controle!G:G,controle!I:I,Produtos!B341,controle!C:C,"E")</f>
        <v/>
      </c>
      <c r="E341">
        <f>SUMIFS(controle!G:G,controle!I:I,Produtos!B341,controle!C:C,"S")</f>
        <v/>
      </c>
      <c r="F341">
        <f>Tabela1[[#This Row],[estoque inicial]]+Tabela1[[#This Row],[entradas]]-Tabela1[[#This Row],[saidas]]</f>
        <v/>
      </c>
      <c r="G341" t="n">
        <v>0</v>
      </c>
      <c r="H341" t="inlineStr">
        <is>
          <t>Todos</t>
        </is>
      </c>
    </row>
    <row r="342">
      <c r="A342">
        <f>A341+1</f>
        <v/>
      </c>
      <c r="B342" t="inlineStr">
        <is>
          <t>[65] Filtro de Cabine Wega AKX35723</t>
        </is>
      </c>
      <c r="C342" t="n">
        <v>4</v>
      </c>
      <c r="D342">
        <f>SUMIFS(controle!G:G,controle!I:I,Produtos!B342,controle!C:C,"E")</f>
        <v/>
      </c>
      <c r="E342">
        <f>SUMIFS(controle!G:G,controle!I:I,Produtos!B342,controle!C:C,"S")</f>
        <v/>
      </c>
      <c r="F342">
        <f>Tabela1[[#This Row],[estoque inicial]]+Tabela1[[#This Row],[entradas]]-Tabela1[[#This Row],[saidas]]</f>
        <v/>
      </c>
      <c r="G342" t="n">
        <v>0</v>
      </c>
      <c r="H342" t="inlineStr">
        <is>
          <t>Todos</t>
        </is>
      </c>
    </row>
    <row r="343">
      <c r="A343">
        <f>A342+1</f>
        <v/>
      </c>
      <c r="B343" t="inlineStr">
        <is>
          <t>[66] Filtro de Cabine Wega AKX3536</t>
        </is>
      </c>
      <c r="C343" t="n">
        <v>2</v>
      </c>
      <c r="D343">
        <f>SUMIFS(controle!G:G,controle!I:I,Produtos!B343,controle!C:C,"E")</f>
        <v/>
      </c>
      <c r="E343">
        <f>SUMIFS(controle!G:G,controle!I:I,Produtos!B343,controle!C:C,"S")</f>
        <v/>
      </c>
      <c r="F343">
        <f>Tabela1[[#This Row],[estoque inicial]]+Tabela1[[#This Row],[entradas]]-Tabela1[[#This Row],[saidas]]</f>
        <v/>
      </c>
      <c r="G343" t="n">
        <v>0</v>
      </c>
      <c r="H343" t="inlineStr">
        <is>
          <t>Todos</t>
        </is>
      </c>
    </row>
    <row r="344">
      <c r="A344">
        <f>A343+1</f>
        <v/>
      </c>
      <c r="B344" t="inlineStr">
        <is>
          <t>[67] Filtro de Cabine Wega AKX3562</t>
        </is>
      </c>
      <c r="C344" t="n">
        <v>2</v>
      </c>
      <c r="D344">
        <f>SUMIFS(controle!G:G,controle!I:I,Produtos!B344,controle!C:C,"E")</f>
        <v/>
      </c>
      <c r="E344">
        <f>SUMIFS(controle!G:G,controle!I:I,Produtos!B344,controle!C:C,"S")</f>
        <v/>
      </c>
      <c r="F344">
        <f>Tabela1[[#This Row],[estoque inicial]]+Tabela1[[#This Row],[entradas]]-Tabela1[[#This Row],[saidas]]</f>
        <v/>
      </c>
      <c r="G344" t="n">
        <v>0</v>
      </c>
      <c r="H344" t="inlineStr">
        <is>
          <t>Todos</t>
        </is>
      </c>
    </row>
    <row r="345">
      <c r="A345">
        <f>A344+1</f>
        <v/>
      </c>
      <c r="B345" t="inlineStr">
        <is>
          <t>[68] Filtro de Cabine Wega AKX35159</t>
        </is>
      </c>
      <c r="C345" t="n">
        <v>1</v>
      </c>
      <c r="D345">
        <f>SUMIFS(controle!G:G,controle!I:I,Produtos!B345,controle!C:C,"E")</f>
        <v/>
      </c>
      <c r="E345">
        <f>SUMIFS(controle!G:G,controle!I:I,Produtos!B345,controle!C:C,"S")</f>
        <v/>
      </c>
      <c r="F345">
        <f>Tabela1[[#This Row],[estoque inicial]]+Tabela1[[#This Row],[entradas]]-Tabela1[[#This Row],[saidas]]</f>
        <v/>
      </c>
      <c r="G345" t="n">
        <v>0</v>
      </c>
      <c r="H345" t="inlineStr">
        <is>
          <t>Todos</t>
        </is>
      </c>
    </row>
    <row r="346">
      <c r="A346">
        <f>A345+1</f>
        <v/>
      </c>
      <c r="B346" t="inlineStr">
        <is>
          <t>[69] Filtro de Cabine Wega AKX35280</t>
        </is>
      </c>
      <c r="C346" t="n">
        <v>4</v>
      </c>
      <c r="D346">
        <f>SUMIFS(controle!G:G,controle!I:I,Produtos!B346,controle!C:C,"E")</f>
        <v/>
      </c>
      <c r="E346">
        <f>SUMIFS(controle!G:G,controle!I:I,Produtos!B346,controle!C:C,"S")</f>
        <v/>
      </c>
      <c r="F346">
        <f>Tabela1[[#This Row],[estoque inicial]]+Tabela1[[#This Row],[entradas]]-Tabela1[[#This Row],[saidas]]</f>
        <v/>
      </c>
      <c r="G346" t="n">
        <v>0</v>
      </c>
      <c r="H346" t="inlineStr">
        <is>
          <t>Todos</t>
        </is>
      </c>
    </row>
    <row r="347">
      <c r="A347">
        <f>A346+1</f>
        <v/>
      </c>
      <c r="B347" t="inlineStr">
        <is>
          <t>[70] Filtro de Cabine Wega AKX35281/C</t>
        </is>
      </c>
      <c r="C347" t="n">
        <v>2</v>
      </c>
      <c r="D347">
        <f>SUMIFS(controle!G:G,controle!I:I,Produtos!B347,controle!C:C,"E")</f>
        <v/>
      </c>
      <c r="E347">
        <f>SUMIFS(controle!G:G,controle!I:I,Produtos!B347,controle!C:C,"S")</f>
        <v/>
      </c>
      <c r="F347">
        <f>Tabela1[[#This Row],[estoque inicial]]+Tabela1[[#This Row],[entradas]]-Tabela1[[#This Row],[saidas]]</f>
        <v/>
      </c>
      <c r="G347" t="n">
        <v>0</v>
      </c>
      <c r="H347" t="inlineStr">
        <is>
          <t>Todos</t>
        </is>
      </c>
    </row>
    <row r="348">
      <c r="A348">
        <f>A347+1</f>
        <v/>
      </c>
      <c r="B348" t="inlineStr">
        <is>
          <t>[71] Filtro de Cabine Tecfil ACP312</t>
        </is>
      </c>
      <c r="C348" t="n">
        <v>1</v>
      </c>
      <c r="D348">
        <f>SUMIFS(controle!G:G,controle!I:I,Produtos!B348,controle!C:C,"E")</f>
        <v/>
      </c>
      <c r="E348">
        <f>SUMIFS(controle!G:G,controle!I:I,Produtos!B348,controle!C:C,"S")</f>
        <v/>
      </c>
      <c r="F348">
        <f>Tabela1[[#This Row],[estoque inicial]]+Tabela1[[#This Row],[entradas]]-Tabela1[[#This Row],[saidas]]</f>
        <v/>
      </c>
      <c r="G348" t="n">
        <v>0</v>
      </c>
      <c r="H348" t="inlineStr">
        <is>
          <t>Todos</t>
        </is>
      </c>
    </row>
    <row r="349">
      <c r="A349">
        <f>A348+1</f>
        <v/>
      </c>
      <c r="B349" t="inlineStr">
        <is>
          <t>[72] Filtro de Cabine Wega AKX35163</t>
        </is>
      </c>
      <c r="C349" t="n">
        <v>3</v>
      </c>
      <c r="D349">
        <f>SUMIFS(controle!G:G,controle!I:I,Produtos!B349,controle!C:C,"E")</f>
        <v/>
      </c>
      <c r="E349">
        <f>SUMIFS(controle!G:G,controle!I:I,Produtos!B349,controle!C:C,"S")</f>
        <v/>
      </c>
      <c r="F349">
        <f>Tabela1[[#This Row],[estoque inicial]]+Tabela1[[#This Row],[entradas]]-Tabela1[[#This Row],[saidas]]</f>
        <v/>
      </c>
      <c r="G349" t="n">
        <v>0</v>
      </c>
      <c r="H349" t="inlineStr">
        <is>
          <t>Todos</t>
        </is>
      </c>
    </row>
    <row r="350">
      <c r="A350">
        <f>A349+1</f>
        <v/>
      </c>
      <c r="B350" t="inlineStr">
        <is>
          <t>[73] Filtro de Cabine Wega AKX35634</t>
        </is>
      </c>
      <c r="C350" t="n">
        <v>1</v>
      </c>
      <c r="D350">
        <f>SUMIFS(controle!G:G,controle!I:I,Produtos!B350,controle!C:C,"E")</f>
        <v/>
      </c>
      <c r="E350">
        <f>SUMIFS(controle!G:G,controle!I:I,Produtos!B350,controle!C:C,"S")</f>
        <v/>
      </c>
      <c r="F350">
        <f>Tabela1[[#This Row],[estoque inicial]]+Tabela1[[#This Row],[entradas]]-Tabela1[[#This Row],[saidas]]</f>
        <v/>
      </c>
      <c r="G350" t="n">
        <v>0</v>
      </c>
      <c r="H350" t="inlineStr">
        <is>
          <t>Todos</t>
        </is>
      </c>
    </row>
    <row r="351">
      <c r="A351">
        <f>A350+1</f>
        <v/>
      </c>
      <c r="B351" t="inlineStr">
        <is>
          <t>[74] Filtro de Cabine Wega AKX1113/C</t>
        </is>
      </c>
      <c r="C351" t="n">
        <v>1</v>
      </c>
      <c r="D351">
        <f>SUMIFS(controle!G:G,controle!I:I,Produtos!B351,controle!C:C,"E")</f>
        <v/>
      </c>
      <c r="E351">
        <f>SUMIFS(controle!G:G,controle!I:I,Produtos!B351,controle!C:C,"S")</f>
        <v/>
      </c>
      <c r="F351">
        <f>Tabela1[[#This Row],[estoque inicial]]+Tabela1[[#This Row],[entradas]]-Tabela1[[#This Row],[saidas]]</f>
        <v/>
      </c>
      <c r="G351" t="n">
        <v>0</v>
      </c>
      <c r="H351" t="inlineStr">
        <is>
          <t>Todos</t>
        </is>
      </c>
    </row>
    <row r="352">
      <c r="A352">
        <f>A351+1</f>
        <v/>
      </c>
      <c r="B352" t="inlineStr">
        <is>
          <t>[75] Filtro de Cabine Wega AKX1129F</t>
        </is>
      </c>
      <c r="C352" t="n">
        <v>1</v>
      </c>
      <c r="D352">
        <f>SUMIFS(controle!G:G,controle!I:I,Produtos!B352,controle!C:C,"E")</f>
        <v/>
      </c>
      <c r="E352">
        <f>SUMIFS(controle!G:G,controle!I:I,Produtos!B352,controle!C:C,"S")</f>
        <v/>
      </c>
      <c r="F352">
        <f>Tabela1[[#This Row],[estoque inicial]]+Tabela1[[#This Row],[entradas]]-Tabela1[[#This Row],[saidas]]</f>
        <v/>
      </c>
      <c r="G352" t="n">
        <v>0</v>
      </c>
      <c r="H352" t="inlineStr">
        <is>
          <t>Todos</t>
        </is>
      </c>
    </row>
    <row r="353">
      <c r="A353">
        <f>A352+1</f>
        <v/>
      </c>
      <c r="B353" t="inlineStr">
        <is>
          <t>[76] Filtro de Cabine Wega AKX1100/C</t>
        </is>
      </c>
      <c r="C353" t="n">
        <v>1</v>
      </c>
      <c r="D353">
        <f>SUMIFS(controle!G:G,controle!I:I,Produtos!B353,controle!C:C,"E")</f>
        <v/>
      </c>
      <c r="E353">
        <f>SUMIFS(controle!G:G,controle!I:I,Produtos!B353,controle!C:C,"S")</f>
        <v/>
      </c>
      <c r="F353">
        <f>Tabela1[[#This Row],[estoque inicial]]+Tabela1[[#This Row],[entradas]]-Tabela1[[#This Row],[saidas]]</f>
        <v/>
      </c>
      <c r="G353" t="n">
        <v>0</v>
      </c>
      <c r="H353" t="inlineStr">
        <is>
          <t>Todos</t>
        </is>
      </c>
    </row>
    <row r="354">
      <c r="A354">
        <f>A353+1</f>
        <v/>
      </c>
      <c r="B354" t="inlineStr">
        <is>
          <t>[77] Filtro de Cabine Wega AKX2007</t>
        </is>
      </c>
      <c r="C354" t="n">
        <v>1</v>
      </c>
      <c r="D354">
        <f>SUMIFS(controle!G:G,controle!I:I,Produtos!B354,controle!C:C,"E")</f>
        <v/>
      </c>
      <c r="E354">
        <f>SUMIFS(controle!G:G,controle!I:I,Produtos!B354,controle!C:C,"S")</f>
        <v/>
      </c>
      <c r="F354">
        <f>Tabela1[[#This Row],[estoque inicial]]+Tabela1[[#This Row],[entradas]]-Tabela1[[#This Row],[saidas]]</f>
        <v/>
      </c>
      <c r="G354" t="n">
        <v>0</v>
      </c>
      <c r="H354" t="inlineStr">
        <is>
          <t>Todos</t>
        </is>
      </c>
    </row>
    <row r="355">
      <c r="A355">
        <f>A354+1</f>
        <v/>
      </c>
      <c r="B355" t="inlineStr">
        <is>
          <t>[78] Filtro de Cabine Wega AKX1963</t>
        </is>
      </c>
      <c r="C355" t="n">
        <v>1</v>
      </c>
      <c r="D355">
        <f>SUMIFS(controle!G:G,controle!I:I,Produtos!B355,controle!C:C,"E")</f>
        <v/>
      </c>
      <c r="E355">
        <f>SUMIFS(controle!G:G,controle!I:I,Produtos!B355,controle!C:C,"S")</f>
        <v/>
      </c>
      <c r="F355">
        <f>Tabela1[[#This Row],[estoque inicial]]+Tabela1[[#This Row],[entradas]]-Tabela1[[#This Row],[saidas]]</f>
        <v/>
      </c>
      <c r="G355" t="n">
        <v>0</v>
      </c>
      <c r="H355" t="inlineStr">
        <is>
          <t>Todos</t>
        </is>
      </c>
    </row>
    <row r="356">
      <c r="A356">
        <f>A355+1</f>
        <v/>
      </c>
      <c r="B356" t="inlineStr">
        <is>
          <t>[79] Filtro de Cabine Wega AKX2005</t>
        </is>
      </c>
      <c r="C356" t="n">
        <v>1</v>
      </c>
      <c r="D356">
        <f>SUMIFS(controle!G:G,controle!I:I,Produtos!B356,controle!C:C,"E")</f>
        <v/>
      </c>
      <c r="E356">
        <f>SUMIFS(controle!G:G,controle!I:I,Produtos!B356,controle!C:C,"S")</f>
        <v/>
      </c>
      <c r="F356">
        <f>Tabela1[[#This Row],[estoque inicial]]+Tabela1[[#This Row],[entradas]]-Tabela1[[#This Row],[saidas]]</f>
        <v/>
      </c>
      <c r="G356" t="n">
        <v>0</v>
      </c>
      <c r="H356" t="inlineStr">
        <is>
          <t>Todos</t>
        </is>
      </c>
    </row>
    <row r="357">
      <c r="A357">
        <f>A356+1</f>
        <v/>
      </c>
      <c r="B357" t="inlineStr">
        <is>
          <t>[80] Filtro de Cabine Wega AKX1974/C</t>
        </is>
      </c>
      <c r="C357" t="n">
        <v>1</v>
      </c>
      <c r="D357">
        <f>SUMIFS(controle!G:G,controle!I:I,Produtos!B357,controle!C:C,"E")</f>
        <v/>
      </c>
      <c r="E357">
        <f>SUMIFS(controle!G:G,controle!I:I,Produtos!B357,controle!C:C,"S")</f>
        <v/>
      </c>
      <c r="F357">
        <f>Tabela1[[#This Row],[estoque inicial]]+Tabela1[[#This Row],[entradas]]-Tabela1[[#This Row],[saidas]]</f>
        <v/>
      </c>
      <c r="G357" t="n">
        <v>0</v>
      </c>
      <c r="H357" t="inlineStr">
        <is>
          <t>Todos</t>
        </is>
      </c>
    </row>
    <row r="358">
      <c r="A358">
        <f>A357+1</f>
        <v/>
      </c>
      <c r="B358" t="inlineStr">
        <is>
          <t>[81] Filtro de Cabine Wega AKX1958</t>
        </is>
      </c>
      <c r="C358" t="n">
        <v>1</v>
      </c>
      <c r="D358">
        <f>SUMIFS(controle!G:G,controle!I:I,Produtos!B358,controle!C:C,"E")</f>
        <v/>
      </c>
      <c r="E358">
        <f>SUMIFS(controle!G:G,controle!I:I,Produtos!B358,controle!C:C,"S")</f>
        <v/>
      </c>
      <c r="F358">
        <f>Tabela1[[#This Row],[estoque inicial]]+Tabela1[[#This Row],[entradas]]-Tabela1[[#This Row],[saidas]]</f>
        <v/>
      </c>
      <c r="G358" t="n">
        <v>0</v>
      </c>
      <c r="H358" t="inlineStr">
        <is>
          <t>Todos</t>
        </is>
      </c>
    </row>
    <row r="359">
      <c r="A359">
        <f>A358+1</f>
        <v/>
      </c>
      <c r="B359" t="inlineStr">
        <is>
          <t>[82] FILTRO DE CABINE WEGA AKX1984</t>
        </is>
      </c>
      <c r="C359" t="n">
        <v>2</v>
      </c>
      <c r="D359">
        <f>SUMIFS(controle!G:G,controle!I:I,Produtos!B359,controle!C:C,"E")</f>
        <v/>
      </c>
      <c r="E359">
        <f>SUMIFS(controle!G:G,controle!I:I,Produtos!B359,controle!C:C,"S")</f>
        <v/>
      </c>
      <c r="F359">
        <f>Tabela1[[#This Row],[estoque inicial]]+Tabela1[[#This Row],[entradas]]-Tabela1[[#This Row],[saidas]]</f>
        <v/>
      </c>
      <c r="G359" t="n">
        <v>0</v>
      </c>
      <c r="H359" t="inlineStr">
        <is>
          <t>Todos</t>
        </is>
      </c>
    </row>
    <row r="360">
      <c r="A360">
        <f>A359+1</f>
        <v/>
      </c>
      <c r="B360" t="inlineStr">
        <is>
          <t>[83] Filtro de Cabine LA301 Mahle</t>
        </is>
      </c>
      <c r="C360" t="n">
        <v>0</v>
      </c>
      <c r="D360">
        <f>SUMIFS(controle!G:G,controle!I:I,Produtos!B360,controle!C:C,"E")</f>
        <v/>
      </c>
      <c r="E360">
        <f>SUMIFS(controle!G:G,controle!I:I,Produtos!B360,controle!C:C,"S")</f>
        <v/>
      </c>
      <c r="F360">
        <f>Tabela1[[#This Row],[estoque inicial]]+Tabela1[[#This Row],[entradas]]-Tabela1[[#This Row],[saidas]]</f>
        <v/>
      </c>
      <c r="G360" t="n">
        <v>0</v>
      </c>
      <c r="H360" t="inlineStr">
        <is>
          <t>Todos</t>
        </is>
      </c>
    </row>
    <row r="361">
      <c r="A361">
        <f>A360+1</f>
        <v/>
      </c>
      <c r="B361" t="inlineStr">
        <is>
          <t>[85] Filtro de Cabine Wega AKX2014</t>
        </is>
      </c>
      <c r="C361" t="n">
        <v>3</v>
      </c>
      <c r="D361">
        <f>SUMIFS(controle!G:G,controle!I:I,Produtos!B361,controle!C:C,"E")</f>
        <v/>
      </c>
      <c r="E361">
        <f>SUMIFS(controle!G:G,controle!I:I,Produtos!B361,controle!C:C,"S")</f>
        <v/>
      </c>
      <c r="F361">
        <f>Tabela1[[#This Row],[estoque inicial]]+Tabela1[[#This Row],[entradas]]-Tabela1[[#This Row],[saidas]]</f>
        <v/>
      </c>
      <c r="G361" t="n">
        <v>0</v>
      </c>
      <c r="H361" t="inlineStr">
        <is>
          <t>Todos</t>
        </is>
      </c>
    </row>
    <row r="362">
      <c r="A362">
        <f>A361+1</f>
        <v/>
      </c>
      <c r="B362" t="inlineStr">
        <is>
          <t>[86] Filtro de Cabine Wega AKX35347F</t>
        </is>
      </c>
      <c r="C362" t="n">
        <v>3</v>
      </c>
      <c r="D362">
        <f>SUMIFS(controle!G:G,controle!I:I,Produtos!B362,controle!C:C,"E")</f>
        <v/>
      </c>
      <c r="E362">
        <f>SUMIFS(controle!G:G,controle!I:I,Produtos!B362,controle!C:C,"S")</f>
        <v/>
      </c>
      <c r="F362">
        <f>Tabela1[[#This Row],[estoque inicial]]+Tabela1[[#This Row],[entradas]]-Tabela1[[#This Row],[saidas]]</f>
        <v/>
      </c>
      <c r="G362" t="n">
        <v>0</v>
      </c>
      <c r="H362" t="inlineStr">
        <is>
          <t>Todos</t>
        </is>
      </c>
    </row>
    <row r="363">
      <c r="A363">
        <f>A362+1</f>
        <v/>
      </c>
      <c r="B363" t="inlineStr">
        <is>
          <t>[87] Filtro de Cabine Wega AKX1959</t>
        </is>
      </c>
      <c r="C363" t="n">
        <v>2</v>
      </c>
      <c r="D363">
        <f>SUMIFS(controle!G:G,controle!I:I,Produtos!B363,controle!C:C,"E")</f>
        <v/>
      </c>
      <c r="E363">
        <f>SUMIFS(controle!G:G,controle!I:I,Produtos!B363,controle!C:C,"S")</f>
        <v/>
      </c>
      <c r="F363">
        <f>Tabela1[[#This Row],[estoque inicial]]+Tabela1[[#This Row],[entradas]]-Tabela1[[#This Row],[saidas]]</f>
        <v/>
      </c>
      <c r="G363" t="n">
        <v>0</v>
      </c>
      <c r="H363" t="inlineStr">
        <is>
          <t>Todos</t>
        </is>
      </c>
    </row>
    <row r="364">
      <c r="A364">
        <f>A363+1</f>
        <v/>
      </c>
      <c r="B364" t="inlineStr">
        <is>
          <t>[88] Filtro de Cabine Wega AKX1446</t>
        </is>
      </c>
      <c r="C364" t="n">
        <v>1</v>
      </c>
      <c r="D364">
        <f>SUMIFS(controle!G:G,controle!I:I,Produtos!B364,controle!C:C,"E")</f>
        <v/>
      </c>
      <c r="E364">
        <f>SUMIFS(controle!G:G,controle!I:I,Produtos!B364,controle!C:C,"S")</f>
        <v/>
      </c>
      <c r="F364">
        <f>Tabela1[[#This Row],[estoque inicial]]+Tabela1[[#This Row],[entradas]]-Tabela1[[#This Row],[saidas]]</f>
        <v/>
      </c>
      <c r="G364" t="n">
        <v>0</v>
      </c>
      <c r="H364" t="inlineStr">
        <is>
          <t>Todos</t>
        </is>
      </c>
    </row>
    <row r="365">
      <c r="A365">
        <f>A364+1</f>
        <v/>
      </c>
      <c r="B365" t="inlineStr">
        <is>
          <t>[89] Filtro de Cabine Wega AKX1399</t>
        </is>
      </c>
      <c r="C365" t="n">
        <v>4</v>
      </c>
      <c r="D365">
        <f>SUMIFS(controle!G:G,controle!I:I,Produtos!B365,controle!C:C,"E")</f>
        <v/>
      </c>
      <c r="E365">
        <f>SUMIFS(controle!G:G,controle!I:I,Produtos!B365,controle!C:C,"S")</f>
        <v/>
      </c>
      <c r="F365">
        <f>Tabela1[[#This Row],[estoque inicial]]+Tabela1[[#This Row],[entradas]]-Tabela1[[#This Row],[saidas]]</f>
        <v/>
      </c>
      <c r="G365" t="n">
        <v>0</v>
      </c>
      <c r="H365" t="inlineStr">
        <is>
          <t>Todos</t>
        </is>
      </c>
    </row>
    <row r="366">
      <c r="A366">
        <f>A365+1</f>
        <v/>
      </c>
      <c r="B366" t="inlineStr">
        <is>
          <t>[90] Filtro de Cabine Wega AKX1397</t>
        </is>
      </c>
      <c r="C366" t="n">
        <v>4</v>
      </c>
      <c r="D366">
        <f>SUMIFS(controle!G:G,controle!I:I,Produtos!B366,controle!C:C,"E")</f>
        <v/>
      </c>
      <c r="E366">
        <f>SUMIFS(controle!G:G,controle!I:I,Produtos!B366,controle!C:C,"S")</f>
        <v/>
      </c>
      <c r="F366">
        <f>Tabela1[[#This Row],[estoque inicial]]+Tabela1[[#This Row],[entradas]]-Tabela1[[#This Row],[saidas]]</f>
        <v/>
      </c>
      <c r="G366" t="n">
        <v>0</v>
      </c>
      <c r="H366" t="inlineStr">
        <is>
          <t>Todos</t>
        </is>
      </c>
    </row>
    <row r="367">
      <c r="A367">
        <f>A366+1</f>
        <v/>
      </c>
      <c r="B367" t="inlineStr">
        <is>
          <t>[91] Filtro de Cabine Wega AKX1215</t>
        </is>
      </c>
      <c r="C367" t="n">
        <v>2</v>
      </c>
      <c r="D367">
        <f>SUMIFS(controle!G:G,controle!I:I,Produtos!B367,controle!C:C,"E")</f>
        <v/>
      </c>
      <c r="E367">
        <f>SUMIFS(controle!G:G,controle!I:I,Produtos!B367,controle!C:C,"S")</f>
        <v/>
      </c>
      <c r="F367">
        <f>Tabela1[[#This Row],[estoque inicial]]+Tabela1[[#This Row],[entradas]]-Tabela1[[#This Row],[saidas]]</f>
        <v/>
      </c>
      <c r="G367" t="n">
        <v>0</v>
      </c>
      <c r="H367" t="inlineStr">
        <is>
          <t>Todos</t>
        </is>
      </c>
    </row>
    <row r="368">
      <c r="A368">
        <f>A367+1</f>
        <v/>
      </c>
      <c r="B368" t="inlineStr">
        <is>
          <t>[92] Filtro de Cabine Wega AKX1956</t>
        </is>
      </c>
      <c r="C368" t="n">
        <v>2</v>
      </c>
      <c r="D368">
        <f>SUMIFS(controle!G:G,controle!I:I,Produtos!B368,controle!C:C,"E")</f>
        <v/>
      </c>
      <c r="E368">
        <f>SUMIFS(controle!G:G,controle!I:I,Produtos!B368,controle!C:C,"S")</f>
        <v/>
      </c>
      <c r="F368">
        <f>Tabela1[[#This Row],[estoque inicial]]+Tabela1[[#This Row],[entradas]]-Tabela1[[#This Row],[saidas]]</f>
        <v/>
      </c>
      <c r="G368" t="n">
        <v>0</v>
      </c>
      <c r="H368" t="inlineStr">
        <is>
          <t>Todos</t>
        </is>
      </c>
    </row>
    <row r="369">
      <c r="A369">
        <f>A368+1</f>
        <v/>
      </c>
      <c r="B369" t="inlineStr">
        <is>
          <t>[93] Filtro de Cabine Wega AKX1995</t>
        </is>
      </c>
      <c r="C369" t="n">
        <v>1</v>
      </c>
      <c r="D369">
        <f>SUMIFS(controle!G:G,controle!I:I,Produtos!B369,controle!C:C,"E")</f>
        <v/>
      </c>
      <c r="E369">
        <f>SUMIFS(controle!G:G,controle!I:I,Produtos!B369,controle!C:C,"S")</f>
        <v/>
      </c>
      <c r="F369">
        <f>Tabela1[[#This Row],[estoque inicial]]+Tabela1[[#This Row],[entradas]]-Tabela1[[#This Row],[saidas]]</f>
        <v/>
      </c>
      <c r="G369" t="n">
        <v>0</v>
      </c>
      <c r="H369" t="inlineStr">
        <is>
          <t>Todos</t>
        </is>
      </c>
    </row>
    <row r="370">
      <c r="A370">
        <f>A369+1</f>
        <v/>
      </c>
      <c r="B370" t="inlineStr">
        <is>
          <t>[94] Filtro de Cabine Wega AKX1993/C</t>
        </is>
      </c>
      <c r="C370" t="n">
        <v>2</v>
      </c>
      <c r="D370">
        <f>SUMIFS(controle!G:G,controle!I:I,Produtos!B370,controle!C:C,"E")</f>
        <v/>
      </c>
      <c r="E370">
        <f>SUMIFS(controle!G:G,controle!I:I,Produtos!B370,controle!C:C,"S")</f>
        <v/>
      </c>
      <c r="F370">
        <f>Tabela1[[#This Row],[estoque inicial]]+Tabela1[[#This Row],[entradas]]-Tabela1[[#This Row],[saidas]]</f>
        <v/>
      </c>
      <c r="G370" t="n">
        <v>0</v>
      </c>
      <c r="H370" t="inlineStr">
        <is>
          <t>Todos</t>
        </is>
      </c>
    </row>
    <row r="371">
      <c r="A371">
        <f>A370+1</f>
        <v/>
      </c>
      <c r="B371" t="inlineStr">
        <is>
          <t>[95] Filtro de Cabine Wega AKX35126</t>
        </is>
      </c>
      <c r="C371" t="n">
        <v>2</v>
      </c>
      <c r="D371">
        <f>SUMIFS(controle!G:G,controle!I:I,Produtos!B371,controle!C:C,"E")</f>
        <v/>
      </c>
      <c r="E371">
        <f>SUMIFS(controle!G:G,controle!I:I,Produtos!B371,controle!C:C,"S")</f>
        <v/>
      </c>
      <c r="F371">
        <f>Tabela1[[#This Row],[estoque inicial]]+Tabela1[[#This Row],[entradas]]-Tabela1[[#This Row],[saidas]]</f>
        <v/>
      </c>
      <c r="G371" t="n">
        <v>0</v>
      </c>
      <c r="H371" t="inlineStr">
        <is>
          <t>Todos</t>
        </is>
      </c>
    </row>
    <row r="372">
      <c r="A372">
        <f>A371+1</f>
        <v/>
      </c>
      <c r="B372" t="inlineStr">
        <is>
          <t>[96] FILTRO DE CABINE AKX1971 WEGA</t>
        </is>
      </c>
      <c r="C372" t="n">
        <v>0</v>
      </c>
      <c r="D372">
        <f>SUMIFS(controle!G:G,controle!I:I,Produtos!B372,controle!C:C,"E")</f>
        <v/>
      </c>
      <c r="E372">
        <f>SUMIFS(controle!G:G,controle!I:I,Produtos!B372,controle!C:C,"S")</f>
        <v/>
      </c>
      <c r="F372">
        <f>Tabela1[[#This Row],[estoque inicial]]+Tabela1[[#This Row],[entradas]]-Tabela1[[#This Row],[saidas]]</f>
        <v/>
      </c>
      <c r="G372" t="n">
        <v>0</v>
      </c>
      <c r="H372" t="inlineStr">
        <is>
          <t>Todos</t>
        </is>
      </c>
    </row>
    <row r="373">
      <c r="A373">
        <f>A372+1</f>
        <v/>
      </c>
      <c r="B373" t="inlineStr">
        <is>
          <t>[97] Filtro de Cabine Wega AKX1701</t>
        </is>
      </c>
      <c r="C373" t="n">
        <v>1</v>
      </c>
      <c r="D373">
        <f>SUMIFS(controle!G:G,controle!I:I,Produtos!B373,controle!C:C,"E")</f>
        <v/>
      </c>
      <c r="E373">
        <f>SUMIFS(controle!G:G,controle!I:I,Produtos!B373,controle!C:C,"S")</f>
        <v/>
      </c>
      <c r="F373">
        <f>Tabela1[[#This Row],[estoque inicial]]+Tabela1[[#This Row],[entradas]]-Tabela1[[#This Row],[saidas]]</f>
        <v/>
      </c>
      <c r="G373" t="n">
        <v>0</v>
      </c>
      <c r="H373" t="inlineStr">
        <is>
          <t>Todos</t>
        </is>
      </c>
    </row>
    <row r="374">
      <c r="A374">
        <f>A373+1</f>
        <v/>
      </c>
      <c r="B374" t="inlineStr">
        <is>
          <t>[98] Filtro de Cabine Wega AKX35175F</t>
        </is>
      </c>
      <c r="C374" t="n">
        <v>4</v>
      </c>
      <c r="D374">
        <f>SUMIFS(controle!G:G,controle!I:I,Produtos!B374,controle!C:C,"E")</f>
        <v/>
      </c>
      <c r="E374">
        <f>SUMIFS(controle!G:G,controle!I:I,Produtos!B374,controle!C:C,"S")</f>
        <v/>
      </c>
      <c r="F374">
        <f>Tabela1[[#This Row],[estoque inicial]]+Tabela1[[#This Row],[entradas]]-Tabela1[[#This Row],[saidas]]</f>
        <v/>
      </c>
      <c r="G374" t="n">
        <v>0</v>
      </c>
      <c r="H374" t="inlineStr">
        <is>
          <t>Todos</t>
        </is>
      </c>
    </row>
    <row r="375">
      <c r="A375">
        <f>A374+1</f>
        <v/>
      </c>
      <c r="B375" t="inlineStr">
        <is>
          <t>[99] Filtro de Cabine Mahle LA1099/S</t>
        </is>
      </c>
      <c r="C375" t="n">
        <v>2</v>
      </c>
      <c r="D375">
        <f>SUMIFS(controle!G:G,controle!I:I,Produtos!B375,controle!C:C,"E")</f>
        <v/>
      </c>
      <c r="E375">
        <f>SUMIFS(controle!G:G,controle!I:I,Produtos!B375,controle!C:C,"S")</f>
        <v/>
      </c>
      <c r="F375">
        <f>Tabela1[[#This Row],[estoque inicial]]+Tabela1[[#This Row],[entradas]]-Tabela1[[#This Row],[saidas]]</f>
        <v/>
      </c>
      <c r="G375" t="n">
        <v>0</v>
      </c>
      <c r="H375" t="inlineStr">
        <is>
          <t>Todos</t>
        </is>
      </c>
    </row>
    <row r="376">
      <c r="A376">
        <f>A375+1</f>
        <v/>
      </c>
      <c r="B376" t="inlineStr">
        <is>
          <t>68112202AA</t>
        </is>
      </c>
      <c r="C376" t="n">
        <v>1</v>
      </c>
      <c r="D376">
        <f>SUMIFS(controle!G:G,controle!I:I,Produtos!B376,controle!C:C,"E")</f>
        <v/>
      </c>
      <c r="E376">
        <f>SUMIFS(controle!G:G,controle!I:I,Produtos!B376,controle!C:C,"S")</f>
        <v/>
      </c>
      <c r="F376">
        <f>Tabela1[[#This Row],[estoque inicial]]+Tabela1[[#This Row],[entradas]]-Tabela1[[#This Row],[saidas]]</f>
        <v/>
      </c>
      <c r="G376" t="n">
        <v>0</v>
      </c>
      <c r="H376" t="inlineStr">
        <is>
          <t>Todos</t>
        </is>
      </c>
    </row>
    <row r="377">
      <c r="A377">
        <f>A376+1</f>
        <v/>
      </c>
      <c r="B377" t="inlineStr">
        <is>
          <t>8200288</t>
        </is>
      </c>
      <c r="C377" t="n">
        <v>1</v>
      </c>
      <c r="D377">
        <f>SUMIFS(controle!G:G,controle!I:I,Produtos!B377,controle!C:C,"E")</f>
        <v/>
      </c>
      <c r="E377">
        <f>SUMIFS(controle!G:G,controle!I:I,Produtos!B377,controle!C:C,"S")</f>
        <v/>
      </c>
      <c r="F377">
        <f>Tabela1[[#This Row],[estoque inicial]]+Tabela1[[#This Row],[entradas]]-Tabela1[[#This Row],[saidas]]</f>
        <v/>
      </c>
      <c r="G377" t="n">
        <v>0</v>
      </c>
      <c r="H377" t="inlineStr">
        <is>
          <t>Todos</t>
        </is>
      </c>
    </row>
    <row r="378">
      <c r="A378">
        <f>A377+1</f>
        <v/>
      </c>
      <c r="B378" t="inlineStr">
        <is>
          <t>Abraçadeira 10,5mm</t>
        </is>
      </c>
      <c r="C378" t="n">
        <v>15</v>
      </c>
      <c r="D378">
        <f>SUMIFS(controle!G:G,controle!I:I,Produtos!B378,controle!C:C,"E")</f>
        <v/>
      </c>
      <c r="E378">
        <f>SUMIFS(controle!G:G,controle!I:I,Produtos!B378,controle!C:C,"S")</f>
        <v/>
      </c>
      <c r="F378">
        <f>Tabela1[[#This Row],[estoque inicial]]+Tabela1[[#This Row],[entradas]]-Tabela1[[#This Row],[saidas]]</f>
        <v/>
      </c>
      <c r="G378" t="n">
        <v>0</v>
      </c>
      <c r="H378" t="inlineStr">
        <is>
          <t>Todos</t>
        </is>
      </c>
    </row>
    <row r="379">
      <c r="A379">
        <f>A378+1</f>
        <v/>
      </c>
      <c r="B379" t="inlineStr">
        <is>
          <t>Abraçadeira 11,5mm</t>
        </is>
      </c>
      <c r="C379" t="n">
        <v>10</v>
      </c>
      <c r="D379">
        <f>SUMIFS(controle!G:G,controle!I:I,Produtos!B379,controle!C:C,"E")</f>
        <v/>
      </c>
      <c r="E379">
        <f>SUMIFS(controle!G:G,controle!I:I,Produtos!B379,controle!C:C,"S")</f>
        <v/>
      </c>
      <c r="F379">
        <f>Tabela1[[#This Row],[estoque inicial]]+Tabela1[[#This Row],[entradas]]-Tabela1[[#This Row],[saidas]]</f>
        <v/>
      </c>
      <c r="G379" t="n">
        <v>0</v>
      </c>
      <c r="H379" t="inlineStr">
        <is>
          <t>Todos</t>
        </is>
      </c>
    </row>
    <row r="380">
      <c r="A380">
        <f>A379+1</f>
        <v/>
      </c>
      <c r="B380" t="inlineStr">
        <is>
          <t>Abraçadeira 11,9mm</t>
        </is>
      </c>
      <c r="C380" t="n">
        <v>10</v>
      </c>
      <c r="D380">
        <f>SUMIFS(controle!G:G,controle!I:I,Produtos!B380,controle!C:C,"E")</f>
        <v/>
      </c>
      <c r="E380">
        <f>SUMIFS(controle!G:G,controle!I:I,Produtos!B380,controle!C:C,"S")</f>
        <v/>
      </c>
      <c r="F380">
        <f>Tabela1[[#This Row],[estoque inicial]]+Tabela1[[#This Row],[entradas]]-Tabela1[[#This Row],[saidas]]</f>
        <v/>
      </c>
      <c r="G380" t="n">
        <v>0</v>
      </c>
      <c r="H380" t="inlineStr">
        <is>
          <t>Todos</t>
        </is>
      </c>
    </row>
    <row r="381">
      <c r="A381">
        <f>A380+1</f>
        <v/>
      </c>
      <c r="B381" t="inlineStr">
        <is>
          <t>Abraçadeira 12,3mm</t>
        </is>
      </c>
      <c r="C381" t="n">
        <v>10</v>
      </c>
      <c r="D381">
        <f>SUMIFS(controle!G:G,controle!I:I,Produtos!B381,controle!C:C,"E")</f>
        <v/>
      </c>
      <c r="E381">
        <f>SUMIFS(controle!G:G,controle!I:I,Produtos!B381,controle!C:C,"S")</f>
        <v/>
      </c>
      <c r="F381">
        <f>Tabela1[[#This Row],[estoque inicial]]+Tabela1[[#This Row],[entradas]]-Tabela1[[#This Row],[saidas]]</f>
        <v/>
      </c>
      <c r="G381" t="n">
        <v>0</v>
      </c>
      <c r="H381" t="inlineStr">
        <is>
          <t>Todos</t>
        </is>
      </c>
    </row>
    <row r="382">
      <c r="A382">
        <f>A381+1</f>
        <v/>
      </c>
      <c r="B382" t="inlineStr">
        <is>
          <t>Abraçadeira 13,3mm</t>
        </is>
      </c>
      <c r="C382" t="n">
        <v>10</v>
      </c>
      <c r="D382">
        <f>SUMIFS(controle!G:G,controle!I:I,Produtos!B382,controle!C:C,"E")</f>
        <v/>
      </c>
      <c r="E382">
        <f>SUMIFS(controle!G:G,controle!I:I,Produtos!B382,controle!C:C,"S")</f>
        <v/>
      </c>
      <c r="F382">
        <f>Tabela1[[#This Row],[estoque inicial]]+Tabela1[[#This Row],[entradas]]-Tabela1[[#This Row],[saidas]]</f>
        <v/>
      </c>
      <c r="G382" t="n">
        <v>0</v>
      </c>
      <c r="H382" t="inlineStr">
        <is>
          <t>Todos</t>
        </is>
      </c>
    </row>
    <row r="383">
      <c r="A383">
        <f>A382+1</f>
        <v/>
      </c>
      <c r="B383" t="inlineStr">
        <is>
          <t>Abraçadeira 14,5mm</t>
        </is>
      </c>
      <c r="C383" t="n">
        <v>10</v>
      </c>
      <c r="D383">
        <f>SUMIFS(controle!G:G,controle!I:I,Produtos!B383,controle!C:C,"E")</f>
        <v/>
      </c>
      <c r="E383">
        <f>SUMIFS(controle!G:G,controle!I:I,Produtos!B383,controle!C:C,"S")</f>
        <v/>
      </c>
      <c r="F383">
        <f>Tabela1[[#This Row],[estoque inicial]]+Tabela1[[#This Row],[entradas]]-Tabela1[[#This Row],[saidas]]</f>
        <v/>
      </c>
      <c r="G383" t="n">
        <v>0</v>
      </c>
      <c r="H383" t="inlineStr">
        <is>
          <t>Todos</t>
        </is>
      </c>
    </row>
    <row r="384">
      <c r="A384">
        <f>A383+1</f>
        <v/>
      </c>
      <c r="B384" t="inlineStr">
        <is>
          <t>Abraçadeira 15,3mm</t>
        </is>
      </c>
      <c r="C384" t="n">
        <v>10</v>
      </c>
      <c r="D384">
        <f>SUMIFS(controle!G:G,controle!I:I,Produtos!B384,controle!C:C,"E")</f>
        <v/>
      </c>
      <c r="E384">
        <f>SUMIFS(controle!G:G,controle!I:I,Produtos!B384,controle!C:C,"S")</f>
        <v/>
      </c>
      <c r="F384">
        <f>Tabela1[[#This Row],[estoque inicial]]+Tabela1[[#This Row],[entradas]]-Tabela1[[#This Row],[saidas]]</f>
        <v/>
      </c>
      <c r="G384" t="n">
        <v>0</v>
      </c>
      <c r="H384" t="inlineStr">
        <is>
          <t>Todos</t>
        </is>
      </c>
    </row>
    <row r="385">
      <c r="A385">
        <f>A384+1</f>
        <v/>
      </c>
      <c r="B385" t="inlineStr">
        <is>
          <t>Adesivo Pastilhado</t>
        </is>
      </c>
      <c r="C385" t="n">
        <v>200</v>
      </c>
      <c r="D385">
        <f>SUMIFS(controle!G:G,controle!I:I,Produtos!B385,controle!C:C,"E")</f>
        <v/>
      </c>
      <c r="E385">
        <f>SUMIFS(controle!G:G,controle!I:I,Produtos!B385,controle!C:C,"S")</f>
        <v/>
      </c>
      <c r="F385">
        <f>Tabela1[[#This Row],[estoque inicial]]+Tabela1[[#This Row],[entradas]]-Tabela1[[#This Row],[saidas]]</f>
        <v/>
      </c>
      <c r="G385" t="n">
        <v>0</v>
      </c>
      <c r="H385" t="inlineStr">
        <is>
          <t>Todos</t>
        </is>
      </c>
    </row>
    <row r="386">
      <c r="A386">
        <f>A385+1</f>
        <v/>
      </c>
      <c r="B386" t="inlineStr">
        <is>
          <t>Aditivo Ford</t>
        </is>
      </c>
      <c r="C386" t="n">
        <v>41</v>
      </c>
      <c r="D386">
        <f>SUMIFS(controle!G:G,controle!I:I,Produtos!B386,controle!C:C,"E")</f>
        <v/>
      </c>
      <c r="E386">
        <f>SUMIFS(controle!G:G,controle!I:I,Produtos!B386,controle!C:C,"S")</f>
        <v/>
      </c>
      <c r="F386">
        <f>Tabela1[[#This Row],[estoque inicial]]+Tabela1[[#This Row],[entradas]]-Tabela1[[#This Row],[saidas]]</f>
        <v/>
      </c>
      <c r="G386" t="n">
        <v>0</v>
      </c>
      <c r="H386" t="inlineStr">
        <is>
          <t>Todos</t>
        </is>
      </c>
    </row>
    <row r="387">
      <c r="A387">
        <f>A386+1</f>
        <v/>
      </c>
      <c r="B387" t="inlineStr">
        <is>
          <t>Anel Bujão do Carter borracha</t>
        </is>
      </c>
      <c r="C387" t="n">
        <v>13</v>
      </c>
      <c r="D387">
        <f>SUMIFS(controle!G:G,controle!I:I,Produtos!B387,controle!C:C,"E")</f>
        <v/>
      </c>
      <c r="E387">
        <f>SUMIFS(controle!G:G,controle!I:I,Produtos!B387,controle!C:C,"S")</f>
        <v/>
      </c>
      <c r="F387">
        <f>Tabela1[[#This Row],[estoque inicial]]+Tabela1[[#This Row],[entradas]]-Tabela1[[#This Row],[saidas]]</f>
        <v/>
      </c>
      <c r="G387" t="n">
        <v>0</v>
      </c>
      <c r="H387" t="inlineStr">
        <is>
          <t>Todos</t>
        </is>
      </c>
    </row>
    <row r="388">
      <c r="A388">
        <f>A387+1</f>
        <v/>
      </c>
      <c r="B388" t="inlineStr">
        <is>
          <t>Anel para Bico Injetor</t>
        </is>
      </c>
      <c r="C388" t="n">
        <v>26</v>
      </c>
      <c r="D388">
        <f>SUMIFS(controle!G:G,controle!I:I,Produtos!B388,controle!C:C,"E")</f>
        <v/>
      </c>
      <c r="E388">
        <f>SUMIFS(controle!G:G,controle!I:I,Produtos!B388,controle!C:C,"S")</f>
        <v/>
      </c>
      <c r="F388">
        <f>Tabela1[[#This Row],[estoque inicial]]+Tabela1[[#This Row],[entradas]]-Tabela1[[#This Row],[saidas]]</f>
        <v/>
      </c>
      <c r="G388" t="n">
        <v>0</v>
      </c>
      <c r="H388" t="inlineStr">
        <is>
          <t>Todos</t>
        </is>
      </c>
    </row>
    <row r="389">
      <c r="A389">
        <f>A388+1</f>
        <v/>
      </c>
      <c r="B389" t="inlineStr">
        <is>
          <t>Arruela</t>
        </is>
      </c>
      <c r="C389" t="n">
        <v>7</v>
      </c>
      <c r="D389">
        <f>SUMIFS(controle!G:G,controle!I:I,Produtos!B389,controle!C:C,"E")</f>
        <v/>
      </c>
      <c r="E389">
        <f>SUMIFS(controle!G:G,controle!I:I,Produtos!B389,controle!C:C,"S")</f>
        <v/>
      </c>
      <c r="F389">
        <f>Tabela1[[#This Row],[estoque inicial]]+Tabela1[[#This Row],[entradas]]-Tabela1[[#This Row],[saidas]]</f>
        <v/>
      </c>
      <c r="G389" t="n">
        <v>0</v>
      </c>
      <c r="H389" t="inlineStr">
        <is>
          <t>Todos</t>
        </is>
      </c>
    </row>
    <row r="390">
      <c r="A390">
        <f>A389+1</f>
        <v/>
      </c>
      <c r="B390" t="inlineStr">
        <is>
          <t>Bateria Moura M50JD</t>
        </is>
      </c>
      <c r="C390" t="n">
        <v>5</v>
      </c>
      <c r="D390">
        <f>SUMIFS(controle!G:G,controle!I:I,Produtos!B390,controle!C:C,"E")</f>
        <v/>
      </c>
      <c r="E390">
        <f>SUMIFS(controle!G:G,controle!I:I,Produtos!B390,controle!C:C,"S")</f>
        <v/>
      </c>
      <c r="F390">
        <f>Tabela1[[#This Row],[estoque inicial]]+Tabela1[[#This Row],[entradas]]-Tabela1[[#This Row],[saidas]]</f>
        <v/>
      </c>
      <c r="G390" t="n">
        <v>0</v>
      </c>
      <c r="H390" t="inlineStr">
        <is>
          <t>Todos</t>
        </is>
      </c>
    </row>
    <row r="391">
      <c r="A391">
        <f>A390+1</f>
        <v/>
      </c>
      <c r="B391" t="inlineStr">
        <is>
          <t>Bateria Moura MF72LD</t>
        </is>
      </c>
      <c r="C391" t="n">
        <v>3</v>
      </c>
      <c r="D391">
        <f>SUMIFS(controle!G:G,controle!I:I,Produtos!B391,controle!C:C,"E")</f>
        <v/>
      </c>
      <c r="E391">
        <f>SUMIFS(controle!G:G,controle!I:I,Produtos!B391,controle!C:C,"S")</f>
        <v/>
      </c>
      <c r="F391">
        <f>Tabela1[[#This Row],[estoque inicial]]+Tabela1[[#This Row],[entradas]]-Tabela1[[#This Row],[saidas]]</f>
        <v/>
      </c>
      <c r="G391" t="n">
        <v>0</v>
      </c>
      <c r="H391" t="inlineStr">
        <is>
          <t>Todos</t>
        </is>
      </c>
    </row>
    <row r="392">
      <c r="A392">
        <f>A391+1</f>
        <v/>
      </c>
      <c r="B392" t="inlineStr">
        <is>
          <t>BIELETA N9230</t>
        </is>
      </c>
      <c r="C392" t="n">
        <v>2</v>
      </c>
      <c r="D392">
        <f>SUMIFS(controle!G:G,controle!I:I,Produtos!B392,controle!C:C,"E")</f>
        <v/>
      </c>
      <c r="E392">
        <f>SUMIFS(controle!G:G,controle!I:I,Produtos!B392,controle!C:C,"S")</f>
        <v/>
      </c>
      <c r="F392">
        <f>Tabela1[[#This Row],[estoque inicial]]+Tabela1[[#This Row],[entradas]]-Tabela1[[#This Row],[saidas]]</f>
        <v/>
      </c>
      <c r="G392" t="n">
        <v>0</v>
      </c>
      <c r="H392" t="inlineStr">
        <is>
          <t>Todos</t>
        </is>
      </c>
    </row>
    <row r="393">
      <c r="A393">
        <f>A392+1</f>
        <v/>
      </c>
      <c r="B393" t="inlineStr">
        <is>
          <t>BIELETA N96001</t>
        </is>
      </c>
      <c r="C393" t="n">
        <v>1</v>
      </c>
      <c r="D393">
        <f>SUMIFS(controle!G:G,controle!I:I,Produtos!B393,controle!C:C,"E")</f>
        <v/>
      </c>
      <c r="E393">
        <f>SUMIFS(controle!G:G,controle!I:I,Produtos!B393,controle!C:C,"S")</f>
        <v/>
      </c>
      <c r="F393">
        <f>Tabela1[[#This Row],[estoque inicial]]+Tabela1[[#This Row],[entradas]]-Tabela1[[#This Row],[saidas]]</f>
        <v/>
      </c>
      <c r="G393" t="n">
        <v>0</v>
      </c>
      <c r="H393" t="inlineStr">
        <is>
          <t>Todos</t>
        </is>
      </c>
    </row>
    <row r="394">
      <c r="A394">
        <f>A393+1</f>
        <v/>
      </c>
      <c r="B394" t="inlineStr">
        <is>
          <t>BIELETA N96002</t>
        </is>
      </c>
      <c r="C394" t="n">
        <v>1</v>
      </c>
      <c r="D394">
        <f>SUMIFS(controle!G:G,controle!I:I,Produtos!B394,controle!C:C,"E")</f>
        <v/>
      </c>
      <c r="E394">
        <f>SUMIFS(controle!G:G,controle!I:I,Produtos!B394,controle!C:C,"S")</f>
        <v/>
      </c>
      <c r="F394">
        <f>Tabela1[[#This Row],[estoque inicial]]+Tabela1[[#This Row],[entradas]]-Tabela1[[#This Row],[saidas]]</f>
        <v/>
      </c>
      <c r="G394" t="n">
        <v>0</v>
      </c>
      <c r="H394" t="inlineStr">
        <is>
          <t>Todos</t>
        </is>
      </c>
    </row>
    <row r="395">
      <c r="A395">
        <f>A394+1</f>
        <v/>
      </c>
      <c r="B395" t="inlineStr">
        <is>
          <t>Botão de Vidro 93581A7108</t>
        </is>
      </c>
      <c r="C395" t="n">
        <v>1</v>
      </c>
      <c r="D395">
        <f>SUMIFS(controle!G:G,controle!I:I,Produtos!B395,controle!C:C,"E")</f>
        <v/>
      </c>
      <c r="E395">
        <f>SUMIFS(controle!G:G,controle!I:I,Produtos!B395,controle!C:C,"S")</f>
        <v/>
      </c>
      <c r="F395">
        <f>Tabela1[[#This Row],[estoque inicial]]+Tabela1[[#This Row],[entradas]]-Tabela1[[#This Row],[saidas]]</f>
        <v/>
      </c>
      <c r="G395" t="n">
        <v>0</v>
      </c>
      <c r="H395" t="inlineStr">
        <is>
          <t>Todos</t>
        </is>
      </c>
    </row>
    <row r="396">
      <c r="A396">
        <f>A395+1</f>
        <v/>
      </c>
      <c r="B396" t="inlineStr">
        <is>
          <t>Bujão do carter</t>
        </is>
      </c>
      <c r="C396" t="n">
        <v>20</v>
      </c>
      <c r="D396">
        <f>SUMIFS(controle!G:G,controle!I:I,Produtos!B396,controle!C:C,"E")</f>
        <v/>
      </c>
      <c r="E396">
        <f>SUMIFS(controle!G:G,controle!I:I,Produtos!B396,controle!C:C,"S")</f>
        <v/>
      </c>
      <c r="F396">
        <f>Tabela1[[#This Row],[estoque inicial]]+Tabela1[[#This Row],[entradas]]-Tabela1[[#This Row],[saidas]]</f>
        <v/>
      </c>
      <c r="G396" t="n">
        <v>0</v>
      </c>
      <c r="H396" t="inlineStr">
        <is>
          <t>Todos</t>
        </is>
      </c>
    </row>
    <row r="397">
      <c r="A397">
        <f>A396+1</f>
        <v/>
      </c>
      <c r="B397" t="inlineStr">
        <is>
          <t>Cabo de vela SC-T64</t>
        </is>
      </c>
      <c r="C397" t="n">
        <v>0</v>
      </c>
      <c r="D397">
        <f>SUMIFS(controle!G:G,controle!I:I,Produtos!B397,controle!C:C,"E")</f>
        <v/>
      </c>
      <c r="E397">
        <f>SUMIFS(controle!G:G,controle!I:I,Produtos!B397,controle!C:C,"S")</f>
        <v/>
      </c>
      <c r="F397">
        <f>Tabela1[[#This Row],[estoque inicial]]+Tabela1[[#This Row],[entradas]]-Tabela1[[#This Row],[saidas]]</f>
        <v/>
      </c>
      <c r="G397" t="n">
        <v>0</v>
      </c>
      <c r="H397" t="inlineStr">
        <is>
          <t>Todos</t>
        </is>
      </c>
    </row>
    <row r="398">
      <c r="A398">
        <f>A397+1</f>
        <v/>
      </c>
      <c r="B398" t="inlineStr">
        <is>
          <t>Champ-Plate 2817402400</t>
        </is>
      </c>
      <c r="C398" t="n">
        <v>2</v>
      </c>
      <c r="D398">
        <f>SUMIFS(controle!G:G,controle!I:I,Produtos!B398,controle!C:C,"E")</f>
        <v/>
      </c>
      <c r="E398">
        <f>SUMIFS(controle!G:G,controle!I:I,Produtos!B398,controle!C:C,"S")</f>
        <v/>
      </c>
      <c r="F398">
        <f>Tabela1[[#This Row],[estoque inicial]]+Tabela1[[#This Row],[entradas]]-Tabela1[[#This Row],[saidas]]</f>
        <v/>
      </c>
      <c r="G398" t="n">
        <v>0</v>
      </c>
      <c r="H398" t="inlineStr">
        <is>
          <t>Todos</t>
        </is>
      </c>
    </row>
    <row r="399">
      <c r="A399">
        <f>A398+1</f>
        <v/>
      </c>
      <c r="B399" t="inlineStr">
        <is>
          <t>Chicote alternador e sensor de pressão de óleo</t>
        </is>
      </c>
      <c r="C399" t="n">
        <v>0</v>
      </c>
      <c r="D399">
        <f>SUMIFS(controle!G:G,controle!I:I,Produtos!B399,controle!C:C,"E")</f>
        <v/>
      </c>
      <c r="E399">
        <f>SUMIFS(controle!G:G,controle!I:I,Produtos!B399,controle!C:C,"S")</f>
        <v/>
      </c>
      <c r="F399">
        <f>Tabela1[[#This Row],[estoque inicial]]+Tabela1[[#This Row],[entradas]]-Tabela1[[#This Row],[saidas]]</f>
        <v/>
      </c>
      <c r="G399" t="n">
        <v>0</v>
      </c>
      <c r="H399" t="inlineStr">
        <is>
          <t>Todos</t>
        </is>
      </c>
    </row>
    <row r="400">
      <c r="A400">
        <f>A399+1</f>
        <v/>
      </c>
      <c r="B400" t="inlineStr">
        <is>
          <t>CILINDRO DE RODA BWD6000:009</t>
        </is>
      </c>
      <c r="C400" t="n">
        <v>2</v>
      </c>
      <c r="D400">
        <f>SUMIFS(controle!G:G,controle!I:I,Produtos!B400,controle!C:C,"E")</f>
        <v/>
      </c>
      <c r="E400">
        <f>SUMIFS(controle!G:G,controle!I:I,Produtos!B400,controle!C:C,"S")</f>
        <v/>
      </c>
      <c r="F400">
        <f>Tabela1[[#This Row],[estoque inicial]]+Tabela1[[#This Row],[entradas]]-Tabela1[[#This Row],[saidas]]</f>
        <v/>
      </c>
      <c r="G400" t="n">
        <v>0</v>
      </c>
      <c r="H400" t="inlineStr">
        <is>
          <t>Todos</t>
        </is>
      </c>
    </row>
    <row r="401">
      <c r="A401">
        <f>A400+1</f>
        <v/>
      </c>
      <c r="B401" t="inlineStr">
        <is>
          <t>Cola instantânea Tekbond</t>
        </is>
      </c>
      <c r="C401" t="n">
        <v>1</v>
      </c>
      <c r="D401">
        <f>SUMIFS(controle!G:G,controle!I:I,Produtos!B401,controle!C:C,"E")</f>
        <v/>
      </c>
      <c r="E401">
        <f>SUMIFS(controle!G:G,controle!I:I,Produtos!B401,controle!C:C,"S")</f>
        <v/>
      </c>
      <c r="F401">
        <f>Tabela1[[#This Row],[estoque inicial]]+Tabela1[[#This Row],[entradas]]-Tabela1[[#This Row],[saidas]]</f>
        <v/>
      </c>
      <c r="G401" t="n">
        <v>0</v>
      </c>
      <c r="H401" t="inlineStr">
        <is>
          <t>Todos</t>
        </is>
      </c>
    </row>
    <row r="402">
      <c r="A402">
        <f>A401+1</f>
        <v/>
      </c>
      <c r="B402" t="inlineStr">
        <is>
          <t>Conector Mangueira de Combustivel</t>
        </is>
      </c>
      <c r="C402" t="n">
        <v>8</v>
      </c>
      <c r="D402">
        <f>SUMIFS(controle!G:G,controle!I:I,Produtos!B402,controle!C:C,"E")</f>
        <v/>
      </c>
      <c r="E402">
        <f>SUMIFS(controle!G:G,controle!I:I,Produtos!B402,controle!C:C,"S")</f>
        <v/>
      </c>
      <c r="F402">
        <f>Tabela1[[#This Row],[estoque inicial]]+Tabela1[[#This Row],[entradas]]-Tabela1[[#This Row],[saidas]]</f>
        <v/>
      </c>
      <c r="G402" t="n">
        <v>0</v>
      </c>
      <c r="H402" t="inlineStr">
        <is>
          <t>Todos</t>
        </is>
      </c>
    </row>
    <row r="403">
      <c r="A403">
        <f>A402+1</f>
        <v/>
      </c>
      <c r="B403" t="inlineStr">
        <is>
          <t>Contacteu Stop 98182324</t>
        </is>
      </c>
      <c r="C403" t="n">
        <v>1</v>
      </c>
      <c r="D403">
        <f>SUMIFS(controle!G:G,controle!I:I,Produtos!B403,controle!C:C,"E")</f>
        <v/>
      </c>
      <c r="E403">
        <f>SUMIFS(controle!G:G,controle!I:I,Produtos!B403,controle!C:C,"S")</f>
        <v/>
      </c>
      <c r="F403">
        <f>Tabela1[[#This Row],[estoque inicial]]+Tabela1[[#This Row],[entradas]]-Tabela1[[#This Row],[saidas]]</f>
        <v/>
      </c>
      <c r="G403" t="n">
        <v>0</v>
      </c>
      <c r="H403" t="inlineStr">
        <is>
          <t>Todos</t>
        </is>
      </c>
    </row>
    <row r="404">
      <c r="A404">
        <f>A403+1</f>
        <v/>
      </c>
      <c r="B404" t="inlineStr">
        <is>
          <t>Correia Poly-V Belt 4PK1538</t>
        </is>
      </c>
      <c r="C404" t="n">
        <v>1</v>
      </c>
      <c r="D404">
        <f>SUMIFS(controle!G:G,controle!I:I,Produtos!B404,controle!C:C,"E")</f>
        <v/>
      </c>
      <c r="E404">
        <f>SUMIFS(controle!G:G,controle!I:I,Produtos!B404,controle!C:C,"S")</f>
        <v/>
      </c>
      <c r="F404">
        <f>Tabela1[[#This Row],[estoque inicial]]+Tabela1[[#This Row],[entradas]]-Tabela1[[#This Row],[saidas]]</f>
        <v/>
      </c>
      <c r="G404" t="n">
        <v>0</v>
      </c>
      <c r="H404" t="inlineStr">
        <is>
          <t>Todos</t>
        </is>
      </c>
    </row>
    <row r="405">
      <c r="A405">
        <f>A404+1</f>
        <v/>
      </c>
      <c r="B405" t="inlineStr">
        <is>
          <t>Cupilha</t>
        </is>
      </c>
      <c r="C405" t="n">
        <v>64</v>
      </c>
      <c r="D405">
        <f>SUMIFS(controle!G:G,controle!I:I,Produtos!B405,controle!C:C,"E")</f>
        <v/>
      </c>
      <c r="E405">
        <f>SUMIFS(controle!G:G,controle!I:I,Produtos!B405,controle!C:C,"S")</f>
        <v/>
      </c>
      <c r="F405">
        <f>Tabela1[[#This Row],[estoque inicial]]+Tabela1[[#This Row],[entradas]]-Tabela1[[#This Row],[saidas]]</f>
        <v/>
      </c>
      <c r="G405" t="n">
        <v>0</v>
      </c>
      <c r="H405" t="inlineStr">
        <is>
          <t>Todos</t>
        </is>
      </c>
    </row>
    <row r="406">
      <c r="A406">
        <f>A405+1</f>
        <v/>
      </c>
      <c r="B406" t="inlineStr">
        <is>
          <t>Disco de freio BD0178</t>
        </is>
      </c>
      <c r="C406" t="n">
        <v>1</v>
      </c>
      <c r="D406">
        <f>SUMIFS(controle!G:G,controle!I:I,Produtos!B406,controle!C:C,"E")</f>
        <v/>
      </c>
      <c r="E406">
        <f>SUMIFS(controle!G:G,controle!I:I,Produtos!B406,controle!C:C,"S")</f>
        <v/>
      </c>
      <c r="F406">
        <f>Tabela1[[#This Row],[estoque inicial]]+Tabela1[[#This Row],[entradas]]-Tabela1[[#This Row],[saidas]]</f>
        <v/>
      </c>
      <c r="G406" t="n">
        <v>0</v>
      </c>
      <c r="H406" t="inlineStr">
        <is>
          <t>Todos</t>
        </is>
      </c>
    </row>
    <row r="407">
      <c r="A407">
        <f>A406+1</f>
        <v/>
      </c>
      <c r="B407" t="inlineStr">
        <is>
          <t>Disco de freio BD3466</t>
        </is>
      </c>
      <c r="C407" t="n">
        <v>1</v>
      </c>
      <c r="D407">
        <f>SUMIFS(controle!G:G,controle!I:I,Produtos!B407,controle!C:C,"E")</f>
        <v/>
      </c>
      <c r="E407">
        <f>SUMIFS(controle!G:G,controle!I:I,Produtos!B407,controle!C:C,"S")</f>
        <v/>
      </c>
      <c r="F407">
        <f>Tabela1[[#This Row],[estoque inicial]]+Tabela1[[#This Row],[entradas]]-Tabela1[[#This Row],[saidas]]</f>
        <v/>
      </c>
      <c r="G407" t="n">
        <v>0</v>
      </c>
      <c r="H407" t="inlineStr">
        <is>
          <t>Todos</t>
        </is>
      </c>
    </row>
    <row r="408">
      <c r="A408">
        <f>A407+1</f>
        <v/>
      </c>
      <c r="B408" t="inlineStr">
        <is>
          <t>Disco de freio BD5636</t>
        </is>
      </c>
      <c r="C408" t="n">
        <v>1</v>
      </c>
      <c r="D408">
        <f>SUMIFS(controle!G:G,controle!I:I,Produtos!B408,controle!C:C,"E")</f>
        <v/>
      </c>
      <c r="E408">
        <f>SUMIFS(controle!G:G,controle!I:I,Produtos!B408,controle!C:C,"S")</f>
        <v/>
      </c>
      <c r="F408">
        <f>Tabela1[[#This Row],[estoque inicial]]+Tabela1[[#This Row],[entradas]]-Tabela1[[#This Row],[saidas]]</f>
        <v/>
      </c>
      <c r="G408" t="n">
        <v>0</v>
      </c>
      <c r="H408" t="inlineStr">
        <is>
          <t>Todos</t>
        </is>
      </c>
    </row>
    <row r="409">
      <c r="A409">
        <f>A408+1</f>
        <v/>
      </c>
      <c r="B409" t="inlineStr">
        <is>
          <t>Disco de freio BD5650</t>
        </is>
      </c>
      <c r="C409" t="n">
        <v>1</v>
      </c>
      <c r="D409">
        <f>SUMIFS(controle!G:G,controle!I:I,Produtos!B409,controle!C:C,"E")</f>
        <v/>
      </c>
      <c r="E409">
        <f>SUMIFS(controle!G:G,controle!I:I,Produtos!B409,controle!C:C,"S")</f>
        <v/>
      </c>
      <c r="F409">
        <f>Tabela1[[#This Row],[estoque inicial]]+Tabela1[[#This Row],[entradas]]-Tabela1[[#This Row],[saidas]]</f>
        <v/>
      </c>
      <c r="G409" t="n">
        <v>0</v>
      </c>
      <c r="H409" t="inlineStr">
        <is>
          <t>Todos</t>
        </is>
      </c>
    </row>
    <row r="410">
      <c r="A410">
        <f>A409+1</f>
        <v/>
      </c>
      <c r="B410" t="inlineStr">
        <is>
          <t>ENS de Joints 0348Q5</t>
        </is>
      </c>
      <c r="C410" t="n">
        <v>3</v>
      </c>
      <c r="D410">
        <f>SUMIFS(controle!G:G,controle!I:I,Produtos!B410,controle!C:C,"E")</f>
        <v/>
      </c>
      <c r="E410">
        <f>SUMIFS(controle!G:G,controle!I:I,Produtos!B410,controle!C:C,"S")</f>
        <v/>
      </c>
      <c r="F410">
        <f>Tabela1[[#This Row],[estoque inicial]]+Tabela1[[#This Row],[entradas]]-Tabela1[[#This Row],[saidas]]</f>
        <v/>
      </c>
      <c r="G410" t="n">
        <v>0</v>
      </c>
      <c r="H410" t="inlineStr">
        <is>
          <t>Todos</t>
        </is>
      </c>
    </row>
    <row r="411">
      <c r="A411">
        <f>A410+1</f>
        <v/>
      </c>
      <c r="B411" t="inlineStr">
        <is>
          <t>Filtro de Ar Mahle LX999</t>
        </is>
      </c>
      <c r="C411" t="n">
        <v>2</v>
      </c>
      <c r="D411">
        <f>SUMIFS(controle!G:G,controle!I:I,Produtos!B411,controle!C:C,"E")</f>
        <v/>
      </c>
      <c r="E411">
        <f>SUMIFS(controle!G:G,controle!I:I,Produtos!B411,controle!C:C,"S")</f>
        <v/>
      </c>
      <c r="F411">
        <f>Tabela1[[#This Row],[estoque inicial]]+Tabela1[[#This Row],[entradas]]-Tabela1[[#This Row],[saidas]]</f>
        <v/>
      </c>
      <c r="G411" t="n">
        <v>0</v>
      </c>
      <c r="H411" t="inlineStr">
        <is>
          <t>Todos</t>
        </is>
      </c>
    </row>
    <row r="412">
      <c r="A412">
        <f>A411+1</f>
        <v/>
      </c>
      <c r="B412" t="inlineStr">
        <is>
          <t>Filtro de Ar Wega FAP2802</t>
        </is>
      </c>
      <c r="C412" t="n">
        <v>2</v>
      </c>
      <c r="D412">
        <f>SUMIFS(controle!G:G,controle!I:I,Produtos!B412,controle!C:C,"E")</f>
        <v/>
      </c>
      <c r="E412">
        <f>SUMIFS(controle!G:G,controle!I:I,Produtos!B412,controle!C:C,"S")</f>
        <v/>
      </c>
      <c r="F412">
        <f>Tabela1[[#This Row],[estoque inicial]]+Tabela1[[#This Row],[entradas]]-Tabela1[[#This Row],[saidas]]</f>
        <v/>
      </c>
      <c r="G412" t="n">
        <v>0</v>
      </c>
      <c r="H412" t="inlineStr">
        <is>
          <t>Todos</t>
        </is>
      </c>
    </row>
    <row r="413">
      <c r="A413">
        <f>A412+1</f>
        <v/>
      </c>
      <c r="B413" t="inlineStr">
        <is>
          <t>Filtro de Ar Wega FAP2829</t>
        </is>
      </c>
      <c r="C413" t="n">
        <v>2</v>
      </c>
      <c r="D413">
        <f>SUMIFS(controle!G:G,controle!I:I,Produtos!B413,controle!C:C,"E")</f>
        <v/>
      </c>
      <c r="E413">
        <f>SUMIFS(controle!G:G,controle!I:I,Produtos!B413,controle!C:C,"S")</f>
        <v/>
      </c>
      <c r="F413">
        <f>Tabela1[[#This Row],[estoque inicial]]+Tabela1[[#This Row],[entradas]]-Tabela1[[#This Row],[saidas]]</f>
        <v/>
      </c>
      <c r="G413" t="n">
        <v>0</v>
      </c>
      <c r="H413" t="inlineStr">
        <is>
          <t>Todos</t>
        </is>
      </c>
    </row>
    <row r="414">
      <c r="A414">
        <f>A413+1</f>
        <v/>
      </c>
      <c r="B414" t="inlineStr">
        <is>
          <t>Filtro de Ar Wega FAP4872/1</t>
        </is>
      </c>
      <c r="C414" t="n">
        <v>1</v>
      </c>
      <c r="D414">
        <f>SUMIFS(controle!G:G,controle!I:I,Produtos!B414,controle!C:C,"E")</f>
        <v/>
      </c>
      <c r="E414">
        <f>SUMIFS(controle!G:G,controle!I:I,Produtos!B414,controle!C:C,"S")</f>
        <v/>
      </c>
      <c r="F414">
        <f>Tabela1[[#This Row],[estoque inicial]]+Tabela1[[#This Row],[entradas]]-Tabela1[[#This Row],[saidas]]</f>
        <v/>
      </c>
      <c r="G414" t="n">
        <v>0</v>
      </c>
      <c r="H414" t="inlineStr">
        <is>
          <t>Todos</t>
        </is>
      </c>
    </row>
    <row r="415">
      <c r="A415">
        <f>A414+1</f>
        <v/>
      </c>
      <c r="B415" t="inlineStr">
        <is>
          <t>Filtro de Ar Wega FAP4877</t>
        </is>
      </c>
      <c r="C415" t="n">
        <v>3</v>
      </c>
      <c r="D415">
        <f>SUMIFS(controle!G:G,controle!I:I,Produtos!B415,controle!C:C,"E")</f>
        <v/>
      </c>
      <c r="E415">
        <f>SUMIFS(controle!G:G,controle!I:I,Produtos!B415,controle!C:C,"S")</f>
        <v/>
      </c>
      <c r="F415">
        <f>Tabela1[[#This Row],[estoque inicial]]+Tabela1[[#This Row],[entradas]]-Tabela1[[#This Row],[saidas]]</f>
        <v/>
      </c>
      <c r="G415" t="n">
        <v>0</v>
      </c>
      <c r="H415" t="inlineStr">
        <is>
          <t>Todos</t>
        </is>
      </c>
    </row>
    <row r="416">
      <c r="A416">
        <f>A415+1</f>
        <v/>
      </c>
      <c r="B416" t="inlineStr">
        <is>
          <t>Filtro de Ar Wega FAP6012</t>
        </is>
      </c>
      <c r="C416" t="n">
        <v>0</v>
      </c>
      <c r="D416">
        <f>SUMIFS(controle!G:G,controle!I:I,Produtos!B416,controle!C:C,"E")</f>
        <v/>
      </c>
      <c r="E416">
        <f>SUMIFS(controle!G:G,controle!I:I,Produtos!B416,controle!C:C,"S")</f>
        <v/>
      </c>
      <c r="F416">
        <f>Tabela1[[#This Row],[estoque inicial]]+Tabela1[[#This Row],[entradas]]-Tabela1[[#This Row],[saidas]]</f>
        <v/>
      </c>
      <c r="G416" t="n">
        <v>0</v>
      </c>
      <c r="H416" t="inlineStr">
        <is>
          <t>Todos</t>
        </is>
      </c>
    </row>
    <row r="417">
      <c r="A417">
        <f>A416+1</f>
        <v/>
      </c>
      <c r="B417" t="inlineStr">
        <is>
          <t>Filtro de Ar Wega JFA0137</t>
        </is>
      </c>
      <c r="C417" t="n">
        <v>3</v>
      </c>
      <c r="D417">
        <f>SUMIFS(controle!G:G,controle!I:I,Produtos!B417,controle!C:C,"E")</f>
        <v/>
      </c>
      <c r="E417">
        <f>SUMIFS(controle!G:G,controle!I:I,Produtos!B417,controle!C:C,"S")</f>
        <v/>
      </c>
      <c r="F417">
        <f>Tabela1[[#This Row],[estoque inicial]]+Tabela1[[#This Row],[entradas]]-Tabela1[[#This Row],[saidas]]</f>
        <v/>
      </c>
      <c r="G417" t="n">
        <v>0</v>
      </c>
      <c r="H417" t="inlineStr">
        <is>
          <t>Todos</t>
        </is>
      </c>
    </row>
    <row r="418">
      <c r="A418">
        <f>A417+1</f>
        <v/>
      </c>
      <c r="B418" t="inlineStr">
        <is>
          <t>Filtro de Ar Wega JFA0428/1</t>
        </is>
      </c>
      <c r="C418" t="n">
        <v>0</v>
      </c>
      <c r="D418">
        <f>SUMIFS(controle!G:G,controle!I:I,Produtos!B418,controle!C:C,"E")</f>
        <v/>
      </c>
      <c r="E418">
        <f>SUMIFS(controle!G:G,controle!I:I,Produtos!B418,controle!C:C,"S")</f>
        <v/>
      </c>
      <c r="F418">
        <f>Tabela1[[#This Row],[estoque inicial]]+Tabela1[[#This Row],[entradas]]-Tabela1[[#This Row],[saidas]]</f>
        <v/>
      </c>
      <c r="G418" t="n">
        <v>0</v>
      </c>
      <c r="H418" t="inlineStr">
        <is>
          <t>Todos</t>
        </is>
      </c>
    </row>
    <row r="419">
      <c r="A419">
        <f>A418+1</f>
        <v/>
      </c>
      <c r="B419" t="inlineStr">
        <is>
          <t>Filtro de Ar Wega JFA0433</t>
        </is>
      </c>
      <c r="C419" t="n">
        <v>1</v>
      </c>
      <c r="D419">
        <f>SUMIFS(controle!G:G,controle!I:I,Produtos!B419,controle!C:C,"E")</f>
        <v/>
      </c>
      <c r="E419">
        <f>SUMIFS(controle!G:G,controle!I:I,Produtos!B419,controle!C:C,"S")</f>
        <v/>
      </c>
      <c r="F419">
        <f>Tabela1[[#This Row],[estoque inicial]]+Tabela1[[#This Row],[entradas]]-Tabela1[[#This Row],[saidas]]</f>
        <v/>
      </c>
      <c r="G419" t="n">
        <v>0</v>
      </c>
      <c r="H419" t="inlineStr">
        <is>
          <t>Todos</t>
        </is>
      </c>
    </row>
    <row r="420">
      <c r="A420">
        <f>A419+1</f>
        <v/>
      </c>
      <c r="B420" t="inlineStr">
        <is>
          <t>Filtro de Cabine AKX 1998</t>
        </is>
      </c>
      <c r="C420" t="n">
        <v>3</v>
      </c>
      <c r="D420">
        <f>SUMIFS(controle!G:G,controle!I:I,Produtos!B420,controle!C:C,"E")</f>
        <v/>
      </c>
      <c r="E420">
        <f>SUMIFS(controle!G:G,controle!I:I,Produtos!B420,controle!C:C,"S")</f>
        <v/>
      </c>
      <c r="F420">
        <f>Tabela1[[#This Row],[estoque inicial]]+Tabela1[[#This Row],[entradas]]-Tabela1[[#This Row],[saidas]]</f>
        <v/>
      </c>
      <c r="G420" t="n">
        <v>0</v>
      </c>
      <c r="H420" t="inlineStr">
        <is>
          <t>Todos</t>
        </is>
      </c>
    </row>
    <row r="421">
      <c r="A421">
        <f>A420+1</f>
        <v/>
      </c>
      <c r="B421" t="inlineStr">
        <is>
          <t>Filtro de Cabine AKX 35112 Wega</t>
        </is>
      </c>
      <c r="C421" t="n">
        <v>0</v>
      </c>
      <c r="D421">
        <f>SUMIFS(controle!G:G,controle!I:I,Produtos!B421,controle!C:C,"E")</f>
        <v/>
      </c>
      <c r="E421">
        <f>SUMIFS(controle!G:G,controle!I:I,Produtos!B421,controle!C:C,"S")</f>
        <v/>
      </c>
      <c r="F421">
        <f>Tabela1[[#This Row],[estoque inicial]]+Tabela1[[#This Row],[entradas]]-Tabela1[[#This Row],[saidas]]</f>
        <v/>
      </c>
      <c r="G421" t="n">
        <v>0</v>
      </c>
      <c r="H421" t="inlineStr">
        <is>
          <t>Todos</t>
        </is>
      </c>
    </row>
    <row r="422">
      <c r="A422">
        <f>A421+1</f>
        <v/>
      </c>
      <c r="B422" t="inlineStr">
        <is>
          <t>Filtro de Cabine AKX 35174 Wega</t>
        </is>
      </c>
      <c r="C422" t="n">
        <v>1</v>
      </c>
      <c r="D422">
        <f>SUMIFS(controle!G:G,controle!I:I,Produtos!B422,controle!C:C,"E")</f>
        <v/>
      </c>
      <c r="E422">
        <f>SUMIFS(controle!G:G,controle!I:I,Produtos!B422,controle!C:C,"S")</f>
        <v/>
      </c>
      <c r="F422">
        <f>Tabela1[[#This Row],[estoque inicial]]+Tabela1[[#This Row],[entradas]]-Tabela1[[#This Row],[saidas]]</f>
        <v/>
      </c>
      <c r="G422" t="n">
        <v>0</v>
      </c>
      <c r="H422" t="inlineStr">
        <is>
          <t>Todos</t>
        </is>
      </c>
    </row>
    <row r="423">
      <c r="A423">
        <f>A422+1</f>
        <v/>
      </c>
      <c r="B423" t="inlineStr">
        <is>
          <t>Filtro de Cabine Wega AKX35157</t>
        </is>
      </c>
      <c r="C423" t="n">
        <v>4</v>
      </c>
      <c r="D423">
        <f>SUMIFS(controle!G:G,controle!I:I,Produtos!B423,controle!C:C,"E")</f>
        <v/>
      </c>
      <c r="E423">
        <f>SUMIFS(controle!G:G,controle!I:I,Produtos!B423,controle!C:C,"S")</f>
        <v/>
      </c>
      <c r="F423">
        <f>Tabela1[[#This Row],[estoque inicial]]+Tabela1[[#This Row],[entradas]]-Tabela1[[#This Row],[saidas]]</f>
        <v/>
      </c>
      <c r="G423" t="n">
        <v>0</v>
      </c>
      <c r="H423" t="inlineStr">
        <is>
          <t>Todos</t>
        </is>
      </c>
    </row>
    <row r="424">
      <c r="A424">
        <f>A423+1</f>
        <v/>
      </c>
      <c r="B424" t="inlineStr">
        <is>
          <t>Filtro de Cabine Wega AKX35345-2</t>
        </is>
      </c>
      <c r="C424" t="n">
        <v>3</v>
      </c>
      <c r="D424">
        <f>SUMIFS(controle!G:G,controle!I:I,Produtos!B424,controle!C:C,"E")</f>
        <v/>
      </c>
      <c r="E424">
        <f>SUMIFS(controle!G:G,controle!I:I,Produtos!B424,controle!C:C,"S")</f>
        <v/>
      </c>
      <c r="F424">
        <f>Tabela1[[#This Row],[estoque inicial]]+Tabela1[[#This Row],[entradas]]-Tabela1[[#This Row],[saidas]]</f>
        <v/>
      </c>
      <c r="G424" t="n">
        <v>0</v>
      </c>
      <c r="H424" t="inlineStr">
        <is>
          <t>Todos</t>
        </is>
      </c>
    </row>
    <row r="425">
      <c r="A425">
        <f>A424+1</f>
        <v/>
      </c>
      <c r="B425" t="inlineStr">
        <is>
          <t>Filtro de combustivel wega FCI1304</t>
        </is>
      </c>
      <c r="C425" t="n">
        <v>1</v>
      </c>
      <c r="D425">
        <f>SUMIFS(controle!G:G,controle!I:I,Produtos!B425,controle!C:C,"E")</f>
        <v/>
      </c>
      <c r="E425">
        <f>SUMIFS(controle!G:G,controle!I:I,Produtos!B425,controle!C:C,"S")</f>
        <v/>
      </c>
      <c r="F425">
        <f>Tabela1[[#This Row],[estoque inicial]]+Tabela1[[#This Row],[entradas]]-Tabela1[[#This Row],[saidas]]</f>
        <v/>
      </c>
      <c r="G425" t="n">
        <v>0</v>
      </c>
      <c r="H425" t="inlineStr">
        <is>
          <t>Todos</t>
        </is>
      </c>
    </row>
    <row r="426">
      <c r="A426">
        <f>A425+1</f>
        <v/>
      </c>
      <c r="B426" t="inlineStr">
        <is>
          <t>Filtro de combustivel wega JFC383</t>
        </is>
      </c>
      <c r="C426" t="n">
        <v>1</v>
      </c>
      <c r="D426">
        <f>SUMIFS(controle!G:G,controle!I:I,Produtos!B426,controle!C:C,"E")</f>
        <v/>
      </c>
      <c r="E426">
        <f>SUMIFS(controle!G:G,controle!I:I,Produtos!B426,controle!C:C,"S")</f>
        <v/>
      </c>
      <c r="F426">
        <f>Tabela1[[#This Row],[estoque inicial]]+Tabela1[[#This Row],[entradas]]-Tabela1[[#This Row],[saidas]]</f>
        <v/>
      </c>
      <c r="G426" t="n">
        <v>0</v>
      </c>
      <c r="H426" t="inlineStr">
        <is>
          <t>Todos</t>
        </is>
      </c>
    </row>
    <row r="427">
      <c r="A427">
        <f>A426+1</f>
        <v/>
      </c>
      <c r="B427" t="inlineStr">
        <is>
          <t>Filtro de Óleo Mann HU711/51 X</t>
        </is>
      </c>
      <c r="C427" t="n">
        <v>0</v>
      </c>
      <c r="D427">
        <f>SUMIFS(controle!G:G,controle!I:I,Produtos!B427,controle!C:C,"E")</f>
        <v/>
      </c>
      <c r="E427">
        <f>SUMIFS(controle!G:G,controle!I:I,Produtos!B427,controle!C:C,"S")</f>
        <v/>
      </c>
      <c r="F427">
        <f>Tabela1[[#This Row],[estoque inicial]]+Tabela1[[#This Row],[entradas]]-Tabela1[[#This Row],[saidas]]</f>
        <v/>
      </c>
      <c r="G427" t="n">
        <v>0</v>
      </c>
      <c r="H427" t="inlineStr">
        <is>
          <t>Todos</t>
        </is>
      </c>
    </row>
    <row r="428">
      <c r="A428">
        <f>A427+1</f>
        <v/>
      </c>
      <c r="B428" t="inlineStr">
        <is>
          <t>Filtro de Óleo PH11904</t>
        </is>
      </c>
      <c r="C428" t="n">
        <v>2</v>
      </c>
      <c r="D428">
        <f>SUMIFS(controle!G:G,controle!I:I,Produtos!B428,controle!C:C,"E")</f>
        <v/>
      </c>
      <c r="E428">
        <f>SUMIFS(controle!G:G,controle!I:I,Produtos!B428,controle!C:C,"S")</f>
        <v/>
      </c>
      <c r="F428">
        <f>Tabela1[[#This Row],[estoque inicial]]+Tabela1[[#This Row],[entradas]]-Tabela1[[#This Row],[saidas]]</f>
        <v/>
      </c>
      <c r="G428" t="n">
        <v>0</v>
      </c>
      <c r="H428" t="inlineStr">
        <is>
          <t>Todos</t>
        </is>
      </c>
    </row>
    <row r="429">
      <c r="A429">
        <f>A428+1</f>
        <v/>
      </c>
      <c r="B429" t="inlineStr">
        <is>
          <t>Filtro de óleo PSL55 Tecfil</t>
        </is>
      </c>
      <c r="C429" t="n">
        <v>2</v>
      </c>
      <c r="D429">
        <f>SUMIFS(controle!G:G,controle!I:I,Produtos!B429,controle!C:C,"E")</f>
        <v/>
      </c>
      <c r="E429">
        <f>SUMIFS(controle!G:G,controle!I:I,Produtos!B429,controle!C:C,"S")</f>
        <v/>
      </c>
      <c r="F429">
        <f>Tabela1[[#This Row],[estoque inicial]]+Tabela1[[#This Row],[entradas]]-Tabela1[[#This Row],[saidas]]</f>
        <v/>
      </c>
      <c r="G429" t="n">
        <v>0</v>
      </c>
      <c r="H429" t="inlineStr">
        <is>
          <t>Todos</t>
        </is>
      </c>
    </row>
    <row r="430">
      <c r="A430">
        <f>A429+1</f>
        <v/>
      </c>
      <c r="B430" t="inlineStr">
        <is>
          <t>Fita Crepe G</t>
        </is>
      </c>
      <c r="C430" t="n">
        <v>1</v>
      </c>
      <c r="D430">
        <f>SUMIFS(controle!G:G,controle!I:I,Produtos!B430,controle!C:C,"E")</f>
        <v/>
      </c>
      <c r="E430">
        <f>SUMIFS(controle!G:G,controle!I:I,Produtos!B430,controle!C:C,"S")</f>
        <v/>
      </c>
      <c r="F430">
        <f>Tabela1[[#This Row],[estoque inicial]]+Tabela1[[#This Row],[entradas]]-Tabela1[[#This Row],[saidas]]</f>
        <v/>
      </c>
      <c r="G430" t="n">
        <v>0</v>
      </c>
      <c r="H430" t="inlineStr">
        <is>
          <t>Todos</t>
        </is>
      </c>
    </row>
    <row r="431">
      <c r="A431">
        <f>A430+1</f>
        <v/>
      </c>
      <c r="B431" t="inlineStr">
        <is>
          <t>Fita Crepe M</t>
        </is>
      </c>
      <c r="C431" t="n">
        <v>3</v>
      </c>
      <c r="D431">
        <f>SUMIFS(controle!G:G,controle!I:I,Produtos!B431,controle!C:C,"E")</f>
        <v/>
      </c>
      <c r="E431">
        <f>SUMIFS(controle!G:G,controle!I:I,Produtos!B431,controle!C:C,"S")</f>
        <v/>
      </c>
      <c r="F431">
        <f>Tabela1[[#This Row],[estoque inicial]]+Tabela1[[#This Row],[entradas]]-Tabela1[[#This Row],[saidas]]</f>
        <v/>
      </c>
      <c r="G431" t="n">
        <v>0</v>
      </c>
      <c r="H431" t="inlineStr">
        <is>
          <t>Todos</t>
        </is>
      </c>
    </row>
    <row r="432">
      <c r="A432">
        <f>A431+1</f>
        <v/>
      </c>
      <c r="B432" t="inlineStr">
        <is>
          <t>Fita dupla face</t>
        </is>
      </c>
      <c r="C432" t="n">
        <v>1</v>
      </c>
      <c r="D432">
        <f>SUMIFS(controle!G:G,controle!I:I,Produtos!B432,controle!C:C,"E")</f>
        <v/>
      </c>
      <c r="E432">
        <f>SUMIFS(controle!G:G,controle!I:I,Produtos!B432,controle!C:C,"S")</f>
        <v/>
      </c>
      <c r="F432">
        <f>Tabela1[[#This Row],[estoque inicial]]+Tabela1[[#This Row],[entradas]]-Tabela1[[#This Row],[saidas]]</f>
        <v/>
      </c>
      <c r="G432" t="n">
        <v>0</v>
      </c>
      <c r="H432" t="inlineStr">
        <is>
          <t>Todos</t>
        </is>
      </c>
    </row>
    <row r="433">
      <c r="A433">
        <f>A432+1</f>
        <v/>
      </c>
      <c r="B433" t="inlineStr">
        <is>
          <t>Fita Isolante</t>
        </is>
      </c>
      <c r="C433" t="n">
        <v>9</v>
      </c>
      <c r="D433">
        <f>SUMIFS(controle!G:G,controle!I:I,Produtos!B433,controle!C:C,"E")</f>
        <v/>
      </c>
      <c r="E433">
        <f>SUMIFS(controle!G:G,controle!I:I,Produtos!B433,controle!C:C,"S")</f>
        <v/>
      </c>
      <c r="F433">
        <f>Tabela1[[#This Row],[estoque inicial]]+Tabela1[[#This Row],[entradas]]-Tabela1[[#This Row],[saidas]]</f>
        <v/>
      </c>
      <c r="G433" t="n">
        <v>0</v>
      </c>
      <c r="H433" t="inlineStr">
        <is>
          <t>Todos</t>
        </is>
      </c>
    </row>
    <row r="434">
      <c r="A434">
        <f>A433+1</f>
        <v/>
      </c>
      <c r="B434" t="inlineStr">
        <is>
          <t>Fita isolante de Tecido</t>
        </is>
      </c>
      <c r="C434" t="n">
        <v>6</v>
      </c>
      <c r="D434">
        <f>SUMIFS(controle!G:G,controle!I:I,Produtos!B434,controle!C:C,"E")</f>
        <v/>
      </c>
      <c r="E434">
        <f>SUMIFS(controle!G:G,controle!I:I,Produtos!B434,controle!C:C,"S")</f>
        <v/>
      </c>
      <c r="F434">
        <f>Tabela1[[#This Row],[estoque inicial]]+Tabela1[[#This Row],[entradas]]-Tabela1[[#This Row],[saidas]]</f>
        <v/>
      </c>
      <c r="G434" t="n">
        <v>0</v>
      </c>
      <c r="H434" t="inlineStr">
        <is>
          <t>Todos</t>
        </is>
      </c>
    </row>
    <row r="435">
      <c r="A435">
        <f>A434+1</f>
        <v/>
      </c>
      <c r="B435" t="inlineStr">
        <is>
          <t>Fluido de Freio ATE DOT 4 0,5L</t>
        </is>
      </c>
      <c r="C435" t="n">
        <v>10</v>
      </c>
      <c r="D435">
        <f>SUMIFS(controle!G:G,controle!I:I,Produtos!B435,controle!C:C,"E")</f>
        <v/>
      </c>
      <c r="E435">
        <f>SUMIFS(controle!G:G,controle!I:I,Produtos!B435,controle!C:C,"S")</f>
        <v/>
      </c>
      <c r="F435">
        <f>Tabela1[[#This Row],[estoque inicial]]+Tabela1[[#This Row],[entradas]]-Tabela1[[#This Row],[saidas]]</f>
        <v/>
      </c>
      <c r="G435" t="n">
        <v>0</v>
      </c>
      <c r="H435" t="inlineStr">
        <is>
          <t>Todos</t>
        </is>
      </c>
    </row>
    <row r="436">
      <c r="A436">
        <f>A435+1</f>
        <v/>
      </c>
      <c r="B436" t="inlineStr">
        <is>
          <t>Fluido para Transmissão Automática e Direção Hidraulica Dexron VI</t>
        </is>
      </c>
      <c r="C436" t="n">
        <v>1</v>
      </c>
      <c r="D436">
        <f>SUMIFS(controle!G:G,controle!I:I,Produtos!B436,controle!C:C,"E")</f>
        <v/>
      </c>
      <c r="E436">
        <f>SUMIFS(controle!G:G,controle!I:I,Produtos!B436,controle!C:C,"S")</f>
        <v/>
      </c>
      <c r="F436">
        <f>Tabela1[[#This Row],[estoque inicial]]+Tabela1[[#This Row],[entradas]]-Tabela1[[#This Row],[saidas]]</f>
        <v/>
      </c>
      <c r="G436" t="n">
        <v>0</v>
      </c>
      <c r="H436" t="inlineStr">
        <is>
          <t>Todos</t>
        </is>
      </c>
    </row>
    <row r="437">
      <c r="A437">
        <f>A436+1</f>
        <v/>
      </c>
      <c r="B437" t="inlineStr">
        <is>
          <t>Fusivel 10</t>
        </is>
      </c>
      <c r="C437" t="n">
        <v>24</v>
      </c>
      <c r="D437">
        <f>SUMIFS(controle!G:G,controle!I:I,Produtos!B437,controle!C:C,"E")</f>
        <v/>
      </c>
      <c r="E437">
        <f>SUMIFS(controle!G:G,controle!I:I,Produtos!B437,controle!C:C,"S")</f>
        <v/>
      </c>
      <c r="F437">
        <f>Tabela1[[#This Row],[estoque inicial]]+Tabela1[[#This Row],[entradas]]-Tabela1[[#This Row],[saidas]]</f>
        <v/>
      </c>
      <c r="G437" t="n">
        <v>0</v>
      </c>
      <c r="H437" t="inlineStr">
        <is>
          <t>Todos</t>
        </is>
      </c>
    </row>
    <row r="438">
      <c r="A438">
        <f>A437+1</f>
        <v/>
      </c>
      <c r="B438" t="inlineStr">
        <is>
          <t>Fusivel 15</t>
        </is>
      </c>
      <c r="C438" t="n">
        <v>12</v>
      </c>
      <c r="D438">
        <f>SUMIFS(controle!G:G,controle!I:I,Produtos!B438,controle!C:C,"E")</f>
        <v/>
      </c>
      <c r="E438">
        <f>SUMIFS(controle!G:G,controle!I:I,Produtos!B438,controle!C:C,"S")</f>
        <v/>
      </c>
      <c r="F438">
        <f>Tabela1[[#This Row],[estoque inicial]]+Tabela1[[#This Row],[entradas]]-Tabela1[[#This Row],[saidas]]</f>
        <v/>
      </c>
      <c r="G438" t="n">
        <v>0</v>
      </c>
      <c r="H438" t="inlineStr">
        <is>
          <t>Todos</t>
        </is>
      </c>
    </row>
    <row r="439">
      <c r="A439">
        <f>A438+1</f>
        <v/>
      </c>
      <c r="B439" t="inlineStr">
        <is>
          <t>Fusivel 20</t>
        </is>
      </c>
      <c r="C439" t="n">
        <v>20</v>
      </c>
      <c r="D439">
        <f>SUMIFS(controle!G:G,controle!I:I,Produtos!B439,controle!C:C,"E")</f>
        <v/>
      </c>
      <c r="E439">
        <f>SUMIFS(controle!G:G,controle!I:I,Produtos!B439,controle!C:C,"S")</f>
        <v/>
      </c>
      <c r="F439">
        <f>Tabela1[[#This Row],[estoque inicial]]+Tabela1[[#This Row],[entradas]]-Tabela1[[#This Row],[saidas]]</f>
        <v/>
      </c>
      <c r="G439" t="n">
        <v>0</v>
      </c>
      <c r="H439" t="inlineStr">
        <is>
          <t>Todos</t>
        </is>
      </c>
    </row>
    <row r="440">
      <c r="A440">
        <f>A439+1</f>
        <v/>
      </c>
      <c r="B440" t="inlineStr">
        <is>
          <t>Fusivel 25</t>
        </is>
      </c>
      <c r="C440" t="n">
        <v>20</v>
      </c>
      <c r="D440">
        <f>SUMIFS(controle!G:G,controle!I:I,Produtos!B440,controle!C:C,"E")</f>
        <v/>
      </c>
      <c r="E440">
        <f>SUMIFS(controle!G:G,controle!I:I,Produtos!B440,controle!C:C,"S")</f>
        <v/>
      </c>
      <c r="F440">
        <f>Tabela1[[#This Row],[estoque inicial]]+Tabela1[[#This Row],[entradas]]-Tabela1[[#This Row],[saidas]]</f>
        <v/>
      </c>
      <c r="G440" t="n">
        <v>0</v>
      </c>
      <c r="H440" t="inlineStr">
        <is>
          <t>Todos</t>
        </is>
      </c>
    </row>
    <row r="441">
      <c r="A441">
        <f>A440+1</f>
        <v/>
      </c>
      <c r="B441" t="inlineStr">
        <is>
          <t>Fusivel 30</t>
        </is>
      </c>
      <c r="C441" t="n">
        <v>15</v>
      </c>
      <c r="D441">
        <f>SUMIFS(controle!G:G,controle!I:I,Produtos!B441,controle!C:C,"E")</f>
        <v/>
      </c>
      <c r="E441">
        <f>SUMIFS(controle!G:G,controle!I:I,Produtos!B441,controle!C:C,"S")</f>
        <v/>
      </c>
      <c r="F441">
        <f>Tabela1[[#This Row],[estoque inicial]]+Tabela1[[#This Row],[entradas]]-Tabela1[[#This Row],[saidas]]</f>
        <v/>
      </c>
      <c r="G441" t="n">
        <v>0</v>
      </c>
      <c r="H441" t="inlineStr">
        <is>
          <t>Todos</t>
        </is>
      </c>
    </row>
    <row r="442">
      <c r="A442">
        <f>A441+1</f>
        <v/>
      </c>
      <c r="B442" t="inlineStr">
        <is>
          <t>Fusivel 40</t>
        </is>
      </c>
      <c r="C442" t="n">
        <v>4</v>
      </c>
      <c r="D442">
        <f>SUMIFS(controle!G:G,controle!I:I,Produtos!B442,controle!C:C,"E")</f>
        <v/>
      </c>
      <c r="E442">
        <f>SUMIFS(controle!G:G,controle!I:I,Produtos!B442,controle!C:C,"S")</f>
        <v/>
      </c>
      <c r="F442">
        <f>Tabela1[[#This Row],[estoque inicial]]+Tabela1[[#This Row],[entradas]]-Tabela1[[#This Row],[saidas]]</f>
        <v/>
      </c>
      <c r="G442" t="n">
        <v>0</v>
      </c>
      <c r="H442" t="inlineStr">
        <is>
          <t>Todos</t>
        </is>
      </c>
    </row>
    <row r="443">
      <c r="A443">
        <f>A442+1</f>
        <v/>
      </c>
      <c r="B443" t="inlineStr">
        <is>
          <t>Fusivel 5</t>
        </is>
      </c>
      <c r="C443" t="n">
        <v>1</v>
      </c>
      <c r="D443">
        <f>SUMIFS(controle!G:G,controle!I:I,Produtos!B443,controle!C:C,"E")</f>
        <v/>
      </c>
      <c r="E443">
        <f>SUMIFS(controle!G:G,controle!I:I,Produtos!B443,controle!C:C,"S")</f>
        <v/>
      </c>
      <c r="F443">
        <f>Tabela1[[#This Row],[estoque inicial]]+Tabela1[[#This Row],[entradas]]-Tabela1[[#This Row],[saidas]]</f>
        <v/>
      </c>
      <c r="G443" t="n">
        <v>0</v>
      </c>
      <c r="H443" t="inlineStr">
        <is>
          <t>Todos</t>
        </is>
      </c>
    </row>
    <row r="444">
      <c r="A444">
        <f>A443+1</f>
        <v/>
      </c>
      <c r="B444" t="inlineStr">
        <is>
          <t>Fusivel 60</t>
        </is>
      </c>
      <c r="C444" t="n">
        <v>2</v>
      </c>
      <c r="D444">
        <f>SUMIFS(controle!G:G,controle!I:I,Produtos!B444,controle!C:C,"E")</f>
        <v/>
      </c>
      <c r="E444">
        <f>SUMIFS(controle!G:G,controle!I:I,Produtos!B444,controle!C:C,"S")</f>
        <v/>
      </c>
      <c r="F444">
        <f>Tabela1[[#This Row],[estoque inicial]]+Tabela1[[#This Row],[entradas]]-Tabela1[[#This Row],[saidas]]</f>
        <v/>
      </c>
      <c r="G444" t="n">
        <v>0</v>
      </c>
      <c r="H444" t="inlineStr">
        <is>
          <t>Todos</t>
        </is>
      </c>
    </row>
    <row r="445">
      <c r="A445">
        <f>A444+1</f>
        <v/>
      </c>
      <c r="B445" t="inlineStr">
        <is>
          <t>Garra Baixa 15</t>
        </is>
      </c>
      <c r="C445" t="n">
        <v>100</v>
      </c>
      <c r="D445">
        <f>SUMIFS(controle!G:G,controle!I:I,Produtos!B445,controle!C:C,"E")</f>
        <v/>
      </c>
      <c r="E445">
        <f>SUMIFS(controle!G:G,controle!I:I,Produtos!B445,controle!C:C,"S")</f>
        <v/>
      </c>
      <c r="F445">
        <f>Tabela1[[#This Row],[estoque inicial]]+Tabela1[[#This Row],[entradas]]-Tabela1[[#This Row],[saidas]]</f>
        <v/>
      </c>
      <c r="G445" t="n">
        <v>0</v>
      </c>
      <c r="H445" t="inlineStr">
        <is>
          <t>Todos</t>
        </is>
      </c>
    </row>
    <row r="446">
      <c r="A446">
        <f>A445+1</f>
        <v/>
      </c>
      <c r="B446" t="inlineStr">
        <is>
          <t>Gerador de Sinal 94544449</t>
        </is>
      </c>
      <c r="C446" t="n">
        <v>1</v>
      </c>
      <c r="D446">
        <f>SUMIFS(controle!G:G,controle!I:I,Produtos!B446,controle!C:C,"E")</f>
        <v/>
      </c>
      <c r="E446">
        <f>SUMIFS(controle!G:G,controle!I:I,Produtos!B446,controle!C:C,"S")</f>
        <v/>
      </c>
      <c r="F446">
        <f>Tabela1[[#This Row],[estoque inicial]]+Tabela1[[#This Row],[entradas]]-Tabela1[[#This Row],[saidas]]</f>
        <v/>
      </c>
      <c r="G446" t="n">
        <v>0</v>
      </c>
      <c r="H446" t="inlineStr">
        <is>
          <t>Todos</t>
        </is>
      </c>
    </row>
    <row r="447">
      <c r="A447">
        <f>A446+1</f>
        <v/>
      </c>
      <c r="B447" t="inlineStr">
        <is>
          <t>Grampo de fixação</t>
        </is>
      </c>
      <c r="C447" t="n">
        <v>60</v>
      </c>
      <c r="D447">
        <f>SUMIFS(controle!G:G,controle!I:I,Produtos!B447,controle!C:C,"E")</f>
        <v/>
      </c>
      <c r="E447">
        <f>SUMIFS(controle!G:G,controle!I:I,Produtos!B447,controle!C:C,"S")</f>
        <v/>
      </c>
      <c r="F447">
        <f>Tabela1[[#This Row],[estoque inicial]]+Tabela1[[#This Row],[entradas]]-Tabela1[[#This Row],[saidas]]</f>
        <v/>
      </c>
      <c r="G447" t="n">
        <v>0</v>
      </c>
      <c r="H447" t="inlineStr">
        <is>
          <t>Todos</t>
        </is>
      </c>
    </row>
    <row r="448">
      <c r="A448">
        <f>A447+1</f>
        <v/>
      </c>
      <c r="B448" t="inlineStr">
        <is>
          <t>Guarnição de Flange do Modulo do Combustivel 2070</t>
        </is>
      </c>
      <c r="C448" t="n">
        <v>1</v>
      </c>
      <c r="D448">
        <f>SUMIFS(controle!G:G,controle!I:I,Produtos!B448,controle!C:C,"E")</f>
        <v/>
      </c>
      <c r="E448">
        <f>SUMIFS(controle!G:G,controle!I:I,Produtos!B448,controle!C:C,"S")</f>
        <v/>
      </c>
      <c r="F448">
        <f>Tabela1[[#This Row],[estoque inicial]]+Tabela1[[#This Row],[entradas]]-Tabela1[[#This Row],[saidas]]</f>
        <v/>
      </c>
      <c r="G448" t="n">
        <v>0</v>
      </c>
      <c r="H448" t="inlineStr">
        <is>
          <t>Todos</t>
        </is>
      </c>
    </row>
    <row r="449">
      <c r="A449">
        <f>A448+1</f>
        <v/>
      </c>
      <c r="B449" t="inlineStr">
        <is>
          <t>Haste VW</t>
        </is>
      </c>
      <c r="C449" t="n">
        <v>1</v>
      </c>
      <c r="D449">
        <f>SUMIFS(controle!G:G,controle!I:I,Produtos!B449,controle!C:C,"E")</f>
        <v/>
      </c>
      <c r="E449">
        <f>SUMIFS(controle!G:G,controle!I:I,Produtos!B449,controle!C:C,"S")</f>
        <v/>
      </c>
      <c r="F449">
        <f>Tabela1[[#This Row],[estoque inicial]]+Tabela1[[#This Row],[entradas]]-Tabela1[[#This Row],[saidas]]</f>
        <v/>
      </c>
      <c r="G449" t="n">
        <v>0</v>
      </c>
      <c r="H449" t="inlineStr">
        <is>
          <t>Todos</t>
        </is>
      </c>
    </row>
    <row r="450">
      <c r="A450">
        <f>A449+1</f>
        <v/>
      </c>
      <c r="B450" t="inlineStr">
        <is>
          <t>Junta 98AD-9276-AB</t>
        </is>
      </c>
      <c r="C450" t="n">
        <v>14</v>
      </c>
      <c r="D450">
        <f>SUMIFS(controle!G:G,controle!I:I,Produtos!B450,controle!C:C,"E")</f>
        <v/>
      </c>
      <c r="E450">
        <f>SUMIFS(controle!G:G,controle!I:I,Produtos!B450,controle!C:C,"S")</f>
        <v/>
      </c>
      <c r="F450">
        <f>Tabela1[[#This Row],[estoque inicial]]+Tabela1[[#This Row],[entradas]]-Tabela1[[#This Row],[saidas]]</f>
        <v/>
      </c>
      <c r="G450" t="n">
        <v>0</v>
      </c>
      <c r="H450" t="inlineStr">
        <is>
          <t>Todos</t>
        </is>
      </c>
    </row>
    <row r="451">
      <c r="A451">
        <f>A450+1</f>
        <v/>
      </c>
      <c r="B451" t="inlineStr">
        <is>
          <t>Junta Borracha Vulcaniz 52145259</t>
        </is>
      </c>
      <c r="C451" t="n">
        <v>1</v>
      </c>
      <c r="D451">
        <f>SUMIFS(controle!G:G,controle!I:I,Produtos!B451,controle!C:C,"E")</f>
        <v/>
      </c>
      <c r="E451">
        <f>SUMIFS(controle!G:G,controle!I:I,Produtos!B451,controle!C:C,"S")</f>
        <v/>
      </c>
      <c r="F451">
        <f>Tabela1[[#This Row],[estoque inicial]]+Tabela1[[#This Row],[entradas]]-Tabela1[[#This Row],[saidas]]</f>
        <v/>
      </c>
      <c r="G451" t="n">
        <v>0</v>
      </c>
      <c r="H451" t="inlineStr">
        <is>
          <t>Todos</t>
        </is>
      </c>
    </row>
    <row r="452">
      <c r="A452">
        <f>A451+1</f>
        <v/>
      </c>
      <c r="B452" t="inlineStr">
        <is>
          <t>Junta Borracha Vulcaniz 52154215</t>
        </is>
      </c>
      <c r="C452" t="n">
        <v>1</v>
      </c>
      <c r="D452">
        <f>SUMIFS(controle!G:G,controle!I:I,Produtos!B452,controle!C:C,"E")</f>
        <v/>
      </c>
      <c r="E452">
        <f>SUMIFS(controle!G:G,controle!I:I,Produtos!B452,controle!C:C,"S")</f>
        <v/>
      </c>
      <c r="F452">
        <f>Tabela1[[#This Row],[estoque inicial]]+Tabela1[[#This Row],[entradas]]-Tabela1[[#This Row],[saidas]]</f>
        <v/>
      </c>
      <c r="G452" t="n">
        <v>0</v>
      </c>
      <c r="H452" t="inlineStr">
        <is>
          <t>Todos</t>
        </is>
      </c>
    </row>
    <row r="453">
      <c r="A453">
        <f>A452+1</f>
        <v/>
      </c>
      <c r="B453" t="inlineStr">
        <is>
          <t>Junta Cabeçote GM 90409594</t>
        </is>
      </c>
      <c r="C453" t="n">
        <v>0</v>
      </c>
      <c r="D453">
        <f>SUMIFS(controle!G:G,controle!I:I,Produtos!B453,controle!C:C,"E")</f>
        <v/>
      </c>
      <c r="E453">
        <f>SUMIFS(controle!G:G,controle!I:I,Produtos!B453,controle!C:C,"S")</f>
        <v/>
      </c>
      <c r="F453">
        <f>Tabela1[[#This Row],[estoque inicial]]+Tabela1[[#This Row],[entradas]]-Tabela1[[#This Row],[saidas]]</f>
        <v/>
      </c>
      <c r="G453" t="n">
        <v>0</v>
      </c>
      <c r="H453" t="inlineStr">
        <is>
          <t>Todos</t>
        </is>
      </c>
    </row>
    <row r="454">
      <c r="A454">
        <f>A453+1</f>
        <v/>
      </c>
      <c r="B454" t="inlineStr">
        <is>
          <t>Junta de Tampa de Valvula Ford 75022</t>
        </is>
      </c>
      <c r="C454" t="n">
        <v>1</v>
      </c>
      <c r="D454">
        <f>SUMIFS(controle!G:G,controle!I:I,Produtos!B454,controle!C:C,"E")</f>
        <v/>
      </c>
      <c r="E454">
        <f>SUMIFS(controle!G:G,controle!I:I,Produtos!B454,controle!C:C,"S")</f>
        <v/>
      </c>
      <c r="F454">
        <f>Tabela1[[#This Row],[estoque inicial]]+Tabela1[[#This Row],[entradas]]-Tabela1[[#This Row],[saidas]]</f>
        <v/>
      </c>
      <c r="G454" t="n">
        <v>0</v>
      </c>
      <c r="H454" t="inlineStr">
        <is>
          <t>Todos</t>
        </is>
      </c>
    </row>
    <row r="455">
      <c r="A455">
        <f>A454+1</f>
        <v/>
      </c>
      <c r="B455" t="inlineStr">
        <is>
          <t>junta de vedação gm 24581894</t>
        </is>
      </c>
      <c r="C455" t="n">
        <v>3</v>
      </c>
      <c r="D455">
        <f>SUMIFS(controle!G:G,controle!I:I,Produtos!B455,controle!C:C,"E")</f>
        <v/>
      </c>
      <c r="E455">
        <f>SUMIFS(controle!G:G,controle!I:I,Produtos!B455,controle!C:C,"S")</f>
        <v/>
      </c>
      <c r="F455">
        <f>Tabela1[[#This Row],[estoque inicial]]+Tabela1[[#This Row],[entradas]]-Tabela1[[#This Row],[saidas]]</f>
        <v/>
      </c>
      <c r="G455" t="n">
        <v>0</v>
      </c>
      <c r="H455" t="inlineStr">
        <is>
          <t>Todos</t>
        </is>
      </c>
    </row>
    <row r="456">
      <c r="A456">
        <f>A455+1</f>
        <v/>
      </c>
      <c r="B456" t="inlineStr">
        <is>
          <t>Junta Tampa Dif GM90345227</t>
        </is>
      </c>
      <c r="C456" t="n">
        <v>1</v>
      </c>
      <c r="D456">
        <f>SUMIFS(controle!G:G,controle!I:I,Produtos!B456,controle!C:C,"E")</f>
        <v/>
      </c>
      <c r="E456">
        <f>SUMIFS(controle!G:G,controle!I:I,Produtos!B456,controle!C:C,"S")</f>
        <v/>
      </c>
      <c r="F456">
        <f>Tabela1[[#This Row],[estoque inicial]]+Tabela1[[#This Row],[entradas]]-Tabela1[[#This Row],[saidas]]</f>
        <v/>
      </c>
      <c r="G456" t="n">
        <v>0</v>
      </c>
      <c r="H456" t="inlineStr">
        <is>
          <t>Todos</t>
        </is>
      </c>
    </row>
    <row r="457">
      <c r="A457">
        <f>A456+1</f>
        <v/>
      </c>
      <c r="B457" t="inlineStr">
        <is>
          <t>Junta Tampa Valvula Motor</t>
        </is>
      </c>
      <c r="C457" t="n">
        <v>1</v>
      </c>
      <c r="D457">
        <f>SUMIFS(controle!G:G,controle!I:I,Produtos!B457,controle!C:C,"E")</f>
        <v/>
      </c>
      <c r="E457">
        <f>SUMIFS(controle!G:G,controle!I:I,Produtos!B457,controle!C:C,"S")</f>
        <v/>
      </c>
      <c r="F457">
        <f>Tabela1[[#This Row],[estoque inicial]]+Tabela1[[#This Row],[entradas]]-Tabela1[[#This Row],[saidas]]</f>
        <v/>
      </c>
      <c r="G457" t="n">
        <v>0</v>
      </c>
      <c r="H457" t="inlineStr">
        <is>
          <t>Todos</t>
        </is>
      </c>
    </row>
    <row r="458">
      <c r="A458">
        <f>A457+1</f>
        <v/>
      </c>
      <c r="B458" t="inlineStr">
        <is>
          <t>Junta tomada de agua</t>
        </is>
      </c>
      <c r="C458" t="n">
        <v>3</v>
      </c>
      <c r="D458">
        <f>SUMIFS(controle!G:G,controle!I:I,Produtos!B458,controle!C:C,"E")</f>
        <v/>
      </c>
      <c r="E458">
        <f>SUMIFS(controle!G:G,controle!I:I,Produtos!B458,controle!C:C,"S")</f>
        <v/>
      </c>
      <c r="F458">
        <f>Tabela1[[#This Row],[estoque inicial]]+Tabela1[[#This Row],[entradas]]-Tabela1[[#This Row],[saidas]]</f>
        <v/>
      </c>
      <c r="G458" t="n">
        <v>0</v>
      </c>
      <c r="H458" t="inlineStr">
        <is>
          <t>Todos</t>
        </is>
      </c>
    </row>
    <row r="459">
      <c r="A459">
        <f>A458+1</f>
        <v/>
      </c>
      <c r="B459" t="inlineStr">
        <is>
          <t xml:space="preserve">kit amortecedor </t>
        </is>
      </c>
      <c r="C459" t="n">
        <v>3</v>
      </c>
      <c r="D459">
        <f>SUMIFS(controle!G:G,controle!I:I,Produtos!B459,controle!C:C,"E")</f>
        <v/>
      </c>
      <c r="E459">
        <f>SUMIFS(controle!G:G,controle!I:I,Produtos!B459,controle!C:C,"S")</f>
        <v/>
      </c>
      <c r="F459">
        <f>Tabela1[[#This Row],[estoque inicial]]+Tabela1[[#This Row],[entradas]]-Tabela1[[#This Row],[saidas]]</f>
        <v/>
      </c>
      <c r="G459" t="n">
        <v>0</v>
      </c>
      <c r="H459" t="inlineStr">
        <is>
          <t>Todos</t>
        </is>
      </c>
    </row>
    <row r="460">
      <c r="A460">
        <f>A459+1</f>
        <v/>
      </c>
      <c r="B460" t="inlineStr">
        <is>
          <t>Kit Borracha Fire Evo 40112KD</t>
        </is>
      </c>
      <c r="C460" t="n">
        <v>1</v>
      </c>
      <c r="D460">
        <f>SUMIFS(controle!G:G,controle!I:I,Produtos!B460,controle!C:C,"E")</f>
        <v/>
      </c>
      <c r="E460">
        <f>SUMIFS(controle!G:G,controle!I:I,Produtos!B460,controle!C:C,"S")</f>
        <v/>
      </c>
      <c r="F460">
        <f>Tabela1[[#This Row],[estoque inicial]]+Tabela1[[#This Row],[entradas]]-Tabela1[[#This Row],[saidas]]</f>
        <v/>
      </c>
      <c r="G460" t="n">
        <v>0</v>
      </c>
      <c r="H460" t="inlineStr">
        <is>
          <t>Todos</t>
        </is>
      </c>
    </row>
    <row r="461">
      <c r="A461">
        <f>A460+1</f>
        <v/>
      </c>
      <c r="B461" t="inlineStr">
        <is>
          <t>Kit Conjuto engate rapido</t>
        </is>
      </c>
      <c r="C461" t="n">
        <v>1</v>
      </c>
      <c r="D461">
        <f>SUMIFS(controle!G:G,controle!I:I,Produtos!B461,controle!C:C,"E")</f>
        <v/>
      </c>
      <c r="E461">
        <f>SUMIFS(controle!G:G,controle!I:I,Produtos!B461,controle!C:C,"S")</f>
        <v/>
      </c>
      <c r="F461">
        <f>Tabela1[[#This Row],[estoque inicial]]+Tabela1[[#This Row],[entradas]]-Tabela1[[#This Row],[saidas]]</f>
        <v/>
      </c>
      <c r="G461" t="n">
        <v>0</v>
      </c>
      <c r="H461" t="inlineStr">
        <is>
          <t>Todos</t>
        </is>
      </c>
    </row>
    <row r="462">
      <c r="A462">
        <f>A461+1</f>
        <v/>
      </c>
      <c r="B462" t="inlineStr">
        <is>
          <t xml:space="preserve">KIT DE REPARO PARA JUNTAS HOMOCINETICAS </t>
        </is>
      </c>
      <c r="C462" t="n">
        <v>15</v>
      </c>
      <c r="D462">
        <f>SUMIFS(controle!G:G,controle!I:I,Produtos!B462,controle!C:C,"E")</f>
        <v/>
      </c>
      <c r="E462">
        <f>SUMIFS(controle!G:G,controle!I:I,Produtos!B462,controle!C:C,"S")</f>
        <v/>
      </c>
      <c r="F462">
        <f>Tabela1[[#This Row],[estoque inicial]]+Tabela1[[#This Row],[entradas]]-Tabela1[[#This Row],[saidas]]</f>
        <v/>
      </c>
      <c r="G462" t="n">
        <v>0</v>
      </c>
      <c r="H462" t="inlineStr">
        <is>
          <t>Todos</t>
        </is>
      </c>
    </row>
    <row r="463">
      <c r="A463">
        <f>A462+1</f>
        <v/>
      </c>
      <c r="B463" t="inlineStr">
        <is>
          <t>Kit Para Bico Injetor 2314</t>
        </is>
      </c>
      <c r="C463" t="n">
        <v>2</v>
      </c>
      <c r="D463">
        <f>SUMIFS(controle!G:G,controle!I:I,Produtos!B463,controle!C:C,"E")</f>
        <v/>
      </c>
      <c r="E463">
        <f>SUMIFS(controle!G:G,controle!I:I,Produtos!B463,controle!C:C,"S")</f>
        <v/>
      </c>
      <c r="F463">
        <f>Tabela1[[#This Row],[estoque inicial]]+Tabela1[[#This Row],[entradas]]-Tabela1[[#This Row],[saidas]]</f>
        <v/>
      </c>
      <c r="G463" t="n">
        <v>0</v>
      </c>
      <c r="H463" t="inlineStr">
        <is>
          <t>Todos</t>
        </is>
      </c>
    </row>
    <row r="464">
      <c r="A464">
        <f>A463+1</f>
        <v/>
      </c>
      <c r="B464" t="inlineStr">
        <is>
          <t>Kit Para Bico Injetor 2317</t>
        </is>
      </c>
      <c r="C464" t="n">
        <v>1</v>
      </c>
      <c r="D464">
        <f>SUMIFS(controle!G:G,controle!I:I,Produtos!B464,controle!C:C,"E")</f>
        <v/>
      </c>
      <c r="E464">
        <f>SUMIFS(controle!G:G,controle!I:I,Produtos!B464,controle!C:C,"S")</f>
        <v/>
      </c>
      <c r="F464">
        <f>Tabela1[[#This Row],[estoque inicial]]+Tabela1[[#This Row],[entradas]]-Tabela1[[#This Row],[saidas]]</f>
        <v/>
      </c>
      <c r="G464" t="n">
        <v>0</v>
      </c>
      <c r="H464" t="inlineStr">
        <is>
          <t>Todos</t>
        </is>
      </c>
    </row>
    <row r="465">
      <c r="A465">
        <f>A464+1</f>
        <v/>
      </c>
      <c r="B465" t="inlineStr">
        <is>
          <t>Kit Para Bico Injetor 2322</t>
        </is>
      </c>
      <c r="C465" t="n">
        <v>1</v>
      </c>
      <c r="D465">
        <f>SUMIFS(controle!G:G,controle!I:I,Produtos!B465,controle!C:C,"E")</f>
        <v/>
      </c>
      <c r="E465">
        <f>SUMIFS(controle!G:G,controle!I:I,Produtos!B465,controle!C:C,"S")</f>
        <v/>
      </c>
      <c r="F465">
        <f>Tabela1[[#This Row],[estoque inicial]]+Tabela1[[#This Row],[entradas]]-Tabela1[[#This Row],[saidas]]</f>
        <v/>
      </c>
      <c r="G465" t="n">
        <v>0</v>
      </c>
      <c r="H465" t="inlineStr">
        <is>
          <t>Todos</t>
        </is>
      </c>
    </row>
    <row r="466">
      <c r="A466">
        <f>A465+1</f>
        <v/>
      </c>
      <c r="B466" t="inlineStr">
        <is>
          <t>Kit Para Bico Injetor 2339</t>
        </is>
      </c>
      <c r="C466" t="n">
        <v>2</v>
      </c>
      <c r="D466">
        <f>SUMIFS(controle!G:G,controle!I:I,Produtos!B466,controle!C:C,"E")</f>
        <v/>
      </c>
      <c r="E466">
        <f>SUMIFS(controle!G:G,controle!I:I,Produtos!B466,controle!C:C,"S")</f>
        <v/>
      </c>
      <c r="F466">
        <f>Tabela1[[#This Row],[estoque inicial]]+Tabela1[[#This Row],[entradas]]-Tabela1[[#This Row],[saidas]]</f>
        <v/>
      </c>
      <c r="G466" t="n">
        <v>0</v>
      </c>
      <c r="H466" t="inlineStr">
        <is>
          <t>Todos</t>
        </is>
      </c>
    </row>
    <row r="467">
      <c r="A467">
        <f>A466+1</f>
        <v/>
      </c>
      <c r="B467" t="inlineStr">
        <is>
          <t>Mangueira 23330</t>
        </is>
      </c>
      <c r="C467" t="n">
        <v>1</v>
      </c>
      <c r="D467">
        <f>SUMIFS(controle!G:G,controle!I:I,Produtos!B467,controle!C:C,"E")</f>
        <v/>
      </c>
      <c r="E467">
        <f>SUMIFS(controle!G:G,controle!I:I,Produtos!B467,controle!C:C,"S")</f>
        <v/>
      </c>
      <c r="F467">
        <f>Tabela1[[#This Row],[estoque inicial]]+Tabela1[[#This Row],[entradas]]-Tabela1[[#This Row],[saidas]]</f>
        <v/>
      </c>
      <c r="G467" t="n">
        <v>0</v>
      </c>
      <c r="H467" t="inlineStr">
        <is>
          <t>Todos</t>
        </is>
      </c>
    </row>
    <row r="468">
      <c r="A468">
        <f>A467+1</f>
        <v/>
      </c>
      <c r="B468" t="inlineStr">
        <is>
          <t>Mangueira de Vacuo VW</t>
        </is>
      </c>
      <c r="C468" t="n">
        <v>1</v>
      </c>
      <c r="D468">
        <f>SUMIFS(controle!G:G,controle!I:I,Produtos!B468,controle!C:C,"E")</f>
        <v/>
      </c>
      <c r="E468">
        <f>SUMIFS(controle!G:G,controle!I:I,Produtos!B468,controle!C:C,"S")</f>
        <v/>
      </c>
      <c r="F468">
        <f>Tabela1[[#This Row],[estoque inicial]]+Tabela1[[#This Row],[entradas]]-Tabela1[[#This Row],[saidas]]</f>
        <v/>
      </c>
      <c r="G468" t="n">
        <v>0</v>
      </c>
      <c r="H468" t="inlineStr">
        <is>
          <t>Todos</t>
        </is>
      </c>
    </row>
    <row r="469">
      <c r="A469">
        <f>A468+1</f>
        <v/>
      </c>
      <c r="B469" t="inlineStr">
        <is>
          <t>oleo 15w40 menzoil</t>
        </is>
      </c>
      <c r="C469" t="n">
        <v>11</v>
      </c>
      <c r="D469">
        <f>SUMIFS(controle!G:G,controle!I:I,Produtos!B469,controle!C:C,"E")</f>
        <v/>
      </c>
      <c r="E469">
        <f>SUMIFS(controle!G:G,controle!I:I,Produtos!B469,controle!C:C,"S")</f>
        <v/>
      </c>
      <c r="F469">
        <f>Tabela1[[#This Row],[estoque inicial]]+Tabela1[[#This Row],[entradas]]-Tabela1[[#This Row],[saidas]]</f>
        <v/>
      </c>
      <c r="G469" t="n">
        <v>0</v>
      </c>
      <c r="H469" t="inlineStr">
        <is>
          <t>Todos</t>
        </is>
      </c>
    </row>
    <row r="470">
      <c r="A470">
        <f>A469+1</f>
        <v/>
      </c>
      <c r="B470" t="inlineStr">
        <is>
          <t>Óleo ACDelco Semisintético SAE 5W3O API SN</t>
        </is>
      </c>
      <c r="C470" t="n">
        <v>11</v>
      </c>
      <c r="D470">
        <f>SUMIFS(controle!G:G,controle!I:I,Produtos!B470,controle!C:C,"E")</f>
        <v/>
      </c>
      <c r="E470">
        <f>SUMIFS(controle!G:G,controle!I:I,Produtos!B470,controle!C:C,"S")</f>
        <v/>
      </c>
      <c r="F470">
        <f>Tabela1[[#This Row],[estoque inicial]]+Tabela1[[#This Row],[entradas]]-Tabela1[[#This Row],[saidas]]</f>
        <v/>
      </c>
      <c r="G470" t="n">
        <v>0</v>
      </c>
      <c r="H470" t="inlineStr">
        <is>
          <t>Óleo</t>
        </is>
      </c>
    </row>
    <row r="471">
      <c r="A471">
        <f>A470+1</f>
        <v/>
      </c>
      <c r="B471" t="inlineStr">
        <is>
          <t>Óleo ACDelco Sintético 0W20 API SN</t>
        </is>
      </c>
      <c r="C471">
        <f>24+17</f>
        <v/>
      </c>
      <c r="D471">
        <f>SUMIFS(controle!G:G,controle!I:I,Produtos!B471,controle!C:C,"E")</f>
        <v/>
      </c>
      <c r="E471">
        <f>SUMIFS(controle!G:G,controle!I:I,Produtos!B471,controle!C:C,"S")</f>
        <v/>
      </c>
      <c r="F471">
        <f>Tabela1[[#This Row],[estoque inicial]]+Tabela1[[#This Row],[entradas]]-Tabela1[[#This Row],[saidas]]</f>
        <v/>
      </c>
      <c r="G471" t="n">
        <v>0</v>
      </c>
      <c r="H471" t="inlineStr">
        <is>
          <t>Óleo</t>
        </is>
      </c>
    </row>
    <row r="472">
      <c r="A472">
        <f>A471+1</f>
        <v/>
      </c>
      <c r="B472" t="inlineStr">
        <is>
          <t>Óleo ACDelco Sintético 5W30 API SN</t>
        </is>
      </c>
      <c r="C472">
        <f>24+24</f>
        <v/>
      </c>
      <c r="D472">
        <f>SUMIFS(controle!G:G,controle!I:I,Produtos!B472,controle!C:C,"E")</f>
        <v/>
      </c>
      <c r="E472">
        <f>SUMIFS(controle!G:G,controle!I:I,Produtos!B472,controle!C:C,"S")</f>
        <v/>
      </c>
      <c r="F472">
        <f>Tabela1[[#This Row],[estoque inicial]]+Tabela1[[#This Row],[entradas]]-Tabela1[[#This Row],[saidas]]</f>
        <v/>
      </c>
      <c r="G472" t="n">
        <v>0</v>
      </c>
      <c r="H472" t="inlineStr">
        <is>
          <t>Óleo</t>
        </is>
      </c>
    </row>
    <row r="473">
      <c r="A473">
        <f>A472+1</f>
        <v/>
      </c>
      <c r="B473" t="inlineStr">
        <is>
          <t>Óleo Classic Line Sintético 5W30</t>
        </is>
      </c>
      <c r="C473" t="n">
        <v>6</v>
      </c>
      <c r="D473">
        <f>SUMIFS(controle!G:G,controle!I:I,Produtos!B473,controle!C:C,"E")</f>
        <v/>
      </c>
      <c r="E473">
        <f>SUMIFS(controle!G:G,controle!I:I,Produtos!B473,controle!C:C,"S")</f>
        <v/>
      </c>
      <c r="F473">
        <f>Tabela1[[#This Row],[estoque inicial]]+Tabela1[[#This Row],[entradas]]-Tabela1[[#This Row],[saidas]]</f>
        <v/>
      </c>
      <c r="G473" t="n">
        <v>0</v>
      </c>
      <c r="H473" t="inlineStr">
        <is>
          <t>Óleo</t>
        </is>
      </c>
    </row>
    <row r="474">
      <c r="A474">
        <f>A473+1</f>
        <v/>
      </c>
      <c r="B474" t="inlineStr">
        <is>
          <t xml:space="preserve">Óleo de Motor 0W30 Total Quartz </t>
        </is>
      </c>
      <c r="C474" t="n">
        <v>4</v>
      </c>
      <c r="D474">
        <f>SUMIFS(controle!G:G,controle!I:I,Produtos!B474,controle!C:C,"E")</f>
        <v/>
      </c>
      <c r="E474">
        <f>SUMIFS(controle!G:G,controle!I:I,Produtos!B474,controle!C:C,"S")</f>
        <v/>
      </c>
      <c r="F474">
        <f>Tabela1[[#This Row],[estoque inicial]]+Tabela1[[#This Row],[entradas]]-Tabela1[[#This Row],[saidas]]</f>
        <v/>
      </c>
      <c r="G474" t="n">
        <v>0</v>
      </c>
      <c r="H474" t="inlineStr">
        <is>
          <t>Óleo</t>
        </is>
      </c>
    </row>
    <row r="475">
      <c r="A475">
        <f>A474+1</f>
        <v/>
      </c>
      <c r="B475" t="inlineStr">
        <is>
          <t>ÓLEO LUBRIFICANTE SEMISSINTÉTICO 15W40 API SN CLASSIC LINE</t>
        </is>
      </c>
      <c r="C475" t="n">
        <v>1</v>
      </c>
      <c r="D475">
        <f>SUMIFS(controle!G:G,controle!I:I,Produtos!B475,controle!C:C,"E")</f>
        <v/>
      </c>
      <c r="E475">
        <f>SUMIFS(controle!G:G,controle!I:I,Produtos!B475,controle!C:C,"S")</f>
        <v/>
      </c>
      <c r="F475">
        <f>Tabela1[[#This Row],[estoque inicial]]+Tabela1[[#This Row],[entradas]]-Tabela1[[#This Row],[saidas]]</f>
        <v/>
      </c>
      <c r="G475" t="n">
        <v>0</v>
      </c>
      <c r="H475" t="inlineStr">
        <is>
          <t>Óleo</t>
        </is>
      </c>
    </row>
    <row r="476">
      <c r="A476">
        <f>A475+1</f>
        <v/>
      </c>
      <c r="B476" t="inlineStr">
        <is>
          <t>ÓLEO MAXON 5W30 HITEC DIESEL SINTÉTICO</t>
        </is>
      </c>
      <c r="C476" t="n">
        <v>21</v>
      </c>
      <c r="D476">
        <f>SUMIFS(controle!G:G,controle!I:I,Produtos!B476,controle!C:C,"E")</f>
        <v/>
      </c>
      <c r="E476">
        <f>SUMIFS(controle!G:G,controle!I:I,Produtos!B476,controle!C:C,"S")</f>
        <v/>
      </c>
      <c r="F476">
        <f>Tabela1[[#This Row],[estoque inicial]]+Tabela1[[#This Row],[entradas]]-Tabela1[[#This Row],[saidas]]</f>
        <v/>
      </c>
      <c r="G476" t="n">
        <v>0</v>
      </c>
      <c r="H476" t="inlineStr">
        <is>
          <t>Óleo</t>
        </is>
      </c>
    </row>
    <row r="477">
      <c r="A477">
        <f>A476+1</f>
        <v/>
      </c>
      <c r="B477" t="inlineStr">
        <is>
          <t>òleo para motor maxon 10w40</t>
        </is>
      </c>
      <c r="C477">
        <f>24+22</f>
        <v/>
      </c>
      <c r="D477">
        <f>SUMIFS(controle!G:G,controle!I:I,Produtos!B477,controle!C:C,"E")</f>
        <v/>
      </c>
      <c r="E477">
        <f>SUMIFS(controle!G:G,controle!I:I,Produtos!B477,controle!C:C,"S")</f>
        <v/>
      </c>
      <c r="F477">
        <f>Tabela1[[#This Row],[estoque inicial]]+Tabela1[[#This Row],[entradas]]-Tabela1[[#This Row],[saidas]]</f>
        <v/>
      </c>
      <c r="G477" t="n">
        <v>0</v>
      </c>
      <c r="H477" t="inlineStr">
        <is>
          <t>Todos</t>
        </is>
      </c>
    </row>
    <row r="478">
      <c r="A478">
        <f>A477+1</f>
        <v/>
      </c>
      <c r="B478" t="inlineStr">
        <is>
          <t>Óleo Para Motor Maxon 5W40 Sintético</t>
        </is>
      </c>
      <c r="C478" t="n">
        <v>12</v>
      </c>
      <c r="D478">
        <f>SUMIFS(controle!G:G,controle!I:I,Produtos!B478,controle!C:C,"E")</f>
        <v/>
      </c>
      <c r="E478">
        <f>SUMIFS(controle!G:G,controle!I:I,Produtos!B478,controle!C:C,"S")</f>
        <v/>
      </c>
      <c r="F478">
        <f>Tabela1[[#This Row],[estoque inicial]]+Tabela1[[#This Row],[entradas]]-Tabela1[[#This Row],[saidas]]</f>
        <v/>
      </c>
      <c r="G478" t="n">
        <v>0</v>
      </c>
      <c r="H478" t="inlineStr">
        <is>
          <t>Todos</t>
        </is>
      </c>
    </row>
    <row r="479">
      <c r="A479">
        <f>A478+1</f>
        <v/>
      </c>
      <c r="B479" t="inlineStr">
        <is>
          <t>Óleo Para Motor Maxon Mineral 20W50 API SL</t>
        </is>
      </c>
      <c r="C479" t="n">
        <v>10</v>
      </c>
      <c r="D479">
        <f>SUMIFS(controle!G:G,controle!I:I,Produtos!B479,controle!C:C,"E")</f>
        <v/>
      </c>
      <c r="E479">
        <f>SUMIFS(controle!G:G,controle!I:I,Produtos!B479,controle!C:C,"S")</f>
        <v/>
      </c>
      <c r="F479">
        <f>Tabela1[[#This Row],[estoque inicial]]+Tabela1[[#This Row],[entradas]]-Tabela1[[#This Row],[saidas]]</f>
        <v/>
      </c>
      <c r="G479" t="n">
        <v>0</v>
      </c>
      <c r="H479" t="inlineStr">
        <is>
          <t>Todos</t>
        </is>
      </c>
    </row>
    <row r="480">
      <c r="A480">
        <f>A479+1</f>
        <v/>
      </c>
      <c r="B480" t="inlineStr">
        <is>
          <t>Óleo Para Sistemas Pneumáticos ARC-C10</t>
        </is>
      </c>
      <c r="C480" t="n">
        <v>1</v>
      </c>
      <c r="D480">
        <f>SUMIFS(controle!G:G,controle!I:I,Produtos!B480,controle!C:C,"E")</f>
        <v/>
      </c>
      <c r="E480">
        <f>SUMIFS(controle!G:G,controle!I:I,Produtos!B480,controle!C:C,"S")</f>
        <v/>
      </c>
      <c r="F480">
        <f>Tabela1[[#This Row],[estoque inicial]]+Tabela1[[#This Row],[entradas]]-Tabela1[[#This Row],[saidas]]</f>
        <v/>
      </c>
      <c r="G480" t="n">
        <v>0</v>
      </c>
      <c r="H480" t="inlineStr">
        <is>
          <t>Todos</t>
        </is>
      </c>
    </row>
    <row r="481">
      <c r="A481">
        <f>A480+1</f>
        <v/>
      </c>
      <c r="B481" t="inlineStr">
        <is>
          <t>ÓLEO PETRONAS SELENIA SAE 5W30 API SN PLUS</t>
        </is>
      </c>
      <c r="C481">
        <f>17</f>
        <v/>
      </c>
      <c r="D481">
        <f>SUMIFS(controle!G:G,controle!I:I,Produtos!B481,controle!C:C,"E")</f>
        <v/>
      </c>
      <c r="E481">
        <f>SUMIFS(controle!G:G,controle!I:I,Produtos!B481,controle!C:C,"S")</f>
        <v/>
      </c>
      <c r="F481">
        <f>Tabela1[[#This Row],[estoque inicial]]+Tabela1[[#This Row],[entradas]]-Tabela1[[#This Row],[saidas]]</f>
        <v/>
      </c>
      <c r="G481" t="n">
        <v>0</v>
      </c>
      <c r="H481" t="inlineStr">
        <is>
          <t>Óleo</t>
        </is>
      </c>
    </row>
    <row r="482">
      <c r="A482">
        <f>A481+1</f>
        <v/>
      </c>
      <c r="B482" t="inlineStr">
        <is>
          <t>ÓLEO PETRONAS SYNTIUM 0W20 7000 HYBRID</t>
        </is>
      </c>
      <c r="C482" t="n">
        <v>26</v>
      </c>
      <c r="D482">
        <f>SUMIFS(controle!G:G,controle!I:I,Produtos!B482,controle!C:C,"E")</f>
        <v/>
      </c>
      <c r="E482">
        <f>SUMIFS(controle!G:G,controle!I:I,Produtos!B482,controle!C:C,"S")</f>
        <v/>
      </c>
      <c r="F482">
        <f>Tabela1[[#This Row],[estoque inicial]]+Tabela1[[#This Row],[entradas]]-Tabela1[[#This Row],[saidas]]</f>
        <v/>
      </c>
      <c r="G482" t="n">
        <v>0</v>
      </c>
      <c r="H482" t="inlineStr">
        <is>
          <t>Óleo</t>
        </is>
      </c>
    </row>
    <row r="483">
      <c r="A483">
        <f>A482+1</f>
        <v/>
      </c>
      <c r="B483" t="inlineStr">
        <is>
          <t>ÓLEO PETRONAS SYNTIUM 3000XS SP 5W30 SINTÉTICO</t>
        </is>
      </c>
      <c r="C483" t="n">
        <v>11</v>
      </c>
      <c r="D483">
        <f>SUMIFS(controle!G:G,controle!I:I,Produtos!B483,controle!C:C,"E")</f>
        <v/>
      </c>
      <c r="E483">
        <f>SUMIFS(controle!G:G,controle!I:I,Produtos!B483,controle!C:C,"S")</f>
        <v/>
      </c>
      <c r="F483">
        <f>Tabela1[[#This Row],[estoque inicial]]+Tabela1[[#This Row],[entradas]]-Tabela1[[#This Row],[saidas]]</f>
        <v/>
      </c>
      <c r="G483" t="n">
        <v>0</v>
      </c>
      <c r="H483" t="inlineStr">
        <is>
          <t>Óleo</t>
        </is>
      </c>
    </row>
    <row r="484">
      <c r="A484">
        <f>A483+1</f>
        <v/>
      </c>
      <c r="B484" t="inlineStr">
        <is>
          <t>Parafuso de Cabagem</t>
        </is>
      </c>
      <c r="C484" t="n">
        <v>4</v>
      </c>
      <c r="D484">
        <f>SUMIFS(controle!G:G,controle!I:I,Produtos!B484,controle!C:C,"E")</f>
        <v/>
      </c>
      <c r="E484">
        <f>SUMIFS(controle!G:G,controle!I:I,Produtos!B484,controle!C:C,"S")</f>
        <v/>
      </c>
      <c r="F484">
        <f>Tabela1[[#This Row],[estoque inicial]]+Tabela1[[#This Row],[entradas]]-Tabela1[[#This Row],[saidas]]</f>
        <v/>
      </c>
      <c r="G484" t="n">
        <v>0</v>
      </c>
      <c r="H484" t="inlineStr">
        <is>
          <t>Todos</t>
        </is>
      </c>
    </row>
    <row r="485">
      <c r="A485">
        <f>A484+1</f>
        <v/>
      </c>
      <c r="B485" t="inlineStr">
        <is>
          <t>Parafuso de Roda</t>
        </is>
      </c>
      <c r="C485" t="n">
        <v>9</v>
      </c>
      <c r="D485">
        <f>SUMIFS(controle!G:G,controle!I:I,Produtos!B485,controle!C:C,"E")</f>
        <v/>
      </c>
      <c r="E485">
        <f>SUMIFS(controle!G:G,controle!I:I,Produtos!B485,controle!C:C,"S")</f>
        <v/>
      </c>
      <c r="F485">
        <f>Tabela1[[#This Row],[estoque inicial]]+Tabela1[[#This Row],[entradas]]-Tabela1[[#This Row],[saidas]]</f>
        <v/>
      </c>
      <c r="G485" t="n">
        <v>0</v>
      </c>
      <c r="H485" t="inlineStr">
        <is>
          <t>Todos</t>
        </is>
      </c>
    </row>
    <row r="486">
      <c r="A486">
        <f>A485+1</f>
        <v/>
      </c>
      <c r="B486" t="inlineStr">
        <is>
          <t>Parafuso Diversos</t>
        </is>
      </c>
      <c r="C486">
        <f>4+20</f>
        <v/>
      </c>
      <c r="D486">
        <f>SUMIFS(controle!G:G,controle!I:I,Produtos!B486,controle!C:C,"E")</f>
        <v/>
      </c>
      <c r="E486">
        <f>SUMIFS(controle!G:G,controle!I:I,Produtos!B486,controle!C:C,"S")</f>
        <v/>
      </c>
      <c r="F486">
        <f>Tabela1[[#This Row],[estoque inicial]]+Tabela1[[#This Row],[entradas]]-Tabela1[[#This Row],[saidas]]</f>
        <v/>
      </c>
      <c r="G486" t="n">
        <v>0</v>
      </c>
      <c r="H486" t="inlineStr">
        <is>
          <t>Todos</t>
        </is>
      </c>
    </row>
    <row r="487">
      <c r="A487">
        <f>A486+1</f>
        <v/>
      </c>
      <c r="B487" t="inlineStr">
        <is>
          <t>Pastilha de Freio N-1168</t>
        </is>
      </c>
      <c r="C487" t="n">
        <v>1</v>
      </c>
      <c r="D487">
        <f>SUMIFS(controle!G:G,controle!I:I,Produtos!B487,controle!C:C,"E")</f>
        <v/>
      </c>
      <c r="E487">
        <f>SUMIFS(controle!G:G,controle!I:I,Produtos!B487,controle!C:C,"S")</f>
        <v/>
      </c>
      <c r="F487">
        <f>Tabela1[[#This Row],[estoque inicial]]+Tabela1[[#This Row],[entradas]]-Tabela1[[#This Row],[saidas]]</f>
        <v/>
      </c>
      <c r="G487" t="n">
        <v>0</v>
      </c>
      <c r="H487" t="inlineStr">
        <is>
          <t>Todos</t>
        </is>
      </c>
    </row>
    <row r="488">
      <c r="A488">
        <f>A487+1</f>
        <v/>
      </c>
      <c r="B488" t="inlineStr">
        <is>
          <t>Pastilha de Freio N-1247</t>
        </is>
      </c>
      <c r="C488" t="n">
        <v>1</v>
      </c>
      <c r="D488">
        <f>SUMIFS(controle!G:G,controle!I:I,Produtos!B488,controle!C:C,"E")</f>
        <v/>
      </c>
      <c r="E488">
        <f>SUMIFS(controle!G:G,controle!I:I,Produtos!B488,controle!C:C,"S")</f>
        <v/>
      </c>
      <c r="F488">
        <f>Tabela1[[#This Row],[estoque inicial]]+Tabela1[[#This Row],[entradas]]-Tabela1[[#This Row],[saidas]]</f>
        <v/>
      </c>
      <c r="G488" t="n">
        <v>0</v>
      </c>
      <c r="H488" t="inlineStr">
        <is>
          <t>Todos</t>
        </is>
      </c>
    </row>
    <row r="489">
      <c r="A489">
        <f>A488+1</f>
        <v/>
      </c>
      <c r="B489" t="inlineStr">
        <is>
          <t>Pastilha de Freio N-1465</t>
        </is>
      </c>
      <c r="C489" t="n">
        <v>1</v>
      </c>
      <c r="D489">
        <f>SUMIFS(controle!G:G,controle!I:I,Produtos!B489,controle!C:C,"E")</f>
        <v/>
      </c>
      <c r="E489">
        <f>SUMIFS(controle!G:G,controle!I:I,Produtos!B489,controle!C:C,"S")</f>
        <v/>
      </c>
      <c r="F489">
        <f>Tabela1[[#This Row],[estoque inicial]]+Tabela1[[#This Row],[entradas]]-Tabela1[[#This Row],[saidas]]</f>
        <v/>
      </c>
      <c r="G489" t="n">
        <v>0</v>
      </c>
      <c r="H489" t="inlineStr">
        <is>
          <t>Todos</t>
        </is>
      </c>
    </row>
    <row r="490">
      <c r="A490">
        <f>A489+1</f>
        <v/>
      </c>
      <c r="B490" t="inlineStr">
        <is>
          <t>Pastilha de Freio N-1483</t>
        </is>
      </c>
      <c r="C490" t="n">
        <v>1</v>
      </c>
      <c r="D490">
        <f>SUMIFS(controle!G:G,controle!I:I,Produtos!B490,controle!C:C,"E")</f>
        <v/>
      </c>
      <c r="E490">
        <f>SUMIFS(controle!G:G,controle!I:I,Produtos!B490,controle!C:C,"S")</f>
        <v/>
      </c>
      <c r="F490">
        <f>Tabela1[[#This Row],[estoque inicial]]+Tabela1[[#This Row],[entradas]]-Tabela1[[#This Row],[saidas]]</f>
        <v/>
      </c>
      <c r="G490" t="n">
        <v>0</v>
      </c>
      <c r="H490" t="inlineStr">
        <is>
          <t>Todos</t>
        </is>
      </c>
    </row>
    <row r="491">
      <c r="A491">
        <f>A490+1</f>
        <v/>
      </c>
      <c r="B491" t="inlineStr">
        <is>
          <t>Reparo Terminal</t>
        </is>
      </c>
      <c r="C491" t="n">
        <v>4</v>
      </c>
      <c r="D491">
        <f>SUMIFS(controle!G:G,controle!I:I,Produtos!B491,controle!C:C,"E")</f>
        <v/>
      </c>
      <c r="E491">
        <f>SUMIFS(controle!G:G,controle!I:I,Produtos!B491,controle!C:C,"S")</f>
        <v/>
      </c>
      <c r="F491">
        <f>Tabela1[[#This Row],[estoque inicial]]+Tabela1[[#This Row],[entradas]]-Tabela1[[#This Row],[saidas]]</f>
        <v/>
      </c>
      <c r="G491" t="n">
        <v>0</v>
      </c>
      <c r="H491" t="inlineStr">
        <is>
          <t>Todos</t>
        </is>
      </c>
    </row>
    <row r="492">
      <c r="A492">
        <f>A491+1</f>
        <v/>
      </c>
      <c r="B492" t="inlineStr">
        <is>
          <t>Reservatorio Fiat</t>
        </is>
      </c>
      <c r="C492" t="n">
        <v>1</v>
      </c>
      <c r="D492">
        <f>SUMIFS(controle!G:G,controle!I:I,Produtos!B492,controle!C:C,"E")</f>
        <v/>
      </c>
      <c r="E492">
        <f>SUMIFS(controle!G:G,controle!I:I,Produtos!B492,controle!C:C,"S")</f>
        <v/>
      </c>
      <c r="F492">
        <f>Tabela1[[#This Row],[estoque inicial]]+Tabela1[[#This Row],[entradas]]-Tabela1[[#This Row],[saidas]]</f>
        <v/>
      </c>
      <c r="G492" t="n">
        <v>0</v>
      </c>
      <c r="H492" t="inlineStr">
        <is>
          <t>Todos</t>
        </is>
      </c>
    </row>
    <row r="493">
      <c r="A493">
        <f>A492+1</f>
        <v/>
      </c>
      <c r="B493" t="inlineStr">
        <is>
          <t>Reservatorio Ford</t>
        </is>
      </c>
      <c r="C493" t="n">
        <v>1</v>
      </c>
      <c r="D493">
        <f>SUMIFS(controle!G:G,controle!I:I,Produtos!B493,controle!C:C,"E")</f>
        <v/>
      </c>
      <c r="E493">
        <f>SUMIFS(controle!G:G,controle!I:I,Produtos!B493,controle!C:C,"S")</f>
        <v/>
      </c>
      <c r="F493">
        <f>Tabela1[[#This Row],[estoque inicial]]+Tabela1[[#This Row],[entradas]]-Tabela1[[#This Row],[saidas]]</f>
        <v/>
      </c>
      <c r="G493" t="n">
        <v>0</v>
      </c>
      <c r="H493" t="inlineStr">
        <is>
          <t>Todos</t>
        </is>
      </c>
    </row>
    <row r="494">
      <c r="A494">
        <f>A493+1</f>
        <v/>
      </c>
      <c r="B494" t="inlineStr">
        <is>
          <t>Reservatorio GM</t>
        </is>
      </c>
      <c r="C494" t="n">
        <v>1</v>
      </c>
      <c r="D494">
        <f>SUMIFS(controle!G:G,controle!I:I,Produtos!B494,controle!C:C,"E")</f>
        <v/>
      </c>
      <c r="E494">
        <f>SUMIFS(controle!G:G,controle!I:I,Produtos!B494,controle!C:C,"S")</f>
        <v/>
      </c>
      <c r="F494">
        <f>Tabela1[[#This Row],[estoque inicial]]+Tabela1[[#This Row],[entradas]]-Tabela1[[#This Row],[saidas]]</f>
        <v/>
      </c>
      <c r="G494" t="n">
        <v>0</v>
      </c>
      <c r="H494" t="inlineStr">
        <is>
          <t>Todos</t>
        </is>
      </c>
    </row>
    <row r="495">
      <c r="A495">
        <f>A494+1</f>
        <v/>
      </c>
      <c r="B495" t="inlineStr">
        <is>
          <t>Retentor eixo de Comando de valvulas 02178</t>
        </is>
      </c>
      <c r="C495" t="n">
        <v>1</v>
      </c>
      <c r="D495">
        <f>SUMIFS(controle!G:G,controle!I:I,Produtos!B495,controle!C:C,"E")</f>
        <v/>
      </c>
      <c r="E495">
        <f>SUMIFS(controle!G:G,controle!I:I,Produtos!B495,controle!C:C,"S")</f>
        <v/>
      </c>
      <c r="F495">
        <f>Tabela1[[#This Row],[estoque inicial]]+Tabela1[[#This Row],[entradas]]-Tabela1[[#This Row],[saidas]]</f>
        <v/>
      </c>
      <c r="G495" t="n">
        <v>0</v>
      </c>
      <c r="H495" t="inlineStr">
        <is>
          <t>Todos</t>
        </is>
      </c>
    </row>
    <row r="496">
      <c r="A496">
        <f>A495+1</f>
        <v/>
      </c>
      <c r="B496" t="inlineStr">
        <is>
          <t>Retentor eixo de Comando de valvulas 02525</t>
        </is>
      </c>
      <c r="C496" t="n">
        <v>1</v>
      </c>
      <c r="D496">
        <f>SUMIFS(controle!G:G,controle!I:I,Produtos!B496,controle!C:C,"E")</f>
        <v/>
      </c>
      <c r="E496">
        <f>SUMIFS(controle!G:G,controle!I:I,Produtos!B496,controle!C:C,"S")</f>
        <v/>
      </c>
      <c r="F496">
        <f>Tabela1[[#This Row],[estoque inicial]]+Tabela1[[#This Row],[entradas]]-Tabela1[[#This Row],[saidas]]</f>
        <v/>
      </c>
      <c r="G496" t="n">
        <v>0</v>
      </c>
      <c r="H496" t="inlineStr">
        <is>
          <t>Todos</t>
        </is>
      </c>
    </row>
    <row r="497">
      <c r="A497">
        <f>A496+1</f>
        <v/>
      </c>
      <c r="B497" t="inlineStr">
        <is>
          <t>Retentor eixo de Comando de valvulas 05266</t>
        </is>
      </c>
      <c r="C497" t="n">
        <v>1</v>
      </c>
      <c r="D497">
        <f>SUMIFS(controle!G:G,controle!I:I,Produtos!B497,controle!C:C,"E")</f>
        <v/>
      </c>
      <c r="E497">
        <f>SUMIFS(controle!G:G,controle!I:I,Produtos!B497,controle!C:C,"S")</f>
        <v/>
      </c>
      <c r="F497">
        <f>Tabela1[[#This Row],[estoque inicial]]+Tabela1[[#This Row],[entradas]]-Tabela1[[#This Row],[saidas]]</f>
        <v/>
      </c>
      <c r="G497" t="n">
        <v>0</v>
      </c>
      <c r="H497" t="inlineStr">
        <is>
          <t>Todos</t>
        </is>
      </c>
    </row>
    <row r="498">
      <c r="A498">
        <f>A497+1</f>
        <v/>
      </c>
      <c r="B498" t="inlineStr">
        <is>
          <t>Retentor eixo de Comando de valvulas 05808</t>
        </is>
      </c>
      <c r="C498" t="n">
        <v>1</v>
      </c>
      <c r="D498">
        <f>SUMIFS(controle!G:G,controle!I:I,Produtos!B498,controle!C:C,"E")</f>
        <v/>
      </c>
      <c r="E498">
        <f>SUMIFS(controle!G:G,controle!I:I,Produtos!B498,controle!C:C,"S")</f>
        <v/>
      </c>
      <c r="F498">
        <f>Tabela1[[#This Row],[estoque inicial]]+Tabela1[[#This Row],[entradas]]-Tabela1[[#This Row],[saidas]]</f>
        <v/>
      </c>
      <c r="G498" t="n">
        <v>0</v>
      </c>
      <c r="H498" t="inlineStr">
        <is>
          <t>Todos</t>
        </is>
      </c>
    </row>
    <row r="499">
      <c r="A499">
        <f>A498+1</f>
        <v/>
      </c>
      <c r="B499" t="inlineStr">
        <is>
          <t>Retentor Fiat K68174374AA</t>
        </is>
      </c>
      <c r="C499" t="n">
        <v>1</v>
      </c>
      <c r="D499">
        <f>SUMIFS(controle!G:G,controle!I:I,Produtos!B499,controle!C:C,"E")</f>
        <v/>
      </c>
      <c r="E499">
        <f>SUMIFS(controle!G:G,controle!I:I,Produtos!B499,controle!C:C,"S")</f>
        <v/>
      </c>
      <c r="F499">
        <f>Tabela1[[#This Row],[estoque inicial]]+Tabela1[[#This Row],[entradas]]-Tabela1[[#This Row],[saidas]]</f>
        <v/>
      </c>
      <c r="G499" t="n">
        <v>0</v>
      </c>
      <c r="H499" t="inlineStr">
        <is>
          <t>Todos</t>
        </is>
      </c>
    </row>
    <row r="500">
      <c r="A500">
        <f>A499+1</f>
        <v/>
      </c>
      <c r="B500" t="inlineStr">
        <is>
          <t>Sensor J7B5-9F472-BC</t>
        </is>
      </c>
      <c r="C500" t="n">
        <v>1</v>
      </c>
      <c r="D500">
        <f>SUMIFS(controle!G:G,controle!I:I,Produtos!B500,controle!C:C,"E")</f>
        <v/>
      </c>
      <c r="E500">
        <f>SUMIFS(controle!G:G,controle!I:I,Produtos!B500,controle!C:C,"S")</f>
        <v/>
      </c>
      <c r="F500">
        <f>Tabela1[[#This Row],[estoque inicial]]+Tabela1[[#This Row],[entradas]]-Tabela1[[#This Row],[saidas]]</f>
        <v/>
      </c>
      <c r="G500" t="n">
        <v>0</v>
      </c>
      <c r="H500" t="inlineStr">
        <is>
          <t>Todos</t>
        </is>
      </c>
    </row>
    <row r="501">
      <c r="A501">
        <f>A500+1</f>
        <v/>
      </c>
      <c r="B501" t="inlineStr">
        <is>
          <t>Sensor VW</t>
        </is>
      </c>
      <c r="C501" t="n">
        <v>1</v>
      </c>
      <c r="D501">
        <f>SUMIFS(controle!G:G,controle!I:I,Produtos!B501,controle!C:C,"E")</f>
        <v/>
      </c>
      <c r="E501">
        <f>SUMIFS(controle!G:G,controle!I:I,Produtos!B501,controle!C:C,"S")</f>
        <v/>
      </c>
      <c r="F501">
        <f>Tabela1[[#This Row],[estoque inicial]]+Tabela1[[#This Row],[entradas]]-Tabela1[[#This Row],[saidas]]</f>
        <v/>
      </c>
      <c r="G501" t="n">
        <v>0</v>
      </c>
      <c r="H501" t="inlineStr">
        <is>
          <t>Todos</t>
        </is>
      </c>
    </row>
    <row r="502">
      <c r="A502">
        <f>A501+1</f>
        <v/>
      </c>
      <c r="B502" t="inlineStr">
        <is>
          <t>Soquete LNPD 94706510</t>
        </is>
      </c>
      <c r="C502" t="n">
        <v>2</v>
      </c>
      <c r="D502">
        <f>SUMIFS(controle!G:G,controle!I:I,Produtos!B502,controle!C:C,"E")</f>
        <v/>
      </c>
      <c r="E502">
        <f>SUMIFS(controle!G:G,controle!I:I,Produtos!B502,controle!C:C,"S")</f>
        <v/>
      </c>
      <c r="F502">
        <f>Tabela1[[#This Row],[estoque inicial]]+Tabela1[[#This Row],[entradas]]-Tabela1[[#This Row],[saidas]]</f>
        <v/>
      </c>
      <c r="G502" t="n">
        <v>0</v>
      </c>
      <c r="H502" t="inlineStr">
        <is>
          <t>Todos</t>
        </is>
      </c>
    </row>
    <row r="503">
      <c r="A503">
        <f>A502+1</f>
        <v/>
      </c>
      <c r="B503" t="inlineStr">
        <is>
          <t>Suporte do motor - Lado Direito Logan, Sandero</t>
        </is>
      </c>
      <c r="C503" t="n">
        <v>1</v>
      </c>
      <c r="D503">
        <f>SUMIFS(controle!G:G,controle!I:I,Produtos!B503,controle!C:C,"E")</f>
        <v/>
      </c>
      <c r="E503">
        <f>SUMIFS(controle!G:G,controle!I:I,Produtos!B503,controle!C:C,"S")</f>
        <v/>
      </c>
      <c r="F503">
        <f>Tabela1[[#This Row],[estoque inicial]]+Tabela1[[#This Row],[entradas]]-Tabela1[[#This Row],[saidas]]</f>
        <v/>
      </c>
      <c r="G503" t="n">
        <v>0</v>
      </c>
      <c r="H503" t="inlineStr">
        <is>
          <t>Todos</t>
        </is>
      </c>
    </row>
    <row r="504">
      <c r="A504">
        <f>A503+1</f>
        <v/>
      </c>
      <c r="B504" t="inlineStr">
        <is>
          <t xml:space="preserve">Tampa Reservatorio Fiat </t>
        </is>
      </c>
      <c r="C504" t="n">
        <v>1</v>
      </c>
      <c r="D504">
        <f>SUMIFS(controle!G:G,controle!I:I,Produtos!B504,controle!C:C,"E")</f>
        <v/>
      </c>
      <c r="E504">
        <f>SUMIFS(controle!G:G,controle!I:I,Produtos!B504,controle!C:C,"S")</f>
        <v/>
      </c>
      <c r="F504">
        <f>Tabela1[[#This Row],[estoque inicial]]+Tabela1[[#This Row],[entradas]]-Tabela1[[#This Row],[saidas]]</f>
        <v/>
      </c>
      <c r="G504" t="n">
        <v>0</v>
      </c>
      <c r="H504" t="inlineStr">
        <is>
          <t>Todos</t>
        </is>
      </c>
    </row>
    <row r="505">
      <c r="A505">
        <f>A504+1</f>
        <v/>
      </c>
      <c r="B505" t="inlineStr">
        <is>
          <t>Tampão ar quente</t>
        </is>
      </c>
      <c r="C505" t="n">
        <v>1</v>
      </c>
      <c r="D505">
        <f>SUMIFS(controle!G:G,controle!I:I,Produtos!B505,controle!C:C,"E")</f>
        <v/>
      </c>
      <c r="E505">
        <f>SUMIFS(controle!G:G,controle!I:I,Produtos!B505,controle!C:C,"S")</f>
        <v/>
      </c>
      <c r="F505">
        <f>Tabela1[[#This Row],[estoque inicial]]+Tabela1[[#This Row],[entradas]]-Tabela1[[#This Row],[saidas]]</f>
        <v/>
      </c>
      <c r="G505" t="n">
        <v>0</v>
      </c>
      <c r="H505" t="inlineStr">
        <is>
          <t>Todos</t>
        </is>
      </c>
    </row>
    <row r="506">
      <c r="A506">
        <f>A505+1</f>
        <v/>
      </c>
      <c r="B506" t="inlineStr">
        <is>
          <t>Terminal de Bateria</t>
        </is>
      </c>
      <c r="C506" t="n">
        <v>10</v>
      </c>
      <c r="D506">
        <f>SUMIFS(controle!G:G,controle!I:I,Produtos!B506,controle!C:C,"E")</f>
        <v/>
      </c>
      <c r="E506">
        <f>SUMIFS(controle!G:G,controle!I:I,Produtos!B506,controle!C:C,"S")</f>
        <v/>
      </c>
      <c r="F506">
        <f>Tabela1[[#This Row],[estoque inicial]]+Tabela1[[#This Row],[entradas]]-Tabela1[[#This Row],[saidas]]</f>
        <v/>
      </c>
      <c r="G506" t="n">
        <v>0</v>
      </c>
      <c r="H506" t="inlineStr">
        <is>
          <t>Todos</t>
        </is>
      </c>
    </row>
    <row r="507">
      <c r="A507">
        <f>A506+1</f>
        <v/>
      </c>
      <c r="B507" t="inlineStr">
        <is>
          <t>Terminal Removivel 311529</t>
        </is>
      </c>
      <c r="C507" t="n">
        <v>3</v>
      </c>
      <c r="D507">
        <f>SUMIFS(controle!G:G,controle!I:I,Produtos!B507,controle!C:C,"E")</f>
        <v/>
      </c>
      <c r="E507">
        <f>SUMIFS(controle!G:G,controle!I:I,Produtos!B507,controle!C:C,"S")</f>
        <v/>
      </c>
      <c r="F507">
        <f>Tabela1[[#This Row],[estoque inicial]]+Tabela1[[#This Row],[entradas]]-Tabela1[[#This Row],[saidas]]</f>
        <v/>
      </c>
      <c r="G507" t="n">
        <v>0</v>
      </c>
      <c r="H507" t="inlineStr">
        <is>
          <t>Todos</t>
        </is>
      </c>
    </row>
    <row r="508">
      <c r="A508">
        <f>A507+1</f>
        <v/>
      </c>
      <c r="B508" t="inlineStr">
        <is>
          <t>Trava Pastilha</t>
        </is>
      </c>
      <c r="C508" t="n">
        <v>4</v>
      </c>
      <c r="D508">
        <f>SUMIFS(controle!G:G,controle!I:I,Produtos!B508,controle!C:C,"E")</f>
        <v/>
      </c>
      <c r="E508">
        <f>SUMIFS(controle!G:G,controle!I:I,Produtos!B508,controle!C:C,"S")</f>
        <v/>
      </c>
      <c r="F508">
        <f>Tabela1[[#This Row],[estoque inicial]]+Tabela1[[#This Row],[entradas]]-Tabela1[[#This Row],[saidas]]</f>
        <v/>
      </c>
      <c r="G508" t="n">
        <v>0</v>
      </c>
      <c r="H508" t="inlineStr">
        <is>
          <t>Todos</t>
        </is>
      </c>
    </row>
    <row r="509">
      <c r="A509">
        <f>A508+1</f>
        <v/>
      </c>
      <c r="B509" t="inlineStr">
        <is>
          <t>Tubo do motor 93583625</t>
        </is>
      </c>
      <c r="C509" t="n">
        <v>1</v>
      </c>
      <c r="D509">
        <f>SUMIFS(controle!G:G,controle!I:I,Produtos!B509,controle!C:C,"E")</f>
        <v/>
      </c>
      <c r="E509">
        <f>SUMIFS(controle!G:G,controle!I:I,Produtos!B509,controle!C:C,"S")</f>
        <v/>
      </c>
      <c r="F509">
        <f>Tabela1[[#This Row],[estoque inicial]]+Tabela1[[#This Row],[entradas]]-Tabela1[[#This Row],[saidas]]</f>
        <v/>
      </c>
      <c r="G509" t="n">
        <v>0</v>
      </c>
      <c r="H509" t="inlineStr">
        <is>
          <t>Todos</t>
        </is>
      </c>
    </row>
    <row r="510">
      <c r="A510">
        <f>A509+1</f>
        <v/>
      </c>
      <c r="B510" t="inlineStr">
        <is>
          <t>Valvula para Pneu S/Camara c/ sensor GM 13540602</t>
        </is>
      </c>
      <c r="C510" t="n">
        <v>1</v>
      </c>
      <c r="D510">
        <f>SUMIFS(controle!G:G,controle!I:I,Produtos!B510,controle!C:C,"E")</f>
        <v/>
      </c>
      <c r="E510">
        <f>SUMIFS(controle!G:G,controle!I:I,Produtos!B510,controle!C:C,"S")</f>
        <v/>
      </c>
      <c r="F510">
        <f>Tabela1[[#This Row],[estoque inicial]]+Tabela1[[#This Row],[entradas]]-Tabela1[[#This Row],[saidas]]</f>
        <v/>
      </c>
      <c r="G510" t="n">
        <v>0</v>
      </c>
      <c r="H510" t="inlineStr">
        <is>
          <t>Todos</t>
        </is>
      </c>
    </row>
    <row r="511">
      <c r="A511">
        <f>A510+1</f>
        <v/>
      </c>
      <c r="B511" t="inlineStr">
        <is>
          <t>Valvula para Pneu s/Camara TR414</t>
        </is>
      </c>
      <c r="C511" t="n">
        <v>40</v>
      </c>
      <c r="D511">
        <f>SUMIFS(controle!G:G,controle!I:I,Produtos!B511,controle!C:C,"E")</f>
        <v/>
      </c>
      <c r="E511">
        <f>SUMIFS(controle!G:G,controle!I:I,Produtos!B511,controle!C:C,"S")</f>
        <v/>
      </c>
      <c r="F511">
        <f>Tabela1[[#This Row],[estoque inicial]]+Tabela1[[#This Row],[entradas]]-Tabela1[[#This Row],[saidas]]</f>
        <v/>
      </c>
      <c r="G511" t="n">
        <v>0</v>
      </c>
      <c r="H511" t="inlineStr">
        <is>
          <t>Todos</t>
        </is>
      </c>
    </row>
    <row r="512">
      <c r="A512">
        <f>A511+1</f>
        <v/>
      </c>
      <c r="B512" t="inlineStr">
        <is>
          <t>Valvula para Pneus S/Camara TR418</t>
        </is>
      </c>
      <c r="C512" t="n">
        <v>40</v>
      </c>
      <c r="D512">
        <f>SUMIFS(controle!G:G,controle!I:I,Produtos!B512,controle!C:C,"E")</f>
        <v/>
      </c>
      <c r="E512">
        <f>SUMIFS(controle!G:G,controle!I:I,Produtos!B512,controle!C:C,"S")</f>
        <v/>
      </c>
      <c r="F512">
        <f>Tabela1[[#This Row],[estoque inicial]]+Tabela1[[#This Row],[entradas]]-Tabela1[[#This Row],[saidas]]</f>
        <v/>
      </c>
      <c r="G512" t="n">
        <v>0</v>
      </c>
      <c r="H512" t="inlineStr">
        <is>
          <t>Todos</t>
        </is>
      </c>
    </row>
    <row r="513">
      <c r="A513">
        <f>A512+1</f>
        <v/>
      </c>
      <c r="B513" t="inlineStr">
        <is>
          <t>Vaselina Solida 200g</t>
        </is>
      </c>
      <c r="C513" t="n">
        <v>1</v>
      </c>
      <c r="D513">
        <f>SUMIFS(controle!G:G,controle!I:I,Produtos!B513,controle!C:C,"E")</f>
        <v/>
      </c>
      <c r="E513">
        <f>SUMIFS(controle!G:G,controle!I:I,Produtos!B513,controle!C:C,"S")</f>
        <v/>
      </c>
      <c r="F513">
        <f>Tabela1[[#This Row],[estoque inicial]]+Tabela1[[#This Row],[entradas]]-Tabela1[[#This Row],[saidas]]</f>
        <v/>
      </c>
      <c r="G513" t="n">
        <v>0</v>
      </c>
      <c r="H513" t="inlineStr">
        <is>
          <t>Todos</t>
        </is>
      </c>
    </row>
    <row r="514">
      <c r="A514">
        <f>A513+1</f>
        <v/>
      </c>
      <c r="B514" t="inlineStr">
        <is>
          <t>VELA DE IGNIÇAÇÃO DILKAR7Q8D</t>
        </is>
      </c>
      <c r="C514" t="n">
        <v>4</v>
      </c>
      <c r="D514">
        <f>SUMIFS(controle!G:G,controle!I:I,Produtos!B514,controle!C:C,"E")</f>
        <v/>
      </c>
      <c r="E514">
        <f>SUMIFS(controle!G:G,controle!I:I,Produtos!B514,controle!C:C,"S")</f>
        <v/>
      </c>
      <c r="F514">
        <f>Tabela1[[#This Row],[estoque inicial]]+Tabela1[[#This Row],[entradas]]-Tabela1[[#This Row],[saidas]]</f>
        <v/>
      </c>
      <c r="G514" t="n">
        <v>0</v>
      </c>
      <c r="H514" t="inlineStr">
        <is>
          <t>Todos</t>
        </is>
      </c>
    </row>
    <row r="515">
      <c r="A515">
        <f>A514+1</f>
        <v/>
      </c>
      <c r="B515" t="inlineStr">
        <is>
          <t>Vela de Ignição 04E 905 602 F</t>
        </is>
      </c>
      <c r="C515" t="n">
        <v>3</v>
      </c>
      <c r="D515">
        <f>SUMIFS(controle!G:G,controle!I:I,Produtos!B515,controle!C:C,"E")</f>
        <v/>
      </c>
      <c r="E515">
        <f>SUMIFS(controle!G:G,controle!I:I,Produtos!B515,controle!C:C,"S")</f>
        <v/>
      </c>
      <c r="F515">
        <f>Tabela1[[#This Row],[estoque inicial]]+Tabela1[[#This Row],[entradas]]-Tabela1[[#This Row],[saidas]]</f>
        <v/>
      </c>
      <c r="G515" t="n">
        <v>0</v>
      </c>
      <c r="H515" t="inlineStr">
        <is>
          <t>Todos</t>
        </is>
      </c>
    </row>
    <row r="516">
      <c r="A516">
        <f>A515+1</f>
        <v/>
      </c>
      <c r="B516" t="inlineStr">
        <is>
          <t>Vela de Ignição 04E 905 602 F</t>
        </is>
      </c>
      <c r="C516" t="n">
        <v>4</v>
      </c>
      <c r="D516">
        <f>SUMIFS(controle!G:G,controle!I:I,Produtos!B516,controle!C:C,"E")</f>
        <v/>
      </c>
      <c r="E516">
        <f>SUMIFS(controle!G:G,controle!I:I,Produtos!B516,controle!C:C,"S")</f>
        <v/>
      </c>
      <c r="F516">
        <f>Tabela1[[#This Row],[estoque inicial]]+Tabela1[[#This Row],[entradas]]-Tabela1[[#This Row],[saidas]]</f>
        <v/>
      </c>
      <c r="G516" t="n">
        <v>0</v>
      </c>
      <c r="H516" t="inlineStr">
        <is>
          <t>Todos</t>
        </is>
      </c>
    </row>
    <row r="517">
      <c r="A517">
        <f>A516+1</f>
        <v/>
      </c>
      <c r="B517" t="inlineStr">
        <is>
          <t>VELA DE IGNIÇÃO DIFR6D11D</t>
        </is>
      </c>
      <c r="C517" t="n">
        <v>4</v>
      </c>
      <c r="D517">
        <f>SUMIFS(controle!G:G,controle!I:I,Produtos!B517,controle!C:C,"E")</f>
        <v/>
      </c>
      <c r="E517">
        <f>SUMIFS(controle!G:G,controle!I:I,Produtos!B517,controle!C:C,"S")</f>
        <v/>
      </c>
      <c r="F517">
        <f>Tabela1[[#This Row],[estoque inicial]]+Tabela1[[#This Row],[entradas]]-Tabela1[[#This Row],[saidas]]</f>
        <v/>
      </c>
      <c r="G517" t="n">
        <v>0</v>
      </c>
      <c r="H517" t="inlineStr">
        <is>
          <t>Todos</t>
        </is>
      </c>
    </row>
    <row r="518">
      <c r="A518">
        <f>A517+1</f>
        <v/>
      </c>
      <c r="B518" t="inlineStr">
        <is>
          <t>VELA DE IGNIÇÃO DILFR6D11D</t>
        </is>
      </c>
      <c r="C518" t="n">
        <v>4</v>
      </c>
      <c r="D518">
        <f>SUMIFS(controle!G:G,controle!I:I,Produtos!B518,controle!C:C,"E")</f>
        <v/>
      </c>
      <c r="E518">
        <f>SUMIFS(controle!G:G,controle!I:I,Produtos!B518,controle!C:C,"S")</f>
        <v/>
      </c>
      <c r="F518">
        <f>Tabela1[[#This Row],[estoque inicial]]+Tabela1[[#This Row],[entradas]]-Tabela1[[#This Row],[saidas]]</f>
        <v/>
      </c>
      <c r="G518" t="n">
        <v>0</v>
      </c>
      <c r="H518" t="inlineStr">
        <is>
          <t>Todos</t>
        </is>
      </c>
    </row>
    <row r="519">
      <c r="A519">
        <f>A518+1</f>
        <v/>
      </c>
      <c r="B519" t="inlineStr">
        <is>
          <t>Vela de Ignição NGK BR8ES-D</t>
        </is>
      </c>
      <c r="C519" t="n">
        <v>4</v>
      </c>
      <c r="D519">
        <f>SUMIFS(controle!G:G,controle!I:I,Produtos!B519,controle!C:C,"E")</f>
        <v/>
      </c>
      <c r="E519">
        <f>SUMIFS(controle!G:G,controle!I:I,Produtos!B519,controle!C:C,"S")</f>
        <v/>
      </c>
      <c r="F519">
        <f>Tabela1[[#This Row],[estoque inicial]]+Tabela1[[#This Row],[entradas]]-Tabela1[[#This Row],[saidas]]</f>
        <v/>
      </c>
      <c r="G519" t="n">
        <v>0</v>
      </c>
      <c r="H519" t="inlineStr">
        <is>
          <t>Todos</t>
        </is>
      </c>
    </row>
    <row r="520">
      <c r="A520">
        <f>A519+1</f>
        <v/>
      </c>
      <c r="B520" t="inlineStr">
        <is>
          <t>VELA DE IGNIÇÃO SILZKR7C11DS</t>
        </is>
      </c>
      <c r="C520" t="n">
        <v>4</v>
      </c>
      <c r="D520">
        <f>SUMIFS(controle!G:G,controle!I:I,Produtos!B520,controle!C:C,"E")</f>
        <v/>
      </c>
      <c r="E520">
        <f>SUMIFS(controle!G:G,controle!I:I,Produtos!B520,controle!C:C,"S")</f>
        <v/>
      </c>
      <c r="F520">
        <f>Tabela1[[#This Row],[estoque inicial]]+Tabela1[[#This Row],[entradas]]-Tabela1[[#This Row],[saidas]]</f>
        <v/>
      </c>
      <c r="G520" t="n">
        <v>0</v>
      </c>
      <c r="H520" t="inlineStr">
        <is>
          <t>Todos</t>
        </is>
      </c>
    </row>
    <row r="521">
      <c r="A521" s="8">
        <f>logs_new_product!A2</f>
        <v/>
      </c>
      <c r="B521" s="8">
        <f>logs_new_product!B2</f>
        <v/>
      </c>
      <c r="C521" s="8">
        <f>logs_new_product!C2</f>
        <v/>
      </c>
      <c r="D521">
        <f>SUMIFS(controle!G:G,controle!I:I,Produtos!B521,controle!C:C,"E")</f>
        <v/>
      </c>
      <c r="E521">
        <f>SUMIFS(controle!G:G,controle!I:I,Produtos!B521,controle!C:C,"S")</f>
        <v/>
      </c>
      <c r="F521">
        <f>Tabela1[[#This Row],[estoque inicial]]+Tabela1[[#This Row],[entradas]]-Tabela1[[#This Row],[saidas]]</f>
        <v/>
      </c>
      <c r="G521">
        <f>logs_new_product!G2</f>
        <v/>
      </c>
      <c r="H521">
        <f>logs_new_product!H2</f>
        <v/>
      </c>
    </row>
    <row r="522">
      <c r="A522" s="8">
        <f>logs_new_product!A3</f>
        <v/>
      </c>
      <c r="B522" s="8">
        <f>logs_new_product!B3</f>
        <v/>
      </c>
      <c r="C522" s="8">
        <f>logs_new_product!C3</f>
        <v/>
      </c>
      <c r="D522">
        <f>SUMIFS(controle!G:G,controle!I:I,Produtos!B522,controle!C:C,"E")</f>
        <v/>
      </c>
      <c r="E522">
        <f>SUMIFS(controle!G:G,controle!I:I,Produtos!B522,controle!C:C,"S")</f>
        <v/>
      </c>
      <c r="F522">
        <f>Tabela1[[#This Row],[estoque inicial]]+Tabela1[[#This Row],[entradas]]-Tabela1[[#This Row],[saidas]]</f>
        <v/>
      </c>
      <c r="G522">
        <f>logs_new_product!G3</f>
        <v/>
      </c>
      <c r="H522">
        <f>logs_new_product!H3</f>
        <v/>
      </c>
    </row>
    <row r="523">
      <c r="A523" s="8">
        <f>logs_new_product!A4</f>
        <v/>
      </c>
      <c r="B523" s="8">
        <f>logs_new_product!B4</f>
        <v/>
      </c>
      <c r="C523" s="8">
        <f>logs_new_product!C4</f>
        <v/>
      </c>
      <c r="D523">
        <f>SUMIFS(controle!G:G,controle!I:I,Produtos!B523,controle!C:C,"E")</f>
        <v/>
      </c>
      <c r="E523">
        <f>SUMIFS(controle!G:G,controle!I:I,Produtos!B523,controle!C:C,"S")</f>
        <v/>
      </c>
      <c r="F523">
        <f>Tabela1[[#This Row],[estoque inicial]]+Tabela1[[#This Row],[entradas]]-Tabela1[[#This Row],[saidas]]</f>
        <v/>
      </c>
      <c r="G523">
        <f>logs_new_product!G4</f>
        <v/>
      </c>
      <c r="H523">
        <f>logs_new_product!H4</f>
        <v/>
      </c>
    </row>
    <row r="524">
      <c r="A524" s="8">
        <f>logs_new_product!A5</f>
        <v/>
      </c>
      <c r="B524" s="8">
        <f>logs_new_product!B5</f>
        <v/>
      </c>
      <c r="C524" s="8">
        <f>logs_new_product!C5</f>
        <v/>
      </c>
      <c r="D524">
        <f>SUMIFS(controle!G:G,controle!I:I,Produtos!B524,controle!C:C,"E")</f>
        <v/>
      </c>
      <c r="E524">
        <f>SUMIFS(controle!G:G,controle!I:I,Produtos!B524,controle!C:C,"S")</f>
        <v/>
      </c>
      <c r="F524">
        <f>Tabela1[[#This Row],[estoque inicial]]+Tabela1[[#This Row],[entradas]]-Tabela1[[#This Row],[saidas]]</f>
        <v/>
      </c>
      <c r="G524">
        <f>logs_new_product!G5</f>
        <v/>
      </c>
      <c r="H524">
        <f>logs_new_product!H5</f>
        <v/>
      </c>
    </row>
    <row r="525">
      <c r="A525" s="8" t="n"/>
      <c r="D525">
        <f>SUMIFS(controle!G:G,controle!I:I,Produtos!B525,controle!C:C,"E")</f>
        <v/>
      </c>
      <c r="E525">
        <f>SUMIFS(controle!G:G,controle!I:I,Produtos!B525,controle!C:C,"S")</f>
        <v/>
      </c>
      <c r="F525">
        <f>Tabela1[[#This Row],[estoque inicial]]+Tabela1[[#This Row],[entradas]]-Tabela1[[#This Row],[saidas]]</f>
        <v/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4"/>
  <sheetViews>
    <sheetView topLeftCell="A7" workbookViewId="0">
      <selection activeCell="H10" sqref="H10"/>
    </sheetView>
  </sheetViews>
  <sheetFormatPr baseColWidth="8" defaultRowHeight="15"/>
  <cols>
    <col width="10.7109375" bestFit="1" customWidth="1" style="4" min="1" max="1"/>
    <col width="10.7109375" bestFit="1" customWidth="1" min="2" max="2"/>
    <col width="11.5703125" customWidth="1" min="4" max="4"/>
    <col width="24.28515625" customWidth="1" min="5" max="5"/>
    <col width="13.28515625" customWidth="1" min="7" max="7"/>
    <col width="10.7109375" bestFit="1" customWidth="1" min="8" max="8"/>
    <col width="40.42578125" bestFit="1" customWidth="1" min="9" max="9"/>
  </cols>
  <sheetData>
    <row r="1">
      <c r="A1" s="4" t="inlineStr">
        <is>
          <t>data</t>
        </is>
      </c>
      <c r="B1" t="inlineStr">
        <is>
          <t>id</t>
        </is>
      </c>
      <c r="C1" t="inlineStr">
        <is>
          <t>tipo</t>
        </is>
      </c>
      <c r="D1" t="inlineStr">
        <is>
          <t>mecanico</t>
        </is>
      </c>
      <c r="E1" t="inlineStr">
        <is>
          <t>carro</t>
        </is>
      </c>
      <c r="F1" t="inlineStr">
        <is>
          <t>placa</t>
        </is>
      </c>
      <c r="G1" t="inlineStr">
        <is>
          <t>quantidade</t>
        </is>
      </c>
      <c r="H1" t="inlineStr">
        <is>
          <t>id_item</t>
        </is>
      </c>
      <c r="I1" t="inlineStr">
        <is>
          <t>item</t>
        </is>
      </c>
    </row>
    <row r="2">
      <c r="A2" s="4">
        <f>logs_controle!A2</f>
        <v/>
      </c>
      <c r="B2">
        <f>logs_controle!B2</f>
        <v/>
      </c>
      <c r="C2" s="4">
        <f>logs_controle!C2</f>
        <v/>
      </c>
      <c r="D2" s="4">
        <f>logs_controle!D2</f>
        <v/>
      </c>
      <c r="E2" s="4">
        <f>logs_controle!E2</f>
        <v/>
      </c>
      <c r="F2" s="4">
        <f>logs_controle!F2</f>
        <v/>
      </c>
      <c r="G2">
        <f>logs_controle!G2</f>
        <v/>
      </c>
      <c r="H2">
        <f>logs_controle!H2</f>
        <v/>
      </c>
      <c r="I2">
        <f>VLOOKUP(Tabela2[[#This Row],[id_item]],Tabela1[],2,FALSE)</f>
        <v/>
      </c>
    </row>
    <row r="3">
      <c r="A3" s="4">
        <f>logs_controle!A3</f>
        <v/>
      </c>
      <c r="B3">
        <f>logs_controle!B3</f>
        <v/>
      </c>
      <c r="C3" s="4">
        <f>logs_controle!C3</f>
        <v/>
      </c>
      <c r="D3" s="4">
        <f>logs_controle!D3</f>
        <v/>
      </c>
      <c r="E3" s="4">
        <f>logs_controle!E3</f>
        <v/>
      </c>
      <c r="F3" s="4">
        <f>logs_controle!F3</f>
        <v/>
      </c>
      <c r="G3">
        <f>logs_controle!G3</f>
        <v/>
      </c>
      <c r="H3">
        <f>logs_controle!H3</f>
        <v/>
      </c>
      <c r="I3">
        <f>VLOOKUP(Tabela2[[#This Row],[id_item]],Tabela1[],2,FALSE)</f>
        <v/>
      </c>
    </row>
    <row r="4">
      <c r="A4" s="4">
        <f>logs_controle!A4</f>
        <v/>
      </c>
      <c r="B4">
        <f>logs_controle!B4</f>
        <v/>
      </c>
      <c r="C4" s="4">
        <f>logs_controle!C4</f>
        <v/>
      </c>
      <c r="D4" s="4">
        <f>logs_controle!D4</f>
        <v/>
      </c>
      <c r="E4" s="4">
        <f>logs_controle!E4</f>
        <v/>
      </c>
      <c r="F4" s="4">
        <f>logs_controle!F4</f>
        <v/>
      </c>
      <c r="G4">
        <f>logs_controle!G4</f>
        <v/>
      </c>
      <c r="H4">
        <f>logs_controle!H4</f>
        <v/>
      </c>
      <c r="I4">
        <f>VLOOKUP(Tabela2[[#This Row],[id_item]],Tabela1[],2,FALSE)</f>
        <v/>
      </c>
    </row>
    <row r="5">
      <c r="A5" s="4">
        <f>logs_controle!A5</f>
        <v/>
      </c>
      <c r="B5">
        <f>logs_controle!B5</f>
        <v/>
      </c>
      <c r="C5" s="4">
        <f>logs_controle!C5</f>
        <v/>
      </c>
      <c r="D5" s="4">
        <f>logs_controle!D5</f>
        <v/>
      </c>
      <c r="E5" s="4">
        <f>logs_controle!E5</f>
        <v/>
      </c>
      <c r="F5" s="4">
        <f>logs_controle!F5</f>
        <v/>
      </c>
      <c r="G5">
        <f>logs_controle!G5</f>
        <v/>
      </c>
      <c r="H5">
        <f>logs_controle!H5</f>
        <v/>
      </c>
      <c r="I5">
        <f>VLOOKUP(Tabela2[[#This Row],[id_item]],Tabela1[],2,FALSE)</f>
        <v/>
      </c>
    </row>
    <row r="6">
      <c r="A6" s="4">
        <f>logs_controle!A6</f>
        <v/>
      </c>
      <c r="B6">
        <f>logs_controle!B6</f>
        <v/>
      </c>
      <c r="C6" s="4">
        <f>logs_controle!C6</f>
        <v/>
      </c>
      <c r="D6" s="4">
        <f>logs_controle!D6</f>
        <v/>
      </c>
      <c r="E6" s="4">
        <f>logs_controle!E6</f>
        <v/>
      </c>
      <c r="F6" s="4">
        <f>logs_controle!F6</f>
        <v/>
      </c>
      <c r="G6">
        <f>logs_controle!G6</f>
        <v/>
      </c>
      <c r="H6">
        <f>logs_controle!H6</f>
        <v/>
      </c>
      <c r="I6">
        <f>VLOOKUP(Tabela2[[#This Row],[id_item]],Tabela1[],2,FALSE)</f>
        <v/>
      </c>
    </row>
    <row r="7">
      <c r="A7" s="4">
        <f>logs_controle!A7</f>
        <v/>
      </c>
      <c r="B7">
        <f>logs_controle!B7</f>
        <v/>
      </c>
      <c r="C7" s="4">
        <f>logs_controle!C7</f>
        <v/>
      </c>
      <c r="D7" s="4">
        <f>logs_controle!D7</f>
        <v/>
      </c>
      <c r="E7" s="4">
        <f>logs_controle!E7</f>
        <v/>
      </c>
      <c r="F7" s="4">
        <f>logs_controle!F7</f>
        <v/>
      </c>
      <c r="G7">
        <f>logs_controle!G7</f>
        <v/>
      </c>
      <c r="H7">
        <f>logs_controle!H7</f>
        <v/>
      </c>
      <c r="I7">
        <f>VLOOKUP(Tabela2[[#This Row],[id_item]],Tabela1[],2,FALSE)</f>
        <v/>
      </c>
    </row>
    <row r="8">
      <c r="A8" s="4">
        <f>logs_controle!A8</f>
        <v/>
      </c>
      <c r="B8">
        <f>logs_controle!B8</f>
        <v/>
      </c>
      <c r="C8" s="4">
        <f>logs_controle!C8</f>
        <v/>
      </c>
      <c r="D8" s="4">
        <f>logs_controle!D8</f>
        <v/>
      </c>
      <c r="E8" s="4">
        <f>logs_controle!E8</f>
        <v/>
      </c>
      <c r="F8" s="4">
        <f>logs_controle!F8</f>
        <v/>
      </c>
      <c r="G8">
        <f>logs_controle!G8</f>
        <v/>
      </c>
      <c r="H8">
        <f>logs_controle!H8</f>
        <v/>
      </c>
      <c r="I8">
        <f>VLOOKUP(Tabela2[[#This Row],[id_item]],Tabela1[],2,FALSE)</f>
        <v/>
      </c>
    </row>
    <row r="9">
      <c r="A9" s="4">
        <f>logs_controle!A9</f>
        <v/>
      </c>
      <c r="B9">
        <f>logs_controle!B9</f>
        <v/>
      </c>
      <c r="C9" s="4">
        <f>logs_controle!C9</f>
        <v/>
      </c>
      <c r="D9" s="4">
        <f>logs_controle!D9</f>
        <v/>
      </c>
      <c r="E9" s="4">
        <f>logs_controle!E9</f>
        <v/>
      </c>
      <c r="F9" s="4">
        <f>logs_controle!F9</f>
        <v/>
      </c>
      <c r="G9">
        <f>logs_controle!G9</f>
        <v/>
      </c>
      <c r="H9">
        <f>logs_controle!H9</f>
        <v/>
      </c>
      <c r="I9">
        <f>VLOOKUP(Tabela2[[#This Row],[id_item]],Tabela1[],2,FALSE)</f>
        <v/>
      </c>
    </row>
    <row r="10">
      <c r="A10" s="4">
        <f>logs_controle!A10</f>
        <v/>
      </c>
      <c r="B10">
        <f>logs_controle!B10</f>
        <v/>
      </c>
      <c r="C10" s="4">
        <f>logs_controle!C10</f>
        <v/>
      </c>
      <c r="D10" s="4" t="inlineStr">
        <is>
          <t>DEVOLUÇÃO</t>
        </is>
      </c>
      <c r="E10" s="4" t="inlineStr">
        <is>
          <t>DEVOLUÇÃO</t>
        </is>
      </c>
      <c r="F10" s="4" t="inlineStr">
        <is>
          <t>DEVOLUÇÃO</t>
        </is>
      </c>
      <c r="G10">
        <f>logs_controle!G10</f>
        <v/>
      </c>
      <c r="H10">
        <f>logs_controle!H10</f>
        <v/>
      </c>
      <c r="I10">
        <f>VLOOKUP(Tabela2[[#This Row],[id_item]],Tabela1[],2,FALSE)</f>
        <v/>
      </c>
    </row>
    <row r="11">
      <c r="A11" s="4">
        <f>logs_controle!A11</f>
        <v/>
      </c>
      <c r="B11">
        <f>logs_controle!B11</f>
        <v/>
      </c>
      <c r="C11" s="4">
        <f>logs_controle!C11</f>
        <v/>
      </c>
      <c r="D11" s="4">
        <f>logs_controle!D11</f>
        <v/>
      </c>
      <c r="E11" s="4">
        <f>logs_controle!E11</f>
        <v/>
      </c>
      <c r="F11" s="4">
        <f>logs_controle!F11</f>
        <v/>
      </c>
      <c r="G11">
        <f>logs_controle!G11</f>
        <v/>
      </c>
      <c r="H11">
        <f>logs_controle!H11</f>
        <v/>
      </c>
      <c r="I11">
        <f>VLOOKUP(Tabela2[[#This Row],[id_item]],Tabela1[],2,FALSE)</f>
        <v/>
      </c>
    </row>
    <row r="12">
      <c r="A12" s="4">
        <f>logs_controle!A12</f>
        <v/>
      </c>
      <c r="B12">
        <f>logs_controle!B12</f>
        <v/>
      </c>
      <c r="C12" s="4">
        <f>logs_controle!C12</f>
        <v/>
      </c>
      <c r="D12" s="4">
        <f>logs_controle!D12</f>
        <v/>
      </c>
      <c r="E12" s="4">
        <f>logs_controle!E12</f>
        <v/>
      </c>
      <c r="F12" s="4">
        <f>logs_controle!F12</f>
        <v/>
      </c>
      <c r="G12">
        <f>logs_controle!G12</f>
        <v/>
      </c>
      <c r="H12">
        <f>logs_controle!H12</f>
        <v/>
      </c>
      <c r="I12">
        <f>VLOOKUP(Tabela2[[#This Row],[id_item]],Tabela1[],2,FALSE)</f>
        <v/>
      </c>
    </row>
    <row r="13">
      <c r="A13" s="4">
        <f>logs_controle!A13</f>
        <v/>
      </c>
      <c r="B13">
        <f>logs_controle!B13</f>
        <v/>
      </c>
      <c r="C13" s="4">
        <f>logs_controle!C13</f>
        <v/>
      </c>
      <c r="D13" s="4">
        <f>logs_controle!D13</f>
        <v/>
      </c>
      <c r="E13" s="4">
        <f>logs_controle!E13</f>
        <v/>
      </c>
      <c r="F13" s="4">
        <f>logs_controle!F13</f>
        <v/>
      </c>
      <c r="G13">
        <f>logs_controle!G13</f>
        <v/>
      </c>
      <c r="H13">
        <f>logs_controle!H13</f>
        <v/>
      </c>
      <c r="I13">
        <f>VLOOKUP(Tabela2[[#This Row],[id_item]],Tabela1[],2,FALSE)</f>
        <v/>
      </c>
    </row>
    <row r="14">
      <c r="A14" s="4">
        <f>logs_controle!A14</f>
        <v/>
      </c>
      <c r="B14">
        <f>logs_controle!B14</f>
        <v/>
      </c>
      <c r="C14" s="4">
        <f>logs_controle!C14</f>
        <v/>
      </c>
      <c r="D14" s="4">
        <f>logs_controle!D14</f>
        <v/>
      </c>
      <c r="E14" s="4">
        <f>logs_controle!E14</f>
        <v/>
      </c>
      <c r="F14" s="4">
        <f>logs_controle!F14</f>
        <v/>
      </c>
      <c r="G14">
        <f>logs_controle!G14</f>
        <v/>
      </c>
      <c r="H14">
        <f>logs_controle!H14</f>
        <v/>
      </c>
      <c r="I14">
        <f>VLOOKUP(Tabela2[[#This Row],[id_item]],Tabela1[],2,FALSE)</f>
        <v/>
      </c>
    </row>
  </sheetData>
  <pageMargins left="0.511811024" right="0.511811024" top="0.787401575" bottom="0.787401575" header="0.31496062" footer="0.31496062"/>
  <tableParts count="1">
    <tablePart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D7" sqref="D7"/>
    </sheetView>
  </sheetViews>
  <sheetFormatPr baseColWidth="8" defaultRowHeight="15"/>
  <cols>
    <col width="32.140625" bestFit="1" customWidth="1" style="5" min="1" max="1"/>
    <col width="14.85546875" customWidth="1" min="4" max="4"/>
    <col width="20.7109375" customWidth="1" min="5" max="5"/>
    <col width="13.28515625" customWidth="1" min="6" max="6"/>
    <col width="13.140625" customWidth="1" min="7" max="7"/>
    <col width="10.140625" customWidth="1" min="8" max="8"/>
    <col width="15.7109375" customWidth="1" min="9" max="9"/>
  </cols>
  <sheetData>
    <row r="1">
      <c r="A1" s="6" t="inlineStr">
        <is>
          <t>DATA</t>
        </is>
      </c>
      <c r="B1" s="2" t="inlineStr">
        <is>
          <t>ID</t>
        </is>
      </c>
      <c r="C1" s="2" t="inlineStr">
        <is>
          <t>TYPE</t>
        </is>
      </c>
      <c r="D1" s="2" t="inlineStr">
        <is>
          <t>PERSON</t>
        </is>
      </c>
      <c r="E1" s="2" t="inlineStr">
        <is>
          <t>CAR</t>
        </is>
      </c>
      <c r="F1" s="2" t="inlineStr">
        <is>
          <t>PLATE</t>
        </is>
      </c>
      <c r="G1" s="2" t="inlineStr">
        <is>
          <t>QUANTITY</t>
        </is>
      </c>
      <c r="H1" s="2" t="inlineStr">
        <is>
          <t>ID ITEM</t>
        </is>
      </c>
      <c r="I1" s="2" t="inlineStr">
        <is>
          <t>ITEM</t>
        </is>
      </c>
    </row>
    <row r="2">
      <c r="A2" s="5" t="n">
        <v>45170</v>
      </c>
      <c r="B2" t="n">
        <v>1</v>
      </c>
      <c r="C2" t="inlineStr">
        <is>
          <t>S</t>
        </is>
      </c>
      <c r="D2" t="inlineStr">
        <is>
          <t>MARCOS</t>
        </is>
      </c>
      <c r="E2" t="inlineStr">
        <is>
          <t>FIAT UNO</t>
        </is>
      </c>
      <c r="F2" t="inlineStr">
        <is>
          <t>FTG-0296</t>
        </is>
      </c>
      <c r="G2" t="n">
        <v>1</v>
      </c>
      <c r="H2" t="n">
        <v>503</v>
      </c>
    </row>
    <row r="3">
      <c r="A3" s="5" t="n">
        <v>45170</v>
      </c>
      <c r="B3" t="n">
        <v>2</v>
      </c>
      <c r="C3" t="inlineStr">
        <is>
          <t>E</t>
        </is>
      </c>
      <c r="D3" t="inlineStr">
        <is>
          <t>ENTRADA</t>
        </is>
      </c>
      <c r="E3" t="inlineStr">
        <is>
          <t>ENTRADA</t>
        </is>
      </c>
      <c r="F3" t="inlineStr">
        <is>
          <t>ENTRADA</t>
        </is>
      </c>
      <c r="G3" t="n">
        <v>1</v>
      </c>
      <c r="H3" t="n">
        <v>31</v>
      </c>
    </row>
    <row r="4">
      <c r="A4" s="5" t="n">
        <v>45170</v>
      </c>
      <c r="B4" t="n">
        <v>3</v>
      </c>
      <c r="C4" t="inlineStr">
        <is>
          <t>E</t>
        </is>
      </c>
      <c r="D4" t="inlineStr">
        <is>
          <t>ENTRADA</t>
        </is>
      </c>
      <c r="E4" t="inlineStr">
        <is>
          <t>ENTRADA</t>
        </is>
      </c>
      <c r="F4" t="inlineStr">
        <is>
          <t>ENTRADA</t>
        </is>
      </c>
      <c r="G4" t="n">
        <v>1</v>
      </c>
      <c r="H4" t="n">
        <v>18</v>
      </c>
    </row>
    <row r="5">
      <c r="A5" s="7" t="n">
        <v>45170</v>
      </c>
      <c r="B5" t="n">
        <v>4</v>
      </c>
      <c r="C5" t="inlineStr">
        <is>
          <t>S</t>
        </is>
      </c>
      <c r="D5" t="inlineStr">
        <is>
          <t>LEANDRO</t>
        </is>
      </c>
      <c r="E5" t="inlineStr">
        <is>
          <t>FIAT PALIO</t>
        </is>
      </c>
      <c r="F5" t="inlineStr">
        <is>
          <t>DBS-5063</t>
        </is>
      </c>
      <c r="G5" t="n">
        <v>1</v>
      </c>
      <c r="H5" t="n">
        <v>485</v>
      </c>
    </row>
    <row r="6">
      <c r="A6" s="7" t="n">
        <v>45170</v>
      </c>
      <c r="B6" t="n">
        <v>5</v>
      </c>
      <c r="C6" t="inlineStr">
        <is>
          <t>S</t>
        </is>
      </c>
      <c r="D6" t="inlineStr">
        <is>
          <t>MAZINHO</t>
        </is>
      </c>
      <c r="E6" t="inlineStr">
        <is>
          <t>FIAT UNO</t>
        </is>
      </c>
      <c r="F6" t="inlineStr">
        <is>
          <t>FTG-0296</t>
        </is>
      </c>
      <c r="G6" t="n">
        <v>3</v>
      </c>
      <c r="H6" t="n">
        <v>385</v>
      </c>
    </row>
    <row r="7">
      <c r="A7" s="7" t="n">
        <v>45170</v>
      </c>
      <c r="B7" t="n">
        <v>6</v>
      </c>
      <c r="C7" t="inlineStr">
        <is>
          <t>S</t>
        </is>
      </c>
      <c r="D7" t="inlineStr">
        <is>
          <t>MARCOS</t>
        </is>
      </c>
      <c r="E7" t="inlineStr">
        <is>
          <t>NISSAN VERSA</t>
        </is>
      </c>
      <c r="F7" t="inlineStr">
        <is>
          <t>BYQ-8235</t>
        </is>
      </c>
      <c r="G7" t="n">
        <v>1</v>
      </c>
      <c r="H7" t="n">
        <v>54</v>
      </c>
    </row>
    <row r="8">
      <c r="A8" s="7" t="n">
        <v>45170</v>
      </c>
      <c r="B8" t="n">
        <v>6</v>
      </c>
      <c r="C8" t="inlineStr">
        <is>
          <t>S</t>
        </is>
      </c>
      <c r="D8" t="inlineStr">
        <is>
          <t>MARCOS</t>
        </is>
      </c>
      <c r="E8" t="inlineStr">
        <is>
          <t>NISSAN VERSA</t>
        </is>
      </c>
      <c r="F8" t="inlineStr">
        <is>
          <t>BYQ-8235</t>
        </is>
      </c>
      <c r="G8" t="n">
        <v>1</v>
      </c>
      <c r="H8" t="n">
        <v>58</v>
      </c>
    </row>
    <row r="9">
      <c r="A9" s="7" t="n">
        <v>45170</v>
      </c>
      <c r="B9" t="n">
        <v>6</v>
      </c>
      <c r="C9" t="inlineStr">
        <is>
          <t>S</t>
        </is>
      </c>
      <c r="D9" t="inlineStr">
        <is>
          <t>MARCOS</t>
        </is>
      </c>
      <c r="E9" t="inlineStr">
        <is>
          <t>NISSAN VERSA</t>
        </is>
      </c>
      <c r="F9" t="inlineStr">
        <is>
          <t>BYQ-8235</t>
        </is>
      </c>
      <c r="G9" t="n">
        <v>1</v>
      </c>
      <c r="H9" t="n">
        <v>59</v>
      </c>
    </row>
    <row r="10">
      <c r="A10" s="7" t="n">
        <v>45170</v>
      </c>
      <c r="B10" t="n">
        <v>6</v>
      </c>
      <c r="C10" t="inlineStr">
        <is>
          <t>E</t>
        </is>
      </c>
      <c r="D10" t="inlineStr">
        <is>
          <t>ENTRADA</t>
        </is>
      </c>
      <c r="E10" t="inlineStr">
        <is>
          <t>ENTRADA</t>
        </is>
      </c>
      <c r="F10" t="inlineStr">
        <is>
          <t>ENTRADA</t>
        </is>
      </c>
      <c r="G10" t="n">
        <v>1</v>
      </c>
      <c r="H10" t="n">
        <v>58</v>
      </c>
    </row>
    <row r="11">
      <c r="A11" s="9" t="n">
        <v>45170</v>
      </c>
      <c r="B11" t="n">
        <v>7</v>
      </c>
      <c r="C11" t="inlineStr">
        <is>
          <t>S</t>
        </is>
      </c>
      <c r="D11" t="inlineStr">
        <is>
          <t>GORDINHO DA MOTO</t>
        </is>
      </c>
      <c r="E11" t="inlineStr">
        <is>
          <t>MOTO(ALTERAR COM A OS)</t>
        </is>
      </c>
      <c r="F11" t="inlineStr">
        <is>
          <t>MOTO(ALTERAR COM A OS)</t>
        </is>
      </c>
      <c r="G11" t="n">
        <v>1</v>
      </c>
      <c r="H11" t="n">
        <v>54</v>
      </c>
    </row>
    <row r="12">
      <c r="A12" s="9" t="n">
        <v>45170</v>
      </c>
      <c r="B12" t="n">
        <v>8</v>
      </c>
      <c r="C12" t="inlineStr">
        <is>
          <t>S</t>
        </is>
      </c>
      <c r="D12" t="inlineStr">
        <is>
          <t>MOTO RUA</t>
        </is>
      </c>
      <c r="E12" t="inlineStr">
        <is>
          <t>VER OS</t>
        </is>
      </c>
      <c r="F12" t="inlineStr">
        <is>
          <t>VER OS</t>
        </is>
      </c>
      <c r="G12" t="n">
        <v>1</v>
      </c>
      <c r="H12" t="n">
        <v>53</v>
      </c>
    </row>
  </sheetData>
  <pageMargins left="0.511811024" right="0.511811024" top="0.787401575" bottom="0.787401575" header="0.31496062" footer="0.3149606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2"/>
  <sheetViews>
    <sheetView tabSelected="1" workbookViewId="0">
      <selection activeCell="E4" sqref="E4"/>
    </sheetView>
  </sheetViews>
  <sheetFormatPr baseColWidth="8" defaultRowHeight="15"/>
  <cols>
    <col width="10" bestFit="1" customWidth="1" min="7" max="7"/>
    <col width="8.140625" bestFit="1" customWidth="1" min="8" max="8"/>
    <col width="10.42578125" bestFit="1" customWidth="1" min="9" max="9"/>
  </cols>
  <sheetData>
    <row r="1">
      <c r="A1" s="2" t="inlineStr">
        <is>
          <t>DATA</t>
        </is>
      </c>
      <c r="B1" s="2" t="inlineStr">
        <is>
          <t>NAME</t>
        </is>
      </c>
      <c r="C1" s="2" t="inlineStr">
        <is>
          <t>TYPE</t>
        </is>
      </c>
      <c r="D1" s="2" t="inlineStr">
        <is>
          <t>PERSON</t>
        </is>
      </c>
      <c r="E1" s="2" t="inlineStr">
        <is>
          <t>CAR</t>
        </is>
      </c>
      <c r="F1" s="2" t="inlineStr">
        <is>
          <t>MODEL</t>
        </is>
      </c>
      <c r="G1" s="2" t="inlineStr">
        <is>
          <t>QUANTITY</t>
        </is>
      </c>
      <c r="H1" s="2" t="inlineStr">
        <is>
          <t>ID_ITEM</t>
        </is>
      </c>
      <c r="I1" s="2" t="inlineStr">
        <is>
          <t>ITEM</t>
        </is>
      </c>
      <c r="J1" s="2" t="inlineStr">
        <is>
          <t>DATA</t>
        </is>
      </c>
      <c r="K1" s="2" t="inlineStr">
        <is>
          <t>TYPE_LOG</t>
        </is>
      </c>
    </row>
    <row r="2">
      <c r="A2" t="n">
        <v>520</v>
      </c>
      <c r="B2" t="inlineStr">
        <is>
          <t>GUARNIÇÃO DA BOMBA DE COMBUSTIVEL 5020</t>
        </is>
      </c>
      <c r="C2" t="n">
        <v>1</v>
      </c>
      <c r="G2" t="n">
        <v>1</v>
      </c>
      <c r="H2" t="inlineStr">
        <is>
          <t>BORRACHA DE VEDAÇÃO</t>
        </is>
      </c>
      <c r="I2" s="7" t="n">
        <v>45170</v>
      </c>
      <c r="J2" t="inlineStr">
        <is>
          <t>Create</t>
        </is>
      </c>
    </row>
  </sheetData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F9" sqref="F9"/>
    </sheetView>
  </sheetViews>
  <sheetFormatPr baseColWidth="8" defaultRowHeight="15"/>
  <cols>
    <col width="32.140625" bestFit="1" customWidth="1" style="5" min="1" max="1"/>
    <col width="17" customWidth="1" min="4" max="4"/>
    <col width="16.7109375" customWidth="1" min="5" max="5"/>
    <col width="16" customWidth="1" min="6" max="6"/>
    <col width="14.140625" customWidth="1" min="7" max="7"/>
    <col width="13.28515625" customWidth="1" min="8" max="8"/>
    <col width="17.5703125" customWidth="1" min="9" max="9"/>
    <col width="19" customWidth="1" min="10" max="10"/>
  </cols>
  <sheetData>
    <row r="1">
      <c r="A1" s="6" t="inlineStr">
        <is>
          <t>DATA</t>
        </is>
      </c>
      <c r="B1" s="2" t="inlineStr">
        <is>
          <t>ID</t>
        </is>
      </c>
      <c r="C1" s="2" t="inlineStr">
        <is>
          <t>TYPE</t>
        </is>
      </c>
      <c r="D1" s="2" t="inlineStr">
        <is>
          <t>PERSON</t>
        </is>
      </c>
      <c r="E1" s="2" t="inlineStr">
        <is>
          <t>CAR</t>
        </is>
      </c>
      <c r="F1" s="2" t="inlineStr">
        <is>
          <t>PLATE</t>
        </is>
      </c>
      <c r="G1" s="2" t="inlineStr">
        <is>
          <t>QUANTITY</t>
        </is>
      </c>
      <c r="H1" s="2" t="inlineStr">
        <is>
          <t>ID_ITEM</t>
        </is>
      </c>
      <c r="I1" s="2" t="inlineStr">
        <is>
          <t>ITEM</t>
        </is>
      </c>
      <c r="J1" s="2" t="inlineStr">
        <is>
          <t>LOG_TYPE</t>
        </is>
      </c>
    </row>
    <row r="2">
      <c r="A2" s="5" t="n">
        <v>45170</v>
      </c>
      <c r="B2" t="n">
        <v>1</v>
      </c>
      <c r="C2" t="inlineStr">
        <is>
          <t>S</t>
        </is>
      </c>
      <c r="D2" t="inlineStr">
        <is>
          <t>MARCOS</t>
        </is>
      </c>
      <c r="E2" t="inlineStr">
        <is>
          <t>FIAT UNO</t>
        </is>
      </c>
      <c r="F2" t="inlineStr">
        <is>
          <t>FTG-0296</t>
        </is>
      </c>
      <c r="G2" t="n">
        <v>1</v>
      </c>
      <c r="H2" t="n">
        <v>503</v>
      </c>
      <c r="J2" t="inlineStr">
        <is>
          <t>Output</t>
        </is>
      </c>
    </row>
    <row r="3">
      <c r="A3" s="7" t="n">
        <v>45170</v>
      </c>
      <c r="B3" t="n">
        <v>4</v>
      </c>
      <c r="C3" t="inlineStr">
        <is>
          <t>S</t>
        </is>
      </c>
      <c r="D3" t="inlineStr">
        <is>
          <t>LEANDRO</t>
        </is>
      </c>
      <c r="E3" t="inlineStr">
        <is>
          <t>FIAT PALIO</t>
        </is>
      </c>
      <c r="F3" t="inlineStr">
        <is>
          <t>DBS-5063</t>
        </is>
      </c>
      <c r="G3" t="n">
        <v>1</v>
      </c>
      <c r="H3" t="n">
        <v>485</v>
      </c>
      <c r="J3" t="inlineStr">
        <is>
          <t>Output</t>
        </is>
      </c>
    </row>
    <row r="4">
      <c r="A4" s="7" t="n">
        <v>45170</v>
      </c>
      <c r="B4" t="n">
        <v>5</v>
      </c>
      <c r="C4" t="inlineStr">
        <is>
          <t>S</t>
        </is>
      </c>
      <c r="D4" t="inlineStr">
        <is>
          <t>MAZINHO</t>
        </is>
      </c>
      <c r="E4" t="inlineStr">
        <is>
          <t>FIAT UNO</t>
        </is>
      </c>
      <c r="F4" t="inlineStr">
        <is>
          <t>FTG-0296</t>
        </is>
      </c>
      <c r="G4" t="n">
        <v>3</v>
      </c>
      <c r="H4" t="n">
        <v>385</v>
      </c>
      <c r="J4" t="inlineStr">
        <is>
          <t>Output</t>
        </is>
      </c>
    </row>
    <row r="5">
      <c r="A5" s="7" t="n">
        <v>45170</v>
      </c>
      <c r="B5" t="n">
        <v>6</v>
      </c>
      <c r="C5" t="inlineStr">
        <is>
          <t>S</t>
        </is>
      </c>
      <c r="D5" t="inlineStr">
        <is>
          <t>MARCOS</t>
        </is>
      </c>
      <c r="E5" t="inlineStr">
        <is>
          <t>NISSAN VERSA</t>
        </is>
      </c>
      <c r="F5" t="inlineStr">
        <is>
          <t>BYQ-8235</t>
        </is>
      </c>
      <c r="G5" t="n">
        <v>1</v>
      </c>
      <c r="H5" t="n">
        <v>54</v>
      </c>
      <c r="J5" t="inlineStr">
        <is>
          <t>Output</t>
        </is>
      </c>
    </row>
    <row r="6">
      <c r="A6" s="7" t="n">
        <v>45170</v>
      </c>
      <c r="B6" t="n">
        <v>6</v>
      </c>
      <c r="C6" t="inlineStr">
        <is>
          <t>S</t>
        </is>
      </c>
      <c r="D6" t="inlineStr">
        <is>
          <t>MARCOS</t>
        </is>
      </c>
      <c r="E6" t="inlineStr">
        <is>
          <t>NISSAN VERSA</t>
        </is>
      </c>
      <c r="F6" t="inlineStr">
        <is>
          <t>BYQ-8235</t>
        </is>
      </c>
      <c r="G6" t="n">
        <v>1</v>
      </c>
      <c r="H6" t="n">
        <v>58</v>
      </c>
      <c r="J6" t="inlineStr">
        <is>
          <t>Output</t>
        </is>
      </c>
    </row>
    <row r="7">
      <c r="A7" s="7" t="n">
        <v>45170</v>
      </c>
      <c r="B7" t="n">
        <v>6</v>
      </c>
      <c r="C7" t="inlineStr">
        <is>
          <t>S</t>
        </is>
      </c>
      <c r="D7" t="inlineStr">
        <is>
          <t>MARCOS</t>
        </is>
      </c>
      <c r="E7" t="inlineStr">
        <is>
          <t>NISSAN VERSA</t>
        </is>
      </c>
      <c r="F7" t="inlineStr">
        <is>
          <t>BYQ-8235</t>
        </is>
      </c>
      <c r="G7" t="n">
        <v>1</v>
      </c>
      <c r="H7" t="n">
        <v>59</v>
      </c>
      <c r="J7" t="inlineStr">
        <is>
          <t>Output</t>
        </is>
      </c>
    </row>
    <row r="8">
      <c r="A8" s="9" t="n">
        <v>45170</v>
      </c>
      <c r="B8" t="n">
        <v>7</v>
      </c>
      <c r="C8" t="inlineStr">
        <is>
          <t>S</t>
        </is>
      </c>
      <c r="D8" t="inlineStr">
        <is>
          <t>GORDINHO DA MOTO</t>
        </is>
      </c>
      <c r="E8" t="inlineStr">
        <is>
          <t>MOTO(ALTERAR COM A OS)</t>
        </is>
      </c>
      <c r="F8" t="inlineStr">
        <is>
          <t>MOTO(ALTERAR COM A OS)</t>
        </is>
      </c>
      <c r="G8" t="n">
        <v>1</v>
      </c>
      <c r="H8" t="n">
        <v>54</v>
      </c>
      <c r="J8" t="inlineStr">
        <is>
          <t>Output</t>
        </is>
      </c>
    </row>
    <row r="9">
      <c r="A9" s="9" t="n">
        <v>45170</v>
      </c>
      <c r="B9" t="n">
        <v>8</v>
      </c>
      <c r="C9" t="inlineStr">
        <is>
          <t>S</t>
        </is>
      </c>
      <c r="D9" t="inlineStr">
        <is>
          <t>MOTO RUA</t>
        </is>
      </c>
      <c r="E9" t="inlineStr">
        <is>
          <t>VER OS</t>
        </is>
      </c>
      <c r="F9" t="inlineStr">
        <is>
          <t>VER OS</t>
        </is>
      </c>
      <c r="G9" t="n">
        <v>1</v>
      </c>
      <c r="H9" t="n">
        <v>53</v>
      </c>
      <c r="J9" t="inlineStr">
        <is>
          <t>Output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G1" sqref="G1"/>
    </sheetView>
  </sheetViews>
  <sheetFormatPr baseColWidth="8" defaultRowHeight="15"/>
  <cols>
    <col width="11.42578125" bestFit="1" customWidth="1" min="7" max="7"/>
    <col width="23.140625" bestFit="1" customWidth="1" min="8" max="8"/>
    <col width="10.42578125" bestFit="1" customWidth="1" min="9" max="9"/>
  </cols>
  <sheetData>
    <row r="1">
      <c r="A1" s="2" t="inlineStr">
        <is>
          <t>CODE</t>
        </is>
      </c>
      <c r="B1" s="2" t="inlineStr">
        <is>
          <t>DESCRIPTION</t>
        </is>
      </c>
      <c r="C1" s="2" t="inlineStr">
        <is>
          <t>INITIAL_STOCK</t>
        </is>
      </c>
      <c r="D1" s="2" t="inlineStr">
        <is>
          <t>INPUTS</t>
        </is>
      </c>
      <c r="E1" s="2" t="inlineStr">
        <is>
          <t>OUTPUT</t>
        </is>
      </c>
      <c r="F1" s="2" t="inlineStr">
        <is>
          <t>STOCK</t>
        </is>
      </c>
      <c r="G1" s="2" t="inlineStr">
        <is>
          <t>STOCK_MIN</t>
        </is>
      </c>
      <c r="H1" s="2" t="inlineStr">
        <is>
          <t>CATEGORY</t>
        </is>
      </c>
      <c r="I1" s="2" t="inlineStr">
        <is>
          <t>DATE</t>
        </is>
      </c>
    </row>
    <row r="2">
      <c r="A2" t="n">
        <v>520</v>
      </c>
      <c r="B2" t="inlineStr">
        <is>
          <t>GUARNIÇÃO DA BOMBA DE COMBUSTIVEL 5020</t>
        </is>
      </c>
      <c r="C2" t="n">
        <v>1</v>
      </c>
      <c r="G2" t="n">
        <v>1</v>
      </c>
      <c r="H2" t="inlineStr">
        <is>
          <t>BORRACHA DE VEDAÇÃO</t>
        </is>
      </c>
      <c r="I2" s="7" t="n">
        <v>45170</v>
      </c>
    </row>
  </sheetData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cols>
    <col width="10.42578125" bestFit="1" customWidth="1" min="1" max="1"/>
    <col width="9.28515625" customWidth="1" min="2" max="2"/>
    <col width="12" customWidth="1" min="3" max="3"/>
    <col width="14.7109375" customWidth="1" min="4" max="4"/>
    <col width="12.28515625" customWidth="1" min="5" max="5"/>
    <col width="12.140625" customWidth="1" min="6" max="6"/>
    <col width="13.140625" customWidth="1" min="7" max="7"/>
    <col width="11.85546875" customWidth="1" min="8" max="8"/>
    <col width="34.140625" customWidth="1" min="9" max="9"/>
    <col width="16.28515625" customWidth="1" min="10" max="10"/>
  </cols>
  <sheetData>
    <row r="1">
      <c r="A1" s="2" t="inlineStr">
        <is>
          <t>DATA</t>
        </is>
      </c>
      <c r="B1" s="3" t="inlineStr">
        <is>
          <t>ID</t>
        </is>
      </c>
      <c r="C1" s="3" t="inlineStr">
        <is>
          <t>TYPE</t>
        </is>
      </c>
      <c r="D1" s="3" t="inlineStr">
        <is>
          <t>PERSON</t>
        </is>
      </c>
      <c r="E1" s="3" t="inlineStr">
        <is>
          <t>CAR</t>
        </is>
      </c>
      <c r="F1" s="3" t="inlineStr">
        <is>
          <t>PLATE</t>
        </is>
      </c>
      <c r="G1" s="3" t="inlineStr">
        <is>
          <t>QUANTITY</t>
        </is>
      </c>
      <c r="H1" s="3" t="inlineStr">
        <is>
          <t>ID_ITEM</t>
        </is>
      </c>
      <c r="I1" s="3" t="inlineStr">
        <is>
          <t>NAME</t>
        </is>
      </c>
      <c r="J1" s="3" t="inlineStr">
        <is>
          <t>TYPE_LOG</t>
        </is>
      </c>
    </row>
    <row r="2">
      <c r="A2" s="7" t="n">
        <v>45170</v>
      </c>
      <c r="B2" t="n">
        <v>2</v>
      </c>
      <c r="C2" t="inlineStr">
        <is>
          <t>E</t>
        </is>
      </c>
      <c r="D2" t="inlineStr">
        <is>
          <t>ENTRADA</t>
        </is>
      </c>
      <c r="E2" t="inlineStr">
        <is>
          <t>ENTRADA</t>
        </is>
      </c>
      <c r="F2" t="inlineStr">
        <is>
          <t>ENTRADA</t>
        </is>
      </c>
      <c r="G2" t="n">
        <v>1</v>
      </c>
      <c r="H2" t="n">
        <v>31</v>
      </c>
      <c r="J2" t="inlineStr">
        <is>
          <t>input</t>
        </is>
      </c>
    </row>
    <row r="3">
      <c r="A3" s="7" t="n">
        <v>45170</v>
      </c>
      <c r="B3" t="n">
        <v>3</v>
      </c>
      <c r="C3" t="inlineStr">
        <is>
          <t>E</t>
        </is>
      </c>
      <c r="D3" t="inlineStr">
        <is>
          <t>ENTRADA</t>
        </is>
      </c>
      <c r="E3" t="inlineStr">
        <is>
          <t>ENTRADA</t>
        </is>
      </c>
      <c r="F3" t="inlineStr">
        <is>
          <t>ENTRADA</t>
        </is>
      </c>
      <c r="G3" t="n">
        <v>1</v>
      </c>
      <c r="H3" t="n">
        <v>18</v>
      </c>
      <c r="J3" t="inlineStr">
        <is>
          <t>input</t>
        </is>
      </c>
    </row>
    <row r="4">
      <c r="A4" s="7" t="n">
        <v>45170</v>
      </c>
      <c r="B4" t="n">
        <v>6</v>
      </c>
      <c r="C4" t="inlineStr">
        <is>
          <t>E</t>
        </is>
      </c>
      <c r="D4" t="inlineStr">
        <is>
          <t>ENTRADA</t>
        </is>
      </c>
      <c r="E4" t="inlineStr">
        <is>
          <t>ENTRADA</t>
        </is>
      </c>
      <c r="F4" t="inlineStr">
        <is>
          <t>ENTRADA</t>
        </is>
      </c>
      <c r="G4" t="n">
        <v>1</v>
      </c>
      <c r="H4" t="n">
        <v>58</v>
      </c>
      <c r="J4" t="inlineStr">
        <is>
          <t>input</t>
        </is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2023-08-31T13:50:34Z</dcterms:created>
  <dcterms:modified xsi:type="dcterms:W3CDTF">2023-09-01T19:20:36Z</dcterms:modified>
  <cp:lastModifiedBy>Gilberto Vieira</cp:lastModifiedBy>
  <cp:lastPrinted>2023-08-31T13:50:34Z</cp:lastPrinted>
</cp:coreProperties>
</file>