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/Downloads/RE__Overdrive_current_on_0.2_DMD_EVM_for_RR_project/"/>
    </mc:Choice>
  </mc:AlternateContent>
  <xr:revisionPtr revIDLastSave="0" documentId="13_ncr:1_{D09AEC9E-0DC6-5740-BEC1-EA846DAFEFE9}" xr6:coauthVersionLast="47" xr6:coauthVersionMax="47" xr10:uidLastSave="{00000000-0000-0000-0000-000000000000}"/>
  <bookViews>
    <workbookView xWindow="0" yWindow="500" windowWidth="28800" windowHeight="14500" xr2:uid="{05DAE530-2FEF-494E-B9AB-C4F72DE1A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19" i="1"/>
  <c r="G18" i="1"/>
  <c r="G17" i="1"/>
  <c r="D58" i="1"/>
  <c r="F58" i="1" s="1"/>
  <c r="F61" i="1"/>
  <c r="G61" i="1" s="1"/>
  <c r="H61" i="1" s="1"/>
  <c r="K61" i="1" s="1"/>
  <c r="F64" i="1"/>
  <c r="G64" i="1" s="1"/>
  <c r="D27" i="1"/>
  <c r="G20" i="1" l="1"/>
  <c r="D25" i="1" s="1"/>
  <c r="H64" i="1"/>
  <c r="K64" i="1" s="1"/>
  <c r="G58" i="1"/>
  <c r="H58" i="1" s="1"/>
  <c r="K58" i="1" s="1"/>
  <c r="G21" i="1"/>
  <c r="D26" i="1" l="1"/>
  <c r="G28" i="1" l="1"/>
  <c r="G29" i="1" l="1"/>
  <c r="G30" i="1"/>
</calcChain>
</file>

<file path=xl/sharedStrings.xml><?xml version="1.0" encoding="utf-8"?>
<sst xmlns="http://schemas.openxmlformats.org/spreadsheetml/2006/main" count="66" uniqueCount="29">
  <si>
    <t>Tc</t>
  </si>
  <si>
    <t>H(Tc)</t>
  </si>
  <si>
    <t>Step 1.</t>
  </si>
  <si>
    <t>Step 2.</t>
  </si>
  <si>
    <t>Tj</t>
  </si>
  <si>
    <t>A</t>
  </si>
  <si>
    <t>B</t>
  </si>
  <si>
    <t>C</t>
  </si>
  <si>
    <t>Rth</t>
  </si>
  <si>
    <t>b</t>
  </si>
  <si>
    <t>a</t>
  </si>
  <si>
    <t>c</t>
  </si>
  <si>
    <t>Step 3.</t>
  </si>
  <si>
    <t>Eta(Tj=90)</t>
  </si>
  <si>
    <t>IV</t>
  </si>
  <si>
    <t>V</t>
  </si>
  <si>
    <t>I</t>
  </si>
  <si>
    <t>Orange is the cell needed to be filled</t>
  </si>
  <si>
    <t>R</t>
  </si>
  <si>
    <t>P</t>
  </si>
  <si>
    <t>Opt</t>
  </si>
  <si>
    <t>Heat</t>
  </si>
  <si>
    <t>G</t>
  </si>
  <si>
    <t>Duty</t>
  </si>
  <si>
    <t>Rth_real</t>
  </si>
  <si>
    <t>Step 4.</t>
  </si>
  <si>
    <t>Verification</t>
  </si>
  <si>
    <t>H(Tc) coeff</t>
  </si>
  <si>
    <t>V(I)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</si>
</sst>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H(Tc)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Sheet1!$D$3:$H$3</c:f>
              <c:numCache>
                <c:formatCode>General</c:formatCode>
                <c:ptCount val="5"/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Sheet1!$D$4:$H$4</c:f>
              <c:numCache>
                <c:formatCode>General</c:formatCode>
                <c:ptCount val="5"/>
                <c:pt idx="1">
                  <c:v>1.26</c:v>
                </c:pt>
                <c:pt idx="2">
                  <c:v>2.87</c:v>
                </c:pt>
                <c:pt idx="3">
                  <c:v>4.6390000000000002</c:v>
                </c:pt>
                <c:pt idx="4">
                  <c:v>6.5789999999999997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9-C04A-B18D-C1C6C822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259263"/>
        <c:axId val="1262331439"/>
      </c:scatterChart>
      <c:valAx>
        <c:axId val="126225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262331439"/>
        <c:crosses val="autoZero"/>
        <c:crossBetween val="midCat"/>
      </c:valAx>
      <c:valAx>
        <c:axId val="12623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26225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Sheet1!$C$31:$C$36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Sheet1!$D$31:$D$36</c:f>
              <c:numCache>
                <c:formatCode>General</c:formatCode>
                <c:ptCount val="6"/>
                <c:pt idx="0">
                  <c:v>2.1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2.85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4F-2340-AF1B-0FDE1567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91951"/>
        <c:axId val="1695365631"/>
      </c:scatterChart>
      <c:valAx>
        <c:axId val="30079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695365631"/>
        <c:crosses val="autoZero"/>
        <c:crossBetween val="midCat"/>
      </c:valAx>
      <c:valAx>
        <c:axId val="16953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0079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190265</xdr:colOff>
      <xdr:row>0</xdr:row>
      <xdr:rowOff>88900</xdr:rowOff>
    </xdr:from>
    <xdr:to>
      <xdr:col>13</xdr:col>
      <xdr:colOff>632413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9E196-CFA1-B240-ACAB-10BFC0EA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398922</xdr:colOff>
      <xdr:row>36</xdr:row>
      <xdr:rowOff>189032</xdr:rowOff>
    </xdr:from>
    <xdr:to>
      <xdr:col>6</xdr:col>
      <xdr:colOff>27861</xdr:colOff>
      <xdr:row>50</xdr:row>
      <xdr:rowOff>87432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97B45-FA1C-AF41-BE30-C5B8A5112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B9AC-413A-544B-9CC2-C7FC80045E7D}">
  <dimension ref="A1:K64"/>
  <sheetViews>
    <sheetView tabSelected="1" topLeftCell="A47" zoomScaleNormal="108" workbookViewId="0">
      <selection activeCell="H70" sqref="H70"/>
    </sheetView>
  </sheetViews>
  <sheetFormatPr baseColWidth="10" defaultRowHeight="16" x14ac:dyDescent="0.2"/>
  <sheetData>
    <row r="1" spans="1:8" x14ac:dyDescent="0.2">
      <c r="A1" t="s">
        <v>18</v>
      </c>
      <c r="B1" s="1" t="s">
        <v>17</v>
      </c>
    </row>
    <row r="2" spans="1:8" x14ac:dyDescent="0.2">
      <c r="B2" t="s">
        <v>2</v>
      </c>
    </row>
    <row r="3" spans="1:8" x14ac:dyDescent="0.2">
      <c r="C3" t="s">
        <v>0</v>
      </c>
      <c r="E3">
        <v>60</v>
      </c>
      <c r="F3">
        <v>80</v>
      </c>
      <c r="G3">
        <v>100</v>
      </c>
      <c r="H3">
        <v>120</v>
      </c>
    </row>
    <row r="4" spans="1:8" x14ac:dyDescent="0.2">
      <c r="C4" s="1" t="s">
        <v>1</v>
      </c>
      <c r="D4" s="1"/>
      <c r="E4" s="1">
        <v>1.26</v>
      </c>
      <c r="F4" s="1">
        <v>2.87</v>
      </c>
      <c r="G4" s="1">
        <v>4.6390000000000002</v>
      </c>
      <c r="H4" s="1">
        <v>6.5789999999999997</v>
      </c>
    </row>
    <row r="16" spans="1:8" x14ac:dyDescent="0.2">
      <c r="B16" t="s">
        <v>3</v>
      </c>
    </row>
    <row r="17" spans="2:8" x14ac:dyDescent="0.2">
      <c r="C17" s="1" t="s">
        <v>4</v>
      </c>
      <c r="D17" s="1">
        <v>90</v>
      </c>
      <c r="F17" t="s">
        <v>10</v>
      </c>
      <c r="G17">
        <f>D21*D18</f>
        <v>8.1999999999999998E-4</v>
      </c>
    </row>
    <row r="18" spans="2:8" x14ac:dyDescent="0.2">
      <c r="B18" t="s">
        <v>27</v>
      </c>
      <c r="C18" s="1" t="s">
        <v>5</v>
      </c>
      <c r="D18" s="1">
        <v>2.0000000000000001E-4</v>
      </c>
      <c r="F18" t="s">
        <v>9</v>
      </c>
      <c r="G18">
        <f>D21*D19+1</f>
        <v>1.2111499999999999</v>
      </c>
    </row>
    <row r="19" spans="2:8" x14ac:dyDescent="0.2">
      <c r="B19" t="s">
        <v>27</v>
      </c>
      <c r="C19" s="1" t="s">
        <v>6</v>
      </c>
      <c r="D19" s="1">
        <v>5.1499999999999997E-2</v>
      </c>
      <c r="F19" t="s">
        <v>11</v>
      </c>
      <c r="G19">
        <f>D21*D20-D17</f>
        <v>-100.54602</v>
      </c>
    </row>
    <row r="20" spans="2:8" x14ac:dyDescent="0.2">
      <c r="B20" t="s">
        <v>27</v>
      </c>
      <c r="C20" s="1" t="s">
        <v>7</v>
      </c>
      <c r="D20" s="1">
        <v>-2.5722</v>
      </c>
      <c r="F20" t="s">
        <v>0</v>
      </c>
      <c r="G20">
        <f>(-G18+SQRT(G18*G18-4*G17*G19))/(2*G17)</f>
        <v>78.811682556230011</v>
      </c>
    </row>
    <row r="21" spans="2:8" x14ac:dyDescent="0.2">
      <c r="C21" s="1" t="s">
        <v>8</v>
      </c>
      <c r="D21" s="1">
        <v>4.0999999999999996</v>
      </c>
      <c r="F21" t="s">
        <v>0</v>
      </c>
      <c r="G21">
        <f>(-G18-SQRT(G18*G18-4*G17*G19))/(2*G17)</f>
        <v>-1555.8238776781811</v>
      </c>
    </row>
    <row r="23" spans="2:8" x14ac:dyDescent="0.2">
      <c r="C23" s="3"/>
    </row>
    <row r="25" spans="2:8" x14ac:dyDescent="0.2">
      <c r="B25" t="s">
        <v>12</v>
      </c>
      <c r="C25" t="s">
        <v>0</v>
      </c>
      <c r="D25">
        <f>G20</f>
        <v>78.811682556230011</v>
      </c>
      <c r="F25" t="s">
        <v>14</v>
      </c>
      <c r="G25">
        <f>(D26+D26*D27/(1-D27))/D28</f>
        <v>10.546310775322281</v>
      </c>
    </row>
    <row r="26" spans="2:8" x14ac:dyDescent="0.2">
      <c r="C26" t="s">
        <v>1</v>
      </c>
      <c r="D26">
        <f>D18*D25*D25+D19*D25+D20</f>
        <v>2.72885791311464</v>
      </c>
      <c r="F26" s="1" t="s">
        <v>10</v>
      </c>
      <c r="G26" s="1">
        <v>0.3629</v>
      </c>
      <c r="H26" t="s">
        <v>28</v>
      </c>
    </row>
    <row r="27" spans="2:8" x14ac:dyDescent="0.2">
      <c r="C27" s="1" t="s">
        <v>13</v>
      </c>
      <c r="D27" s="1">
        <f>0.25*0.55</f>
        <v>0.13750000000000001</v>
      </c>
      <c r="F27" s="1" t="s">
        <v>9</v>
      </c>
      <c r="G27" s="1">
        <v>1.94</v>
      </c>
      <c r="H27" t="s">
        <v>28</v>
      </c>
    </row>
    <row r="28" spans="2:8" x14ac:dyDescent="0.2">
      <c r="C28" s="1" t="s">
        <v>23</v>
      </c>
      <c r="D28" s="1">
        <v>0.3</v>
      </c>
      <c r="F28" t="s">
        <v>11</v>
      </c>
      <c r="G28">
        <f>-G25</f>
        <v>-10.546310775322281</v>
      </c>
    </row>
    <row r="29" spans="2:8" x14ac:dyDescent="0.2">
      <c r="F29" t="s">
        <v>16</v>
      </c>
      <c r="G29">
        <f>(-G27+SQRT(G27*G27-4*G26*G28))/(2*G26)</f>
        <v>3.3442017428397359</v>
      </c>
    </row>
    <row r="30" spans="2:8" x14ac:dyDescent="0.2">
      <c r="C30" s="1" t="s">
        <v>16</v>
      </c>
      <c r="D30" s="1" t="s">
        <v>15</v>
      </c>
      <c r="F30" t="s">
        <v>16</v>
      </c>
      <c r="G30">
        <f>(-G27-SQRT(G27*G27-4*G26*G28))/(2*G26)</f>
        <v>-8.6900270390645904</v>
      </c>
    </row>
    <row r="31" spans="2:8" x14ac:dyDescent="0.2">
      <c r="C31" s="1">
        <v>0.5</v>
      </c>
      <c r="D31" s="1">
        <v>2.1</v>
      </c>
    </row>
    <row r="32" spans="2:8" x14ac:dyDescent="0.2">
      <c r="C32" s="1">
        <v>1</v>
      </c>
      <c r="D32" s="1">
        <v>2.2999999999999998</v>
      </c>
    </row>
    <row r="33" spans="3:4" x14ac:dyDescent="0.2">
      <c r="C33" s="1">
        <v>1.5</v>
      </c>
      <c r="D33" s="1">
        <v>2.5</v>
      </c>
    </row>
    <row r="34" spans="3:4" x14ac:dyDescent="0.2">
      <c r="C34" s="1">
        <v>2</v>
      </c>
      <c r="D34" s="1">
        <v>2.7</v>
      </c>
    </row>
    <row r="35" spans="3:4" x14ac:dyDescent="0.2">
      <c r="C35" s="1">
        <v>2.5</v>
      </c>
      <c r="D35" s="1">
        <v>2.85</v>
      </c>
    </row>
    <row r="36" spans="3:4" x14ac:dyDescent="0.2">
      <c r="C36" s="1">
        <v>3</v>
      </c>
      <c r="D36" s="1">
        <v>3</v>
      </c>
    </row>
    <row r="55" spans="2:11" x14ac:dyDescent="0.2">
      <c r="B55" t="s">
        <v>25</v>
      </c>
      <c r="C55" t="s">
        <v>26</v>
      </c>
    </row>
    <row r="57" spans="2:11" x14ac:dyDescent="0.2">
      <c r="B57" t="s">
        <v>18</v>
      </c>
      <c r="C57" t="s">
        <v>16</v>
      </c>
      <c r="D57" t="s">
        <v>15</v>
      </c>
      <c r="E57" t="s">
        <v>23</v>
      </c>
      <c r="F57" t="s">
        <v>19</v>
      </c>
      <c r="G57" t="s">
        <v>20</v>
      </c>
      <c r="H57" t="s">
        <v>21</v>
      </c>
      <c r="I57" t="s">
        <v>24</v>
      </c>
      <c r="J57" t="s">
        <v>0</v>
      </c>
      <c r="K57" t="s">
        <v>4</v>
      </c>
    </row>
    <row r="58" spans="2:11" x14ac:dyDescent="0.2">
      <c r="C58">
        <v>3.34</v>
      </c>
      <c r="D58">
        <f>0.3629*C58+1.94</f>
        <v>3.1520859999999997</v>
      </c>
      <c r="E58" s="2">
        <v>0.3</v>
      </c>
      <c r="F58">
        <f>C58*D58*E58</f>
        <v>3.1583901719999994</v>
      </c>
      <c r="G58">
        <f>0.1375*F58</f>
        <v>0.43427864864999993</v>
      </c>
      <c r="H58">
        <f>F58-G58</f>
        <v>2.7241115233499995</v>
      </c>
      <c r="I58">
        <v>4.0999999999999996</v>
      </c>
      <c r="J58">
        <v>77.981099999999998</v>
      </c>
      <c r="K58">
        <f>J58+H58*I58</f>
        <v>89.149957245734996</v>
      </c>
    </row>
    <row r="60" spans="2:11" x14ac:dyDescent="0.2">
      <c r="B60" t="s">
        <v>6</v>
      </c>
      <c r="C60" t="s">
        <v>16</v>
      </c>
      <c r="D60" t="s">
        <v>15</v>
      </c>
      <c r="E60" t="s">
        <v>23</v>
      </c>
      <c r="F60" t="s">
        <v>19</v>
      </c>
      <c r="G60" t="s">
        <v>20</v>
      </c>
      <c r="H60" t="s">
        <v>21</v>
      </c>
      <c r="I60" t="s">
        <v>24</v>
      </c>
      <c r="J60" t="s">
        <v>0</v>
      </c>
      <c r="K60" t="s">
        <v>4</v>
      </c>
    </row>
    <row r="61" spans="2:11" x14ac:dyDescent="0.2">
      <c r="C61">
        <v>3.34</v>
      </c>
      <c r="D61">
        <v>3.4</v>
      </c>
      <c r="E61" s="2">
        <v>0.25</v>
      </c>
      <c r="F61">
        <f>C61*D61*E61</f>
        <v>2.839</v>
      </c>
      <c r="G61">
        <f>0.3*0.9*F61</f>
        <v>0.76653000000000004</v>
      </c>
      <c r="H61">
        <f>F61-G61</f>
        <v>2.07247</v>
      </c>
      <c r="I61">
        <v>4.0999999999999996</v>
      </c>
      <c r="J61">
        <v>74.8</v>
      </c>
      <c r="K61">
        <f>J61+H61*I61</f>
        <v>83.297126999999989</v>
      </c>
    </row>
    <row r="63" spans="2:11" x14ac:dyDescent="0.2">
      <c r="B63" t="s">
        <v>22</v>
      </c>
      <c r="C63" t="s">
        <v>16</v>
      </c>
      <c r="D63" t="s">
        <v>15</v>
      </c>
      <c r="E63" t="s">
        <v>23</v>
      </c>
      <c r="F63" t="s">
        <v>19</v>
      </c>
      <c r="G63" t="s">
        <v>20</v>
      </c>
      <c r="H63" t="s">
        <v>21</v>
      </c>
      <c r="I63" t="s">
        <v>24</v>
      </c>
      <c r="J63" t="s">
        <v>0</v>
      </c>
      <c r="K63" t="s">
        <v>4</v>
      </c>
    </row>
    <row r="64" spans="2:11" x14ac:dyDescent="0.2">
      <c r="C64">
        <v>3.34</v>
      </c>
      <c r="D64">
        <v>3.4</v>
      </c>
      <c r="E64" s="2">
        <v>0.45</v>
      </c>
      <c r="F64">
        <f>C64*D64*E64</f>
        <v>5.1101999999999999</v>
      </c>
      <c r="G64">
        <f>0.3*0.9*F64</f>
        <v>1.3797540000000001</v>
      </c>
      <c r="H64">
        <f>F64-G64</f>
        <v>3.7304459999999997</v>
      </c>
      <c r="I64">
        <v>4.0999999999999996</v>
      </c>
      <c r="J64">
        <v>89.16</v>
      </c>
      <c r="K64">
        <f>J64+H64*I64</f>
        <v>104.4548286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王喬韋</dc:creator>
  <cp:lastModifiedBy>王喬韋</cp:lastModifiedBy>
  <dcterms:created xsi:type="dcterms:W3CDTF">2022-01-04T13:27:29Z</dcterms:created>
  <dcterms:modified xsi:type="dcterms:W3CDTF">2022-01-04T18:22:50Z</dcterms:modified>
</cp:coreProperties>
</file>