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jean-luc.matte\Documents\0_Teletravail 2\Projet_AF_Filieres\expérimentation Grand-Est\"/>
    </mc:Choice>
  </mc:AlternateContent>
  <bookViews>
    <workbookView xWindow="0" yWindow="0" windowWidth="28800" windowHeight="12285" tabRatio="755" firstSheet="7" activeTab="10"/>
  </bookViews>
  <sheets>
    <sheet name="FAQ" sheetId="1" r:id="rId1"/>
    <sheet name="Pistes d'amélioration" sheetId="2" r:id="rId2"/>
    <sheet name="Paramètres" sheetId="3" r:id="rId3"/>
    <sheet name="Produits" sheetId="4" r:id="rId4"/>
    <sheet name="Secteurs" sheetId="5" r:id="rId5"/>
    <sheet name="Flux pouvant exister" sheetId="6" r:id="rId6"/>
    <sheet name="Données" sheetId="7" r:id="rId7"/>
    <sheet name="Min Max" sheetId="8" r:id="rId8"/>
    <sheet name="Contraintes" sheetId="9" r:id="rId9"/>
    <sheet name="Conversions" sheetId="10" r:id="rId10"/>
    <sheet name="Results" sheetId="12" r:id="rId11"/>
    <sheet name="result ter moy" sheetId="14" r:id="rId12"/>
    <sheet name="result ter min max" sheetId="15" r:id="rId13"/>
  </sheets>
  <definedNames>
    <definedName name="_xlnm._FilterDatabase" localSheetId="8" hidden="1">Contraintes!$A$1:$Y$64</definedName>
    <definedName name="_xlnm._FilterDatabase" localSheetId="6" hidden="1">Données!$A$1:$M$64</definedName>
    <definedName name="_xlnm._FilterDatabase" localSheetId="7" hidden="1">'Min Max'!$A$1:$L$6</definedName>
    <definedName name="_xlnm._FilterDatabase" localSheetId="10" hidden="1">Results!$A$1:$BE$390</definedName>
    <definedName name="conversions_domestiques">Conversions!$B$3:$R$42</definedName>
    <definedName name="conversions_echanges">Conversions!$B$43:$R$50</definedName>
    <definedName name="infra_d_f">Conversions!$E$75</definedName>
    <definedName name="infra_d_r">Conversions!$E$76</definedName>
    <definedName name="retrait_v_f">Conversions!$AH$75</definedName>
    <definedName name="retrait_v_r">Conversions!$AH$76</definedName>
  </definedNames>
  <calcPr calcId="162913"/>
</workbook>
</file>

<file path=xl/calcChain.xml><?xml version="1.0" encoding="utf-8"?>
<calcChain xmlns="http://schemas.openxmlformats.org/spreadsheetml/2006/main">
  <c r="BC819" i="12" l="1"/>
  <c r="BB819" i="12"/>
  <c r="BC818" i="12"/>
  <c r="BB818" i="12"/>
  <c r="BC817" i="12"/>
  <c r="BB817" i="12"/>
  <c r="BC816" i="12"/>
  <c r="BB816" i="12"/>
  <c r="BC815" i="12"/>
  <c r="BB815" i="12"/>
  <c r="BC814" i="12"/>
  <c r="BB814" i="12"/>
  <c r="BC813" i="12"/>
  <c r="BB813" i="12"/>
  <c r="BC812" i="12"/>
  <c r="BB812" i="12"/>
  <c r="BC811" i="12"/>
  <c r="BB811" i="12"/>
  <c r="BC810" i="12"/>
  <c r="BB810" i="12"/>
  <c r="BC809" i="12"/>
  <c r="BB809" i="12"/>
  <c r="BC808" i="12"/>
  <c r="BB808" i="12"/>
  <c r="BC807" i="12"/>
  <c r="BB807" i="12"/>
  <c r="BC806" i="12"/>
  <c r="BB806" i="12"/>
  <c r="BC805" i="12"/>
  <c r="BB805" i="12"/>
  <c r="BC804" i="12"/>
  <c r="BB804" i="12"/>
  <c r="BC803" i="12"/>
  <c r="BB803" i="12"/>
  <c r="BC802" i="12"/>
  <c r="BB802" i="12"/>
  <c r="BC801" i="12"/>
  <c r="BB801" i="12"/>
  <c r="BC800" i="12"/>
  <c r="BB800" i="12"/>
  <c r="BC799" i="12"/>
  <c r="BB799" i="12"/>
  <c r="BC798" i="12"/>
  <c r="BB798" i="12"/>
  <c r="BC797" i="12"/>
  <c r="BB797" i="12"/>
  <c r="BC796" i="12"/>
  <c r="BB796" i="12"/>
  <c r="BC795" i="12"/>
  <c r="BB795" i="12"/>
  <c r="BC794" i="12"/>
  <c r="BB794" i="12"/>
  <c r="BC793" i="12"/>
  <c r="BB793" i="12"/>
  <c r="BC792" i="12"/>
  <c r="BB792" i="12"/>
  <c r="BC791" i="12"/>
  <c r="BB791" i="12"/>
  <c r="BC790" i="12"/>
  <c r="BB790" i="12"/>
  <c r="BC789" i="12"/>
  <c r="BB789" i="12"/>
  <c r="BC788" i="12"/>
  <c r="BB788" i="12"/>
  <c r="BC787" i="12"/>
  <c r="BB787" i="12"/>
  <c r="BC786" i="12"/>
  <c r="BB786" i="12"/>
  <c r="BC785" i="12"/>
  <c r="BB785" i="12"/>
  <c r="BC784" i="12"/>
  <c r="BB784" i="12"/>
  <c r="BC783" i="12"/>
  <c r="BB783" i="12"/>
  <c r="BC782" i="12"/>
  <c r="BB782" i="12"/>
  <c r="BC781" i="12"/>
  <c r="BB781" i="12"/>
  <c r="BC780" i="12"/>
  <c r="BB780" i="12"/>
  <c r="BC779" i="12"/>
  <c r="BB779" i="12"/>
  <c r="BC778" i="12"/>
  <c r="BB778" i="12"/>
  <c r="BC777" i="12"/>
  <c r="BB777" i="12"/>
  <c r="BC776" i="12"/>
  <c r="BB776" i="12"/>
  <c r="BC775" i="12"/>
  <c r="BB775" i="12"/>
  <c r="BC774" i="12"/>
  <c r="BB774" i="12"/>
  <c r="BC773" i="12"/>
  <c r="BB773" i="12"/>
  <c r="BC772" i="12"/>
  <c r="BB772" i="12"/>
  <c r="BC771" i="12"/>
  <c r="BB771" i="12"/>
  <c r="BC770" i="12"/>
  <c r="BB770" i="12"/>
  <c r="BC769" i="12"/>
  <c r="BB769" i="12"/>
  <c r="BC768" i="12"/>
  <c r="BB768" i="12"/>
  <c r="BC767" i="12"/>
  <c r="BB767" i="12"/>
  <c r="BC766" i="12"/>
  <c r="BB766" i="12"/>
  <c r="BC765" i="12"/>
  <c r="BB765" i="12"/>
  <c r="BC764" i="12"/>
  <c r="BB764" i="12"/>
  <c r="BC763" i="12"/>
  <c r="BB763" i="12"/>
  <c r="BC762" i="12"/>
  <c r="BB762" i="12"/>
  <c r="BC761" i="12"/>
  <c r="BB761" i="12"/>
  <c r="BC760" i="12"/>
  <c r="BB760" i="12"/>
  <c r="BC759" i="12"/>
  <c r="BB759" i="12"/>
  <c r="BC758" i="12"/>
  <c r="BB758" i="12"/>
  <c r="BC757" i="12"/>
  <c r="BB757" i="12"/>
  <c r="BC756" i="12"/>
  <c r="BB756" i="12"/>
  <c r="BC755" i="12"/>
  <c r="BB755" i="12"/>
  <c r="BC754" i="12"/>
  <c r="BB754" i="12"/>
  <c r="BC753" i="12"/>
  <c r="BB753" i="12"/>
  <c r="BC752" i="12"/>
  <c r="BB752" i="12"/>
  <c r="BC751" i="12"/>
  <c r="BB751" i="12"/>
  <c r="BC750" i="12"/>
  <c r="BB750" i="12"/>
  <c r="BC749" i="12"/>
  <c r="BB749" i="12"/>
  <c r="BC748" i="12"/>
  <c r="BB748" i="12"/>
  <c r="BC747" i="12"/>
  <c r="BB747" i="12"/>
  <c r="BC746" i="12"/>
  <c r="BB746" i="12"/>
  <c r="BC745" i="12"/>
  <c r="BB745" i="12"/>
  <c r="BC744" i="12"/>
  <c r="BB744" i="12"/>
  <c r="BC743" i="12"/>
  <c r="BB743" i="12"/>
  <c r="BC742" i="12"/>
  <c r="BB742" i="12"/>
  <c r="BC741" i="12"/>
  <c r="BB741" i="12"/>
  <c r="BC740" i="12"/>
  <c r="BB740" i="12"/>
  <c r="BC739" i="12"/>
  <c r="BB739" i="12"/>
  <c r="BC738" i="12"/>
  <c r="BB738" i="12"/>
  <c r="BC737" i="12"/>
  <c r="BB737" i="12"/>
  <c r="BC736" i="12"/>
  <c r="BB736" i="12"/>
  <c r="BC735" i="12"/>
  <c r="BB735" i="12"/>
  <c r="BC734" i="12"/>
  <c r="BB734" i="12"/>
  <c r="BC733" i="12"/>
  <c r="BB733" i="12"/>
  <c r="BC732" i="12"/>
  <c r="BB732" i="12"/>
  <c r="BC731" i="12"/>
  <c r="BB731" i="12"/>
  <c r="BC730" i="12"/>
  <c r="BB730" i="12"/>
  <c r="BC729" i="12"/>
  <c r="BB729" i="12"/>
  <c r="BC728" i="12"/>
  <c r="BB728" i="12"/>
  <c r="BC727" i="12"/>
  <c r="BB727" i="12"/>
  <c r="BC726" i="12"/>
  <c r="BB726" i="12"/>
  <c r="BC725" i="12"/>
  <c r="BB725" i="12"/>
  <c r="BC724" i="12"/>
  <c r="BB724" i="12"/>
  <c r="BC723" i="12"/>
  <c r="BB723" i="12"/>
  <c r="BC722" i="12"/>
  <c r="BB722" i="12"/>
  <c r="BC721" i="12"/>
  <c r="BB721" i="12"/>
  <c r="BC720" i="12"/>
  <c r="BB720" i="12"/>
  <c r="BC719" i="12"/>
  <c r="BB719" i="12"/>
  <c r="BC718" i="12"/>
  <c r="BB718" i="12"/>
  <c r="BC717" i="12"/>
  <c r="BB717" i="12"/>
  <c r="BC716" i="12"/>
  <c r="BB716" i="12"/>
  <c r="BC715" i="12"/>
  <c r="BB715" i="12"/>
  <c r="BC714" i="12"/>
  <c r="BB714" i="12"/>
  <c r="BC713" i="12"/>
  <c r="BB713" i="12"/>
  <c r="BC712" i="12"/>
  <c r="BB712" i="12"/>
  <c r="BC711" i="12"/>
  <c r="BB711" i="12"/>
  <c r="BC710" i="12"/>
  <c r="BB710" i="12"/>
  <c r="BC709" i="12"/>
  <c r="BB709" i="12"/>
  <c r="BC708" i="12"/>
  <c r="BB708" i="12"/>
  <c r="BC707" i="12"/>
  <c r="BB707" i="12"/>
  <c r="BC706" i="12"/>
  <c r="BB706" i="12"/>
  <c r="BC705" i="12"/>
  <c r="BB705" i="12"/>
  <c r="BC704" i="12"/>
  <c r="BB704" i="12"/>
  <c r="BC703" i="12"/>
  <c r="BB703" i="12"/>
  <c r="BC702" i="12"/>
  <c r="BB702" i="12"/>
  <c r="BC701" i="12"/>
  <c r="BB701" i="12"/>
  <c r="BC700" i="12"/>
  <c r="BB700" i="12"/>
  <c r="BC699" i="12"/>
  <c r="BB699" i="12"/>
  <c r="BC698" i="12"/>
  <c r="BB698" i="12"/>
  <c r="BC697" i="12"/>
  <c r="BB697" i="12"/>
  <c r="BC696" i="12"/>
  <c r="BB696" i="12"/>
  <c r="BC695" i="12"/>
  <c r="BB695" i="12"/>
  <c r="BC694" i="12"/>
  <c r="BB694" i="12"/>
  <c r="BC693" i="12"/>
  <c r="BB693" i="12"/>
  <c r="BC692" i="12"/>
  <c r="BB692" i="12"/>
  <c r="BC691" i="12"/>
  <c r="BB691" i="12"/>
  <c r="BC690" i="12"/>
  <c r="BB690" i="12"/>
  <c r="BC689" i="12"/>
  <c r="BB689" i="12"/>
  <c r="BC688" i="12"/>
  <c r="BB688" i="12"/>
  <c r="BC687" i="12"/>
  <c r="BB687" i="12"/>
  <c r="BC686" i="12"/>
  <c r="BB686" i="12"/>
  <c r="BC685" i="12"/>
  <c r="BB685" i="12"/>
  <c r="BC684" i="12"/>
  <c r="BB684" i="12"/>
  <c r="BC683" i="12"/>
  <c r="BB683" i="12"/>
  <c r="BC682" i="12"/>
  <c r="BB682" i="12"/>
  <c r="BC681" i="12"/>
  <c r="BB681" i="12"/>
  <c r="BC680" i="12"/>
  <c r="BB680" i="12"/>
  <c r="BC679" i="12"/>
  <c r="BB679" i="12"/>
  <c r="BC678" i="12"/>
  <c r="BB678" i="12"/>
  <c r="BC677" i="12"/>
  <c r="BB677" i="12"/>
  <c r="BC676" i="12"/>
  <c r="BB676" i="12"/>
  <c r="BC675" i="12"/>
  <c r="BB675" i="12"/>
  <c r="BC674" i="12"/>
  <c r="BB674" i="12"/>
  <c r="BC673" i="12"/>
  <c r="BB673" i="12"/>
  <c r="BC672" i="12"/>
  <c r="BB672" i="12"/>
  <c r="BC671" i="12"/>
  <c r="BB671" i="12"/>
  <c r="BC670" i="12"/>
  <c r="BB670" i="12"/>
  <c r="BC669" i="12"/>
  <c r="BB669" i="12"/>
  <c r="BC668" i="12"/>
  <c r="BB668" i="12"/>
  <c r="BC667" i="12"/>
  <c r="BB667" i="12"/>
  <c r="BC666" i="12"/>
  <c r="BB666" i="12"/>
  <c r="BC665" i="12"/>
  <c r="BB665" i="12"/>
  <c r="BC664" i="12"/>
  <c r="BB664" i="12"/>
  <c r="BC663" i="12"/>
  <c r="BB663" i="12"/>
  <c r="BC662" i="12"/>
  <c r="BB662" i="12"/>
  <c r="BC661" i="12"/>
  <c r="BB661" i="12"/>
  <c r="BC660" i="12"/>
  <c r="BB660" i="12"/>
  <c r="BC659" i="12"/>
  <c r="BB659" i="12"/>
  <c r="BC658" i="12"/>
  <c r="BB658" i="12"/>
  <c r="BC657" i="12"/>
  <c r="BB657" i="12"/>
  <c r="BC656" i="12"/>
  <c r="BB656" i="12"/>
  <c r="BC655" i="12"/>
  <c r="BB655" i="12"/>
  <c r="BC654" i="12"/>
  <c r="BB654" i="12"/>
  <c r="BC653" i="12"/>
  <c r="BB653" i="12"/>
  <c r="BC652" i="12"/>
  <c r="BB652" i="12"/>
  <c r="BC651" i="12"/>
  <c r="BB651" i="12"/>
  <c r="BC650" i="12"/>
  <c r="BB650" i="12"/>
  <c r="BC649" i="12"/>
  <c r="BB649" i="12"/>
  <c r="BC648" i="12"/>
  <c r="BB648" i="12"/>
  <c r="BC647" i="12"/>
  <c r="BB647" i="12"/>
  <c r="BC646" i="12"/>
  <c r="BB646" i="12"/>
  <c r="BC645" i="12"/>
  <c r="BB645" i="12"/>
  <c r="BC644" i="12"/>
  <c r="BB644" i="12"/>
  <c r="BC643" i="12"/>
  <c r="BB643" i="12"/>
  <c r="BC642" i="12"/>
  <c r="BB642" i="12"/>
  <c r="BC641" i="12"/>
  <c r="BB641" i="12"/>
  <c r="BC640" i="12"/>
  <c r="BB640" i="12"/>
  <c r="BC639" i="12"/>
  <c r="BB639" i="12"/>
  <c r="BC638" i="12"/>
  <c r="BB638" i="12"/>
  <c r="BC637" i="12"/>
  <c r="BB637" i="12"/>
  <c r="BC636" i="12"/>
  <c r="BB636" i="12"/>
  <c r="BC635" i="12"/>
  <c r="BB635" i="12"/>
  <c r="BC634" i="12"/>
  <c r="BB634" i="12"/>
  <c r="BC633" i="12"/>
  <c r="BB633" i="12"/>
  <c r="BC632" i="12"/>
  <c r="BB632" i="12"/>
  <c r="BC631" i="12"/>
  <c r="BB631" i="12"/>
  <c r="BC630" i="12"/>
  <c r="BB630" i="12"/>
  <c r="BC629" i="12"/>
  <c r="BB629" i="12"/>
  <c r="BC628" i="12"/>
  <c r="BB628" i="12"/>
  <c r="BC627" i="12"/>
  <c r="BB627" i="12"/>
  <c r="BC626" i="12"/>
  <c r="BB626" i="12"/>
  <c r="BC625" i="12"/>
  <c r="BB625" i="12"/>
  <c r="BC624" i="12"/>
  <c r="BB624" i="12"/>
  <c r="BC623" i="12"/>
  <c r="BB623" i="12"/>
  <c r="BC622" i="12"/>
  <c r="BB622" i="12"/>
  <c r="BC621" i="12"/>
  <c r="BB621" i="12"/>
  <c r="BC620" i="12"/>
  <c r="BB620" i="12"/>
  <c r="BC619" i="12"/>
  <c r="BB619" i="12"/>
  <c r="BC618" i="12"/>
  <c r="BB618" i="12"/>
  <c r="BC617" i="12"/>
  <c r="BB617" i="12"/>
  <c r="BC616" i="12"/>
  <c r="BB616" i="12"/>
  <c r="BC615" i="12"/>
  <c r="BB615" i="12"/>
  <c r="BC614" i="12"/>
  <c r="BB614" i="12"/>
  <c r="BC613" i="12"/>
  <c r="BB613" i="12"/>
  <c r="BC612" i="12"/>
  <c r="BB612" i="12"/>
  <c r="BC611" i="12"/>
  <c r="BB611" i="12"/>
  <c r="BC610" i="12"/>
  <c r="BB610" i="12"/>
  <c r="BC609" i="12"/>
  <c r="BB609" i="12"/>
  <c r="BC608" i="12"/>
  <c r="BB608" i="12"/>
  <c r="BC607" i="12"/>
  <c r="BB607" i="12"/>
  <c r="BC606" i="12"/>
  <c r="BB606" i="12"/>
  <c r="BC605" i="12"/>
  <c r="BB605" i="12"/>
  <c r="BC604" i="12"/>
  <c r="BB604" i="12"/>
  <c r="BC603" i="12"/>
  <c r="BB603" i="12"/>
  <c r="BC602" i="12"/>
  <c r="BB602" i="12"/>
  <c r="BC601" i="12"/>
  <c r="BB601" i="12"/>
  <c r="BC600" i="12"/>
  <c r="BB600" i="12"/>
  <c r="BC599" i="12"/>
  <c r="BB599" i="12"/>
  <c r="BC598" i="12"/>
  <c r="BB598" i="12"/>
  <c r="BC597" i="12"/>
  <c r="BB597" i="12"/>
  <c r="BC596" i="12"/>
  <c r="BB596" i="12"/>
  <c r="BC595" i="12"/>
  <c r="BB595" i="12"/>
  <c r="BC594" i="12"/>
  <c r="BB594" i="12"/>
  <c r="BC593" i="12"/>
  <c r="BB593" i="12"/>
  <c r="BC592" i="12"/>
  <c r="BB592" i="12"/>
  <c r="BC591" i="12"/>
  <c r="BB591" i="12"/>
  <c r="BC590" i="12"/>
  <c r="BB590" i="12"/>
  <c r="BC589" i="12"/>
  <c r="BB589" i="12"/>
  <c r="BC588" i="12"/>
  <c r="BB588" i="12"/>
  <c r="BC587" i="12"/>
  <c r="BB587" i="12"/>
  <c r="BC586" i="12"/>
  <c r="BB586" i="12"/>
  <c r="BC585" i="12"/>
  <c r="BB585" i="12"/>
  <c r="BC584" i="12"/>
  <c r="BB584" i="12"/>
  <c r="BC583" i="12"/>
  <c r="BB583" i="12"/>
  <c r="BC582" i="12"/>
  <c r="BB582" i="12"/>
  <c r="BC581" i="12"/>
  <c r="BB581" i="12"/>
  <c r="BC580" i="12"/>
  <c r="BB580" i="12"/>
  <c r="BC579" i="12"/>
  <c r="BB579" i="12"/>
  <c r="BC578" i="12"/>
  <c r="BB578" i="12"/>
  <c r="BC577" i="12"/>
  <c r="BB577" i="12"/>
  <c r="BC576" i="12"/>
  <c r="BB576" i="12"/>
  <c r="BC575" i="12"/>
  <c r="BB575" i="12"/>
  <c r="BC574" i="12"/>
  <c r="BB574" i="12"/>
  <c r="BC573" i="12"/>
  <c r="BB573" i="12"/>
  <c r="BC572" i="12"/>
  <c r="BB572" i="12"/>
  <c r="BC571" i="12"/>
  <c r="BB571" i="12"/>
  <c r="BC570" i="12"/>
  <c r="BB570" i="12"/>
  <c r="BC569" i="12"/>
  <c r="BB569" i="12"/>
  <c r="BC568" i="12"/>
  <c r="BB568" i="12"/>
  <c r="BC567" i="12"/>
  <c r="BB567" i="12"/>
  <c r="BC566" i="12"/>
  <c r="BB566" i="12"/>
  <c r="BC565" i="12"/>
  <c r="BB565" i="12"/>
  <c r="BC564" i="12"/>
  <c r="BB564" i="12"/>
  <c r="BC563" i="12"/>
  <c r="BB563" i="12"/>
  <c r="BC562" i="12"/>
  <c r="BB562" i="12"/>
  <c r="BC561" i="12"/>
  <c r="BB561" i="12"/>
  <c r="BC560" i="12"/>
  <c r="BB560" i="12"/>
  <c r="BC559" i="12"/>
  <c r="BB559" i="12"/>
  <c r="BC558" i="12"/>
  <c r="BB558" i="12"/>
  <c r="BC557" i="12"/>
  <c r="BB557" i="12"/>
  <c r="BC556" i="12"/>
  <c r="BB556" i="12"/>
  <c r="BC555" i="12"/>
  <c r="BB555" i="12"/>
  <c r="BC554" i="12"/>
  <c r="BB554" i="12"/>
  <c r="BC553" i="12"/>
  <c r="BB553" i="12"/>
  <c r="BC552" i="12"/>
  <c r="BB552" i="12"/>
  <c r="BC551" i="12"/>
  <c r="BB551" i="12"/>
  <c r="BC550" i="12"/>
  <c r="BB550" i="12"/>
  <c r="BC549" i="12"/>
  <c r="BB549" i="12"/>
  <c r="BC548" i="12"/>
  <c r="BB548" i="12"/>
  <c r="BC547" i="12"/>
  <c r="BB547" i="12"/>
  <c r="BC546" i="12"/>
  <c r="BB546" i="12"/>
  <c r="BC545" i="12"/>
  <c r="BB545" i="12"/>
  <c r="BC544" i="12"/>
  <c r="BB544" i="12"/>
  <c r="BC543" i="12"/>
  <c r="BB543" i="12"/>
  <c r="BC542" i="12"/>
  <c r="BB542" i="12"/>
  <c r="BC541" i="12"/>
  <c r="BB541" i="12"/>
  <c r="BC540" i="12"/>
  <c r="BB540" i="12"/>
  <c r="BC539" i="12"/>
  <c r="BB539" i="12"/>
  <c r="BC538" i="12"/>
  <c r="BB538" i="12"/>
  <c r="BC537" i="12"/>
  <c r="BB537" i="12"/>
  <c r="BC536" i="12"/>
  <c r="BB536" i="12"/>
  <c r="BC535" i="12"/>
  <c r="BB535" i="12"/>
  <c r="BC534" i="12"/>
  <c r="BB534" i="12"/>
  <c r="BC533" i="12"/>
  <c r="BB533" i="12"/>
  <c r="BC532" i="12"/>
  <c r="BB532" i="12"/>
  <c r="BC531" i="12"/>
  <c r="BB531" i="12"/>
  <c r="BC530" i="12"/>
  <c r="BB530" i="12"/>
  <c r="BC529" i="12"/>
  <c r="BB529" i="12"/>
  <c r="BC528" i="12"/>
  <c r="BB528" i="12"/>
  <c r="BC527" i="12"/>
  <c r="BB527" i="12"/>
  <c r="BC526" i="12"/>
  <c r="BB526" i="12"/>
  <c r="BC525" i="12"/>
  <c r="BB525" i="12"/>
  <c r="BC524" i="12"/>
  <c r="BB524" i="12"/>
  <c r="BC523" i="12"/>
  <c r="BB523" i="12"/>
  <c r="BC522" i="12"/>
  <c r="BB522" i="12"/>
  <c r="BC521" i="12"/>
  <c r="BB521" i="12"/>
  <c r="BC520" i="12"/>
  <c r="BB520" i="12"/>
  <c r="BC519" i="12"/>
  <c r="BB519" i="12"/>
  <c r="BC518" i="12"/>
  <c r="BB518" i="12"/>
  <c r="BC517" i="12"/>
  <c r="BB517" i="12"/>
  <c r="BC516" i="12"/>
  <c r="BB516" i="12"/>
  <c r="BC515" i="12"/>
  <c r="BB515" i="12"/>
  <c r="BC514" i="12"/>
  <c r="BB514" i="12"/>
  <c r="BC513" i="12"/>
  <c r="BB513" i="12"/>
  <c r="BC512" i="12"/>
  <c r="BB512" i="12"/>
  <c r="BC511" i="12"/>
  <c r="BB511" i="12"/>
  <c r="BC510" i="12"/>
  <c r="BB510" i="12"/>
  <c r="BC509" i="12"/>
  <c r="BB509" i="12"/>
  <c r="BC508" i="12"/>
  <c r="BB508" i="12"/>
  <c r="BC507" i="12"/>
  <c r="BB507" i="12"/>
  <c r="BC506" i="12"/>
  <c r="BB506" i="12"/>
  <c r="BC505" i="12"/>
  <c r="BB505" i="12"/>
  <c r="BC504" i="12"/>
  <c r="BB504" i="12"/>
  <c r="BC503" i="12"/>
  <c r="BB503" i="12"/>
  <c r="BC502" i="12"/>
  <c r="BB502" i="12"/>
  <c r="BC501" i="12"/>
  <c r="BB501" i="12"/>
  <c r="BC500" i="12"/>
  <c r="BB500" i="12"/>
  <c r="BC499" i="12"/>
  <c r="BB499" i="12"/>
  <c r="BC498" i="12"/>
  <c r="BB498" i="12"/>
  <c r="BC497" i="12"/>
  <c r="BB497" i="12"/>
  <c r="BC496" i="12"/>
  <c r="BB496" i="12"/>
  <c r="BC495" i="12"/>
  <c r="BB495" i="12"/>
  <c r="BC494" i="12"/>
  <c r="BB494" i="12"/>
  <c r="BC493" i="12"/>
  <c r="BB493" i="12"/>
  <c r="BC492" i="12"/>
  <c r="BB492" i="12"/>
  <c r="BC491" i="12"/>
  <c r="BB491" i="12"/>
  <c r="BC490" i="12"/>
  <c r="BB490" i="12"/>
  <c r="BC489" i="12"/>
  <c r="BB489" i="12"/>
  <c r="BC488" i="12"/>
  <c r="BB488" i="12"/>
  <c r="BC487" i="12"/>
  <c r="BB487" i="12"/>
  <c r="BC486" i="12"/>
  <c r="BB486" i="12"/>
  <c r="BC485" i="12"/>
  <c r="BB485" i="12"/>
  <c r="BC484" i="12"/>
  <c r="BB484" i="12"/>
  <c r="BC483" i="12"/>
  <c r="BB483" i="12"/>
  <c r="BC482" i="12"/>
  <c r="BB482" i="12"/>
  <c r="BC481" i="12"/>
  <c r="BB481" i="12"/>
  <c r="BC480" i="12"/>
  <c r="BB480" i="12"/>
  <c r="BC479" i="12"/>
  <c r="BB479" i="12"/>
  <c r="BC478" i="12"/>
  <c r="BB478" i="12"/>
  <c r="BC477" i="12"/>
  <c r="BB477" i="12"/>
  <c r="BC476" i="12"/>
  <c r="BB476" i="12"/>
  <c r="BC475" i="12"/>
  <c r="BB475" i="12"/>
  <c r="BC474" i="12"/>
  <c r="BB474" i="12"/>
  <c r="BC473" i="12"/>
  <c r="BB473" i="12"/>
  <c r="BC472" i="12"/>
  <c r="BB472" i="12"/>
  <c r="BC471" i="12"/>
  <c r="BB471" i="12"/>
  <c r="BC470" i="12"/>
  <c r="BB470" i="12"/>
  <c r="BC469" i="12"/>
  <c r="BB469" i="12"/>
  <c r="BC468" i="12"/>
  <c r="BB468" i="12"/>
  <c r="BC467" i="12"/>
  <c r="BB467" i="12"/>
  <c r="BC466" i="12"/>
  <c r="BB466" i="12"/>
  <c r="BC465" i="12"/>
  <c r="BB465" i="12"/>
  <c r="BC464" i="12"/>
  <c r="BB464" i="12"/>
  <c r="BC463" i="12"/>
  <c r="BB463" i="12"/>
  <c r="BC462" i="12"/>
  <c r="BB462" i="12"/>
  <c r="BC461" i="12"/>
  <c r="BB461" i="12"/>
  <c r="BC460" i="12"/>
  <c r="BB460" i="12"/>
  <c r="BC459" i="12"/>
  <c r="BB459" i="12"/>
  <c r="BC458" i="12"/>
  <c r="BB458" i="12"/>
  <c r="BC457" i="12"/>
  <c r="BB457" i="12"/>
  <c r="BC456" i="12"/>
  <c r="BB456" i="12"/>
  <c r="BC455" i="12"/>
  <c r="BB455" i="12"/>
  <c r="BC454" i="12"/>
  <c r="BB454" i="12"/>
  <c r="BC453" i="12"/>
  <c r="BB453" i="12"/>
  <c r="BC452" i="12"/>
  <c r="BB452" i="12"/>
  <c r="BC451" i="12"/>
  <c r="BB451" i="12"/>
  <c r="BC450" i="12"/>
  <c r="BB450" i="12"/>
  <c r="BC449" i="12"/>
  <c r="BB449" i="12"/>
  <c r="BC448" i="12"/>
  <c r="BB448" i="12"/>
  <c r="BC447" i="12"/>
  <c r="BB447" i="12"/>
  <c r="BC446" i="12"/>
  <c r="BB446" i="12"/>
  <c r="BC445" i="12"/>
  <c r="BB445" i="12"/>
  <c r="BC444" i="12"/>
  <c r="BB444" i="12"/>
  <c r="BC443" i="12"/>
  <c r="BB443" i="12"/>
  <c r="BC442" i="12"/>
  <c r="BB442" i="12"/>
  <c r="BC441" i="12"/>
  <c r="BB441" i="12"/>
  <c r="BC440" i="12"/>
  <c r="BB440" i="12"/>
  <c r="BC439" i="12"/>
  <c r="BB439" i="12"/>
  <c r="BC438" i="12"/>
  <c r="BB438" i="12"/>
  <c r="BC437" i="12"/>
  <c r="BB437" i="12"/>
  <c r="BC436" i="12"/>
  <c r="BB436" i="12"/>
  <c r="BC435" i="12"/>
  <c r="BB435" i="12"/>
  <c r="BC434" i="12"/>
  <c r="BB434" i="12"/>
  <c r="BC433" i="12"/>
  <c r="BB433" i="12"/>
  <c r="BC432" i="12"/>
  <c r="BB432" i="12"/>
  <c r="BC431" i="12"/>
  <c r="BB431" i="12"/>
  <c r="BC430" i="12"/>
  <c r="BB430" i="12"/>
  <c r="BC429" i="12"/>
  <c r="BB429" i="12"/>
  <c r="BC428" i="12"/>
  <c r="BB428" i="12"/>
  <c r="BC427" i="12"/>
  <c r="BB427" i="12"/>
  <c r="BC426" i="12"/>
  <c r="BB426" i="12"/>
  <c r="BC425" i="12"/>
  <c r="BB425" i="12"/>
  <c r="BC424" i="12"/>
  <c r="BB424" i="12"/>
  <c r="BC423" i="12"/>
  <c r="BB423" i="12"/>
  <c r="BC422" i="12"/>
  <c r="BB422" i="12"/>
  <c r="BC421" i="12"/>
  <c r="BB421" i="12"/>
  <c r="BC420" i="12"/>
  <c r="BB420" i="12"/>
  <c r="BC419" i="12"/>
  <c r="BB419" i="12"/>
  <c r="BC418" i="12"/>
  <c r="BB418" i="12"/>
  <c r="BC417" i="12"/>
  <c r="BB417" i="12"/>
  <c r="BC416" i="12"/>
  <c r="BB416" i="12"/>
  <c r="BC415" i="12"/>
  <c r="BB415" i="12"/>
  <c r="BC414" i="12"/>
  <c r="BB414" i="12"/>
  <c r="BC413" i="12"/>
  <c r="BB413" i="12"/>
  <c r="BC412" i="12"/>
  <c r="BB412" i="12"/>
  <c r="BC411" i="12"/>
  <c r="BB411" i="12"/>
  <c r="BC410" i="12"/>
  <c r="BB410" i="12"/>
  <c r="BC409" i="12"/>
  <c r="BB409" i="12"/>
  <c r="BC408" i="12"/>
  <c r="BB408" i="12"/>
  <c r="BC407" i="12"/>
  <c r="BB407" i="12"/>
  <c r="BC406" i="12"/>
  <c r="BB406" i="12"/>
  <c r="BC405" i="12"/>
  <c r="BB405" i="12"/>
  <c r="BC404" i="12"/>
  <c r="BB404" i="12"/>
  <c r="BC403" i="12"/>
  <c r="BB403" i="12"/>
  <c r="BC402" i="12"/>
  <c r="BB402" i="12"/>
  <c r="BC401" i="12"/>
  <c r="BB401" i="12"/>
  <c r="BC400" i="12"/>
  <c r="BB400" i="12"/>
  <c r="BC399" i="12"/>
  <c r="BB399" i="12"/>
  <c r="BC398" i="12"/>
  <c r="BB398" i="12"/>
  <c r="BC397" i="12"/>
  <c r="BB397" i="12"/>
  <c r="BC396" i="12"/>
  <c r="BB396" i="12"/>
  <c r="BC395" i="12"/>
  <c r="BB395" i="12"/>
  <c r="BC394" i="12"/>
  <c r="BB394" i="12"/>
  <c r="BC393" i="12"/>
  <c r="BB393" i="12"/>
  <c r="BC392" i="12"/>
  <c r="BB392" i="12"/>
  <c r="BC391" i="12"/>
  <c r="BB391" i="12"/>
  <c r="BC390" i="12"/>
  <c r="BB390" i="12"/>
  <c r="BC389" i="12"/>
  <c r="BB389" i="12"/>
  <c r="BC388" i="12"/>
  <c r="BB388" i="12"/>
  <c r="BC387" i="12"/>
  <c r="BB387" i="12"/>
  <c r="BC386" i="12"/>
  <c r="BB386" i="12"/>
  <c r="BC385" i="12"/>
  <c r="BB385" i="12"/>
  <c r="BC384" i="12"/>
  <c r="BB384" i="12"/>
  <c r="BC383" i="12"/>
  <c r="BB383" i="12"/>
  <c r="BC382" i="12"/>
  <c r="BB382" i="12"/>
  <c r="BC381" i="12"/>
  <c r="BB381" i="12"/>
  <c r="BC380" i="12"/>
  <c r="BB380" i="12"/>
  <c r="BC379" i="12"/>
  <c r="BB379" i="12"/>
  <c r="BC378" i="12"/>
  <c r="BB378" i="12"/>
  <c r="BC377" i="12"/>
  <c r="BB377" i="12"/>
  <c r="BC376" i="12"/>
  <c r="BB376" i="12"/>
  <c r="BC375" i="12"/>
  <c r="BB375" i="12"/>
  <c r="BC374" i="12"/>
  <c r="BB374" i="12"/>
  <c r="BC373" i="12"/>
  <c r="BB373" i="12"/>
  <c r="BC372" i="12"/>
  <c r="BB372" i="12"/>
  <c r="BC371" i="12"/>
  <c r="BB371" i="12"/>
  <c r="BC370" i="12"/>
  <c r="BB370" i="12"/>
  <c r="BC369" i="12"/>
  <c r="BB369" i="12"/>
  <c r="BC368" i="12"/>
  <c r="BB368" i="12"/>
  <c r="BC367" i="12"/>
  <c r="BB367" i="12"/>
  <c r="BC366" i="12"/>
  <c r="BB366" i="12"/>
  <c r="BC365" i="12"/>
  <c r="BB365" i="12"/>
  <c r="BC364" i="12"/>
  <c r="BB364" i="12"/>
  <c r="BC363" i="12"/>
  <c r="BB363" i="12"/>
  <c r="BC362" i="12"/>
  <c r="BB362" i="12"/>
  <c r="BC361" i="12"/>
  <c r="BB361" i="12"/>
  <c r="BC360" i="12"/>
  <c r="BB360" i="12"/>
  <c r="BC359" i="12"/>
  <c r="BB359" i="12"/>
  <c r="BC358" i="12"/>
  <c r="BB358" i="12"/>
  <c r="BC357" i="12"/>
  <c r="BB357" i="12"/>
  <c r="BC356" i="12"/>
  <c r="BB356" i="12"/>
  <c r="BC355" i="12"/>
  <c r="BB355" i="12"/>
  <c r="BC354" i="12"/>
  <c r="BB354" i="12"/>
  <c r="BC353" i="12"/>
  <c r="BB353" i="12"/>
  <c r="BC352" i="12"/>
  <c r="BB352" i="12"/>
  <c r="BC351" i="12"/>
  <c r="BB351" i="12"/>
  <c r="BC350" i="12"/>
  <c r="BB350" i="12"/>
  <c r="BC349" i="12"/>
  <c r="BB349" i="12"/>
  <c r="BC348" i="12"/>
  <c r="BB348" i="12"/>
  <c r="BC347" i="12"/>
  <c r="BB347" i="12"/>
  <c r="BC346" i="12"/>
  <c r="BB346" i="12"/>
  <c r="BC345" i="12"/>
  <c r="BB345" i="12"/>
  <c r="BC344" i="12"/>
  <c r="BB344" i="12"/>
  <c r="BC343" i="12"/>
  <c r="BB343" i="12"/>
  <c r="BC342" i="12"/>
  <c r="BB342" i="12"/>
  <c r="BC341" i="12"/>
  <c r="BB341" i="12"/>
  <c r="BC340" i="12"/>
  <c r="BB340" i="12"/>
  <c r="BC339" i="12"/>
  <c r="BB339" i="12"/>
  <c r="BC338" i="12"/>
  <c r="BB338" i="12"/>
  <c r="BC337" i="12"/>
  <c r="BB337" i="12"/>
  <c r="BC336" i="12"/>
  <c r="BB336" i="12"/>
  <c r="BC335" i="12"/>
  <c r="BB335" i="12"/>
  <c r="BC334" i="12"/>
  <c r="BB334" i="12"/>
  <c r="BC333" i="12"/>
  <c r="BB333" i="12"/>
  <c r="BC332" i="12"/>
  <c r="BB332" i="12"/>
  <c r="BC331" i="12"/>
  <c r="BB331" i="12"/>
  <c r="BC330" i="12"/>
  <c r="BB330" i="12"/>
  <c r="BC329" i="12"/>
  <c r="BB329" i="12"/>
  <c r="BC328" i="12"/>
  <c r="BB328" i="12"/>
  <c r="BC327" i="12"/>
  <c r="BB327" i="12"/>
  <c r="BC326" i="12"/>
  <c r="BB326" i="12"/>
  <c r="BC325" i="12"/>
  <c r="BB325" i="12"/>
  <c r="BC324" i="12"/>
  <c r="BB324" i="12"/>
  <c r="BC323" i="12"/>
  <c r="BB323" i="12"/>
  <c r="BC322" i="12"/>
  <c r="BB322" i="12"/>
  <c r="BC321" i="12"/>
  <c r="BB321" i="12"/>
  <c r="BC320" i="12"/>
  <c r="BB320" i="12"/>
  <c r="BC319" i="12"/>
  <c r="BB319" i="12"/>
  <c r="BC318" i="12"/>
  <c r="BB318" i="12"/>
  <c r="BC317" i="12"/>
  <c r="BB317" i="12"/>
  <c r="BC316" i="12"/>
  <c r="BB316" i="12"/>
  <c r="BC315" i="12"/>
  <c r="BB315" i="12"/>
  <c r="BC314" i="12"/>
  <c r="BB314" i="12"/>
  <c r="BC313" i="12"/>
  <c r="BB313" i="12"/>
  <c r="BC312" i="12"/>
  <c r="BB312" i="12"/>
  <c r="BC311" i="12"/>
  <c r="BB311" i="12"/>
  <c r="BC310" i="12"/>
  <c r="BB310" i="12"/>
  <c r="BC309" i="12"/>
  <c r="BB309" i="12"/>
  <c r="BC308" i="12"/>
  <c r="BB308" i="12"/>
  <c r="BC307" i="12"/>
  <c r="BB307" i="12"/>
  <c r="BC306" i="12"/>
  <c r="BB306" i="12"/>
  <c r="BC305" i="12"/>
  <c r="BB305" i="12"/>
  <c r="BC304" i="12"/>
  <c r="BB304" i="12"/>
  <c r="BC303" i="12"/>
  <c r="BB303" i="12"/>
  <c r="BC302" i="12"/>
  <c r="BB302" i="12"/>
  <c r="BC301" i="12"/>
  <c r="BB301" i="12"/>
  <c r="BC300" i="12"/>
  <c r="BB300" i="12"/>
  <c r="BC299" i="12"/>
  <c r="BB299" i="12"/>
  <c r="BC298" i="12"/>
  <c r="BB298" i="12"/>
  <c r="BC297" i="12"/>
  <c r="BB297" i="12"/>
  <c r="BC296" i="12"/>
  <c r="BB296" i="12"/>
  <c r="BC295" i="12"/>
  <c r="BB295" i="12"/>
  <c r="BC294" i="12"/>
  <c r="BB294" i="12"/>
  <c r="BC293" i="12"/>
  <c r="BB293" i="12"/>
  <c r="BC292" i="12"/>
  <c r="BB292" i="12"/>
  <c r="BC291" i="12"/>
  <c r="BB291" i="12"/>
  <c r="BC290" i="12"/>
  <c r="BB290" i="12"/>
  <c r="BC289" i="12"/>
  <c r="BB289" i="12"/>
  <c r="BC288" i="12"/>
  <c r="BB288" i="12"/>
  <c r="BC287" i="12"/>
  <c r="BB287" i="12"/>
  <c r="BC286" i="12"/>
  <c r="BB286" i="12"/>
  <c r="BC285" i="12"/>
  <c r="BB285" i="12"/>
  <c r="BC284" i="12"/>
  <c r="BB284" i="12"/>
  <c r="BC283" i="12"/>
  <c r="BB283" i="12"/>
  <c r="BC282" i="12"/>
  <c r="BB282" i="12"/>
  <c r="BC281" i="12"/>
  <c r="BB281" i="12"/>
  <c r="BC280" i="12"/>
  <c r="BB280" i="12"/>
  <c r="BC279" i="12"/>
  <c r="BB279" i="12"/>
  <c r="BC278" i="12"/>
  <c r="BB278" i="12"/>
  <c r="BC277" i="12"/>
  <c r="BB277" i="12"/>
  <c r="BC276" i="12"/>
  <c r="BB276" i="12"/>
  <c r="BC275" i="12"/>
  <c r="BB275" i="12"/>
  <c r="BC274" i="12"/>
  <c r="BB274" i="12"/>
  <c r="BC273" i="12"/>
  <c r="BB273" i="12"/>
  <c r="BC272" i="12"/>
  <c r="BB272" i="12"/>
  <c r="BC271" i="12"/>
  <c r="BB271" i="12"/>
  <c r="BC270" i="12"/>
  <c r="BB270" i="12"/>
  <c r="BC269" i="12"/>
  <c r="BB269" i="12"/>
  <c r="BC268" i="12"/>
  <c r="BB268" i="12"/>
  <c r="BC267" i="12"/>
  <c r="BB267" i="12"/>
  <c r="BC266" i="12"/>
  <c r="BB266" i="12"/>
  <c r="BC265" i="12"/>
  <c r="BB265" i="12"/>
  <c r="BC264" i="12"/>
  <c r="BB264" i="12"/>
  <c r="BC263" i="12"/>
  <c r="BB263" i="12"/>
  <c r="BC262" i="12"/>
  <c r="BB262" i="12"/>
  <c r="BC261" i="12"/>
  <c r="BB261" i="12"/>
  <c r="BC260" i="12"/>
  <c r="BB260" i="12"/>
  <c r="BC259" i="12"/>
  <c r="BB259" i="12"/>
  <c r="BC258" i="12"/>
  <c r="BB258" i="12"/>
  <c r="BC257" i="12"/>
  <c r="BB257" i="12"/>
  <c r="BC256" i="12"/>
  <c r="BB256" i="12"/>
  <c r="BC255" i="12"/>
  <c r="BB255" i="12"/>
  <c r="BC254" i="12"/>
  <c r="BB254" i="12"/>
  <c r="BC253" i="12"/>
  <c r="BB253" i="12"/>
  <c r="BC252" i="12"/>
  <c r="BB252" i="12"/>
  <c r="BC251" i="12"/>
  <c r="BB251" i="12"/>
  <c r="BC250" i="12"/>
  <c r="BB250" i="12"/>
  <c r="BC249" i="12"/>
  <c r="BB249" i="12"/>
  <c r="BC248" i="12"/>
  <c r="BB248" i="12"/>
  <c r="BC247" i="12"/>
  <c r="BB247" i="12"/>
  <c r="BC246" i="12"/>
  <c r="BB246" i="12"/>
  <c r="BC245" i="12"/>
  <c r="BB245" i="12"/>
  <c r="BC244" i="12"/>
  <c r="BB244" i="12"/>
  <c r="BC243" i="12"/>
  <c r="BB243" i="12"/>
  <c r="BC242" i="12"/>
  <c r="BB242" i="12"/>
  <c r="BC241" i="12"/>
  <c r="BB241" i="12"/>
  <c r="BC240" i="12"/>
  <c r="BB240" i="12"/>
  <c r="BC239" i="12"/>
  <c r="BB239" i="12"/>
  <c r="BC238" i="12"/>
  <c r="BB238" i="12"/>
  <c r="BC237" i="12"/>
  <c r="BB237" i="12"/>
  <c r="BC236" i="12"/>
  <c r="BB236" i="12"/>
  <c r="BC235" i="12"/>
  <c r="BB235" i="12"/>
  <c r="BC234" i="12"/>
  <c r="BB234" i="12"/>
  <c r="BC233" i="12"/>
  <c r="BB233" i="12"/>
  <c r="BC232" i="12"/>
  <c r="BB232" i="12"/>
  <c r="BC231" i="12"/>
  <c r="BB231" i="12"/>
  <c r="BC230" i="12"/>
  <c r="BB230" i="12"/>
  <c r="BC229" i="12"/>
  <c r="BB229" i="12"/>
  <c r="BC228" i="12"/>
  <c r="BB228" i="12"/>
  <c r="BC227" i="12"/>
  <c r="BB227" i="12"/>
  <c r="BC226" i="12"/>
  <c r="BB226" i="12"/>
  <c r="BC225" i="12"/>
  <c r="BB225" i="12"/>
  <c r="BC224" i="12"/>
  <c r="BB224" i="12"/>
  <c r="BC223" i="12"/>
  <c r="BB223" i="12"/>
  <c r="BC222" i="12"/>
  <c r="BB222" i="12"/>
  <c r="BC221" i="12"/>
  <c r="BB221" i="12"/>
  <c r="BC220" i="12"/>
  <c r="BB220" i="12"/>
  <c r="BC219" i="12"/>
  <c r="BB219" i="12"/>
  <c r="BC218" i="12"/>
  <c r="BB218" i="12"/>
  <c r="BC217" i="12"/>
  <c r="BB217" i="12"/>
  <c r="BC216" i="12"/>
  <c r="BB216" i="12"/>
  <c r="BC215" i="12"/>
  <c r="BB215" i="12"/>
  <c r="BC214" i="12"/>
  <c r="BB214" i="12"/>
  <c r="BC213" i="12"/>
  <c r="BB213" i="12"/>
  <c r="BC212" i="12"/>
  <c r="BB212" i="12"/>
  <c r="BC211" i="12"/>
  <c r="BB211" i="12"/>
  <c r="BC210" i="12"/>
  <c r="BB210" i="12"/>
  <c r="BC209" i="12"/>
  <c r="BB209" i="12"/>
  <c r="BC208" i="12"/>
  <c r="BB208" i="12"/>
  <c r="BC207" i="12"/>
  <c r="BB207" i="12"/>
  <c r="BC206" i="12"/>
  <c r="BB206" i="12"/>
  <c r="BC205" i="12"/>
  <c r="BB205" i="12"/>
  <c r="BC204" i="12"/>
  <c r="BB204" i="12"/>
  <c r="BC203" i="12"/>
  <c r="BB203" i="12"/>
  <c r="BC202" i="12"/>
  <c r="BB202" i="12"/>
  <c r="BC201" i="12"/>
  <c r="BB201" i="12"/>
  <c r="BC200" i="12"/>
  <c r="BB200" i="12"/>
  <c r="BC199" i="12"/>
  <c r="BB199" i="12"/>
  <c r="BC198" i="12"/>
  <c r="BB198" i="12"/>
  <c r="BC197" i="12"/>
  <c r="BB197" i="12"/>
  <c r="BC196" i="12"/>
  <c r="BB196" i="12"/>
  <c r="BC195" i="12"/>
  <c r="BB195" i="12"/>
  <c r="BC194" i="12"/>
  <c r="BB194" i="12"/>
  <c r="BC193" i="12"/>
  <c r="BB193" i="12"/>
  <c r="BC192" i="12"/>
  <c r="BB192" i="12"/>
  <c r="BC191" i="12"/>
  <c r="BB191" i="12"/>
  <c r="BC190" i="12"/>
  <c r="BB190" i="12"/>
  <c r="BC189" i="12"/>
  <c r="BB189" i="12"/>
  <c r="BC188" i="12"/>
  <c r="BB188" i="12"/>
  <c r="BC187" i="12"/>
  <c r="BB187" i="12"/>
  <c r="BC186" i="12"/>
  <c r="BB186" i="12"/>
  <c r="BC185" i="12"/>
  <c r="BB185" i="12"/>
  <c r="BC184" i="12"/>
  <c r="BB184" i="12"/>
  <c r="BC183" i="12"/>
  <c r="BB183" i="12"/>
  <c r="BC182" i="12"/>
  <c r="BB182" i="12"/>
  <c r="BC181" i="12"/>
  <c r="BB181" i="12"/>
  <c r="BC180" i="12"/>
  <c r="BB180" i="12"/>
  <c r="BC179" i="12"/>
  <c r="BB179" i="12"/>
  <c r="BC178" i="12"/>
  <c r="BB178" i="12"/>
  <c r="BC177" i="12"/>
  <c r="BB177" i="12"/>
  <c r="BC176" i="12"/>
  <c r="BB176" i="12"/>
  <c r="BC175" i="12"/>
  <c r="BB175" i="12"/>
  <c r="BC174" i="12"/>
  <c r="BB174" i="12"/>
  <c r="BC173" i="12"/>
  <c r="BB173" i="12"/>
  <c r="BC172" i="12"/>
  <c r="BB172" i="12"/>
  <c r="BC171" i="12"/>
  <c r="BB171" i="12"/>
  <c r="BC170" i="12"/>
  <c r="BB170" i="12"/>
  <c r="BC169" i="12"/>
  <c r="BB169" i="12"/>
  <c r="BC168" i="12"/>
  <c r="BB168" i="12"/>
  <c r="BC167" i="12"/>
  <c r="BB167" i="12"/>
  <c r="BC166" i="12"/>
  <c r="BB166" i="12"/>
  <c r="BC165" i="12"/>
  <c r="BB165" i="12"/>
  <c r="BC164" i="12"/>
  <c r="BB164" i="12"/>
  <c r="BC163" i="12"/>
  <c r="BB163" i="12"/>
  <c r="BC162" i="12"/>
  <c r="BB162" i="12"/>
  <c r="BC161" i="12"/>
  <c r="BB161" i="12"/>
  <c r="BC160" i="12"/>
  <c r="BB160" i="12"/>
  <c r="BC159" i="12"/>
  <c r="BB159" i="12"/>
  <c r="BC158" i="12"/>
  <c r="BB158" i="12"/>
  <c r="BC157" i="12"/>
  <c r="BB157" i="12"/>
  <c r="BC156" i="12"/>
  <c r="BB156" i="12"/>
  <c r="BC155" i="12"/>
  <c r="BB155" i="12"/>
  <c r="BC154" i="12"/>
  <c r="BB154" i="12"/>
  <c r="BC153" i="12"/>
  <c r="BB153" i="12"/>
  <c r="BC152" i="12"/>
  <c r="BB152" i="12"/>
  <c r="BC151" i="12"/>
  <c r="BB151" i="12"/>
  <c r="BC150" i="12"/>
  <c r="BB150" i="12"/>
  <c r="BC149" i="12"/>
  <c r="BB149" i="12"/>
  <c r="BC148" i="12"/>
  <c r="BB148" i="12"/>
  <c r="BC147" i="12"/>
  <c r="BB147" i="12"/>
  <c r="BC146" i="12"/>
  <c r="BB146" i="12"/>
  <c r="BC145" i="12"/>
  <c r="BB145" i="12"/>
  <c r="BC144" i="12"/>
  <c r="BB144" i="12"/>
  <c r="BC143" i="12"/>
  <c r="BB143" i="12"/>
  <c r="BC142" i="12"/>
  <c r="BB142" i="12"/>
  <c r="BC141" i="12"/>
  <c r="BB141" i="12"/>
  <c r="BC140" i="12"/>
  <c r="BB140" i="12"/>
  <c r="BC139" i="12"/>
  <c r="BB139" i="12"/>
  <c r="BC138" i="12"/>
  <c r="BB138" i="12"/>
  <c r="BC137" i="12"/>
  <c r="BB137" i="12"/>
  <c r="BC136" i="12"/>
  <c r="BB136" i="12"/>
  <c r="BC135" i="12"/>
  <c r="BB135" i="12"/>
  <c r="BC134" i="12"/>
  <c r="BB134" i="12"/>
  <c r="BC133" i="12"/>
  <c r="BB133" i="12"/>
  <c r="BC132" i="12"/>
  <c r="BB132" i="12"/>
  <c r="BC131" i="12"/>
  <c r="BB131" i="12"/>
  <c r="BC130" i="12"/>
  <c r="BB130" i="12"/>
  <c r="BC129" i="12"/>
  <c r="BB129" i="12"/>
  <c r="BC128" i="12"/>
  <c r="BB128" i="12"/>
  <c r="BC127" i="12"/>
  <c r="BB127" i="12"/>
  <c r="BC126" i="12"/>
  <c r="BB126" i="12"/>
  <c r="BC125" i="12"/>
  <c r="BB125" i="12"/>
  <c r="BC124" i="12"/>
  <c r="BB124" i="12"/>
  <c r="BC123" i="12"/>
  <c r="BB123" i="12"/>
  <c r="BC122" i="12"/>
  <c r="BB122" i="12"/>
  <c r="BC121" i="12"/>
  <c r="BB121" i="12"/>
  <c r="BC120" i="12"/>
  <c r="BB120" i="12"/>
  <c r="BC119" i="12"/>
  <c r="BB119" i="12"/>
  <c r="BC118" i="12"/>
  <c r="BB118" i="12"/>
  <c r="BC117" i="12"/>
  <c r="BB117" i="12"/>
  <c r="BC116" i="12"/>
  <c r="BB116" i="12"/>
  <c r="BC115" i="12"/>
  <c r="BB115" i="12"/>
  <c r="BC114" i="12"/>
  <c r="BB114" i="12"/>
  <c r="BC113" i="12"/>
  <c r="BB113" i="12"/>
  <c r="BC112" i="12"/>
  <c r="BB112" i="12"/>
  <c r="BC111" i="12"/>
  <c r="BB111" i="12"/>
  <c r="BC110" i="12"/>
  <c r="BB110" i="12"/>
  <c r="BC109" i="12"/>
  <c r="BB109" i="12"/>
  <c r="BC108" i="12"/>
  <c r="BB108" i="12"/>
  <c r="BC107" i="12"/>
  <c r="BB107" i="12"/>
  <c r="BC106" i="12"/>
  <c r="BB106" i="12"/>
  <c r="BC105" i="12"/>
  <c r="BB105" i="12"/>
  <c r="BC104" i="12"/>
  <c r="BB104" i="12"/>
  <c r="BC103" i="12"/>
  <c r="BB103" i="12"/>
  <c r="BC102" i="12"/>
  <c r="BB102" i="12"/>
  <c r="BC101" i="12"/>
  <c r="BB101" i="12"/>
  <c r="BC100" i="12"/>
  <c r="BB100" i="12"/>
  <c r="BC99" i="12"/>
  <c r="BB99" i="12"/>
  <c r="BC98" i="12"/>
  <c r="BB98" i="12"/>
  <c r="BC97" i="12"/>
  <c r="BB97" i="12"/>
  <c r="BC96" i="12"/>
  <c r="BB96" i="12"/>
  <c r="BC95" i="12"/>
  <c r="BB95" i="12"/>
  <c r="BC94" i="12"/>
  <c r="BB94" i="12"/>
  <c r="BC92" i="12"/>
  <c r="BB92" i="12"/>
  <c r="BC91" i="12"/>
  <c r="BB91" i="12"/>
  <c r="BC90" i="12"/>
  <c r="BB90" i="12"/>
  <c r="BC89" i="12"/>
  <c r="BB89" i="12"/>
  <c r="BC88" i="12"/>
  <c r="BB88" i="12"/>
  <c r="BC87" i="12"/>
  <c r="BB87" i="12"/>
  <c r="BC86" i="12"/>
  <c r="BB86" i="12"/>
  <c r="BC85" i="12"/>
  <c r="BB85" i="12"/>
  <c r="BC84" i="12"/>
  <c r="BB84" i="12"/>
  <c r="BC83" i="12"/>
  <c r="BB83" i="12"/>
  <c r="BC82" i="12"/>
  <c r="BB82" i="12"/>
  <c r="BC81" i="12"/>
  <c r="BB81" i="12"/>
  <c r="BC80" i="12"/>
  <c r="BB80" i="12"/>
  <c r="BC79" i="12"/>
  <c r="BB79" i="12"/>
  <c r="BC78" i="12"/>
  <c r="BB78" i="12"/>
  <c r="BC77" i="12"/>
  <c r="BB77" i="12"/>
  <c r="BC76" i="12"/>
  <c r="BB76" i="12"/>
  <c r="BC75" i="12"/>
  <c r="BB75" i="12"/>
  <c r="BC74" i="12"/>
  <c r="BB74" i="12"/>
  <c r="BC73" i="12"/>
  <c r="BB73" i="12"/>
  <c r="BC72" i="12"/>
  <c r="BB72" i="12"/>
  <c r="BC71" i="12"/>
  <c r="BB71" i="12"/>
  <c r="BC70" i="12"/>
  <c r="BB70" i="12"/>
  <c r="BC69" i="12"/>
  <c r="BB69" i="12"/>
  <c r="BC68" i="12"/>
  <c r="BB68" i="12"/>
  <c r="BC67" i="12"/>
  <c r="BB67" i="12"/>
  <c r="BC66" i="12"/>
  <c r="BB66" i="12"/>
  <c r="BC65" i="12"/>
  <c r="BB65" i="12"/>
  <c r="BC64" i="12"/>
  <c r="BB64" i="12"/>
  <c r="BC63" i="12"/>
  <c r="BB63" i="12"/>
  <c r="BC62" i="12"/>
  <c r="BB62" i="12"/>
  <c r="BC61" i="12"/>
  <c r="BB61" i="12"/>
  <c r="BC60" i="12"/>
  <c r="BB60" i="12"/>
  <c r="BC59" i="12"/>
  <c r="BB59" i="12"/>
  <c r="BC58" i="12"/>
  <c r="BB58" i="12"/>
  <c r="BC57" i="12"/>
  <c r="BB57" i="12"/>
  <c r="BC56" i="12"/>
  <c r="BB56" i="12"/>
  <c r="BC55" i="12"/>
  <c r="BB55" i="12"/>
  <c r="BC54" i="12"/>
  <c r="BB54" i="12"/>
  <c r="BC53" i="12"/>
  <c r="BB53" i="12"/>
  <c r="BC52" i="12"/>
  <c r="BB52" i="12"/>
  <c r="BC51" i="12"/>
  <c r="BB51" i="12"/>
  <c r="BC50" i="12"/>
  <c r="BB50" i="12"/>
  <c r="BC49" i="12"/>
  <c r="BB49" i="12"/>
  <c r="BC48" i="12"/>
  <c r="BB48" i="12"/>
  <c r="BC47" i="12"/>
  <c r="BB47" i="12"/>
  <c r="BC46" i="12"/>
  <c r="BB46" i="12"/>
  <c r="BC45" i="12"/>
  <c r="BB45" i="12"/>
  <c r="BC44" i="12"/>
  <c r="BB44" i="12"/>
  <c r="BC43" i="12"/>
  <c r="BB43" i="12"/>
  <c r="BC42" i="12"/>
  <c r="BB42" i="12"/>
  <c r="BC41" i="12"/>
  <c r="BB41" i="12"/>
  <c r="BC40" i="12"/>
  <c r="BB40" i="12"/>
  <c r="BC39" i="12"/>
  <c r="BB39" i="12"/>
  <c r="BC38" i="12"/>
  <c r="BB38" i="12"/>
  <c r="BC37" i="12"/>
  <c r="BB37" i="12"/>
  <c r="BC36" i="12"/>
  <c r="BB36" i="12"/>
  <c r="BC35" i="12"/>
  <c r="BB35" i="12"/>
  <c r="BC34" i="12"/>
  <c r="BB34" i="12"/>
  <c r="BC33" i="12"/>
  <c r="BB33" i="12"/>
  <c r="BC32" i="12"/>
  <c r="BB32" i="12"/>
  <c r="BC31" i="12"/>
  <c r="BB31" i="12"/>
  <c r="BC30" i="12"/>
  <c r="BB30" i="12"/>
  <c r="BC29" i="12"/>
  <c r="BB29" i="12"/>
  <c r="BC28" i="12"/>
  <c r="BB28" i="12"/>
  <c r="BC27" i="12"/>
  <c r="BB27" i="12"/>
  <c r="BC26" i="12"/>
  <c r="BB26" i="12"/>
  <c r="BC25" i="12"/>
  <c r="BB25" i="12"/>
  <c r="BC24" i="12"/>
  <c r="BB24" i="12"/>
  <c r="BC23" i="12"/>
  <c r="BB23" i="12"/>
  <c r="BC22" i="12"/>
  <c r="BB22" i="12"/>
  <c r="BC21" i="12"/>
  <c r="BB21" i="12"/>
  <c r="BC20" i="12"/>
  <c r="BB20" i="12"/>
  <c r="BC19" i="12"/>
  <c r="BB19" i="12"/>
  <c r="BC18" i="12"/>
  <c r="BB18" i="12"/>
  <c r="BC17" i="12"/>
  <c r="BB17" i="12"/>
  <c r="BC16" i="12"/>
  <c r="BB16" i="12"/>
  <c r="BC15" i="12"/>
  <c r="BB15" i="12"/>
  <c r="BC14" i="12"/>
  <c r="BB14" i="12"/>
  <c r="BC13" i="12"/>
  <c r="BB13" i="12"/>
  <c r="BC12" i="12"/>
  <c r="BB12" i="12"/>
  <c r="BC11" i="12"/>
  <c r="BB11" i="12"/>
  <c r="BC10" i="12"/>
  <c r="BB10" i="12"/>
  <c r="BC9" i="12"/>
  <c r="BB9" i="12"/>
  <c r="BC8" i="12"/>
  <c r="BB8" i="12"/>
  <c r="BC7" i="12"/>
  <c r="BB7" i="12"/>
  <c r="BC6" i="12"/>
  <c r="BB6" i="12"/>
  <c r="BC5" i="12"/>
  <c r="BB5" i="12"/>
  <c r="BC4" i="12"/>
  <c r="BB4" i="12"/>
  <c r="BC3" i="12"/>
  <c r="BB3" i="12"/>
  <c r="BC2" i="12"/>
  <c r="BB2" i="12"/>
  <c r="BB93" i="12"/>
  <c r="BC93" i="12"/>
  <c r="BA819" i="12"/>
  <c r="BA818" i="12"/>
  <c r="BA817" i="12"/>
  <c r="BA816" i="12"/>
  <c r="BA815" i="12"/>
  <c r="BA814" i="12"/>
  <c r="BA813" i="12"/>
  <c r="BA812" i="12"/>
  <c r="BA811" i="12"/>
  <c r="BA810" i="12"/>
  <c r="BA809" i="12"/>
  <c r="BA808" i="12"/>
  <c r="BA807" i="12"/>
  <c r="BA806" i="12"/>
  <c r="BA805" i="12"/>
  <c r="BA804" i="12"/>
  <c r="BA803" i="12"/>
  <c r="BA802" i="12"/>
  <c r="BA801" i="12"/>
  <c r="BA800" i="12"/>
  <c r="BA799" i="12"/>
  <c r="BA798" i="12"/>
  <c r="BA797" i="12"/>
  <c r="BA796" i="12"/>
  <c r="BA795" i="12"/>
  <c r="BA794" i="12"/>
  <c r="BA793" i="12"/>
  <c r="BA792" i="12"/>
  <c r="BA791" i="12"/>
  <c r="BA790" i="12"/>
  <c r="BA789" i="12"/>
  <c r="BA788" i="12"/>
  <c r="BA787" i="12"/>
  <c r="BA786" i="12"/>
  <c r="BA785" i="12"/>
  <c r="BA784" i="12"/>
  <c r="BA783" i="12"/>
  <c r="BA782" i="12"/>
  <c r="BA781" i="12"/>
  <c r="BA780" i="12"/>
  <c r="BA779" i="12"/>
  <c r="BA778" i="12"/>
  <c r="BA777" i="12"/>
  <c r="BA776" i="12"/>
  <c r="BA775" i="12"/>
  <c r="BA774" i="12"/>
  <c r="BA773" i="12"/>
  <c r="BA772" i="12"/>
  <c r="BA771" i="12"/>
  <c r="BA770" i="12"/>
  <c r="BA769" i="12"/>
  <c r="BA768" i="12"/>
  <c r="BA767" i="12"/>
  <c r="BA766" i="12"/>
  <c r="BA765" i="12"/>
  <c r="BA764" i="12"/>
  <c r="BA763" i="12"/>
  <c r="BA762" i="12"/>
  <c r="BA761" i="12"/>
  <c r="BA760" i="12"/>
  <c r="BA759" i="12"/>
  <c r="BA758" i="12"/>
  <c r="BA757" i="12"/>
  <c r="BA756" i="12"/>
  <c r="BA755" i="12"/>
  <c r="BA754" i="12"/>
  <c r="BA753" i="12"/>
  <c r="BA752" i="12"/>
  <c r="BA751" i="12"/>
  <c r="BA750" i="12"/>
  <c r="BA749" i="12"/>
  <c r="BA748" i="12"/>
  <c r="BA747" i="12"/>
  <c r="BA746" i="12"/>
  <c r="BA745" i="12"/>
  <c r="BA744" i="12"/>
  <c r="BA743" i="12"/>
  <c r="BA742" i="12"/>
  <c r="BA741" i="12"/>
  <c r="BA740" i="12"/>
  <c r="BA739" i="12"/>
  <c r="BA738" i="12"/>
  <c r="BA737" i="12"/>
  <c r="BA736" i="12"/>
  <c r="BA735" i="12"/>
  <c r="BA734" i="12"/>
  <c r="BA733" i="12"/>
  <c r="BA732" i="12"/>
  <c r="BA731" i="12"/>
  <c r="BA730" i="12"/>
  <c r="BA729" i="12"/>
  <c r="BA728" i="12"/>
  <c r="BA727" i="12"/>
  <c r="BA726" i="12"/>
  <c r="BA725" i="12"/>
  <c r="BA724" i="12"/>
  <c r="BA723" i="12"/>
  <c r="BA722" i="12"/>
  <c r="BA721" i="12"/>
  <c r="BA720" i="12"/>
  <c r="BA719" i="12"/>
  <c r="BA718" i="12"/>
  <c r="BA717" i="12"/>
  <c r="BA716" i="12"/>
  <c r="BA715" i="12"/>
  <c r="BA714" i="12"/>
  <c r="BA713" i="12"/>
  <c r="BA712" i="12"/>
  <c r="BA711" i="12"/>
  <c r="BA710" i="12"/>
  <c r="BA709" i="12"/>
  <c r="BA708" i="12"/>
  <c r="BA707" i="12"/>
  <c r="BA706" i="12"/>
  <c r="BA705" i="12"/>
  <c r="BA704" i="12"/>
  <c r="BA703" i="12"/>
  <c r="BA702" i="12"/>
  <c r="BA701" i="12"/>
  <c r="BA700" i="12"/>
  <c r="BA699" i="12"/>
  <c r="BA698" i="12"/>
  <c r="BA697" i="12"/>
  <c r="BA696" i="12"/>
  <c r="BA695" i="12"/>
  <c r="BA694" i="12"/>
  <c r="BA693" i="12"/>
  <c r="BA692" i="12"/>
  <c r="BA691" i="12"/>
  <c r="BA690" i="12"/>
  <c r="BA689" i="12"/>
  <c r="BA688" i="12"/>
  <c r="BA687" i="12"/>
  <c r="BA686" i="12"/>
  <c r="BA685" i="12"/>
  <c r="BA684" i="12"/>
  <c r="BA683" i="12"/>
  <c r="BA682" i="12"/>
  <c r="BA681" i="12"/>
  <c r="BA680" i="12"/>
  <c r="BA679" i="12"/>
  <c r="BA678" i="12"/>
  <c r="BA677" i="12"/>
  <c r="BA676" i="12"/>
  <c r="BA675" i="12"/>
  <c r="BA674" i="12"/>
  <c r="BA673" i="12"/>
  <c r="BA672" i="12"/>
  <c r="BA671" i="12"/>
  <c r="BA670" i="12"/>
  <c r="BA669" i="12"/>
  <c r="BA668" i="12"/>
  <c r="BA667" i="12"/>
  <c r="BA666" i="12"/>
  <c r="BA665" i="12"/>
  <c r="BA664" i="12"/>
  <c r="BA663" i="12"/>
  <c r="BA662" i="12"/>
  <c r="BA661" i="12"/>
  <c r="BA660" i="12"/>
  <c r="BA659" i="12"/>
  <c r="BA658" i="12"/>
  <c r="BA657" i="12"/>
  <c r="BA656" i="12"/>
  <c r="BA655" i="12"/>
  <c r="BA654" i="12"/>
  <c r="BA653" i="12"/>
  <c r="BA652" i="12"/>
  <c r="BA651" i="12"/>
  <c r="BA650" i="12"/>
  <c r="BA649" i="12"/>
  <c r="BA648" i="12"/>
  <c r="BA647" i="12"/>
  <c r="BA646" i="12"/>
  <c r="BA645" i="12"/>
  <c r="BA644" i="12"/>
  <c r="BA643" i="12"/>
  <c r="BA642" i="12"/>
  <c r="BA641" i="12"/>
  <c r="BA640" i="12"/>
  <c r="BA639" i="12"/>
  <c r="BA638" i="12"/>
  <c r="BA637" i="12"/>
  <c r="BA636" i="12"/>
  <c r="BA635" i="12"/>
  <c r="BA634" i="12"/>
  <c r="BA633" i="12"/>
  <c r="BA632" i="12"/>
  <c r="BA631" i="12"/>
  <c r="BA630" i="12"/>
  <c r="BA629" i="12"/>
  <c r="BA628" i="12"/>
  <c r="BA627" i="12"/>
  <c r="BA626" i="12"/>
  <c r="BA625" i="12"/>
  <c r="BA624" i="12"/>
  <c r="BA623" i="12"/>
  <c r="BA622" i="12"/>
  <c r="BA621" i="12"/>
  <c r="BA620" i="12"/>
  <c r="BA619" i="12"/>
  <c r="BA618" i="12"/>
  <c r="BA617" i="12"/>
  <c r="BA616" i="12"/>
  <c r="BA615" i="12"/>
  <c r="BA614" i="12"/>
  <c r="BA613" i="12"/>
  <c r="BA612" i="12"/>
  <c r="BA611" i="12"/>
  <c r="BA610" i="12"/>
  <c r="BA609" i="12"/>
  <c r="BA608" i="12"/>
  <c r="BA607" i="12"/>
  <c r="BA606" i="12"/>
  <c r="BA605" i="12"/>
  <c r="BA604" i="12"/>
  <c r="BA603" i="12"/>
  <c r="BA602" i="12"/>
  <c r="BA601" i="12"/>
  <c r="BA600" i="12"/>
  <c r="BA599" i="12"/>
  <c r="BA598" i="12"/>
  <c r="BA597" i="12"/>
  <c r="BA596" i="12"/>
  <c r="BA595" i="12"/>
  <c r="BA594" i="12"/>
  <c r="BA593" i="12"/>
  <c r="BA592" i="12"/>
  <c r="BA591" i="12"/>
  <c r="BA590" i="12"/>
  <c r="BA589" i="12"/>
  <c r="BA588" i="12"/>
  <c r="BA587" i="12"/>
  <c r="BA586" i="12"/>
  <c r="BA585" i="12"/>
  <c r="BA584" i="12"/>
  <c r="BA583" i="12"/>
  <c r="BA582" i="12"/>
  <c r="BA581" i="12"/>
  <c r="BA580" i="12"/>
  <c r="BA579" i="12"/>
  <c r="BA578" i="12"/>
  <c r="BA577" i="12"/>
  <c r="BA576" i="12"/>
  <c r="BA575" i="12"/>
  <c r="BA574" i="12"/>
  <c r="BA573" i="12"/>
  <c r="BA572" i="12"/>
  <c r="BA571" i="12"/>
  <c r="BA570" i="12"/>
  <c r="BA569" i="12"/>
  <c r="BA568" i="12"/>
  <c r="BA567" i="12"/>
  <c r="BA566" i="12"/>
  <c r="BA565" i="12"/>
  <c r="BA564" i="12"/>
  <c r="BA563" i="12"/>
  <c r="BA562" i="12"/>
  <c r="BA561" i="12"/>
  <c r="BA560" i="12"/>
  <c r="BA559" i="12"/>
  <c r="BA558" i="12"/>
  <c r="BA557" i="12"/>
  <c r="BA556" i="12"/>
  <c r="BA555" i="12"/>
  <c r="BA554" i="12"/>
  <c r="BA553" i="12"/>
  <c r="BA552" i="12"/>
  <c r="BA551" i="12"/>
  <c r="BA550" i="12"/>
  <c r="BA549" i="12"/>
  <c r="BA548" i="12"/>
  <c r="BA547" i="12"/>
  <c r="BA546" i="12"/>
  <c r="BA545" i="12"/>
  <c r="BA544" i="12"/>
  <c r="BA543" i="12"/>
  <c r="BA542" i="12"/>
  <c r="BA541" i="12"/>
  <c r="BA540" i="12"/>
  <c r="BA539" i="12"/>
  <c r="BA538" i="12"/>
  <c r="BA537" i="12"/>
  <c r="BA536" i="12"/>
  <c r="BA535" i="12"/>
  <c r="BA534" i="12"/>
  <c r="BA533" i="12"/>
  <c r="BA532" i="12"/>
  <c r="BA531" i="12"/>
  <c r="BA530" i="12"/>
  <c r="BA529" i="12"/>
  <c r="BA528" i="12"/>
  <c r="BA527" i="12"/>
  <c r="BA526" i="12"/>
  <c r="BA525" i="12"/>
  <c r="BA524" i="12"/>
  <c r="BA523" i="12"/>
  <c r="BA522" i="12"/>
  <c r="BA521" i="12"/>
  <c r="BA520" i="12"/>
  <c r="BA519" i="12"/>
  <c r="BA518" i="12"/>
  <c r="BA517" i="12"/>
  <c r="BA516" i="12"/>
  <c r="BA515" i="12"/>
  <c r="BA514" i="12"/>
  <c r="BA513" i="12"/>
  <c r="BA512" i="12"/>
  <c r="BA511" i="12"/>
  <c r="BA510" i="12"/>
  <c r="BA509" i="12"/>
  <c r="BA508" i="12"/>
  <c r="BA507" i="12"/>
  <c r="BA506" i="12"/>
  <c r="BA505" i="12"/>
  <c r="BA504" i="12"/>
  <c r="BA503" i="12"/>
  <c r="BA502" i="12"/>
  <c r="BA501" i="12"/>
  <c r="BA500" i="12"/>
  <c r="BA499" i="12"/>
  <c r="BA498" i="12"/>
  <c r="BA497" i="12"/>
  <c r="BA496" i="12"/>
  <c r="BA495" i="12"/>
  <c r="BA494" i="12"/>
  <c r="BA493" i="12"/>
  <c r="BA492" i="12"/>
  <c r="BA491" i="12"/>
  <c r="BA490" i="12"/>
  <c r="BA489" i="12"/>
  <c r="BA488" i="12"/>
  <c r="BA487" i="12"/>
  <c r="BA486" i="12"/>
  <c r="BA485" i="12"/>
  <c r="BA484" i="12"/>
  <c r="BA483" i="12"/>
  <c r="BA482" i="12"/>
  <c r="BA481" i="12"/>
  <c r="BA480" i="12"/>
  <c r="BA479" i="12"/>
  <c r="BA478" i="12"/>
  <c r="BA477" i="12"/>
  <c r="BA476" i="12"/>
  <c r="BA475" i="12"/>
  <c r="BA474" i="12"/>
  <c r="BA473" i="12"/>
  <c r="BA472" i="12"/>
  <c r="BA471" i="12"/>
  <c r="BA470" i="12"/>
  <c r="BA469" i="12"/>
  <c r="BA468" i="12"/>
  <c r="BA467" i="12"/>
  <c r="BA466" i="12"/>
  <c r="BA465" i="12"/>
  <c r="BA464" i="12"/>
  <c r="BA463" i="12"/>
  <c r="BA462" i="12"/>
  <c r="BA461" i="12"/>
  <c r="BA460" i="12"/>
  <c r="BA459" i="12"/>
  <c r="BA458" i="12"/>
  <c r="BA457" i="12"/>
  <c r="BA456" i="12"/>
  <c r="BA455" i="12"/>
  <c r="BA454" i="12"/>
  <c r="BA453" i="12"/>
  <c r="BA452" i="12"/>
  <c r="BA451" i="12"/>
  <c r="BA450" i="12"/>
  <c r="BA449" i="12"/>
  <c r="BA448" i="12"/>
  <c r="BA447" i="12"/>
  <c r="BA446" i="12"/>
  <c r="BA445" i="12"/>
  <c r="BA444" i="12"/>
  <c r="BA443" i="12"/>
  <c r="BA442" i="12"/>
  <c r="BA441" i="12"/>
  <c r="BA440" i="12"/>
  <c r="BA439" i="12"/>
  <c r="BA438" i="12"/>
  <c r="BA437" i="12"/>
  <c r="BA436" i="12"/>
  <c r="BA435" i="12"/>
  <c r="BA434" i="12"/>
  <c r="BA433" i="12"/>
  <c r="BA432" i="12"/>
  <c r="BA431" i="12"/>
  <c r="BA430" i="12"/>
  <c r="BA429" i="12"/>
  <c r="BA428" i="12"/>
  <c r="BA427" i="12"/>
  <c r="BA426" i="12"/>
  <c r="BA425" i="12"/>
  <c r="BA424" i="12"/>
  <c r="BA423" i="12"/>
  <c r="BA422" i="12"/>
  <c r="BA421" i="12"/>
  <c r="BA420" i="12"/>
  <c r="BA419" i="12"/>
  <c r="BA418" i="12"/>
  <c r="BA417" i="12"/>
  <c r="BA416" i="12"/>
  <c r="BA415" i="12"/>
  <c r="BA414" i="12"/>
  <c r="BA413" i="12"/>
  <c r="BA412" i="12"/>
  <c r="BA411" i="12"/>
  <c r="BA410" i="12"/>
  <c r="BA409" i="12"/>
  <c r="BA408" i="12"/>
  <c r="BA407" i="12"/>
  <c r="BA406" i="12"/>
  <c r="BA405" i="12"/>
  <c r="BA404" i="12"/>
  <c r="BA403" i="12"/>
  <c r="BA402" i="12"/>
  <c r="BA401" i="12"/>
  <c r="BA400" i="12"/>
  <c r="BA399" i="12"/>
  <c r="BA398" i="12"/>
  <c r="BA397" i="12"/>
  <c r="BA396" i="12"/>
  <c r="BA395" i="12"/>
  <c r="BA394" i="12"/>
  <c r="BA393" i="12"/>
  <c r="BA392" i="12"/>
  <c r="BA391" i="12"/>
  <c r="BA390" i="12"/>
  <c r="BA389" i="12"/>
  <c r="BA388" i="12"/>
  <c r="BA387" i="12"/>
  <c r="BA386" i="12"/>
  <c r="BA385" i="12"/>
  <c r="BA384" i="12"/>
  <c r="BA383" i="12"/>
  <c r="BA382" i="12"/>
  <c r="BA381" i="12"/>
  <c r="BA380" i="12"/>
  <c r="BA379" i="12"/>
  <c r="BA378" i="12"/>
  <c r="BA377" i="12"/>
  <c r="BA376" i="12"/>
  <c r="BA375" i="12"/>
  <c r="BA374" i="12"/>
  <c r="BA373" i="12"/>
  <c r="BA372" i="12"/>
  <c r="BA371" i="12"/>
  <c r="BA370" i="12"/>
  <c r="BA369" i="12"/>
  <c r="BA368" i="12"/>
  <c r="BA367" i="12"/>
  <c r="BA366" i="12"/>
  <c r="BA365" i="12"/>
  <c r="BA364" i="12"/>
  <c r="BA363" i="12"/>
  <c r="BA362" i="12"/>
  <c r="BA361" i="12"/>
  <c r="BA360" i="12"/>
  <c r="BA359" i="12"/>
  <c r="BA358" i="12"/>
  <c r="BA357" i="12"/>
  <c r="BA356" i="12"/>
  <c r="BA355" i="12"/>
  <c r="BA354" i="12"/>
  <c r="BA353" i="12"/>
  <c r="BA352" i="12"/>
  <c r="BA351" i="12"/>
  <c r="BA350" i="12"/>
  <c r="BA349" i="12"/>
  <c r="BA348" i="12"/>
  <c r="BA347" i="12"/>
  <c r="BA346" i="12"/>
  <c r="BA345" i="12"/>
  <c r="BA344" i="12"/>
  <c r="BA343" i="12"/>
  <c r="BA342" i="12"/>
  <c r="BA341" i="12"/>
  <c r="BA340" i="12"/>
  <c r="BA339" i="12"/>
  <c r="BA338" i="12"/>
  <c r="BA337" i="12"/>
  <c r="BA336" i="12"/>
  <c r="BA335" i="12"/>
  <c r="BA334" i="12"/>
  <c r="BA333" i="12"/>
  <c r="BA332" i="12"/>
  <c r="BA331" i="12"/>
  <c r="BA330" i="12"/>
  <c r="BA329" i="12"/>
  <c r="BA328" i="12"/>
  <c r="BA327" i="12"/>
  <c r="BA326" i="12"/>
  <c r="BA325" i="12"/>
  <c r="BA324" i="12"/>
  <c r="BA323" i="12"/>
  <c r="BA322" i="12"/>
  <c r="BA321" i="12"/>
  <c r="BA320" i="12"/>
  <c r="BA319" i="12"/>
  <c r="BA318" i="12"/>
  <c r="BA317" i="12"/>
  <c r="BA316" i="12"/>
  <c r="BA315" i="12"/>
  <c r="BA314" i="12"/>
  <c r="BA313" i="12"/>
  <c r="BA312" i="12"/>
  <c r="BA311" i="12"/>
  <c r="BA310" i="12"/>
  <c r="BA309" i="12"/>
  <c r="BA308" i="12"/>
  <c r="BA307" i="12"/>
  <c r="BA306" i="12"/>
  <c r="BA305" i="12"/>
  <c r="BA304" i="12"/>
  <c r="BA303" i="12"/>
  <c r="BA302" i="12"/>
  <c r="BA301" i="12"/>
  <c r="BA300" i="12"/>
  <c r="BA299" i="12"/>
  <c r="BA298" i="12"/>
  <c r="BA297" i="12"/>
  <c r="BA296" i="12"/>
  <c r="BA295" i="12"/>
  <c r="BA294" i="12"/>
  <c r="BA293" i="12"/>
  <c r="BA292" i="12"/>
  <c r="BA291" i="12"/>
  <c r="BA290" i="12"/>
  <c r="BA289" i="12"/>
  <c r="BA288" i="12"/>
  <c r="BA287" i="12"/>
  <c r="BA286" i="12"/>
  <c r="BA285" i="12"/>
  <c r="BA284" i="12"/>
  <c r="BA283" i="12"/>
  <c r="BA282" i="12"/>
  <c r="BA281" i="12"/>
  <c r="BA280" i="12"/>
  <c r="BA279" i="12"/>
  <c r="BA278" i="12"/>
  <c r="BA277" i="12"/>
  <c r="BA276" i="12"/>
  <c r="BA275" i="12"/>
  <c r="BA274" i="12"/>
  <c r="BA273" i="12"/>
  <c r="BA272" i="12"/>
  <c r="BA271" i="12"/>
  <c r="BA270" i="12"/>
  <c r="BA269" i="12"/>
  <c r="BA268" i="12"/>
  <c r="BA267" i="12"/>
  <c r="BA266" i="12"/>
  <c r="BA265" i="12"/>
  <c r="BA264" i="12"/>
  <c r="BA263" i="12"/>
  <c r="BA262" i="12"/>
  <c r="BA261" i="12"/>
  <c r="BA260" i="12"/>
  <c r="BA259" i="12"/>
  <c r="BA258" i="12"/>
  <c r="BA257" i="12"/>
  <c r="BA256" i="12"/>
  <c r="BA255" i="12"/>
  <c r="BA254" i="12"/>
  <c r="BA253" i="12"/>
  <c r="BA252" i="12"/>
  <c r="BA251" i="12"/>
  <c r="BA250" i="12"/>
  <c r="BA249" i="12"/>
  <c r="BA248" i="12"/>
  <c r="BA247" i="12"/>
  <c r="BA246" i="12"/>
  <c r="BA245" i="12"/>
  <c r="BA244" i="12"/>
  <c r="BA243" i="12"/>
  <c r="BA242" i="12"/>
  <c r="BA241" i="12"/>
  <c r="BA240" i="12"/>
  <c r="BA239" i="12"/>
  <c r="BA238" i="12"/>
  <c r="BA237" i="12"/>
  <c r="BA236" i="12"/>
  <c r="BA235" i="12"/>
  <c r="BA234" i="12"/>
  <c r="BA233" i="12"/>
  <c r="BA232" i="12"/>
  <c r="BA231" i="12"/>
  <c r="BA230" i="12"/>
  <c r="BA229" i="12"/>
  <c r="BA228" i="12"/>
  <c r="BA227" i="12"/>
  <c r="BA226" i="12"/>
  <c r="BA225" i="12"/>
  <c r="BA224" i="12"/>
  <c r="BA223" i="12"/>
  <c r="BA222" i="12"/>
  <c r="BA221" i="12"/>
  <c r="BA220" i="12"/>
  <c r="BA219" i="12"/>
  <c r="BA218" i="12"/>
  <c r="BA217" i="12"/>
  <c r="BA216" i="12"/>
  <c r="BA215" i="12"/>
  <c r="BA214" i="12"/>
  <c r="BA213" i="12"/>
  <c r="BA212" i="12"/>
  <c r="BA211" i="12"/>
  <c r="BA210" i="12"/>
  <c r="BA209" i="12"/>
  <c r="BA208" i="12"/>
  <c r="BA207" i="12"/>
  <c r="BA206" i="12"/>
  <c r="BA205" i="12"/>
  <c r="BA204" i="12"/>
  <c r="BA203" i="12"/>
  <c r="BA202" i="12"/>
  <c r="BA201" i="12"/>
  <c r="BA200" i="12"/>
  <c r="BA199" i="12"/>
  <c r="BA198" i="12"/>
  <c r="BA197" i="12"/>
  <c r="BA196" i="12"/>
  <c r="BA195" i="12"/>
  <c r="BA194" i="12"/>
  <c r="BA193" i="12"/>
  <c r="BA192" i="12"/>
  <c r="BA191" i="12"/>
  <c r="BA190" i="12"/>
  <c r="BA189" i="12"/>
  <c r="BA188" i="12"/>
  <c r="BA187" i="12"/>
  <c r="BA186" i="12"/>
  <c r="BA185" i="12"/>
  <c r="BA184" i="12"/>
  <c r="BA183" i="12"/>
  <c r="BA182" i="12"/>
  <c r="BA181" i="12"/>
  <c r="BA180" i="12"/>
  <c r="BA179" i="12"/>
  <c r="BA178" i="12"/>
  <c r="BA177" i="12"/>
  <c r="BA176" i="12"/>
  <c r="BA175" i="12"/>
  <c r="BA174" i="12"/>
  <c r="BA173" i="12"/>
  <c r="BA172" i="12"/>
  <c r="BA171" i="12"/>
  <c r="BA170" i="12"/>
  <c r="BA169" i="12"/>
  <c r="BA168" i="12"/>
  <c r="BA167" i="12"/>
  <c r="BA166" i="12"/>
  <c r="BA165" i="12"/>
  <c r="BA164" i="12"/>
  <c r="BA163" i="12"/>
  <c r="BA162" i="12"/>
  <c r="BA161" i="12"/>
  <c r="BA160" i="12"/>
  <c r="BA159" i="12"/>
  <c r="BA158" i="12"/>
  <c r="BA157" i="12"/>
  <c r="BA156" i="12"/>
  <c r="BA155" i="12"/>
  <c r="BA154" i="12"/>
  <c r="BA153" i="12"/>
  <c r="BA152" i="12"/>
  <c r="BA151" i="12"/>
  <c r="BA150" i="12"/>
  <c r="BA149" i="12"/>
  <c r="BA148" i="12"/>
  <c r="BA147" i="12"/>
  <c r="BA146" i="12"/>
  <c r="BA145" i="12"/>
  <c r="BA144" i="12"/>
  <c r="BA143" i="12"/>
  <c r="BA142" i="12"/>
  <c r="BA141" i="12"/>
  <c r="BA140" i="12"/>
  <c r="BA139" i="12"/>
  <c r="BA138" i="12"/>
  <c r="BA137" i="12"/>
  <c r="BA136" i="12"/>
  <c r="BA135" i="12"/>
  <c r="BA134" i="12"/>
  <c r="BA133" i="12"/>
  <c r="BA132" i="12"/>
  <c r="BA131" i="12"/>
  <c r="BA130" i="12"/>
  <c r="BA129" i="12"/>
  <c r="BA128" i="12"/>
  <c r="BA127" i="12"/>
  <c r="BA126" i="12"/>
  <c r="BA125" i="12"/>
  <c r="BA124" i="12"/>
  <c r="BA123" i="12"/>
  <c r="BA122" i="12"/>
  <c r="BA121" i="12"/>
  <c r="BA120" i="12"/>
  <c r="BA119" i="12"/>
  <c r="BA118" i="12"/>
  <c r="BA117" i="12"/>
  <c r="BA116" i="12"/>
  <c r="BA115" i="12"/>
  <c r="BA114" i="12"/>
  <c r="BA113" i="12"/>
  <c r="BA112" i="12"/>
  <c r="BA111" i="12"/>
  <c r="BA110" i="12"/>
  <c r="BA109" i="12"/>
  <c r="BA108" i="12"/>
  <c r="BA107" i="12"/>
  <c r="BA106" i="12"/>
  <c r="BA105" i="12"/>
  <c r="BA104" i="12"/>
  <c r="BA103" i="12"/>
  <c r="BA102" i="12"/>
  <c r="BA101" i="12"/>
  <c r="BA100" i="12"/>
  <c r="BA99" i="12"/>
  <c r="BA98" i="12"/>
  <c r="BA97" i="12"/>
  <c r="BA96" i="12"/>
  <c r="BA95" i="12"/>
  <c r="BA94" i="12"/>
  <c r="BA93" i="12"/>
  <c r="BA92" i="12"/>
  <c r="BA91" i="12"/>
  <c r="BA90" i="12"/>
  <c r="BA89" i="12"/>
  <c r="BA88" i="12"/>
  <c r="BA87" i="12"/>
  <c r="BA86" i="12"/>
  <c r="BA85" i="12"/>
  <c r="BA84" i="12"/>
  <c r="BA83" i="12"/>
  <c r="BA82" i="12"/>
  <c r="BA81" i="12"/>
  <c r="BA80" i="12"/>
  <c r="BA79" i="12"/>
  <c r="BA78" i="12"/>
  <c r="BA77" i="12"/>
  <c r="BA76" i="12"/>
  <c r="BA75" i="12"/>
  <c r="BA74" i="12"/>
  <c r="BA73" i="12"/>
  <c r="BA72" i="12"/>
  <c r="BA71" i="12"/>
  <c r="BA70" i="12"/>
  <c r="BA69" i="12"/>
  <c r="BA68" i="12"/>
  <c r="BA67" i="12"/>
  <c r="BA66" i="12"/>
  <c r="BA65" i="12"/>
  <c r="BA64" i="12"/>
  <c r="BA63" i="12"/>
  <c r="BA62" i="12"/>
  <c r="BA61" i="12"/>
  <c r="BA60" i="12"/>
  <c r="BA59" i="12"/>
  <c r="BA58" i="12"/>
  <c r="BA57" i="12"/>
  <c r="BA56" i="12"/>
  <c r="BA55" i="12"/>
  <c r="BA54" i="12"/>
  <c r="BA53" i="12"/>
  <c r="BA52" i="12"/>
  <c r="BA51" i="12"/>
  <c r="BA50" i="12"/>
  <c r="BA49" i="12"/>
  <c r="BA48" i="12"/>
  <c r="BA47" i="12"/>
  <c r="BA46" i="12"/>
  <c r="BA45" i="12"/>
  <c r="BA44" i="12"/>
  <c r="BA43" i="12"/>
  <c r="BA42" i="12"/>
  <c r="BA41" i="12"/>
  <c r="BA40" i="12"/>
  <c r="BA39" i="12"/>
  <c r="BA38" i="12"/>
  <c r="BA37" i="12"/>
  <c r="BA36" i="12"/>
  <c r="BA35" i="12"/>
  <c r="BA34" i="12"/>
  <c r="BA33" i="12"/>
  <c r="BA32" i="12"/>
  <c r="BA31" i="12"/>
  <c r="BA30" i="12"/>
  <c r="BA29" i="12"/>
  <c r="BA28" i="12"/>
  <c r="BA27" i="12"/>
  <c r="BA26" i="12"/>
  <c r="BA25" i="12"/>
  <c r="BA24" i="12"/>
  <c r="BA23" i="12"/>
  <c r="BA22" i="12"/>
  <c r="BA21" i="12"/>
  <c r="BA20" i="12"/>
  <c r="BA19" i="12"/>
  <c r="BA18" i="12"/>
  <c r="BA17" i="12"/>
  <c r="BA16" i="12"/>
  <c r="BA15" i="12"/>
  <c r="BA14" i="12"/>
  <c r="BA13" i="12"/>
  <c r="BA12" i="12"/>
  <c r="BA11" i="12"/>
  <c r="BA10" i="12"/>
  <c r="BA9" i="12"/>
  <c r="BA8" i="12"/>
  <c r="BA7" i="12"/>
  <c r="BA6" i="12"/>
  <c r="BA5" i="12"/>
  <c r="BA4" i="12"/>
  <c r="BA3" i="12"/>
  <c r="BA2" i="12"/>
  <c r="AZ819" i="12"/>
  <c r="AY819" i="12"/>
  <c r="AX819" i="12"/>
  <c r="AW819" i="12"/>
  <c r="AZ818" i="12"/>
  <c r="AY818" i="12"/>
  <c r="AX818" i="12"/>
  <c r="AW818" i="12"/>
  <c r="AZ817" i="12"/>
  <c r="AY817" i="12"/>
  <c r="AX817" i="12"/>
  <c r="AW817" i="12"/>
  <c r="AZ816" i="12"/>
  <c r="AY816" i="12"/>
  <c r="AX816" i="12"/>
  <c r="AW816" i="12"/>
  <c r="AZ815" i="12"/>
  <c r="AY815" i="12"/>
  <c r="AX815" i="12"/>
  <c r="AW815" i="12"/>
  <c r="AZ814" i="12"/>
  <c r="AY814" i="12"/>
  <c r="AX814" i="12"/>
  <c r="AW814" i="12"/>
  <c r="AZ813" i="12"/>
  <c r="AY813" i="12"/>
  <c r="AX813" i="12"/>
  <c r="AW813" i="12"/>
  <c r="AZ812" i="12"/>
  <c r="AY812" i="12"/>
  <c r="AX812" i="12"/>
  <c r="AW812" i="12"/>
  <c r="AZ811" i="12"/>
  <c r="AY811" i="12"/>
  <c r="AX811" i="12"/>
  <c r="AW811" i="12"/>
  <c r="AZ810" i="12"/>
  <c r="AY810" i="12"/>
  <c r="AX810" i="12"/>
  <c r="AW810" i="12"/>
  <c r="AZ809" i="12"/>
  <c r="AY809" i="12"/>
  <c r="AX809" i="12"/>
  <c r="AW809" i="12"/>
  <c r="AX808" i="12"/>
  <c r="AZ808" i="12" s="1"/>
  <c r="AW808" i="12"/>
  <c r="AY808" i="12" s="1"/>
  <c r="AZ807" i="12"/>
  <c r="AY807" i="12"/>
  <c r="AX807" i="12"/>
  <c r="AW807" i="12"/>
  <c r="AZ806" i="12"/>
  <c r="AY806" i="12"/>
  <c r="AX806" i="12"/>
  <c r="AW806" i="12"/>
  <c r="AZ805" i="12"/>
  <c r="AY805" i="12"/>
  <c r="AX805" i="12"/>
  <c r="AW805" i="12"/>
  <c r="AZ804" i="12"/>
  <c r="AY804" i="12"/>
  <c r="AX804" i="12"/>
  <c r="AW804" i="12"/>
  <c r="AZ803" i="12"/>
  <c r="AY803" i="12"/>
  <c r="AX803" i="12"/>
  <c r="AW803" i="12"/>
  <c r="AZ802" i="12"/>
  <c r="AY802" i="12"/>
  <c r="AX802" i="12"/>
  <c r="AW802" i="12"/>
  <c r="AZ801" i="12"/>
  <c r="AY801" i="12"/>
  <c r="AX801" i="12"/>
  <c r="AW801" i="12"/>
  <c r="AZ800" i="12"/>
  <c r="AY800" i="12"/>
  <c r="AX800" i="12"/>
  <c r="AW800" i="12"/>
  <c r="AZ799" i="12"/>
  <c r="AY799" i="12"/>
  <c r="AX799" i="12"/>
  <c r="AW799" i="12"/>
  <c r="AZ798" i="12"/>
  <c r="AY798" i="12"/>
  <c r="AX798" i="12"/>
  <c r="AW798" i="12"/>
  <c r="AZ797" i="12"/>
  <c r="AY797" i="12"/>
  <c r="AX797" i="12"/>
  <c r="AW797" i="12"/>
  <c r="AZ796" i="12"/>
  <c r="AY796" i="12"/>
  <c r="AX796" i="12"/>
  <c r="AW796" i="12"/>
  <c r="AZ795" i="12"/>
  <c r="AY795" i="12"/>
  <c r="AX795" i="12"/>
  <c r="AW795" i="12"/>
  <c r="AZ794" i="12"/>
  <c r="AY794" i="12"/>
  <c r="AX794" i="12"/>
  <c r="AW794" i="12"/>
  <c r="AZ793" i="12"/>
  <c r="AY793" i="12"/>
  <c r="AX793" i="12"/>
  <c r="AW793" i="12"/>
  <c r="AZ792" i="12"/>
  <c r="AY792" i="12"/>
  <c r="AX792" i="12"/>
  <c r="AW792" i="12"/>
  <c r="AZ791" i="12"/>
  <c r="AY791" i="12"/>
  <c r="AX791" i="12"/>
  <c r="AW791" i="12"/>
  <c r="AZ790" i="12"/>
  <c r="AY790" i="12"/>
  <c r="AX790" i="12"/>
  <c r="AW790" i="12"/>
  <c r="AZ789" i="12"/>
  <c r="AY789" i="12"/>
  <c r="AX789" i="12"/>
  <c r="AW789" i="12"/>
  <c r="AZ788" i="12"/>
  <c r="AY788" i="12"/>
  <c r="AX788" i="12"/>
  <c r="AW788" i="12"/>
  <c r="AZ787" i="12"/>
  <c r="AY787" i="12"/>
  <c r="AX787" i="12"/>
  <c r="AW787" i="12"/>
  <c r="AZ786" i="12"/>
  <c r="AY786" i="12"/>
  <c r="AX786" i="12"/>
  <c r="AW786" i="12"/>
  <c r="AZ785" i="12"/>
  <c r="AY785" i="12"/>
  <c r="AX785" i="12"/>
  <c r="AW785" i="12"/>
  <c r="AZ784" i="12"/>
  <c r="AY784" i="12"/>
  <c r="AX784" i="12"/>
  <c r="AW784" i="12"/>
  <c r="AZ783" i="12"/>
  <c r="AY783" i="12"/>
  <c r="AX783" i="12"/>
  <c r="AW783" i="12"/>
  <c r="AZ782" i="12"/>
  <c r="AY782" i="12"/>
  <c r="AX782" i="12"/>
  <c r="AW782" i="12"/>
  <c r="AZ781" i="12"/>
  <c r="AY781" i="12"/>
  <c r="AX781" i="12"/>
  <c r="AW781" i="12"/>
  <c r="AZ780" i="12"/>
  <c r="AY780" i="12"/>
  <c r="AX780" i="12"/>
  <c r="AW780" i="12"/>
  <c r="AZ779" i="12"/>
  <c r="AY779" i="12"/>
  <c r="AX779" i="12"/>
  <c r="AW779" i="12"/>
  <c r="AZ778" i="12"/>
  <c r="AY778" i="12"/>
  <c r="AX778" i="12"/>
  <c r="AW778" i="12"/>
  <c r="AZ777" i="12"/>
  <c r="AY777" i="12"/>
  <c r="AX777" i="12"/>
  <c r="AW777" i="12"/>
  <c r="AZ776" i="12"/>
  <c r="AY776" i="12"/>
  <c r="AX776" i="12"/>
  <c r="AW776" i="12"/>
  <c r="AZ775" i="12"/>
  <c r="AY775" i="12"/>
  <c r="AX775" i="12"/>
  <c r="AW775" i="12"/>
  <c r="AZ774" i="12"/>
  <c r="AY774" i="12"/>
  <c r="AX774" i="12"/>
  <c r="AW774" i="12"/>
  <c r="AZ773" i="12"/>
  <c r="AY773" i="12"/>
  <c r="AX773" i="12"/>
  <c r="AW773" i="12"/>
  <c r="AZ772" i="12"/>
  <c r="AY772" i="12"/>
  <c r="AX772" i="12"/>
  <c r="AW772" i="12"/>
  <c r="AZ771" i="12"/>
  <c r="AY771" i="12"/>
  <c r="AX771" i="12"/>
  <c r="AW771" i="12"/>
  <c r="AZ770" i="12"/>
  <c r="AY770" i="12"/>
  <c r="AX770" i="12"/>
  <c r="AW770" i="12"/>
  <c r="AZ769" i="12"/>
  <c r="AY769" i="12"/>
  <c r="AX769" i="12"/>
  <c r="AW769" i="12"/>
  <c r="AZ768" i="12"/>
  <c r="AY768" i="12"/>
  <c r="AX768" i="12"/>
  <c r="AW768" i="12"/>
  <c r="AZ767" i="12"/>
  <c r="AY767" i="12"/>
  <c r="AX767" i="12"/>
  <c r="AW767" i="12"/>
  <c r="AZ766" i="12"/>
  <c r="AY766" i="12"/>
  <c r="AX766" i="12"/>
  <c r="AW766" i="12"/>
  <c r="AZ765" i="12"/>
  <c r="AY765" i="12"/>
  <c r="AX765" i="12"/>
  <c r="AW765" i="12"/>
  <c r="AZ764" i="12"/>
  <c r="AY764" i="12"/>
  <c r="AX764" i="12"/>
  <c r="AW764" i="12"/>
  <c r="AZ763" i="12"/>
  <c r="AY763" i="12"/>
  <c r="AX763" i="12"/>
  <c r="AW763" i="12"/>
  <c r="AZ762" i="12"/>
  <c r="AY762" i="12"/>
  <c r="AX762" i="12"/>
  <c r="AW762" i="12"/>
  <c r="AZ761" i="12"/>
  <c r="AY761" i="12"/>
  <c r="AX761" i="12"/>
  <c r="AW761" i="12"/>
  <c r="AZ760" i="12"/>
  <c r="AY760" i="12"/>
  <c r="AX760" i="12"/>
  <c r="AW760" i="12"/>
  <c r="AZ759" i="12"/>
  <c r="AY759" i="12"/>
  <c r="AX759" i="12"/>
  <c r="AW759" i="12"/>
  <c r="AZ758" i="12"/>
  <c r="AY758" i="12"/>
  <c r="AX758" i="12"/>
  <c r="AW758" i="12"/>
  <c r="AZ757" i="12"/>
  <c r="AY757" i="12"/>
  <c r="AX757" i="12"/>
  <c r="AW757" i="12"/>
  <c r="AZ756" i="12"/>
  <c r="AY756" i="12"/>
  <c r="AX756" i="12"/>
  <c r="AW756" i="12"/>
  <c r="AZ755" i="12"/>
  <c r="AY755" i="12"/>
  <c r="AX755" i="12"/>
  <c r="AW755" i="12"/>
  <c r="AZ754" i="12"/>
  <c r="AY754" i="12"/>
  <c r="AX754" i="12"/>
  <c r="AW754" i="12"/>
  <c r="AZ753" i="12"/>
  <c r="AY753" i="12"/>
  <c r="AX753" i="12"/>
  <c r="AW753" i="12"/>
  <c r="AZ752" i="12"/>
  <c r="AY752" i="12"/>
  <c r="AX752" i="12"/>
  <c r="AW752" i="12"/>
  <c r="AZ751" i="12"/>
  <c r="AY751" i="12"/>
  <c r="AX751" i="12"/>
  <c r="AW751" i="12"/>
  <c r="AX750" i="12"/>
  <c r="AZ750" i="12" s="1"/>
  <c r="AW750" i="12"/>
  <c r="AY750" i="12" s="1"/>
  <c r="AZ749" i="12"/>
  <c r="AY749" i="12"/>
  <c r="AX749" i="12"/>
  <c r="AW749" i="12"/>
  <c r="AZ748" i="12"/>
  <c r="AY748" i="12"/>
  <c r="AX748" i="12"/>
  <c r="AW748" i="12"/>
  <c r="AZ747" i="12"/>
  <c r="AY747" i="12"/>
  <c r="AX747" i="12"/>
  <c r="AW747" i="12"/>
  <c r="AZ746" i="12"/>
  <c r="AY746" i="12"/>
  <c r="AX746" i="12"/>
  <c r="AW746" i="12"/>
  <c r="AZ745" i="12"/>
  <c r="AY745" i="12"/>
  <c r="AX745" i="12"/>
  <c r="AW745" i="12"/>
  <c r="AZ744" i="12"/>
  <c r="AY744" i="12"/>
  <c r="AX744" i="12"/>
  <c r="AW744" i="12"/>
  <c r="AZ743" i="12"/>
  <c r="AY743" i="12"/>
  <c r="AX743" i="12"/>
  <c r="AW743" i="12"/>
  <c r="AZ742" i="12"/>
  <c r="AY742" i="12"/>
  <c r="AX742" i="12"/>
  <c r="AW742" i="12"/>
  <c r="AZ741" i="12"/>
  <c r="AY741" i="12"/>
  <c r="AX741" i="12"/>
  <c r="AW741" i="12"/>
  <c r="AZ740" i="12"/>
  <c r="AY740" i="12"/>
  <c r="AX740" i="12"/>
  <c r="AW740" i="12"/>
  <c r="AX739" i="12"/>
  <c r="AZ739" i="12" s="1"/>
  <c r="AW739" i="12"/>
  <c r="AY739" i="12" s="1"/>
  <c r="AZ738" i="12"/>
  <c r="AY738" i="12"/>
  <c r="AX738" i="12"/>
  <c r="AW738" i="12"/>
  <c r="AZ737" i="12"/>
  <c r="AY737" i="12"/>
  <c r="AX737" i="12"/>
  <c r="AW737" i="12"/>
  <c r="AZ736" i="12"/>
  <c r="AY736" i="12"/>
  <c r="AX736" i="12"/>
  <c r="AW736" i="12"/>
  <c r="AZ735" i="12"/>
  <c r="AY735" i="12"/>
  <c r="AX735" i="12"/>
  <c r="AW735" i="12"/>
  <c r="AZ734" i="12"/>
  <c r="AY734" i="12"/>
  <c r="AX734" i="12"/>
  <c r="AW734" i="12"/>
  <c r="AZ733" i="12"/>
  <c r="AY733" i="12"/>
  <c r="AX733" i="12"/>
  <c r="AW733" i="12"/>
  <c r="AZ732" i="12"/>
  <c r="AY732" i="12"/>
  <c r="AX732" i="12"/>
  <c r="AW732" i="12"/>
  <c r="AZ731" i="12"/>
  <c r="AY731" i="12"/>
  <c r="AX731" i="12"/>
  <c r="AW731" i="12"/>
  <c r="AZ730" i="12"/>
  <c r="AY730" i="12"/>
  <c r="AX730" i="12"/>
  <c r="AW730" i="12"/>
  <c r="AZ729" i="12"/>
  <c r="AY729" i="12"/>
  <c r="AX729" i="12"/>
  <c r="AW729" i="12"/>
  <c r="AZ728" i="12"/>
  <c r="AY728" i="12"/>
  <c r="AX728" i="12"/>
  <c r="AW728" i="12"/>
  <c r="AZ727" i="12"/>
  <c r="AY727" i="12"/>
  <c r="AX727" i="12"/>
  <c r="AW727" i="12"/>
  <c r="AZ726" i="12"/>
  <c r="AY726" i="12"/>
  <c r="AX726" i="12"/>
  <c r="AW726" i="12"/>
  <c r="AZ725" i="12"/>
  <c r="AY725" i="12"/>
  <c r="AX725" i="12"/>
  <c r="AW725" i="12"/>
  <c r="AZ724" i="12"/>
  <c r="AY724" i="12"/>
  <c r="AX724" i="12"/>
  <c r="AW724" i="12"/>
  <c r="AZ723" i="12"/>
  <c r="AY723" i="12"/>
  <c r="AX723" i="12"/>
  <c r="AW723" i="12"/>
  <c r="AZ722" i="12"/>
  <c r="AY722" i="12"/>
  <c r="AX722" i="12"/>
  <c r="AW722" i="12"/>
  <c r="AZ721" i="12"/>
  <c r="AY721" i="12"/>
  <c r="AX721" i="12"/>
  <c r="AW721" i="12"/>
  <c r="AZ720" i="12"/>
  <c r="AY720" i="12"/>
  <c r="AX720" i="12"/>
  <c r="AW720" i="12"/>
  <c r="AZ719" i="12"/>
  <c r="AY719" i="12"/>
  <c r="AX719" i="12"/>
  <c r="AW719" i="12"/>
  <c r="AZ718" i="12"/>
  <c r="AY718" i="12"/>
  <c r="AX718" i="12"/>
  <c r="AW718" i="12"/>
  <c r="AZ717" i="12"/>
  <c r="AY717" i="12"/>
  <c r="AX717" i="12"/>
  <c r="AW717" i="12"/>
  <c r="AZ716" i="12"/>
  <c r="AY716" i="12"/>
  <c r="AX716" i="12"/>
  <c r="AW716" i="12"/>
  <c r="AZ715" i="12"/>
  <c r="AY715" i="12"/>
  <c r="AX715" i="12"/>
  <c r="AW715" i="12"/>
  <c r="AZ714" i="12"/>
  <c r="AY714" i="12"/>
  <c r="AX714" i="12"/>
  <c r="AW714" i="12"/>
  <c r="AZ713" i="12"/>
  <c r="AY713" i="12"/>
  <c r="AX713" i="12"/>
  <c r="AW713" i="12"/>
  <c r="AZ712" i="12"/>
  <c r="AY712" i="12"/>
  <c r="AX712" i="12"/>
  <c r="AW712" i="12"/>
  <c r="AZ711" i="12"/>
  <c r="AY711" i="12"/>
  <c r="AX711" i="12"/>
  <c r="AW711" i="12"/>
  <c r="AX710" i="12"/>
  <c r="AZ710" i="12" s="1"/>
  <c r="AW710" i="12"/>
  <c r="AY710" i="12" s="1"/>
  <c r="AZ709" i="12"/>
  <c r="AY709" i="12"/>
  <c r="AX709" i="12"/>
  <c r="AW709" i="12"/>
  <c r="AZ708" i="12"/>
  <c r="AY708" i="12"/>
  <c r="AX708" i="12"/>
  <c r="AW708" i="12"/>
  <c r="AZ707" i="12"/>
  <c r="AY707" i="12"/>
  <c r="AX707" i="12"/>
  <c r="AW707" i="12"/>
  <c r="AZ706" i="12"/>
  <c r="AY706" i="12"/>
  <c r="AX706" i="12"/>
  <c r="AW706" i="12"/>
  <c r="AZ705" i="12"/>
  <c r="AY705" i="12"/>
  <c r="AX705" i="12"/>
  <c r="AW705" i="12"/>
  <c r="AX704" i="12"/>
  <c r="AZ704" i="12" s="1"/>
  <c r="AW704" i="12"/>
  <c r="AY704" i="12" s="1"/>
  <c r="AX703" i="12"/>
  <c r="AZ703" i="12" s="1"/>
  <c r="AW703" i="12"/>
  <c r="AY703" i="12" s="1"/>
  <c r="AZ702" i="12"/>
  <c r="AY702" i="12"/>
  <c r="AX702" i="12"/>
  <c r="AW702" i="12"/>
  <c r="AZ701" i="12"/>
  <c r="AY701" i="12"/>
  <c r="AX701" i="12"/>
  <c r="AW701" i="12"/>
  <c r="AZ700" i="12"/>
  <c r="AY700" i="12"/>
  <c r="AX700" i="12"/>
  <c r="AW700" i="12"/>
  <c r="AZ699" i="12"/>
  <c r="AY699" i="12"/>
  <c r="AX699" i="12"/>
  <c r="AW699" i="12"/>
  <c r="AZ698" i="12"/>
  <c r="AY698" i="12"/>
  <c r="AX698" i="12"/>
  <c r="AW698" i="12"/>
  <c r="AZ697" i="12"/>
  <c r="AY697" i="12"/>
  <c r="AX697" i="12"/>
  <c r="AW697" i="12"/>
  <c r="AZ696" i="12"/>
  <c r="AY696" i="12"/>
  <c r="AX696" i="12"/>
  <c r="AW696" i="12"/>
  <c r="AZ695" i="12"/>
  <c r="AY695" i="12"/>
  <c r="AX695" i="12"/>
  <c r="AW695" i="12"/>
  <c r="AZ694" i="12"/>
  <c r="AY694" i="12"/>
  <c r="AX694" i="12"/>
  <c r="AW694" i="12"/>
  <c r="AZ693" i="12"/>
  <c r="AY693" i="12"/>
  <c r="AX693" i="12"/>
  <c r="AW693" i="12"/>
  <c r="AZ692" i="12"/>
  <c r="AY692" i="12"/>
  <c r="AX692" i="12"/>
  <c r="AW692" i="12"/>
  <c r="AZ691" i="12"/>
  <c r="AY691" i="12"/>
  <c r="AX691" i="12"/>
  <c r="AW691" i="12"/>
  <c r="AZ690" i="12"/>
  <c r="AY690" i="12"/>
  <c r="AX690" i="12"/>
  <c r="AW690" i="12"/>
  <c r="AZ689" i="12"/>
  <c r="AY689" i="12"/>
  <c r="AX689" i="12"/>
  <c r="AW689" i="12"/>
  <c r="AZ688" i="12"/>
  <c r="AY688" i="12"/>
  <c r="AX688" i="12"/>
  <c r="AW688" i="12"/>
  <c r="AZ687" i="12"/>
  <c r="AY687" i="12"/>
  <c r="AX687" i="12"/>
  <c r="AW687" i="12"/>
  <c r="AZ686" i="12"/>
  <c r="AY686" i="12"/>
  <c r="AX686" i="12"/>
  <c r="AW686" i="12"/>
  <c r="AZ685" i="12"/>
  <c r="AY685" i="12"/>
  <c r="AX685" i="12"/>
  <c r="AW685" i="12"/>
  <c r="AX684" i="12"/>
  <c r="AZ684" i="12" s="1"/>
  <c r="AW684" i="12"/>
  <c r="AY684" i="12" s="1"/>
  <c r="AX683" i="12"/>
  <c r="AZ683" i="12" s="1"/>
  <c r="AW683" i="12"/>
  <c r="AY683" i="12" s="1"/>
  <c r="AZ682" i="12"/>
  <c r="AY682" i="12"/>
  <c r="AX682" i="12"/>
  <c r="AW682" i="12"/>
  <c r="AZ681" i="12"/>
  <c r="AY681" i="12"/>
  <c r="AX681" i="12"/>
  <c r="AW681" i="12"/>
  <c r="AZ680" i="12"/>
  <c r="AY680" i="12"/>
  <c r="AX680" i="12"/>
  <c r="AW680" i="12"/>
  <c r="AZ679" i="12"/>
  <c r="AY679" i="12"/>
  <c r="AX679" i="12"/>
  <c r="AW679" i="12"/>
  <c r="AZ678" i="12"/>
  <c r="AY678" i="12"/>
  <c r="AX678" i="12"/>
  <c r="AW678" i="12"/>
  <c r="AZ677" i="12"/>
  <c r="AY677" i="12"/>
  <c r="AX677" i="12"/>
  <c r="AW677" i="12"/>
  <c r="AZ676" i="12"/>
  <c r="AY676" i="12"/>
  <c r="AX676" i="12"/>
  <c r="AW676" i="12"/>
  <c r="AZ675" i="12"/>
  <c r="AY675" i="12"/>
  <c r="AX675" i="12"/>
  <c r="AW675" i="12"/>
  <c r="AZ674" i="12"/>
  <c r="AY674" i="12"/>
  <c r="AX674" i="12"/>
  <c r="AW674" i="12"/>
  <c r="AZ673" i="12"/>
  <c r="AY673" i="12"/>
  <c r="AX673" i="12"/>
  <c r="AW673" i="12"/>
  <c r="AZ672" i="12"/>
  <c r="AY672" i="12"/>
  <c r="AX672" i="12"/>
  <c r="AW672" i="12"/>
  <c r="AZ671" i="12"/>
  <c r="AY671" i="12"/>
  <c r="AX671" i="12"/>
  <c r="AW671" i="12"/>
  <c r="AZ670" i="12"/>
  <c r="AY670" i="12"/>
  <c r="AX670" i="12"/>
  <c r="AW670" i="12"/>
  <c r="AZ669" i="12"/>
  <c r="AY669" i="12"/>
  <c r="AX669" i="12"/>
  <c r="AW669" i="12"/>
  <c r="AZ668" i="12"/>
  <c r="AY668" i="12"/>
  <c r="AX668" i="12"/>
  <c r="AW668" i="12"/>
  <c r="AZ667" i="12"/>
  <c r="AY667" i="12"/>
  <c r="AX667" i="12"/>
  <c r="AW667" i="12"/>
  <c r="AZ666" i="12"/>
  <c r="AY666" i="12"/>
  <c r="AX666" i="12"/>
  <c r="AW666" i="12"/>
  <c r="AZ665" i="12"/>
  <c r="AY665" i="12"/>
  <c r="AX665" i="12"/>
  <c r="AW665" i="12"/>
  <c r="AZ664" i="12"/>
  <c r="AY664" i="12"/>
  <c r="AX664" i="12"/>
  <c r="AW664" i="12"/>
  <c r="AZ663" i="12"/>
  <c r="AY663" i="12"/>
  <c r="AX663" i="12"/>
  <c r="AW663" i="12"/>
  <c r="AZ662" i="12"/>
  <c r="AY662" i="12"/>
  <c r="AX662" i="12"/>
  <c r="AW662" i="12"/>
  <c r="AZ661" i="12"/>
  <c r="AY661" i="12"/>
  <c r="AX661" i="12"/>
  <c r="AW661" i="12"/>
  <c r="AZ660" i="12"/>
  <c r="AY660" i="12"/>
  <c r="AX660" i="12"/>
  <c r="AW660" i="12"/>
  <c r="AZ659" i="12"/>
  <c r="AY659" i="12"/>
  <c r="AX659" i="12"/>
  <c r="AW659" i="12"/>
  <c r="AZ658" i="12"/>
  <c r="AY658" i="12"/>
  <c r="AX658" i="12"/>
  <c r="AW658" i="12"/>
  <c r="AZ657" i="12"/>
  <c r="AY657" i="12"/>
  <c r="AX657" i="12"/>
  <c r="AW657" i="12"/>
  <c r="AZ656" i="12"/>
  <c r="AY656" i="12"/>
  <c r="AX656" i="12"/>
  <c r="AW656" i="12"/>
  <c r="AZ655" i="12"/>
  <c r="AY655" i="12"/>
  <c r="AX655" i="12"/>
  <c r="AW655" i="12"/>
  <c r="AZ654" i="12"/>
  <c r="AY654" i="12"/>
  <c r="AX654" i="12"/>
  <c r="AW654" i="12"/>
  <c r="AZ653" i="12"/>
  <c r="AY653" i="12"/>
  <c r="AX653" i="12"/>
  <c r="AW653" i="12"/>
  <c r="AZ652" i="12"/>
  <c r="AY652" i="12"/>
  <c r="AX652" i="12"/>
  <c r="AW652" i="12"/>
  <c r="AZ651" i="12"/>
  <c r="AY651" i="12"/>
  <c r="AX651" i="12"/>
  <c r="AW651" i="12"/>
  <c r="AZ650" i="12"/>
  <c r="AY650" i="12"/>
  <c r="AX650" i="12"/>
  <c r="AW650" i="12"/>
  <c r="AZ649" i="12"/>
  <c r="AY649" i="12"/>
  <c r="AX649" i="12"/>
  <c r="AW649" i="12"/>
  <c r="AZ648" i="12"/>
  <c r="AY648" i="12"/>
  <c r="AX648" i="12"/>
  <c r="AW648" i="12"/>
  <c r="AZ647" i="12"/>
  <c r="AY647" i="12"/>
  <c r="AX647" i="12"/>
  <c r="AW647" i="12"/>
  <c r="AZ646" i="12"/>
  <c r="AY646" i="12"/>
  <c r="AX646" i="12"/>
  <c r="AW646" i="12"/>
  <c r="AZ645" i="12"/>
  <c r="AY645" i="12"/>
  <c r="AX645" i="12"/>
  <c r="AW645" i="12"/>
  <c r="AX644" i="12"/>
  <c r="AZ644" i="12" s="1"/>
  <c r="AW644" i="12"/>
  <c r="AY644" i="12" s="1"/>
  <c r="AX643" i="12"/>
  <c r="AZ643" i="12" s="1"/>
  <c r="AW643" i="12"/>
  <c r="AY643" i="12" s="1"/>
  <c r="AZ642" i="12"/>
  <c r="AY642" i="12"/>
  <c r="AX642" i="12"/>
  <c r="AW642" i="12"/>
  <c r="AZ641" i="12"/>
  <c r="AY641" i="12"/>
  <c r="AX641" i="12"/>
  <c r="AW641" i="12"/>
  <c r="AZ640" i="12"/>
  <c r="AY640" i="12"/>
  <c r="AX640" i="12"/>
  <c r="AW640" i="12"/>
  <c r="AZ639" i="12"/>
  <c r="AY639" i="12"/>
  <c r="AX639" i="12"/>
  <c r="AW639" i="12"/>
  <c r="AX638" i="12"/>
  <c r="AZ638" i="12" s="1"/>
  <c r="AW638" i="12"/>
  <c r="AY638" i="12" s="1"/>
  <c r="AX637" i="12"/>
  <c r="AZ637" i="12" s="1"/>
  <c r="AW637" i="12"/>
  <c r="AY637" i="12" s="1"/>
  <c r="AZ636" i="12"/>
  <c r="AY636" i="12"/>
  <c r="AX636" i="12"/>
  <c r="AW636" i="12"/>
  <c r="AZ635" i="12"/>
  <c r="AY635" i="12"/>
  <c r="AX635" i="12"/>
  <c r="AW635" i="12"/>
  <c r="AZ634" i="12"/>
  <c r="AY634" i="12"/>
  <c r="AX634" i="12"/>
  <c r="AW634" i="12"/>
  <c r="AZ633" i="12"/>
  <c r="AY633" i="12"/>
  <c r="AX633" i="12"/>
  <c r="AW633" i="12"/>
  <c r="AZ632" i="12"/>
  <c r="AY632" i="12"/>
  <c r="AX632" i="12"/>
  <c r="AW632" i="12"/>
  <c r="AZ631" i="12"/>
  <c r="AY631" i="12"/>
  <c r="AX631" i="12"/>
  <c r="AW631" i="12"/>
  <c r="AZ630" i="12"/>
  <c r="AY630" i="12"/>
  <c r="AX630" i="12"/>
  <c r="AW630" i="12"/>
  <c r="AZ629" i="12"/>
  <c r="AY629" i="12"/>
  <c r="AX629" i="12"/>
  <c r="AW629" i="12"/>
  <c r="AX628" i="12"/>
  <c r="AZ628" i="12" s="1"/>
  <c r="AW628" i="12"/>
  <c r="AY628" i="12" s="1"/>
  <c r="AZ627" i="12"/>
  <c r="AY627" i="12"/>
  <c r="AX627" i="12"/>
  <c r="AW627" i="12"/>
  <c r="AZ626" i="12"/>
  <c r="AY626" i="12"/>
  <c r="AX626" i="12"/>
  <c r="AW626" i="12"/>
  <c r="AZ625" i="12"/>
  <c r="AY625" i="12"/>
  <c r="AX625" i="12"/>
  <c r="AW625" i="12"/>
  <c r="AZ624" i="12"/>
  <c r="AY624" i="12"/>
  <c r="AX624" i="12"/>
  <c r="AW624" i="12"/>
  <c r="AZ623" i="12"/>
  <c r="AY623" i="12"/>
  <c r="AX623" i="12"/>
  <c r="AW623" i="12"/>
  <c r="AZ622" i="12"/>
  <c r="AY622" i="12"/>
  <c r="AX622" i="12"/>
  <c r="AW622" i="12"/>
  <c r="AZ621" i="12"/>
  <c r="AY621" i="12"/>
  <c r="AX621" i="12"/>
  <c r="AW621" i="12"/>
  <c r="AZ620" i="12"/>
  <c r="AY620" i="12"/>
  <c r="AX620" i="12"/>
  <c r="AW620" i="12"/>
  <c r="AZ619" i="12"/>
  <c r="AY619" i="12"/>
  <c r="AX619" i="12"/>
  <c r="AW619" i="12"/>
  <c r="AZ618" i="12"/>
  <c r="AY618" i="12"/>
  <c r="AX618" i="12"/>
  <c r="AW618" i="12"/>
  <c r="AZ617" i="12"/>
  <c r="AY617" i="12"/>
  <c r="AX617" i="12"/>
  <c r="AW617" i="12"/>
  <c r="AZ616" i="12"/>
  <c r="AY616" i="12"/>
  <c r="AX616" i="12"/>
  <c r="AW616" i="12"/>
  <c r="AZ615" i="12"/>
  <c r="AY615" i="12"/>
  <c r="AX615" i="12"/>
  <c r="AW615" i="12"/>
  <c r="AZ614" i="12"/>
  <c r="AY614" i="12"/>
  <c r="AX614" i="12"/>
  <c r="AW614" i="12"/>
  <c r="AZ613" i="12"/>
  <c r="AY613" i="12"/>
  <c r="AX613" i="12"/>
  <c r="AW613" i="12"/>
  <c r="AZ612" i="12"/>
  <c r="AY612" i="12"/>
  <c r="AX612" i="12"/>
  <c r="AW612" i="12"/>
  <c r="AZ611" i="12"/>
  <c r="AY611" i="12"/>
  <c r="AX611" i="12"/>
  <c r="AW611" i="12"/>
  <c r="AZ610" i="12"/>
  <c r="AY610" i="12"/>
  <c r="AX610" i="12"/>
  <c r="AW610" i="12"/>
  <c r="AZ609" i="12"/>
  <c r="AY609" i="12"/>
  <c r="AX609" i="12"/>
  <c r="AW609" i="12"/>
  <c r="AZ608" i="12"/>
  <c r="AY608" i="12"/>
  <c r="AX608" i="12"/>
  <c r="AW608" i="12"/>
  <c r="AZ607" i="12"/>
  <c r="AY607" i="12"/>
  <c r="AX607" i="12"/>
  <c r="AW607" i="12"/>
  <c r="AZ606" i="12"/>
  <c r="AY606" i="12"/>
  <c r="AX606" i="12"/>
  <c r="AW606" i="12"/>
  <c r="AZ605" i="12"/>
  <c r="AY605" i="12"/>
  <c r="AX605" i="12"/>
  <c r="AW605" i="12"/>
  <c r="AZ604" i="12"/>
  <c r="AY604" i="12"/>
  <c r="AX604" i="12"/>
  <c r="AW604" i="12"/>
  <c r="AZ603" i="12"/>
  <c r="AY603" i="12"/>
  <c r="AX603" i="12"/>
  <c r="AW603" i="12"/>
  <c r="AZ602" i="12"/>
  <c r="AY602" i="12"/>
  <c r="AX602" i="12"/>
  <c r="AW602" i="12"/>
  <c r="AZ601" i="12"/>
  <c r="AY601" i="12"/>
  <c r="AX601" i="12"/>
  <c r="AW601" i="12"/>
  <c r="AZ600" i="12"/>
  <c r="AY600" i="12"/>
  <c r="AX600" i="12"/>
  <c r="AW600" i="12"/>
  <c r="AZ599" i="12"/>
  <c r="AY599" i="12"/>
  <c r="AX599" i="12"/>
  <c r="AW599" i="12"/>
  <c r="AX598" i="12"/>
  <c r="AZ598" i="12" s="1"/>
  <c r="AW598" i="12"/>
  <c r="AY598" i="12" s="1"/>
  <c r="AX597" i="12"/>
  <c r="AZ597" i="12" s="1"/>
  <c r="AW597" i="12"/>
  <c r="AY597" i="12" s="1"/>
  <c r="AZ596" i="12"/>
  <c r="AY596" i="12"/>
  <c r="AX596" i="12"/>
  <c r="AW596" i="12"/>
  <c r="AZ595" i="12"/>
  <c r="AY595" i="12"/>
  <c r="AX595" i="12"/>
  <c r="AW595" i="12"/>
  <c r="AZ594" i="12"/>
  <c r="AY594" i="12"/>
  <c r="AX594" i="12"/>
  <c r="AW594" i="12"/>
  <c r="AZ593" i="12"/>
  <c r="AY593" i="12"/>
  <c r="AX593" i="12"/>
  <c r="AW593" i="12"/>
  <c r="AZ592" i="12"/>
  <c r="AY592" i="12"/>
  <c r="AX592" i="12"/>
  <c r="AW592" i="12"/>
  <c r="AZ591" i="12"/>
  <c r="AY591" i="12"/>
  <c r="AX591" i="12"/>
  <c r="AW591" i="12"/>
  <c r="AZ590" i="12"/>
  <c r="AY590" i="12"/>
  <c r="AX590" i="12"/>
  <c r="AW590" i="12"/>
  <c r="AZ589" i="12"/>
  <c r="AY589" i="12"/>
  <c r="AX589" i="12"/>
  <c r="AW589" i="12"/>
  <c r="AZ588" i="12"/>
  <c r="AY588" i="12"/>
  <c r="AX588" i="12"/>
  <c r="AW588" i="12"/>
  <c r="AZ587" i="12"/>
  <c r="AY587" i="12"/>
  <c r="AX587" i="12"/>
  <c r="AW587" i="12"/>
  <c r="AZ586" i="12"/>
  <c r="AY586" i="12"/>
  <c r="AX586" i="12"/>
  <c r="AW586" i="12"/>
  <c r="AZ585" i="12"/>
  <c r="AY585" i="12"/>
  <c r="AX585" i="12"/>
  <c r="AW585" i="12"/>
  <c r="AZ584" i="12"/>
  <c r="AY584" i="12"/>
  <c r="AX584" i="12"/>
  <c r="AW584" i="12"/>
  <c r="AZ583" i="12"/>
  <c r="AY583" i="12"/>
  <c r="AX583" i="12"/>
  <c r="AW583" i="12"/>
  <c r="AZ582" i="12"/>
  <c r="AY582" i="12"/>
  <c r="AX582" i="12"/>
  <c r="AW582" i="12"/>
  <c r="AZ581" i="12"/>
  <c r="AY581" i="12"/>
  <c r="AX581" i="12"/>
  <c r="AW581" i="12"/>
  <c r="AZ580" i="12"/>
  <c r="AY580" i="12"/>
  <c r="AX580" i="12"/>
  <c r="AW580" i="12"/>
  <c r="AZ579" i="12"/>
  <c r="AY579" i="12"/>
  <c r="AX579" i="12"/>
  <c r="AW579" i="12"/>
  <c r="AZ578" i="12"/>
  <c r="AY578" i="12"/>
  <c r="AX578" i="12"/>
  <c r="AW578" i="12"/>
  <c r="AZ577" i="12"/>
  <c r="AY577" i="12"/>
  <c r="AX577" i="12"/>
  <c r="AW577" i="12"/>
  <c r="AZ576" i="12"/>
  <c r="AY576" i="12"/>
  <c r="AX576" i="12"/>
  <c r="AW576" i="12"/>
  <c r="AZ575" i="12"/>
  <c r="AY575" i="12"/>
  <c r="AX575" i="12"/>
  <c r="AW575" i="12"/>
  <c r="AZ574" i="12"/>
  <c r="AY574" i="12"/>
  <c r="AX574" i="12"/>
  <c r="AW574" i="12"/>
  <c r="AZ573" i="12"/>
  <c r="AY573" i="12"/>
  <c r="AX573" i="12"/>
  <c r="AW573" i="12"/>
  <c r="AZ572" i="12"/>
  <c r="AY572" i="12"/>
  <c r="AX572" i="12"/>
  <c r="AW572" i="12"/>
  <c r="AZ571" i="12"/>
  <c r="AY571" i="12"/>
  <c r="AX571" i="12"/>
  <c r="AW571" i="12"/>
  <c r="AZ570" i="12"/>
  <c r="AY570" i="12"/>
  <c r="AX570" i="12"/>
  <c r="AW570" i="12"/>
  <c r="AZ569" i="12"/>
  <c r="AY569" i="12"/>
  <c r="AX569" i="12"/>
  <c r="AW569" i="12"/>
  <c r="AZ568" i="12"/>
  <c r="AY568" i="12"/>
  <c r="AX568" i="12"/>
  <c r="AW568" i="12"/>
  <c r="AZ567" i="12"/>
  <c r="AY567" i="12"/>
  <c r="AX567" i="12"/>
  <c r="AW567" i="12"/>
  <c r="AZ566" i="12"/>
  <c r="AY566" i="12"/>
  <c r="AX566" i="12"/>
  <c r="AW566" i="12"/>
  <c r="AZ565" i="12"/>
  <c r="AY565" i="12"/>
  <c r="AX565" i="12"/>
  <c r="AW565" i="12"/>
  <c r="AZ564" i="12"/>
  <c r="AY564" i="12"/>
  <c r="AX564" i="12"/>
  <c r="AW564" i="12"/>
  <c r="AZ563" i="12"/>
  <c r="AY563" i="12"/>
  <c r="AX563" i="12"/>
  <c r="AW563" i="12"/>
  <c r="AZ562" i="12"/>
  <c r="AY562" i="12"/>
  <c r="AX562" i="12"/>
  <c r="AW562" i="12"/>
  <c r="AZ561" i="12"/>
  <c r="AY561" i="12"/>
  <c r="AX561" i="12"/>
  <c r="AW561" i="12"/>
  <c r="AZ560" i="12"/>
  <c r="AY560" i="12"/>
  <c r="AX560" i="12"/>
  <c r="AW560" i="12"/>
  <c r="AZ559" i="12"/>
  <c r="AY559" i="12"/>
  <c r="AX559" i="12"/>
  <c r="AW559" i="12"/>
  <c r="AZ558" i="12"/>
  <c r="AY558" i="12"/>
  <c r="AX558" i="12"/>
  <c r="AW558" i="12"/>
  <c r="AZ557" i="12"/>
  <c r="AY557" i="12"/>
  <c r="AX557" i="12"/>
  <c r="AW557" i="12"/>
  <c r="AZ556" i="12"/>
  <c r="AY556" i="12"/>
  <c r="AX556" i="12"/>
  <c r="AW556" i="12"/>
  <c r="AZ555" i="12"/>
  <c r="AY555" i="12"/>
  <c r="AX555" i="12"/>
  <c r="AW555" i="12"/>
  <c r="AZ554" i="12"/>
  <c r="AY554" i="12"/>
  <c r="AX554" i="12"/>
  <c r="AW554" i="12"/>
  <c r="AZ553" i="12"/>
  <c r="AY553" i="12"/>
  <c r="AX553" i="12"/>
  <c r="AW553" i="12"/>
  <c r="AZ552" i="12"/>
  <c r="AY552" i="12"/>
  <c r="AX552" i="12"/>
  <c r="AW552" i="12"/>
  <c r="AZ551" i="12"/>
  <c r="AY551" i="12"/>
  <c r="AX551" i="12"/>
  <c r="AW551" i="12"/>
  <c r="AZ550" i="12"/>
  <c r="AY550" i="12"/>
  <c r="AX550" i="12"/>
  <c r="AW550" i="12"/>
  <c r="AZ549" i="12"/>
  <c r="AY549" i="12"/>
  <c r="AX549" i="12"/>
  <c r="AW549" i="12"/>
  <c r="AZ548" i="12"/>
  <c r="AY548" i="12"/>
  <c r="AX548" i="12"/>
  <c r="AW548" i="12"/>
  <c r="AZ547" i="12"/>
  <c r="AY547" i="12"/>
  <c r="AX547" i="12"/>
  <c r="AW547" i="12"/>
  <c r="AZ546" i="12"/>
  <c r="AY546" i="12"/>
  <c r="AX546" i="12"/>
  <c r="AW546" i="12"/>
  <c r="AZ545" i="12"/>
  <c r="AY545" i="12"/>
  <c r="AX545" i="12"/>
  <c r="AW545" i="12"/>
  <c r="AZ544" i="12"/>
  <c r="AY544" i="12"/>
  <c r="AX544" i="12"/>
  <c r="AW544" i="12"/>
  <c r="AZ543" i="12"/>
  <c r="AY543" i="12"/>
  <c r="AX543" i="12"/>
  <c r="AW543" i="12"/>
  <c r="AZ542" i="12"/>
  <c r="AY542" i="12"/>
  <c r="AX542" i="12"/>
  <c r="AW542" i="12"/>
  <c r="AZ541" i="12"/>
  <c r="AY541" i="12"/>
  <c r="AX541" i="12"/>
  <c r="AW541" i="12"/>
  <c r="AZ540" i="12"/>
  <c r="AY540" i="12"/>
  <c r="AX540" i="12"/>
  <c r="AW540" i="12"/>
  <c r="AZ539" i="12"/>
  <c r="AY539" i="12"/>
  <c r="AX539" i="12"/>
  <c r="AW539" i="12"/>
  <c r="AZ538" i="12"/>
  <c r="AY538" i="12"/>
  <c r="AX538" i="12"/>
  <c r="AW538" i="12"/>
  <c r="AZ537" i="12"/>
  <c r="AY537" i="12"/>
  <c r="AX537" i="12"/>
  <c r="AW537" i="12"/>
  <c r="AZ536" i="12"/>
  <c r="AY536" i="12"/>
  <c r="AX536" i="12"/>
  <c r="AW536" i="12"/>
  <c r="AZ535" i="12"/>
  <c r="AY535" i="12"/>
  <c r="AX535" i="12"/>
  <c r="AW535" i="12"/>
  <c r="AZ534" i="12"/>
  <c r="AY534" i="12"/>
  <c r="AX534" i="12"/>
  <c r="AW534" i="12"/>
  <c r="AZ533" i="12"/>
  <c r="AY533" i="12"/>
  <c r="AX533" i="12"/>
  <c r="AW533" i="12"/>
  <c r="AZ532" i="12"/>
  <c r="AY532" i="12"/>
  <c r="AX532" i="12"/>
  <c r="AW532" i="12"/>
  <c r="AZ531" i="12"/>
  <c r="AY531" i="12"/>
  <c r="AX531" i="12"/>
  <c r="AW531" i="12"/>
  <c r="AZ530" i="12"/>
  <c r="AY530" i="12"/>
  <c r="AX530" i="12"/>
  <c r="AW530" i="12"/>
  <c r="AZ529" i="12"/>
  <c r="AY529" i="12"/>
  <c r="AX529" i="12"/>
  <c r="AW529" i="12"/>
  <c r="AZ528" i="12"/>
  <c r="AY528" i="12"/>
  <c r="AX528" i="12"/>
  <c r="AW528" i="12"/>
  <c r="AZ527" i="12"/>
  <c r="AY527" i="12"/>
  <c r="AX527" i="12"/>
  <c r="AW527" i="12"/>
  <c r="AZ526" i="12"/>
  <c r="AY526" i="12"/>
  <c r="AX526" i="12"/>
  <c r="AW526" i="12"/>
  <c r="AZ525" i="12"/>
  <c r="AY525" i="12"/>
  <c r="AX525" i="12"/>
  <c r="AW525" i="12"/>
  <c r="AZ524" i="12"/>
  <c r="AY524" i="12"/>
  <c r="AX524" i="12"/>
  <c r="AW524" i="12"/>
  <c r="AZ523" i="12"/>
  <c r="AY523" i="12"/>
  <c r="AX523" i="12"/>
  <c r="AW523" i="12"/>
  <c r="AZ522" i="12"/>
  <c r="AY522" i="12"/>
  <c r="AX522" i="12"/>
  <c r="AW522" i="12"/>
  <c r="AZ521" i="12"/>
  <c r="AY521" i="12"/>
  <c r="AX521" i="12"/>
  <c r="AW521" i="12"/>
  <c r="AZ520" i="12"/>
  <c r="AY520" i="12"/>
  <c r="AX520" i="12"/>
  <c r="AW520" i="12"/>
  <c r="AZ519" i="12"/>
  <c r="AY519" i="12"/>
  <c r="AX519" i="12"/>
  <c r="AW519" i="12"/>
  <c r="AZ518" i="12"/>
  <c r="AY518" i="12"/>
  <c r="AX518" i="12"/>
  <c r="AW518" i="12"/>
  <c r="AZ517" i="12"/>
  <c r="AY517" i="12"/>
  <c r="AX517" i="12"/>
  <c r="AW517" i="12"/>
  <c r="AZ516" i="12"/>
  <c r="AY516" i="12"/>
  <c r="AX516" i="12"/>
  <c r="AW516" i="12"/>
  <c r="AZ515" i="12"/>
  <c r="AY515" i="12"/>
  <c r="AX515" i="12"/>
  <c r="AW515" i="12"/>
  <c r="AZ514" i="12"/>
  <c r="AY514" i="12"/>
  <c r="AX514" i="12"/>
  <c r="AW514" i="12"/>
  <c r="AZ513" i="12"/>
  <c r="AY513" i="12"/>
  <c r="AX513" i="12"/>
  <c r="AW513" i="12"/>
  <c r="AZ512" i="12"/>
  <c r="AY512" i="12"/>
  <c r="AX512" i="12"/>
  <c r="AW512" i="12"/>
  <c r="AZ511" i="12"/>
  <c r="AY511" i="12"/>
  <c r="AX511" i="12"/>
  <c r="AW511" i="12"/>
  <c r="AZ510" i="12"/>
  <c r="AY510" i="12"/>
  <c r="AX510" i="12"/>
  <c r="AW510" i="12"/>
  <c r="AZ509" i="12"/>
  <c r="AY509" i="12"/>
  <c r="AX509" i="12"/>
  <c r="AW509" i="12"/>
  <c r="AZ508" i="12"/>
  <c r="AY508" i="12"/>
  <c r="AX508" i="12"/>
  <c r="AW508" i="12"/>
  <c r="AZ507" i="12"/>
  <c r="AY507" i="12"/>
  <c r="AX507" i="12"/>
  <c r="AW507" i="12"/>
  <c r="AZ506" i="12"/>
  <c r="AY506" i="12"/>
  <c r="AX506" i="12"/>
  <c r="AW506" i="12"/>
  <c r="AZ505" i="12"/>
  <c r="AY505" i="12"/>
  <c r="AX505" i="12"/>
  <c r="AW505" i="12"/>
  <c r="AZ504" i="12"/>
  <c r="AY504" i="12"/>
  <c r="AX504" i="12"/>
  <c r="AW504" i="12"/>
  <c r="AZ503" i="12"/>
  <c r="AY503" i="12"/>
  <c r="AX503" i="12"/>
  <c r="AW503" i="12"/>
  <c r="AZ502" i="12"/>
  <c r="AY502" i="12"/>
  <c r="AX502" i="12"/>
  <c r="AW502" i="12"/>
  <c r="AZ501" i="12"/>
  <c r="AY501" i="12"/>
  <c r="AX501" i="12"/>
  <c r="AW501" i="12"/>
  <c r="AZ500" i="12"/>
  <c r="AY500" i="12"/>
  <c r="AX500" i="12"/>
  <c r="AW500" i="12"/>
  <c r="AZ499" i="12"/>
  <c r="AY499" i="12"/>
  <c r="AX499" i="12"/>
  <c r="AW499" i="12"/>
  <c r="AZ498" i="12"/>
  <c r="AY498" i="12"/>
  <c r="AX498" i="12"/>
  <c r="AW498" i="12"/>
  <c r="AZ497" i="12"/>
  <c r="AY497" i="12"/>
  <c r="AX497" i="12"/>
  <c r="AW497" i="12"/>
  <c r="AZ496" i="12"/>
  <c r="AY496" i="12"/>
  <c r="AX496" i="12"/>
  <c r="AW496" i="12"/>
  <c r="AZ495" i="12"/>
  <c r="AY495" i="12"/>
  <c r="AX495" i="12"/>
  <c r="AW495" i="12"/>
  <c r="AZ494" i="12"/>
  <c r="AY494" i="12"/>
  <c r="AX494" i="12"/>
  <c r="AW494" i="12"/>
  <c r="AZ493" i="12"/>
  <c r="AY493" i="12"/>
  <c r="AX493" i="12"/>
  <c r="AW493" i="12"/>
  <c r="AZ492" i="12"/>
  <c r="AY492" i="12"/>
  <c r="AX492" i="12"/>
  <c r="AW492" i="12"/>
  <c r="AZ491" i="12"/>
  <c r="AY491" i="12"/>
  <c r="AX491" i="12"/>
  <c r="AW491" i="12"/>
  <c r="AZ490" i="12"/>
  <c r="AY490" i="12"/>
  <c r="AX490" i="12"/>
  <c r="AW490" i="12"/>
  <c r="AZ489" i="12"/>
  <c r="AY489" i="12"/>
  <c r="AX489" i="12"/>
  <c r="AW489" i="12"/>
  <c r="AZ488" i="12"/>
  <c r="AY488" i="12"/>
  <c r="AX488" i="12"/>
  <c r="AW488" i="12"/>
  <c r="AZ487" i="12"/>
  <c r="AY487" i="12"/>
  <c r="AX487" i="12"/>
  <c r="AW487" i="12"/>
  <c r="AZ486" i="12"/>
  <c r="AY486" i="12"/>
  <c r="AX486" i="12"/>
  <c r="AW486" i="12"/>
  <c r="AZ485" i="12"/>
  <c r="AY485" i="12"/>
  <c r="AX485" i="12"/>
  <c r="AW485" i="12"/>
  <c r="AZ484" i="12"/>
  <c r="AY484" i="12"/>
  <c r="AX484" i="12"/>
  <c r="AW484" i="12"/>
  <c r="AZ483" i="12"/>
  <c r="AY483" i="12"/>
  <c r="AX483" i="12"/>
  <c r="AW483" i="12"/>
  <c r="AZ482" i="12"/>
  <c r="AY482" i="12"/>
  <c r="AX482" i="12"/>
  <c r="AW482" i="12"/>
  <c r="AZ481" i="12"/>
  <c r="AY481" i="12"/>
  <c r="AX481" i="12"/>
  <c r="AW481" i="12"/>
  <c r="AZ480" i="12"/>
  <c r="AY480" i="12"/>
  <c r="AX480" i="12"/>
  <c r="AW480" i="12"/>
  <c r="AZ479" i="12"/>
  <c r="AY479" i="12"/>
  <c r="AX479" i="12"/>
  <c r="AW479" i="12"/>
  <c r="AZ478" i="12"/>
  <c r="AY478" i="12"/>
  <c r="AX478" i="12"/>
  <c r="AW478" i="12"/>
  <c r="AZ477" i="12"/>
  <c r="AY477" i="12"/>
  <c r="AX477" i="12"/>
  <c r="AW477" i="12"/>
  <c r="AZ476" i="12"/>
  <c r="AY476" i="12"/>
  <c r="AX476" i="12"/>
  <c r="AW476" i="12"/>
  <c r="AZ475" i="12"/>
  <c r="AY475" i="12"/>
  <c r="AX475" i="12"/>
  <c r="AW475" i="12"/>
  <c r="AZ474" i="12"/>
  <c r="AY474" i="12"/>
  <c r="AX474" i="12"/>
  <c r="AW474" i="12"/>
  <c r="AX473" i="12"/>
  <c r="AZ473" i="12" s="1"/>
  <c r="AW473" i="12"/>
  <c r="AY473" i="12" s="1"/>
  <c r="AZ472" i="12"/>
  <c r="AY472" i="12"/>
  <c r="AX472" i="12"/>
  <c r="AW472" i="12"/>
  <c r="AZ471" i="12"/>
  <c r="AY471" i="12"/>
  <c r="AX471" i="12"/>
  <c r="AW471" i="12"/>
  <c r="AZ470" i="12"/>
  <c r="AY470" i="12"/>
  <c r="AX470" i="12"/>
  <c r="AW470" i="12"/>
  <c r="AZ469" i="12"/>
  <c r="AY469" i="12"/>
  <c r="AX469" i="12"/>
  <c r="AW469" i="12"/>
  <c r="AZ468" i="12"/>
  <c r="AY468" i="12"/>
  <c r="AX468" i="12"/>
  <c r="AW468" i="12"/>
  <c r="AX467" i="12"/>
  <c r="AZ467" i="12" s="1"/>
  <c r="AW467" i="12"/>
  <c r="AY467" i="12" s="1"/>
  <c r="AX466" i="12"/>
  <c r="AZ466" i="12" s="1"/>
  <c r="AW466" i="12"/>
  <c r="AY466" i="12" s="1"/>
  <c r="AZ465" i="12"/>
  <c r="AY465" i="12"/>
  <c r="AX465" i="12"/>
  <c r="AW465" i="12"/>
  <c r="AZ464" i="12"/>
  <c r="AY464" i="12"/>
  <c r="AX464" i="12"/>
  <c r="AW464" i="12"/>
  <c r="AZ463" i="12"/>
  <c r="AY463" i="12"/>
  <c r="AX463" i="12"/>
  <c r="AW463" i="12"/>
  <c r="AZ462" i="12"/>
  <c r="AY462" i="12"/>
  <c r="AX462" i="12"/>
  <c r="AW462" i="12"/>
  <c r="AZ461" i="12"/>
  <c r="AY461" i="12"/>
  <c r="AX461" i="12"/>
  <c r="AW461" i="12"/>
  <c r="AZ460" i="12"/>
  <c r="AY460" i="12"/>
  <c r="AX460" i="12"/>
  <c r="AW460" i="12"/>
  <c r="AZ459" i="12"/>
  <c r="AY459" i="12"/>
  <c r="AX459" i="12"/>
  <c r="AW459" i="12"/>
  <c r="AZ458" i="12"/>
  <c r="AY458" i="12"/>
  <c r="AX458" i="12"/>
  <c r="AW458" i="12"/>
  <c r="AZ457" i="12"/>
  <c r="AY457" i="12"/>
  <c r="AX457" i="12"/>
  <c r="AW457" i="12"/>
  <c r="AZ456" i="12"/>
  <c r="AY456" i="12"/>
  <c r="AX456" i="12"/>
  <c r="AW456" i="12"/>
  <c r="AZ455" i="12"/>
  <c r="AY455" i="12"/>
  <c r="AX455" i="12"/>
  <c r="AW455" i="12"/>
  <c r="AZ454" i="12"/>
  <c r="AY454" i="12"/>
  <c r="AX454" i="12"/>
  <c r="AW454" i="12"/>
  <c r="AZ453" i="12"/>
  <c r="AY453" i="12"/>
  <c r="AX453" i="12"/>
  <c r="AW453" i="12"/>
  <c r="AZ452" i="12"/>
  <c r="AY452" i="12"/>
  <c r="AX452" i="12"/>
  <c r="AW452" i="12"/>
  <c r="AZ451" i="12"/>
  <c r="AY451" i="12"/>
  <c r="AX451" i="12"/>
  <c r="AW451" i="12"/>
  <c r="AZ450" i="12"/>
  <c r="AY450" i="12"/>
  <c r="AX450" i="12"/>
  <c r="AW450" i="12"/>
  <c r="AZ449" i="12"/>
  <c r="AY449" i="12"/>
  <c r="AX449" i="12"/>
  <c r="AW449" i="12"/>
  <c r="AZ448" i="12"/>
  <c r="AY448" i="12"/>
  <c r="AX448" i="12"/>
  <c r="AW448" i="12"/>
  <c r="AZ447" i="12"/>
  <c r="AY447" i="12"/>
  <c r="AX447" i="12"/>
  <c r="AW447" i="12"/>
  <c r="AZ446" i="12"/>
  <c r="AY446" i="12"/>
  <c r="AX446" i="12"/>
  <c r="AW446" i="12"/>
  <c r="AZ445" i="12"/>
  <c r="AY445" i="12"/>
  <c r="AX445" i="12"/>
  <c r="AW445" i="12"/>
  <c r="AZ444" i="12"/>
  <c r="AY444" i="12"/>
  <c r="AX444" i="12"/>
  <c r="AW444" i="12"/>
  <c r="AZ443" i="12"/>
  <c r="AY443" i="12"/>
  <c r="AX443" i="12"/>
  <c r="AW443" i="12"/>
  <c r="AZ442" i="12"/>
  <c r="AY442" i="12"/>
  <c r="AX442" i="12"/>
  <c r="AW442" i="12"/>
  <c r="AZ441" i="12"/>
  <c r="AY441" i="12"/>
  <c r="AX441" i="12"/>
  <c r="AW441" i="12"/>
  <c r="AZ440" i="12"/>
  <c r="AY440" i="12"/>
  <c r="AX440" i="12"/>
  <c r="AW440" i="12"/>
  <c r="AZ439" i="12"/>
  <c r="AY439" i="12"/>
  <c r="AX439" i="12"/>
  <c r="AW439" i="12"/>
  <c r="AZ438" i="12"/>
  <c r="AY438" i="12"/>
  <c r="AX438" i="12"/>
  <c r="AW438" i="12"/>
  <c r="AZ437" i="12"/>
  <c r="AY437" i="12"/>
  <c r="AX437" i="12"/>
  <c r="AW437" i="12"/>
  <c r="AZ436" i="12"/>
  <c r="AY436" i="12"/>
  <c r="AX436" i="12"/>
  <c r="AW436" i="12"/>
  <c r="AX435" i="12"/>
  <c r="AZ435" i="12" s="1"/>
  <c r="AW435" i="12"/>
  <c r="AY435" i="12" s="1"/>
  <c r="AZ434" i="12"/>
  <c r="AY434" i="12"/>
  <c r="AX434" i="12"/>
  <c r="AW434" i="12"/>
  <c r="AZ433" i="12"/>
  <c r="AY433" i="12"/>
  <c r="AX433" i="12"/>
  <c r="AW433" i="12"/>
  <c r="AZ432" i="12"/>
  <c r="AY432" i="12"/>
  <c r="AX432" i="12"/>
  <c r="AW432" i="12"/>
  <c r="AZ431" i="12"/>
  <c r="AY431" i="12"/>
  <c r="AX431" i="12"/>
  <c r="AW431" i="12"/>
  <c r="AZ430" i="12"/>
  <c r="AY430" i="12"/>
  <c r="AX430" i="12"/>
  <c r="AW430" i="12"/>
  <c r="AZ429" i="12"/>
  <c r="AY429" i="12"/>
  <c r="AX429" i="12"/>
  <c r="AW429" i="12"/>
  <c r="AZ428" i="12"/>
  <c r="AY428" i="12"/>
  <c r="AX428" i="12"/>
  <c r="AW428" i="12"/>
  <c r="AZ427" i="12"/>
  <c r="AY427" i="12"/>
  <c r="AX427" i="12"/>
  <c r="AW427" i="12"/>
  <c r="AZ426" i="12"/>
  <c r="AY426" i="12"/>
  <c r="AX426" i="12"/>
  <c r="AW426" i="12"/>
  <c r="AZ425" i="12"/>
  <c r="AY425" i="12"/>
  <c r="AX425" i="12"/>
  <c r="AW425" i="12"/>
  <c r="AZ424" i="12"/>
  <c r="AY424" i="12"/>
  <c r="AX424" i="12"/>
  <c r="AW424" i="12"/>
  <c r="AZ423" i="12"/>
  <c r="AY423" i="12"/>
  <c r="AX423" i="12"/>
  <c r="AW423" i="12"/>
  <c r="AZ422" i="12"/>
  <c r="AY422" i="12"/>
  <c r="AX422" i="12"/>
  <c r="AW422" i="12"/>
  <c r="AZ421" i="12"/>
  <c r="AY421" i="12"/>
  <c r="AX421" i="12"/>
  <c r="AW421" i="12"/>
  <c r="AZ420" i="12"/>
  <c r="AY420" i="12"/>
  <c r="AX420" i="12"/>
  <c r="AW420" i="12"/>
  <c r="AZ419" i="12"/>
  <c r="AY419" i="12"/>
  <c r="AX419" i="12"/>
  <c r="AW419" i="12"/>
  <c r="AZ418" i="12"/>
  <c r="AY418" i="12"/>
  <c r="AX418" i="12"/>
  <c r="AW418" i="12"/>
  <c r="AZ417" i="12"/>
  <c r="AY417" i="12"/>
  <c r="AX417" i="12"/>
  <c r="AW417" i="12"/>
  <c r="AZ416" i="12"/>
  <c r="AY416" i="12"/>
  <c r="AX416" i="12"/>
  <c r="AW416" i="12"/>
  <c r="AZ415" i="12"/>
  <c r="AY415" i="12"/>
  <c r="AX415" i="12"/>
  <c r="AW415" i="12"/>
  <c r="AZ414" i="12"/>
  <c r="AY414" i="12"/>
  <c r="AX414" i="12"/>
  <c r="AW414" i="12"/>
  <c r="AZ413" i="12"/>
  <c r="AY413" i="12"/>
  <c r="AX413" i="12"/>
  <c r="AW413" i="12"/>
  <c r="AZ412" i="12"/>
  <c r="AY412" i="12"/>
  <c r="AX412" i="12"/>
  <c r="AW412" i="12"/>
  <c r="AZ411" i="12"/>
  <c r="AY411" i="12"/>
  <c r="AX411" i="12"/>
  <c r="AW411" i="12"/>
  <c r="AZ410" i="12"/>
  <c r="AY410" i="12"/>
  <c r="AX410" i="12"/>
  <c r="AW410" i="12"/>
  <c r="AZ409" i="12"/>
  <c r="AY409" i="12"/>
  <c r="AX409" i="12"/>
  <c r="AW409" i="12"/>
  <c r="AZ408" i="12"/>
  <c r="AY408" i="12"/>
  <c r="AX408" i="12"/>
  <c r="AW408" i="12"/>
  <c r="AZ407" i="12"/>
  <c r="AY407" i="12"/>
  <c r="AX407" i="12"/>
  <c r="AW407" i="12"/>
  <c r="AZ406" i="12"/>
  <c r="AY406" i="12"/>
  <c r="AX406" i="12"/>
  <c r="AW406" i="12"/>
  <c r="AX405" i="12"/>
  <c r="AZ405" i="12" s="1"/>
  <c r="AW405" i="12"/>
  <c r="AY405" i="12" s="1"/>
  <c r="AX404" i="12"/>
  <c r="AZ404" i="12" s="1"/>
  <c r="AW404" i="12"/>
  <c r="AY404" i="12" s="1"/>
  <c r="AZ403" i="12"/>
  <c r="AY403" i="12"/>
  <c r="AX403" i="12"/>
  <c r="AW403" i="12"/>
  <c r="AZ402" i="12"/>
  <c r="AY402" i="12"/>
  <c r="AX402" i="12"/>
  <c r="AW402" i="12"/>
  <c r="AZ401" i="12"/>
  <c r="AY401" i="12"/>
  <c r="AX401" i="12"/>
  <c r="AW401" i="12"/>
  <c r="AZ400" i="12"/>
  <c r="AY400" i="12"/>
  <c r="AX400" i="12"/>
  <c r="AW400" i="12"/>
  <c r="AZ399" i="12"/>
  <c r="AY399" i="12"/>
  <c r="AX399" i="12"/>
  <c r="AW399" i="12"/>
  <c r="AZ398" i="12"/>
  <c r="AY398" i="12"/>
  <c r="AX398" i="12"/>
  <c r="AW398" i="12"/>
  <c r="AZ397" i="12"/>
  <c r="AY397" i="12"/>
  <c r="AX397" i="12"/>
  <c r="AW397" i="12"/>
  <c r="AZ396" i="12"/>
  <c r="AY396" i="12"/>
  <c r="AX396" i="12"/>
  <c r="AW396" i="12"/>
  <c r="AZ395" i="12"/>
  <c r="AY395" i="12"/>
  <c r="AX395" i="12"/>
  <c r="AW395" i="12"/>
  <c r="AZ394" i="12"/>
  <c r="AY394" i="12"/>
  <c r="AX394" i="12"/>
  <c r="AW394" i="12"/>
  <c r="AZ393" i="12"/>
  <c r="AY393" i="12"/>
  <c r="AX393" i="12"/>
  <c r="AW393" i="12"/>
  <c r="AZ392" i="12"/>
  <c r="AY392" i="12"/>
  <c r="AX392" i="12"/>
  <c r="AW392" i="12"/>
  <c r="AZ391" i="12"/>
  <c r="AY391" i="12"/>
  <c r="AX391" i="12"/>
  <c r="AW391" i="12"/>
  <c r="AX390" i="12"/>
  <c r="AZ390" i="12" s="1"/>
  <c r="AW390" i="12"/>
  <c r="AY390" i="12" s="1"/>
  <c r="AZ389" i="12"/>
  <c r="AY389" i="12"/>
  <c r="AX389" i="12"/>
  <c r="AW389" i="12"/>
  <c r="AX388" i="12"/>
  <c r="AZ388" i="12" s="1"/>
  <c r="AW388" i="12"/>
  <c r="AY388" i="12" s="1"/>
  <c r="AZ387" i="12"/>
  <c r="AY387" i="12"/>
  <c r="AX387" i="12"/>
  <c r="AW387" i="12"/>
  <c r="AZ386" i="12"/>
  <c r="AY386" i="12"/>
  <c r="AX386" i="12"/>
  <c r="AW386" i="12"/>
  <c r="AZ385" i="12"/>
  <c r="AY385" i="12"/>
  <c r="AX385" i="12"/>
  <c r="AW385" i="12"/>
  <c r="AZ384" i="12"/>
  <c r="AY384" i="12"/>
  <c r="AX384" i="12"/>
  <c r="AW384" i="12"/>
  <c r="AX383" i="12"/>
  <c r="AZ383" i="12" s="1"/>
  <c r="AW383" i="12"/>
  <c r="AY383" i="12" s="1"/>
  <c r="AZ382" i="12"/>
  <c r="AY382" i="12"/>
  <c r="AX382" i="12"/>
  <c r="AW382" i="12"/>
  <c r="AX381" i="12"/>
  <c r="AZ381" i="12" s="1"/>
  <c r="AW381" i="12"/>
  <c r="AY381" i="12" s="1"/>
  <c r="AZ380" i="12"/>
  <c r="AY380" i="12"/>
  <c r="AX380" i="12"/>
  <c r="AW380" i="12"/>
  <c r="AZ379" i="12"/>
  <c r="AY379" i="12"/>
  <c r="AX379" i="12"/>
  <c r="AW379" i="12"/>
  <c r="AZ378" i="12"/>
  <c r="AY378" i="12"/>
  <c r="AX378" i="12"/>
  <c r="AW378" i="12"/>
  <c r="AZ377" i="12"/>
  <c r="AY377" i="12"/>
  <c r="AX377" i="12"/>
  <c r="AW377" i="12"/>
  <c r="AZ376" i="12"/>
  <c r="AY376" i="12"/>
  <c r="AX376" i="12"/>
  <c r="AW376" i="12"/>
  <c r="AZ375" i="12"/>
  <c r="AY375" i="12"/>
  <c r="AX375" i="12"/>
  <c r="AW375" i="12"/>
  <c r="AZ374" i="12"/>
  <c r="AY374" i="12"/>
  <c r="AX374" i="12"/>
  <c r="AW374" i="12"/>
  <c r="AZ373" i="12"/>
  <c r="AY373" i="12"/>
  <c r="AX373" i="12"/>
  <c r="AW373" i="12"/>
  <c r="AZ372" i="12"/>
  <c r="AY372" i="12"/>
  <c r="AX372" i="12"/>
  <c r="AW372" i="12"/>
  <c r="AZ371" i="12"/>
  <c r="AY371" i="12"/>
  <c r="AX371" i="12"/>
  <c r="AW371" i="12"/>
  <c r="AZ370" i="12"/>
  <c r="AY370" i="12"/>
  <c r="AX370" i="12"/>
  <c r="AW370" i="12"/>
  <c r="AZ369" i="12"/>
  <c r="AY369" i="12"/>
  <c r="AX369" i="12"/>
  <c r="AW369" i="12"/>
  <c r="AZ368" i="12"/>
  <c r="AY368" i="12"/>
  <c r="AX368" i="12"/>
  <c r="AW368" i="12"/>
  <c r="AZ367" i="12"/>
  <c r="AY367" i="12"/>
  <c r="AX367" i="12"/>
  <c r="AW367" i="12"/>
  <c r="AZ366" i="12"/>
  <c r="AY366" i="12"/>
  <c r="AX366" i="12"/>
  <c r="AW366" i="12"/>
  <c r="AZ365" i="12"/>
  <c r="AY365" i="12"/>
  <c r="AX365" i="12"/>
  <c r="AW365" i="12"/>
  <c r="AZ364" i="12"/>
  <c r="AY364" i="12"/>
  <c r="AX364" i="12"/>
  <c r="AW364" i="12"/>
  <c r="AZ363" i="12"/>
  <c r="AY363" i="12"/>
  <c r="AX363" i="12"/>
  <c r="AW363" i="12"/>
  <c r="AZ362" i="12"/>
  <c r="AY362" i="12"/>
  <c r="AX362" i="12"/>
  <c r="AW362" i="12"/>
  <c r="AZ361" i="12"/>
  <c r="AY361" i="12"/>
  <c r="AX361" i="12"/>
  <c r="AW361" i="12"/>
  <c r="AZ360" i="12"/>
  <c r="AY360" i="12"/>
  <c r="AX360" i="12"/>
  <c r="AW360" i="12"/>
  <c r="AZ359" i="12"/>
  <c r="AY359" i="12"/>
  <c r="AX359" i="12"/>
  <c r="AW359" i="12"/>
  <c r="AZ358" i="12"/>
  <c r="AY358" i="12"/>
  <c r="AX358" i="12"/>
  <c r="AW358" i="12"/>
  <c r="AZ357" i="12"/>
  <c r="AY357" i="12"/>
  <c r="AX357" i="12"/>
  <c r="AW357" i="12"/>
  <c r="AZ356" i="12"/>
  <c r="AY356" i="12"/>
  <c r="AX356" i="12"/>
  <c r="AW356" i="12"/>
  <c r="AZ355" i="12"/>
  <c r="AY355" i="12"/>
  <c r="AX355" i="12"/>
  <c r="AW355" i="12"/>
  <c r="AZ354" i="12"/>
  <c r="AY354" i="12"/>
  <c r="AX354" i="12"/>
  <c r="AW354" i="12"/>
  <c r="AZ353" i="12"/>
  <c r="AY353" i="12"/>
  <c r="AX353" i="12"/>
  <c r="AW353" i="12"/>
  <c r="AZ352" i="12"/>
  <c r="AY352" i="12"/>
  <c r="AX352" i="12"/>
  <c r="AW352" i="12"/>
  <c r="AZ351" i="12"/>
  <c r="AY351" i="12"/>
  <c r="AX351" i="12"/>
  <c r="AW351" i="12"/>
  <c r="AZ350" i="12"/>
  <c r="AY350" i="12"/>
  <c r="AX350" i="12"/>
  <c r="AW350" i="12"/>
  <c r="AZ349" i="12"/>
  <c r="AY349" i="12"/>
  <c r="AX349" i="12"/>
  <c r="AW349" i="12"/>
  <c r="AZ348" i="12"/>
  <c r="AY348" i="12"/>
  <c r="AX348" i="12"/>
  <c r="AW348" i="12"/>
  <c r="AZ347" i="12"/>
  <c r="AY347" i="12"/>
  <c r="AX347" i="12"/>
  <c r="AW347" i="12"/>
  <c r="AZ346" i="12"/>
  <c r="AY346" i="12"/>
  <c r="AX346" i="12"/>
  <c r="AW346" i="12"/>
  <c r="AZ345" i="12"/>
  <c r="AY345" i="12"/>
  <c r="AX345" i="12"/>
  <c r="AW345" i="12"/>
  <c r="AZ344" i="12"/>
  <c r="AY344" i="12"/>
  <c r="AX344" i="12"/>
  <c r="AW344" i="12"/>
  <c r="AZ343" i="12"/>
  <c r="AY343" i="12"/>
  <c r="AX343" i="12"/>
  <c r="AW343" i="12"/>
  <c r="AZ342" i="12"/>
  <c r="AY342" i="12"/>
  <c r="AX342" i="12"/>
  <c r="AW342" i="12"/>
  <c r="AZ341" i="12"/>
  <c r="AY341" i="12"/>
  <c r="AX341" i="12"/>
  <c r="AW341" i="12"/>
  <c r="AZ340" i="12"/>
  <c r="AY340" i="12"/>
  <c r="AX340" i="12"/>
  <c r="AW340" i="12"/>
  <c r="AZ339" i="12"/>
  <c r="AY339" i="12"/>
  <c r="AX339" i="12"/>
  <c r="AW339" i="12"/>
  <c r="AZ338" i="12"/>
  <c r="AY338" i="12"/>
  <c r="AX338" i="12"/>
  <c r="AW338" i="12"/>
  <c r="AZ337" i="12"/>
  <c r="AY337" i="12"/>
  <c r="AX337" i="12"/>
  <c r="AW337" i="12"/>
  <c r="AZ336" i="12"/>
  <c r="AY336" i="12"/>
  <c r="AX336" i="12"/>
  <c r="AW336" i="12"/>
  <c r="AZ335" i="12"/>
  <c r="AY335" i="12"/>
  <c r="AX335" i="12"/>
  <c r="AW335" i="12"/>
  <c r="AZ334" i="12"/>
  <c r="AY334" i="12"/>
  <c r="AX334" i="12"/>
  <c r="AW334" i="12"/>
  <c r="AZ333" i="12"/>
  <c r="AY333" i="12"/>
  <c r="AX333" i="12"/>
  <c r="AW333" i="12"/>
  <c r="AZ332" i="12"/>
  <c r="AY332" i="12"/>
  <c r="AX332" i="12"/>
  <c r="AW332" i="12"/>
  <c r="AZ331" i="12"/>
  <c r="AY331" i="12"/>
  <c r="AX331" i="12"/>
  <c r="AW331" i="12"/>
  <c r="AZ330" i="12"/>
  <c r="AY330" i="12"/>
  <c r="AX330" i="12"/>
  <c r="AW330" i="12"/>
  <c r="AZ329" i="12"/>
  <c r="AY329" i="12"/>
  <c r="AX329" i="12"/>
  <c r="AW329" i="12"/>
  <c r="AZ328" i="12"/>
  <c r="AY328" i="12"/>
  <c r="AX328" i="12"/>
  <c r="AW328" i="12"/>
  <c r="AZ327" i="12"/>
  <c r="AY327" i="12"/>
  <c r="AX327" i="12"/>
  <c r="AW327" i="12"/>
  <c r="AZ326" i="12"/>
  <c r="AY326" i="12"/>
  <c r="AX326" i="12"/>
  <c r="AW326" i="12"/>
  <c r="AZ325" i="12"/>
  <c r="AY325" i="12"/>
  <c r="AX325" i="12"/>
  <c r="AW325" i="12"/>
  <c r="AZ324" i="12"/>
  <c r="AY324" i="12"/>
  <c r="AX324" i="12"/>
  <c r="AW324" i="12"/>
  <c r="AZ323" i="12"/>
  <c r="AY323" i="12"/>
  <c r="AX323" i="12"/>
  <c r="AW323" i="12"/>
  <c r="AZ322" i="12"/>
  <c r="AY322" i="12"/>
  <c r="AX322" i="12"/>
  <c r="AW322" i="12"/>
  <c r="AZ321" i="12"/>
  <c r="AY321" i="12"/>
  <c r="AX321" i="12"/>
  <c r="AW321" i="12"/>
  <c r="AZ320" i="12"/>
  <c r="AY320" i="12"/>
  <c r="AX320" i="12"/>
  <c r="AW320" i="12"/>
  <c r="AZ319" i="12"/>
  <c r="AY319" i="12"/>
  <c r="AX319" i="12"/>
  <c r="AW319" i="12"/>
  <c r="AZ318" i="12"/>
  <c r="AY318" i="12"/>
  <c r="AX318" i="12"/>
  <c r="AW318" i="12"/>
  <c r="AZ317" i="12"/>
  <c r="AY317" i="12"/>
  <c r="AX317" i="12"/>
  <c r="AW317" i="12"/>
  <c r="AZ316" i="12"/>
  <c r="AY316" i="12"/>
  <c r="AX316" i="12"/>
  <c r="AW316" i="12"/>
  <c r="AZ315" i="12"/>
  <c r="AY315" i="12"/>
  <c r="AX315" i="12"/>
  <c r="AW315" i="12"/>
  <c r="AZ314" i="12"/>
  <c r="AY314" i="12"/>
  <c r="AX314" i="12"/>
  <c r="AW314" i="12"/>
  <c r="AZ313" i="12"/>
  <c r="AY313" i="12"/>
  <c r="AX313" i="12"/>
  <c r="AW313" i="12"/>
  <c r="AZ312" i="12"/>
  <c r="AY312" i="12"/>
  <c r="AX312" i="12"/>
  <c r="AW312" i="12"/>
  <c r="AZ311" i="12"/>
  <c r="AY311" i="12"/>
  <c r="AX311" i="12"/>
  <c r="AW311" i="12"/>
  <c r="AZ310" i="12"/>
  <c r="AY310" i="12"/>
  <c r="AX310" i="12"/>
  <c r="AW310" i="12"/>
  <c r="AZ309" i="12"/>
  <c r="AY309" i="12"/>
  <c r="AX309" i="12"/>
  <c r="AW309" i="12"/>
  <c r="AZ308" i="12"/>
  <c r="AY308" i="12"/>
  <c r="AX308" i="12"/>
  <c r="AW308" i="12"/>
  <c r="AZ307" i="12"/>
  <c r="AY307" i="12"/>
  <c r="AX307" i="12"/>
  <c r="AW307" i="12"/>
  <c r="AZ306" i="12"/>
  <c r="AY306" i="12"/>
  <c r="AX306" i="12"/>
  <c r="AW306" i="12"/>
  <c r="AZ305" i="12"/>
  <c r="AY305" i="12"/>
  <c r="AX305" i="12"/>
  <c r="AW305" i="12"/>
  <c r="AZ304" i="12"/>
  <c r="AY304" i="12"/>
  <c r="AX304" i="12"/>
  <c r="AW304" i="12"/>
  <c r="AZ303" i="12"/>
  <c r="AY303" i="12"/>
  <c r="AX303" i="12"/>
  <c r="AW303" i="12"/>
  <c r="AZ302" i="12"/>
  <c r="AY302" i="12"/>
  <c r="AX302" i="12"/>
  <c r="AW302" i="12"/>
  <c r="AZ301" i="12"/>
  <c r="AY301" i="12"/>
  <c r="AX301" i="12"/>
  <c r="AW301" i="12"/>
  <c r="AZ300" i="12"/>
  <c r="AY300" i="12"/>
  <c r="AX300" i="12"/>
  <c r="AW300" i="12"/>
  <c r="AZ299" i="12"/>
  <c r="AY299" i="12"/>
  <c r="AX299" i="12"/>
  <c r="AW299" i="12"/>
  <c r="AZ298" i="12"/>
  <c r="AY298" i="12"/>
  <c r="AX298" i="12"/>
  <c r="AW298" i="12"/>
  <c r="AZ297" i="12"/>
  <c r="AY297" i="12"/>
  <c r="AX297" i="12"/>
  <c r="AW297" i="12"/>
  <c r="AZ296" i="12"/>
  <c r="AY296" i="12"/>
  <c r="AX296" i="12"/>
  <c r="AW296" i="12"/>
  <c r="AZ295" i="12"/>
  <c r="AY295" i="12"/>
  <c r="AX295" i="12"/>
  <c r="AW295" i="12"/>
  <c r="AZ294" i="12"/>
  <c r="AY294" i="12"/>
  <c r="AX294" i="12"/>
  <c r="AW294" i="12"/>
  <c r="AZ293" i="12"/>
  <c r="AY293" i="12"/>
  <c r="AX293" i="12"/>
  <c r="AW293" i="12"/>
  <c r="AZ292" i="12"/>
  <c r="AY292" i="12"/>
  <c r="AX292" i="12"/>
  <c r="AW292" i="12"/>
  <c r="AZ291" i="12"/>
  <c r="AY291" i="12"/>
  <c r="AX291" i="12"/>
  <c r="AW291" i="12"/>
  <c r="AZ290" i="12"/>
  <c r="AY290" i="12"/>
  <c r="AX290" i="12"/>
  <c r="AW290" i="12"/>
  <c r="AZ289" i="12"/>
  <c r="AY289" i="12"/>
  <c r="AX289" i="12"/>
  <c r="AW289" i="12"/>
  <c r="AZ288" i="12"/>
  <c r="AY288" i="12"/>
  <c r="AX288" i="12"/>
  <c r="AW288" i="12"/>
  <c r="AZ287" i="12"/>
  <c r="AY287" i="12"/>
  <c r="AX287" i="12"/>
  <c r="AW287" i="12"/>
  <c r="AZ286" i="12"/>
  <c r="AY286" i="12"/>
  <c r="AX286" i="12"/>
  <c r="AW286" i="12"/>
  <c r="AZ285" i="12"/>
  <c r="AY285" i="12"/>
  <c r="AX285" i="12"/>
  <c r="AW285" i="12"/>
  <c r="AZ284" i="12"/>
  <c r="AY284" i="12"/>
  <c r="AX284" i="12"/>
  <c r="AW284" i="12"/>
  <c r="AX283" i="12"/>
  <c r="AZ283" i="12" s="1"/>
  <c r="AW283" i="12"/>
  <c r="AY283" i="12" s="1"/>
  <c r="AX282" i="12"/>
  <c r="AZ282" i="12" s="1"/>
  <c r="AW282" i="12"/>
  <c r="AY282" i="12" s="1"/>
  <c r="AZ281" i="12"/>
  <c r="AY281" i="12"/>
  <c r="AX281" i="12"/>
  <c r="AW281" i="12"/>
  <c r="AZ280" i="12"/>
  <c r="AY280" i="12"/>
  <c r="AX280" i="12"/>
  <c r="AW280" i="12"/>
  <c r="AZ279" i="12"/>
  <c r="AY279" i="12"/>
  <c r="AX279" i="12"/>
  <c r="AW279" i="12"/>
  <c r="AZ278" i="12"/>
  <c r="AY278" i="12"/>
  <c r="AX278" i="12"/>
  <c r="AW278" i="12"/>
  <c r="AZ277" i="12"/>
  <c r="AY277" i="12"/>
  <c r="AX277" i="12"/>
  <c r="AW277" i="12"/>
  <c r="AZ276" i="12"/>
  <c r="AY276" i="12"/>
  <c r="AX276" i="12"/>
  <c r="AW276" i="12"/>
  <c r="AZ275" i="12"/>
  <c r="AY275" i="12"/>
  <c r="AX275" i="12"/>
  <c r="AW275" i="12"/>
  <c r="AZ274" i="12"/>
  <c r="AY274" i="12"/>
  <c r="AX274" i="12"/>
  <c r="AW274" i="12"/>
  <c r="AZ273" i="12"/>
  <c r="AY273" i="12"/>
  <c r="AX273" i="12"/>
  <c r="AW273" i="12"/>
  <c r="AZ272" i="12"/>
  <c r="AY272" i="12"/>
  <c r="AX272" i="12"/>
  <c r="AW272" i="12"/>
  <c r="AZ271" i="12"/>
  <c r="AY271" i="12"/>
  <c r="AX271" i="12"/>
  <c r="AW271" i="12"/>
  <c r="AZ270" i="12"/>
  <c r="AY270" i="12"/>
  <c r="AX270" i="12"/>
  <c r="AW270" i="12"/>
  <c r="AZ269" i="12"/>
  <c r="AY269" i="12"/>
  <c r="AX269" i="12"/>
  <c r="AW269" i="12"/>
  <c r="AZ268" i="12"/>
  <c r="AY268" i="12"/>
  <c r="AX268" i="12"/>
  <c r="AW268" i="12"/>
  <c r="AZ267" i="12"/>
  <c r="AY267" i="12"/>
  <c r="AX267" i="12"/>
  <c r="AW267" i="12"/>
  <c r="AZ266" i="12"/>
  <c r="AY266" i="12"/>
  <c r="AX266" i="12"/>
  <c r="AW266" i="12"/>
  <c r="AZ265" i="12"/>
  <c r="AY265" i="12"/>
  <c r="AX265" i="12"/>
  <c r="AW265" i="12"/>
  <c r="AX264" i="12"/>
  <c r="AZ264" i="12" s="1"/>
  <c r="AW264" i="12"/>
  <c r="AY264" i="12" s="1"/>
  <c r="AZ263" i="12"/>
  <c r="AY263" i="12"/>
  <c r="AX263" i="12"/>
  <c r="AW263" i="12"/>
  <c r="AX262" i="12"/>
  <c r="AZ262" i="12" s="1"/>
  <c r="AW262" i="12"/>
  <c r="AY262" i="12" s="1"/>
  <c r="AX261" i="12"/>
  <c r="AZ261" i="12" s="1"/>
  <c r="AW261" i="12"/>
  <c r="AY261" i="12" s="1"/>
  <c r="AZ260" i="12"/>
  <c r="AY260" i="12"/>
  <c r="AX260" i="12"/>
  <c r="AW260" i="12"/>
  <c r="AZ259" i="12"/>
  <c r="AY259" i="12"/>
  <c r="AX259" i="12"/>
  <c r="AW259" i="12"/>
  <c r="AZ258" i="12"/>
  <c r="AY258" i="12"/>
  <c r="AX258" i="12"/>
  <c r="AW258" i="12"/>
  <c r="AZ257" i="12"/>
  <c r="AY257" i="12"/>
  <c r="AX257" i="12"/>
  <c r="AW257" i="12"/>
  <c r="AZ256" i="12"/>
  <c r="AY256" i="12"/>
  <c r="AX256" i="12"/>
  <c r="AW256" i="12"/>
  <c r="AZ255" i="12"/>
  <c r="AY255" i="12"/>
  <c r="AX255" i="12"/>
  <c r="AW255" i="12"/>
  <c r="AZ254" i="12"/>
  <c r="AY254" i="12"/>
  <c r="AX254" i="12"/>
  <c r="AW254" i="12"/>
  <c r="AZ253" i="12"/>
  <c r="AY253" i="12"/>
  <c r="AX253" i="12"/>
  <c r="AW253" i="12"/>
  <c r="AZ252" i="12"/>
  <c r="AY252" i="12"/>
  <c r="AX252" i="12"/>
  <c r="AW252" i="12"/>
  <c r="AZ251" i="12"/>
  <c r="AY251" i="12"/>
  <c r="AX251" i="12"/>
  <c r="AW251" i="12"/>
  <c r="AZ250" i="12"/>
  <c r="AY250" i="12"/>
  <c r="AX250" i="12"/>
  <c r="AW250" i="12"/>
  <c r="AZ249" i="12"/>
  <c r="AY249" i="12"/>
  <c r="AX249" i="12"/>
  <c r="AW249" i="12"/>
  <c r="AZ248" i="12"/>
  <c r="AY248" i="12"/>
  <c r="AX248" i="12"/>
  <c r="AW248" i="12"/>
  <c r="AZ247" i="12"/>
  <c r="AY247" i="12"/>
  <c r="AX247" i="12"/>
  <c r="AW247" i="12"/>
  <c r="AZ246" i="12"/>
  <c r="AY246" i="12"/>
  <c r="AX246" i="12"/>
  <c r="AW246" i="12"/>
  <c r="AZ245" i="12"/>
  <c r="AY245" i="12"/>
  <c r="AX245" i="12"/>
  <c r="AW245" i="12"/>
  <c r="AZ244" i="12"/>
  <c r="AY244" i="12"/>
  <c r="AX244" i="12"/>
  <c r="AW244" i="12"/>
  <c r="AZ243" i="12"/>
  <c r="AY243" i="12"/>
  <c r="AX243" i="12"/>
  <c r="AW243" i="12"/>
  <c r="AZ242" i="12"/>
  <c r="AY242" i="12"/>
  <c r="AX242" i="12"/>
  <c r="AW242" i="12"/>
  <c r="AZ241" i="12"/>
  <c r="AY241" i="12"/>
  <c r="AX241" i="12"/>
  <c r="AW241" i="12"/>
  <c r="AZ240" i="12"/>
  <c r="AY240" i="12"/>
  <c r="AX240" i="12"/>
  <c r="AW240" i="12"/>
  <c r="AZ239" i="12"/>
  <c r="AY239" i="12"/>
  <c r="AX239" i="12"/>
  <c r="AW239" i="12"/>
  <c r="AZ238" i="12"/>
  <c r="AY238" i="12"/>
  <c r="AX238" i="12"/>
  <c r="AW238" i="12"/>
  <c r="AZ237" i="12"/>
  <c r="AY237" i="12"/>
  <c r="AX237" i="12"/>
  <c r="AW237" i="12"/>
  <c r="AZ236" i="12"/>
  <c r="AY236" i="12"/>
  <c r="AX236" i="12"/>
  <c r="AW236" i="12"/>
  <c r="AZ235" i="12"/>
  <c r="AY235" i="12"/>
  <c r="AX235" i="12"/>
  <c r="AW235" i="12"/>
  <c r="AX234" i="12"/>
  <c r="AZ234" i="12" s="1"/>
  <c r="AW234" i="12"/>
  <c r="AY234" i="12" s="1"/>
  <c r="AZ233" i="12"/>
  <c r="AY233" i="12"/>
  <c r="AX233" i="12"/>
  <c r="AW233" i="12"/>
  <c r="AZ232" i="12"/>
  <c r="AY232" i="12"/>
  <c r="AX232" i="12"/>
  <c r="AW232" i="12"/>
  <c r="AZ231" i="12"/>
  <c r="AY231" i="12"/>
  <c r="AX231" i="12"/>
  <c r="AW231" i="12"/>
  <c r="AZ230" i="12"/>
  <c r="AY230" i="12"/>
  <c r="AX230" i="12"/>
  <c r="AW230" i="12"/>
  <c r="AZ229" i="12"/>
  <c r="AY229" i="12"/>
  <c r="AX229" i="12"/>
  <c r="AW229" i="12"/>
  <c r="AZ228" i="12"/>
  <c r="AY228" i="12"/>
  <c r="AX228" i="12"/>
  <c r="AW228" i="12"/>
  <c r="AZ227" i="12"/>
  <c r="AY227" i="12"/>
  <c r="AX227" i="12"/>
  <c r="AW227" i="12"/>
  <c r="AZ226" i="12"/>
  <c r="AY226" i="12"/>
  <c r="AX226" i="12"/>
  <c r="AW226" i="12"/>
  <c r="AZ225" i="12"/>
  <c r="AY225" i="12"/>
  <c r="AX225" i="12"/>
  <c r="AW225" i="12"/>
  <c r="AZ224" i="12"/>
  <c r="AY224" i="12"/>
  <c r="AX224" i="12"/>
  <c r="AW224" i="12"/>
  <c r="AZ223" i="12"/>
  <c r="AY223" i="12"/>
  <c r="AX223" i="12"/>
  <c r="AW223" i="12"/>
  <c r="AX222" i="12"/>
  <c r="AZ222" i="12" s="1"/>
  <c r="AW222" i="12"/>
  <c r="AY222" i="12" s="1"/>
  <c r="AX221" i="12"/>
  <c r="AZ221" i="12" s="1"/>
  <c r="AW221" i="12"/>
  <c r="AY221" i="12" s="1"/>
  <c r="AZ220" i="12"/>
  <c r="AY220" i="12"/>
  <c r="AX220" i="12"/>
  <c r="AW220" i="12"/>
  <c r="AZ219" i="12"/>
  <c r="AY219" i="12"/>
  <c r="AX219" i="12"/>
  <c r="AW219" i="12"/>
  <c r="AZ218" i="12"/>
  <c r="AY218" i="12"/>
  <c r="AX218" i="12"/>
  <c r="AW218" i="12"/>
  <c r="AZ217" i="12"/>
  <c r="AY217" i="12"/>
  <c r="AX217" i="12"/>
  <c r="AW217" i="12"/>
  <c r="AZ216" i="12"/>
  <c r="AY216" i="12"/>
  <c r="AX216" i="12"/>
  <c r="AW216" i="12"/>
  <c r="AX215" i="12"/>
  <c r="AZ215" i="12" s="1"/>
  <c r="AW215" i="12"/>
  <c r="AY215" i="12" s="1"/>
  <c r="AX214" i="12"/>
  <c r="AZ214" i="12" s="1"/>
  <c r="AW214" i="12"/>
  <c r="AY214" i="12" s="1"/>
  <c r="AZ213" i="12"/>
  <c r="AY213" i="12"/>
  <c r="AX213" i="12"/>
  <c r="AW213" i="12"/>
  <c r="AX212" i="12"/>
  <c r="AZ212" i="12" s="1"/>
  <c r="AW212" i="12"/>
  <c r="AY212" i="12" s="1"/>
  <c r="AZ211" i="12"/>
  <c r="AY211" i="12"/>
  <c r="AX211" i="12"/>
  <c r="AW211" i="12"/>
  <c r="AZ210" i="12"/>
  <c r="AY210" i="12"/>
  <c r="AX210" i="12"/>
  <c r="AW210" i="12"/>
  <c r="AZ209" i="12"/>
  <c r="AY209" i="12"/>
  <c r="AX209" i="12"/>
  <c r="AW209" i="12"/>
  <c r="AZ208" i="12"/>
  <c r="AY208" i="12"/>
  <c r="AX208" i="12"/>
  <c r="AW208" i="12"/>
  <c r="AX207" i="12"/>
  <c r="AZ207" i="12" s="1"/>
  <c r="AW207" i="12"/>
  <c r="AY207" i="12" s="1"/>
  <c r="AZ206" i="12"/>
  <c r="AY206" i="12"/>
  <c r="AX206" i="12"/>
  <c r="AW206" i="12"/>
  <c r="AZ205" i="12"/>
  <c r="AY205" i="12"/>
  <c r="AX205" i="12"/>
  <c r="AW205" i="12"/>
  <c r="AZ204" i="12"/>
  <c r="AY204" i="12"/>
  <c r="AX204" i="12"/>
  <c r="AW204" i="12"/>
  <c r="AX203" i="12"/>
  <c r="AZ203" i="12" s="1"/>
  <c r="AW203" i="12"/>
  <c r="AY203" i="12" s="1"/>
  <c r="AZ202" i="12"/>
  <c r="AY202" i="12"/>
  <c r="AX202" i="12"/>
  <c r="AW202" i="12"/>
  <c r="AZ201" i="12"/>
  <c r="AY201" i="12"/>
  <c r="AX201" i="12"/>
  <c r="AW201" i="12"/>
  <c r="AZ200" i="12"/>
  <c r="AY200" i="12"/>
  <c r="AX200" i="12"/>
  <c r="AW200" i="12"/>
  <c r="AZ199" i="12"/>
  <c r="AY199" i="12"/>
  <c r="AX199" i="12"/>
  <c r="AW199" i="12"/>
  <c r="AZ198" i="12"/>
  <c r="AY198" i="12"/>
  <c r="AX198" i="12"/>
  <c r="AW198" i="12"/>
  <c r="AX197" i="12"/>
  <c r="AZ197" i="12" s="1"/>
  <c r="AW197" i="12"/>
  <c r="AY197" i="12" s="1"/>
  <c r="AZ196" i="12"/>
  <c r="AY196" i="12"/>
  <c r="AX196" i="12"/>
  <c r="AW196" i="12"/>
  <c r="AZ195" i="12"/>
  <c r="AY195" i="12"/>
  <c r="AX195" i="12"/>
  <c r="AW195" i="12"/>
  <c r="AZ194" i="12"/>
  <c r="AY194" i="12"/>
  <c r="AX194" i="12"/>
  <c r="AW194" i="12"/>
  <c r="AZ193" i="12"/>
  <c r="AY193" i="12"/>
  <c r="AX193" i="12"/>
  <c r="AW193" i="12"/>
  <c r="AZ192" i="12"/>
  <c r="AY192" i="12"/>
  <c r="AX192" i="12"/>
  <c r="AW192" i="12"/>
  <c r="AX191" i="12"/>
  <c r="AZ191" i="12" s="1"/>
  <c r="AW191" i="12"/>
  <c r="AY191" i="12" s="1"/>
  <c r="AZ190" i="12"/>
  <c r="AY190" i="12"/>
  <c r="AX190" i="12"/>
  <c r="AW190" i="12"/>
  <c r="AZ189" i="12"/>
  <c r="AY189" i="12"/>
  <c r="AX189" i="12"/>
  <c r="AW189" i="12"/>
  <c r="AZ188" i="12"/>
  <c r="AY188" i="12"/>
  <c r="AX188" i="12"/>
  <c r="AW188" i="12"/>
  <c r="AZ187" i="12"/>
  <c r="AY187" i="12"/>
  <c r="AX187" i="12"/>
  <c r="AW187" i="12"/>
  <c r="AZ186" i="12"/>
  <c r="AY186" i="12"/>
  <c r="AX186" i="12"/>
  <c r="AW186" i="12"/>
  <c r="AX185" i="12"/>
  <c r="AZ185" i="12" s="1"/>
  <c r="AW185" i="12"/>
  <c r="AY185" i="12" s="1"/>
  <c r="AZ184" i="12"/>
  <c r="AY184" i="12"/>
  <c r="AX184" i="12"/>
  <c r="AW184" i="12"/>
  <c r="AZ183" i="12"/>
  <c r="AY183" i="12"/>
  <c r="AX183" i="12"/>
  <c r="AW183" i="12"/>
  <c r="AZ182" i="12"/>
  <c r="AY182" i="12"/>
  <c r="AX182" i="12"/>
  <c r="AW182" i="12"/>
  <c r="AZ181" i="12"/>
  <c r="AY181" i="12"/>
  <c r="AX181" i="12"/>
  <c r="AW181" i="12"/>
  <c r="AZ180" i="12"/>
  <c r="AY180" i="12"/>
  <c r="AX180" i="12"/>
  <c r="AW180" i="12"/>
  <c r="AZ179" i="12"/>
  <c r="AY179" i="12"/>
  <c r="AX179" i="12"/>
  <c r="AW179" i="12"/>
  <c r="AZ178" i="12"/>
  <c r="AY178" i="12"/>
  <c r="AX178" i="12"/>
  <c r="AW178" i="12"/>
  <c r="AZ177" i="12"/>
  <c r="AY177" i="12"/>
  <c r="AX177" i="12"/>
  <c r="AW177" i="12"/>
  <c r="AZ176" i="12"/>
  <c r="AY176" i="12"/>
  <c r="AX176" i="12"/>
  <c r="AW176" i="12"/>
  <c r="AX175" i="12"/>
  <c r="AZ175" i="12" s="1"/>
  <c r="AW175" i="12"/>
  <c r="AY175" i="12" s="1"/>
  <c r="AX174" i="12"/>
  <c r="AZ174" i="12" s="1"/>
  <c r="AW174" i="12"/>
  <c r="AY174" i="12" s="1"/>
  <c r="AZ173" i="12"/>
  <c r="AY173" i="12"/>
  <c r="AX173" i="12"/>
  <c r="AW173" i="12"/>
  <c r="AZ172" i="12"/>
  <c r="AY172" i="12"/>
  <c r="AX172" i="12"/>
  <c r="AW172" i="12"/>
  <c r="AZ171" i="12"/>
  <c r="AY171" i="12"/>
  <c r="AX171" i="12"/>
  <c r="AW171" i="12"/>
  <c r="AZ170" i="12"/>
  <c r="AY170" i="12"/>
  <c r="AX170" i="12"/>
  <c r="AW170" i="12"/>
  <c r="AZ169" i="12"/>
  <c r="AY169" i="12"/>
  <c r="AX169" i="12"/>
  <c r="AW169" i="12"/>
  <c r="AZ168" i="12"/>
  <c r="AY168" i="12"/>
  <c r="AX168" i="12"/>
  <c r="AW168" i="12"/>
  <c r="AZ167" i="12"/>
  <c r="AY167" i="12"/>
  <c r="AX167" i="12"/>
  <c r="AW167" i="12"/>
  <c r="AZ166" i="12"/>
  <c r="AY166" i="12"/>
  <c r="AX166" i="12"/>
  <c r="AW166" i="12"/>
  <c r="AZ165" i="12"/>
  <c r="AY165" i="12"/>
  <c r="AX165" i="12"/>
  <c r="AW165" i="12"/>
  <c r="AZ164" i="12"/>
  <c r="AY164" i="12"/>
  <c r="AX164" i="12"/>
  <c r="AW164" i="12"/>
  <c r="AZ163" i="12"/>
  <c r="AY163" i="12"/>
  <c r="AX163" i="12"/>
  <c r="AW163" i="12"/>
  <c r="AZ162" i="12"/>
  <c r="AY162" i="12"/>
  <c r="AX162" i="12"/>
  <c r="AW162" i="12"/>
  <c r="AZ161" i="12"/>
  <c r="AY161" i="12"/>
  <c r="AX161" i="12"/>
  <c r="AW161" i="12"/>
  <c r="AZ160" i="12"/>
  <c r="AY160" i="12"/>
  <c r="AX160" i="12"/>
  <c r="AW160" i="12"/>
  <c r="AX159" i="12"/>
  <c r="AZ159" i="12" s="1"/>
  <c r="AW159" i="12"/>
  <c r="AY159" i="12" s="1"/>
  <c r="AZ158" i="12"/>
  <c r="AY158" i="12"/>
  <c r="AX158" i="12"/>
  <c r="AW158" i="12"/>
  <c r="AZ157" i="12"/>
  <c r="AY157" i="12"/>
  <c r="AX157" i="12"/>
  <c r="AW157" i="12"/>
  <c r="AZ156" i="12"/>
  <c r="AY156" i="12"/>
  <c r="AX156" i="12"/>
  <c r="AW156" i="12"/>
  <c r="AZ155" i="12"/>
  <c r="AY155" i="12"/>
  <c r="AX155" i="12"/>
  <c r="AW155" i="12"/>
  <c r="AZ154" i="12"/>
  <c r="AY154" i="12"/>
  <c r="AX154" i="12"/>
  <c r="AW154" i="12"/>
  <c r="AZ153" i="12"/>
  <c r="AY153" i="12"/>
  <c r="AX153" i="12"/>
  <c r="AW153" i="12"/>
  <c r="AZ152" i="12"/>
  <c r="AY152" i="12"/>
  <c r="AX152" i="12"/>
  <c r="AW152" i="12"/>
  <c r="AZ151" i="12"/>
  <c r="AY151" i="12"/>
  <c r="AX151" i="12"/>
  <c r="AW151" i="12"/>
  <c r="AZ150" i="12"/>
  <c r="AY150" i="12"/>
  <c r="AX150" i="12"/>
  <c r="AW150" i="12"/>
  <c r="AZ149" i="12"/>
  <c r="AY149" i="12"/>
  <c r="AX149" i="12"/>
  <c r="AW149" i="12"/>
  <c r="AZ148" i="12"/>
  <c r="AY148" i="12"/>
  <c r="AX148" i="12"/>
  <c r="AW148" i="12"/>
  <c r="AZ147" i="12"/>
  <c r="AY147" i="12"/>
  <c r="AX147" i="12"/>
  <c r="AW147" i="12"/>
  <c r="AZ146" i="12"/>
  <c r="AY146" i="12"/>
  <c r="AX146" i="12"/>
  <c r="AW146" i="12"/>
  <c r="AZ145" i="12"/>
  <c r="AY145" i="12"/>
  <c r="AX145" i="12"/>
  <c r="AW145" i="12"/>
  <c r="AZ144" i="12"/>
  <c r="AY144" i="12"/>
  <c r="AX144" i="12"/>
  <c r="AW144" i="12"/>
  <c r="AZ143" i="12"/>
  <c r="AY143" i="12"/>
  <c r="AX143" i="12"/>
  <c r="AW143" i="12"/>
  <c r="AZ142" i="12"/>
  <c r="AY142" i="12"/>
  <c r="AX142" i="12"/>
  <c r="AW142" i="12"/>
  <c r="AZ141" i="12"/>
  <c r="AY141" i="12"/>
  <c r="AX141" i="12"/>
  <c r="AW141" i="12"/>
  <c r="AZ140" i="12"/>
  <c r="AY140" i="12"/>
  <c r="AX140" i="12"/>
  <c r="AW140" i="12"/>
  <c r="AZ139" i="12"/>
  <c r="AY139" i="12"/>
  <c r="AX139" i="12"/>
  <c r="AW139" i="12"/>
  <c r="AZ138" i="12"/>
  <c r="AY138" i="12"/>
  <c r="AX138" i="12"/>
  <c r="AW138" i="12"/>
  <c r="AZ137" i="12"/>
  <c r="AY137" i="12"/>
  <c r="AX137" i="12"/>
  <c r="AW137" i="12"/>
  <c r="AZ136" i="12"/>
  <c r="AY136" i="12"/>
  <c r="AX136" i="12"/>
  <c r="AW136" i="12"/>
  <c r="AZ135" i="12"/>
  <c r="AY135" i="12"/>
  <c r="AX135" i="12"/>
  <c r="AW135" i="12"/>
  <c r="AZ134" i="12"/>
  <c r="AY134" i="12"/>
  <c r="AX134" i="12"/>
  <c r="AW134" i="12"/>
  <c r="AZ133" i="12"/>
  <c r="AY133" i="12"/>
  <c r="AX133" i="12"/>
  <c r="AW133" i="12"/>
  <c r="AZ132" i="12"/>
  <c r="AY132" i="12"/>
  <c r="AX132" i="12"/>
  <c r="AW132" i="12"/>
  <c r="AZ131" i="12"/>
  <c r="AY131" i="12"/>
  <c r="AX131" i="12"/>
  <c r="AW131" i="12"/>
  <c r="AZ130" i="12"/>
  <c r="AY130" i="12"/>
  <c r="AX130" i="12"/>
  <c r="AW130" i="12"/>
  <c r="AZ129" i="12"/>
  <c r="AY129" i="12"/>
  <c r="AX129" i="12"/>
  <c r="AW129" i="12"/>
  <c r="AZ128" i="12"/>
  <c r="AY128" i="12"/>
  <c r="AX128" i="12"/>
  <c r="AW128" i="12"/>
  <c r="AZ127" i="12"/>
  <c r="AY127" i="12"/>
  <c r="AX127" i="12"/>
  <c r="AW127" i="12"/>
  <c r="AZ126" i="12"/>
  <c r="AY126" i="12"/>
  <c r="AX126" i="12"/>
  <c r="AW126" i="12"/>
  <c r="AZ125" i="12"/>
  <c r="AY125" i="12"/>
  <c r="AX125" i="12"/>
  <c r="AW125" i="12"/>
  <c r="AZ124" i="12"/>
  <c r="AY124" i="12"/>
  <c r="AX124" i="12"/>
  <c r="AW124" i="12"/>
  <c r="AZ123" i="12"/>
  <c r="AY123" i="12"/>
  <c r="AX123" i="12"/>
  <c r="AW123" i="12"/>
  <c r="AZ122" i="12"/>
  <c r="AY122" i="12"/>
  <c r="AX122" i="12"/>
  <c r="AW122" i="12"/>
  <c r="AZ121" i="12"/>
  <c r="AY121" i="12"/>
  <c r="AX121" i="12"/>
  <c r="AW121" i="12"/>
  <c r="AZ120" i="12"/>
  <c r="AY120" i="12"/>
  <c r="AX120" i="12"/>
  <c r="AW120" i="12"/>
  <c r="AZ119" i="12"/>
  <c r="AY119" i="12"/>
  <c r="AX119" i="12"/>
  <c r="AW119" i="12"/>
  <c r="AZ118" i="12"/>
  <c r="AY118" i="12"/>
  <c r="AX118" i="12"/>
  <c r="AW118" i="12"/>
  <c r="AZ117" i="12"/>
  <c r="AY117" i="12"/>
  <c r="AX117" i="12"/>
  <c r="AW117" i="12"/>
  <c r="AZ116" i="12"/>
  <c r="AY116" i="12"/>
  <c r="AX116" i="12"/>
  <c r="AW116" i="12"/>
  <c r="AZ115" i="12"/>
  <c r="AY115" i="12"/>
  <c r="AX115" i="12"/>
  <c r="AW115" i="12"/>
  <c r="AZ114" i="12"/>
  <c r="AY114" i="12"/>
  <c r="AX114" i="12"/>
  <c r="AW114" i="12"/>
  <c r="AZ113" i="12"/>
  <c r="AY113" i="12"/>
  <c r="AX113" i="12"/>
  <c r="AW113" i="12"/>
  <c r="AZ112" i="12"/>
  <c r="AY112" i="12"/>
  <c r="AX112" i="12"/>
  <c r="AW112" i="12"/>
  <c r="AZ111" i="12"/>
  <c r="AY111" i="12"/>
  <c r="AX111" i="12"/>
  <c r="AW111" i="12"/>
  <c r="AZ110" i="12"/>
  <c r="AY110" i="12"/>
  <c r="AX110" i="12"/>
  <c r="AW110" i="12"/>
  <c r="AZ109" i="12"/>
  <c r="AY109" i="12"/>
  <c r="AX109" i="12"/>
  <c r="AW109" i="12"/>
  <c r="AZ108" i="12"/>
  <c r="AY108" i="12"/>
  <c r="AX108" i="12"/>
  <c r="AW108" i="12"/>
  <c r="AZ107" i="12"/>
  <c r="AY107" i="12"/>
  <c r="AX107" i="12"/>
  <c r="AW107" i="12"/>
  <c r="AZ106" i="12"/>
  <c r="AY106" i="12"/>
  <c r="AX106" i="12"/>
  <c r="AW106" i="12"/>
  <c r="AZ105" i="12"/>
  <c r="AY105" i="12"/>
  <c r="AX105" i="12"/>
  <c r="AW105" i="12"/>
  <c r="AZ104" i="12"/>
  <c r="AY104" i="12"/>
  <c r="AX104" i="12"/>
  <c r="AW104" i="12"/>
  <c r="AZ103" i="12"/>
  <c r="AY103" i="12"/>
  <c r="AX103" i="12"/>
  <c r="AW103" i="12"/>
  <c r="AZ102" i="12"/>
  <c r="AY102" i="12"/>
  <c r="AX102" i="12"/>
  <c r="AW102" i="12"/>
  <c r="AZ101" i="12"/>
  <c r="AY101" i="12"/>
  <c r="AX101" i="12"/>
  <c r="AW101" i="12"/>
  <c r="AZ100" i="12"/>
  <c r="AY100" i="12"/>
  <c r="AX100" i="12"/>
  <c r="AW100" i="12"/>
  <c r="AZ99" i="12"/>
  <c r="AY99" i="12"/>
  <c r="AX99" i="12"/>
  <c r="AW99" i="12"/>
  <c r="AZ98" i="12"/>
  <c r="AY98" i="12"/>
  <c r="AX98" i="12"/>
  <c r="AW98" i="12"/>
  <c r="AZ97" i="12"/>
  <c r="AY97" i="12"/>
  <c r="AX97" i="12"/>
  <c r="AW97" i="12"/>
  <c r="AZ96" i="12"/>
  <c r="AY96" i="12"/>
  <c r="AX96" i="12"/>
  <c r="AW96" i="12"/>
  <c r="AZ95" i="12"/>
  <c r="AY95" i="12"/>
  <c r="AX95" i="12"/>
  <c r="AW95" i="12"/>
  <c r="AZ94" i="12"/>
  <c r="AY94" i="12"/>
  <c r="AX94" i="12"/>
  <c r="AW94" i="12"/>
  <c r="AZ93" i="12"/>
  <c r="AY93" i="12"/>
  <c r="AX93" i="12"/>
  <c r="AW93" i="12"/>
  <c r="AZ92" i="12"/>
  <c r="AY92" i="12"/>
  <c r="AX92" i="12"/>
  <c r="AW92" i="12"/>
  <c r="AZ91" i="12"/>
  <c r="AY91" i="12"/>
  <c r="AX91" i="12"/>
  <c r="AW91" i="12"/>
  <c r="AZ90" i="12"/>
  <c r="AY90" i="12"/>
  <c r="AX90" i="12"/>
  <c r="AW90" i="12"/>
  <c r="AZ89" i="12"/>
  <c r="AY89" i="12"/>
  <c r="AX89" i="12"/>
  <c r="AW89" i="12"/>
  <c r="AZ88" i="12"/>
  <c r="AY88" i="12"/>
  <c r="AX88" i="12"/>
  <c r="AW88" i="12"/>
  <c r="AZ87" i="12"/>
  <c r="AY87" i="12"/>
  <c r="AX87" i="12"/>
  <c r="AW87" i="12"/>
  <c r="AZ86" i="12"/>
  <c r="AY86" i="12"/>
  <c r="AX86" i="12"/>
  <c r="AW86" i="12"/>
  <c r="AZ85" i="12"/>
  <c r="AY85" i="12"/>
  <c r="AX85" i="12"/>
  <c r="AW85" i="12"/>
  <c r="AZ84" i="12"/>
  <c r="AY84" i="12"/>
  <c r="AX84" i="12"/>
  <c r="AW84" i="12"/>
  <c r="AZ83" i="12"/>
  <c r="AY83" i="12"/>
  <c r="AX83" i="12"/>
  <c r="AW83" i="12"/>
  <c r="AZ82" i="12"/>
  <c r="AY82" i="12"/>
  <c r="AX82" i="12"/>
  <c r="AW82" i="12"/>
  <c r="AZ81" i="12"/>
  <c r="AY81" i="12"/>
  <c r="AX81" i="12"/>
  <c r="AW81" i="12"/>
  <c r="AZ80" i="12"/>
  <c r="AY80" i="12"/>
  <c r="AX80" i="12"/>
  <c r="AW80" i="12"/>
  <c r="AZ79" i="12"/>
  <c r="AY79" i="12"/>
  <c r="AX79" i="12"/>
  <c r="AW79" i="12"/>
  <c r="AZ78" i="12"/>
  <c r="AY78" i="12"/>
  <c r="AX78" i="12"/>
  <c r="AW78" i="12"/>
  <c r="AZ77" i="12"/>
  <c r="AY77" i="12"/>
  <c r="AX77" i="12"/>
  <c r="AW77" i="12"/>
  <c r="AZ76" i="12"/>
  <c r="AY76" i="12"/>
  <c r="AX76" i="12"/>
  <c r="AW76" i="12"/>
  <c r="AZ75" i="12"/>
  <c r="AY75" i="12"/>
  <c r="AX75" i="12"/>
  <c r="AW75" i="12"/>
  <c r="AZ74" i="12"/>
  <c r="AY74" i="12"/>
  <c r="AX74" i="12"/>
  <c r="AW74" i="12"/>
  <c r="AZ73" i="12"/>
  <c r="AY73" i="12"/>
  <c r="AX73" i="12"/>
  <c r="AW73" i="12"/>
  <c r="AZ72" i="12"/>
  <c r="AY72" i="12"/>
  <c r="AX72" i="12"/>
  <c r="AW72" i="12"/>
  <c r="AZ71" i="12"/>
  <c r="AY71" i="12"/>
  <c r="AX71" i="12"/>
  <c r="AW71" i="12"/>
  <c r="AZ70" i="12"/>
  <c r="AY70" i="12"/>
  <c r="AX70" i="12"/>
  <c r="AW70" i="12"/>
  <c r="AZ69" i="12"/>
  <c r="AY69" i="12"/>
  <c r="AX69" i="12"/>
  <c r="AW69" i="12"/>
  <c r="AZ68" i="12"/>
  <c r="AY68" i="12"/>
  <c r="AX68" i="12"/>
  <c r="AW68" i="12"/>
  <c r="AX67" i="12"/>
  <c r="AZ67" i="12" s="1"/>
  <c r="AW67" i="12"/>
  <c r="AY67" i="12" s="1"/>
  <c r="AX66" i="12"/>
  <c r="AZ66" i="12" s="1"/>
  <c r="AW66" i="12"/>
  <c r="AY66" i="12" s="1"/>
  <c r="AZ65" i="12"/>
  <c r="AY65" i="12"/>
  <c r="AX65" i="12"/>
  <c r="AW65" i="12"/>
  <c r="AZ64" i="12"/>
  <c r="AY64" i="12"/>
  <c r="AX64" i="12"/>
  <c r="AW64" i="12"/>
  <c r="AZ63" i="12"/>
  <c r="AY63" i="12"/>
  <c r="AX63" i="12"/>
  <c r="AW63" i="12"/>
  <c r="AZ62" i="12"/>
  <c r="AY62" i="12"/>
  <c r="AX62" i="12"/>
  <c r="AW62" i="12"/>
  <c r="AZ61" i="12"/>
  <c r="AY61" i="12"/>
  <c r="AX61" i="12"/>
  <c r="AW61" i="12"/>
  <c r="AZ60" i="12"/>
  <c r="AY60" i="12"/>
  <c r="AX60" i="12"/>
  <c r="AW60" i="12"/>
  <c r="AZ59" i="12"/>
  <c r="AY59" i="12"/>
  <c r="AX59" i="12"/>
  <c r="AW59" i="12"/>
  <c r="AZ58" i="12"/>
  <c r="AY58" i="12"/>
  <c r="AX58" i="12"/>
  <c r="AW58" i="12"/>
  <c r="AZ57" i="12"/>
  <c r="AY57" i="12"/>
  <c r="AX57" i="12"/>
  <c r="AW57" i="12"/>
  <c r="AZ56" i="12"/>
  <c r="AY56" i="12"/>
  <c r="AX56" i="12"/>
  <c r="AW56" i="12"/>
  <c r="AZ55" i="12"/>
  <c r="AY55" i="12"/>
  <c r="AX55" i="12"/>
  <c r="AW55" i="12"/>
  <c r="AZ54" i="12"/>
  <c r="AY54" i="12"/>
  <c r="AX54" i="12"/>
  <c r="AW54" i="12"/>
  <c r="AZ53" i="12"/>
  <c r="AY53" i="12"/>
  <c r="AX53" i="12"/>
  <c r="AW53" i="12"/>
  <c r="AZ52" i="12"/>
  <c r="AY52" i="12"/>
  <c r="AX52" i="12"/>
  <c r="AW52" i="12"/>
  <c r="AZ51" i="12"/>
  <c r="AY51" i="12"/>
  <c r="AX51" i="12"/>
  <c r="AW51" i="12"/>
  <c r="AX50" i="12"/>
  <c r="AZ50" i="12" s="1"/>
  <c r="AW50" i="12"/>
  <c r="AY50" i="12" s="1"/>
  <c r="AZ49" i="12"/>
  <c r="AY49" i="12"/>
  <c r="AX49" i="12"/>
  <c r="AW49" i="12"/>
  <c r="AZ48" i="12"/>
  <c r="AY48" i="12"/>
  <c r="AX48" i="12"/>
  <c r="AW48" i="12"/>
  <c r="AZ47" i="12"/>
  <c r="AY47" i="12"/>
  <c r="AX47" i="12"/>
  <c r="AW47" i="12"/>
  <c r="AZ46" i="12"/>
  <c r="AY46" i="12"/>
  <c r="AX46" i="12"/>
  <c r="AW46" i="12"/>
  <c r="AZ45" i="12"/>
  <c r="AY45" i="12"/>
  <c r="AX45" i="12"/>
  <c r="AW45" i="12"/>
  <c r="AX44" i="12"/>
  <c r="AZ44" i="12" s="1"/>
  <c r="AW44" i="12"/>
  <c r="AY44" i="12" s="1"/>
  <c r="AZ43" i="12"/>
  <c r="AY43" i="12"/>
  <c r="AX43" i="12"/>
  <c r="AW43" i="12"/>
  <c r="AZ42" i="12"/>
  <c r="AY42" i="12"/>
  <c r="AX42" i="12"/>
  <c r="AW42" i="12"/>
  <c r="AZ41" i="12"/>
  <c r="AY41" i="12"/>
  <c r="AX41" i="12"/>
  <c r="AW41" i="12"/>
  <c r="AZ40" i="12"/>
  <c r="AY40" i="12"/>
  <c r="AX40" i="12"/>
  <c r="AW40" i="12"/>
  <c r="AZ39" i="12"/>
  <c r="AY39" i="12"/>
  <c r="AX39" i="12"/>
  <c r="AW39" i="12"/>
  <c r="AX38" i="12"/>
  <c r="AZ38" i="12" s="1"/>
  <c r="AW38" i="12"/>
  <c r="AY38" i="12" s="1"/>
  <c r="AZ37" i="12"/>
  <c r="AY37" i="12"/>
  <c r="AX37" i="12"/>
  <c r="AW37" i="12"/>
  <c r="AZ36" i="12"/>
  <c r="AY36" i="12"/>
  <c r="AX36" i="12"/>
  <c r="AW36" i="12"/>
  <c r="AZ35" i="12"/>
  <c r="AY35" i="12"/>
  <c r="AX35" i="12"/>
  <c r="AW35" i="12"/>
  <c r="AZ34" i="12"/>
  <c r="AY34" i="12"/>
  <c r="AX34" i="12"/>
  <c r="AW34" i="12"/>
  <c r="AZ33" i="12"/>
  <c r="AY33" i="12"/>
  <c r="AX33" i="12"/>
  <c r="AW33" i="12"/>
  <c r="AZ32" i="12"/>
  <c r="AY32" i="12"/>
  <c r="AX32" i="12"/>
  <c r="AW32" i="12"/>
  <c r="AZ31" i="12"/>
  <c r="AY31" i="12"/>
  <c r="AX31" i="12"/>
  <c r="AW31" i="12"/>
  <c r="AZ30" i="12"/>
  <c r="AY30" i="12"/>
  <c r="AX30" i="12"/>
  <c r="AW30" i="12"/>
  <c r="AZ29" i="12"/>
  <c r="AY29" i="12"/>
  <c r="AX29" i="12"/>
  <c r="AW29" i="12"/>
  <c r="AZ28" i="12"/>
  <c r="AY28" i="12"/>
  <c r="AX28" i="12"/>
  <c r="AW28" i="12"/>
  <c r="AZ27" i="12"/>
  <c r="AY27" i="12"/>
  <c r="AX27" i="12"/>
  <c r="AW27" i="12"/>
  <c r="AX26" i="12"/>
  <c r="AZ26" i="12" s="1"/>
  <c r="AW26" i="12"/>
  <c r="AY26" i="12" s="1"/>
  <c r="AZ25" i="12"/>
  <c r="AY25" i="12"/>
  <c r="AX25" i="12"/>
  <c r="AW25" i="12"/>
  <c r="AZ24" i="12"/>
  <c r="AY24" i="12"/>
  <c r="AX24" i="12"/>
  <c r="AW24" i="12"/>
  <c r="AZ23" i="12"/>
  <c r="AY23" i="12"/>
  <c r="AX23" i="12"/>
  <c r="AW23" i="12"/>
  <c r="AZ22" i="12"/>
  <c r="AY22" i="12"/>
  <c r="AX22" i="12"/>
  <c r="AW22" i="12"/>
  <c r="AZ21" i="12"/>
  <c r="AY21" i="12"/>
  <c r="AX21" i="12"/>
  <c r="AW21" i="12"/>
  <c r="AX20" i="12"/>
  <c r="AZ20" i="12" s="1"/>
  <c r="AW20" i="12"/>
  <c r="AY20" i="12" s="1"/>
  <c r="AZ19" i="12"/>
  <c r="AY19" i="12"/>
  <c r="AX19" i="12"/>
  <c r="AW19" i="12"/>
  <c r="AZ18" i="12"/>
  <c r="AY18" i="12"/>
  <c r="AX18" i="12"/>
  <c r="AW18" i="12"/>
  <c r="AZ17" i="12"/>
  <c r="AY17" i="12"/>
  <c r="AX17" i="12"/>
  <c r="AW17" i="12"/>
  <c r="AZ16" i="12"/>
  <c r="AY16" i="12"/>
  <c r="AX16" i="12"/>
  <c r="AW16" i="12"/>
  <c r="AZ15" i="12"/>
  <c r="AY15" i="12"/>
  <c r="AX15" i="12"/>
  <c r="AW15" i="12"/>
  <c r="AZ14" i="12"/>
  <c r="AY14" i="12"/>
  <c r="AX14" i="12"/>
  <c r="AW14" i="12"/>
  <c r="AZ13" i="12"/>
  <c r="AY13" i="12"/>
  <c r="AX13" i="12"/>
  <c r="AW13" i="12"/>
  <c r="AX12" i="12"/>
  <c r="AZ12" i="12" s="1"/>
  <c r="AW12" i="12"/>
  <c r="AY12" i="12" s="1"/>
  <c r="AX11" i="12"/>
  <c r="AZ11" i="12" s="1"/>
  <c r="AW11" i="12"/>
  <c r="AY11" i="12" s="1"/>
  <c r="AZ10" i="12"/>
  <c r="AY10" i="12"/>
  <c r="AX10" i="12"/>
  <c r="AW10" i="12"/>
  <c r="AZ9" i="12"/>
  <c r="AY9" i="12"/>
  <c r="AX9" i="12"/>
  <c r="AW9" i="12"/>
  <c r="AZ8" i="12"/>
  <c r="AY8" i="12"/>
  <c r="AX8" i="12"/>
  <c r="AW8" i="12"/>
  <c r="AX7" i="12"/>
  <c r="AZ7" i="12" s="1"/>
  <c r="AW7" i="12"/>
  <c r="AY7" i="12" s="1"/>
  <c r="AX6" i="12"/>
  <c r="AZ6" i="12" s="1"/>
  <c r="AW6" i="12"/>
  <c r="AY6" i="12" s="1"/>
  <c r="AX5" i="12"/>
  <c r="AZ5" i="12" s="1"/>
  <c r="AW5" i="12"/>
  <c r="AY5" i="12" s="1"/>
  <c r="AX4" i="12"/>
  <c r="AZ4" i="12" s="1"/>
  <c r="AW4" i="12"/>
  <c r="AY4" i="12" s="1"/>
  <c r="AZ3" i="12"/>
  <c r="AY3" i="12"/>
  <c r="AX3" i="12"/>
  <c r="AW3" i="12"/>
  <c r="AZ2" i="12"/>
  <c r="AY2" i="12"/>
  <c r="AX2" i="12"/>
  <c r="AW2" i="12"/>
  <c r="AV3" i="12"/>
  <c r="AU3" i="12"/>
  <c r="AU4" i="12"/>
  <c r="AV4" i="12" s="1"/>
  <c r="AU5" i="12"/>
  <c r="AV5" i="12" s="1"/>
  <c r="AU6" i="12"/>
  <c r="AV6" i="12" s="1"/>
  <c r="AU7" i="12"/>
  <c r="AV7" i="12" s="1"/>
  <c r="AV8" i="12"/>
  <c r="AU8" i="12"/>
  <c r="AV9" i="12"/>
  <c r="AU9" i="12"/>
  <c r="AV10" i="12"/>
  <c r="AU10" i="12"/>
  <c r="AU11" i="12"/>
  <c r="AV11" i="12" s="1"/>
  <c r="AU12" i="12"/>
  <c r="AV12" i="12" s="1"/>
  <c r="AV13" i="12"/>
  <c r="AU13" i="12"/>
  <c r="AV14" i="12"/>
  <c r="AU14" i="12"/>
  <c r="AV15" i="12"/>
  <c r="AU15" i="12"/>
  <c r="AV16" i="12"/>
  <c r="AU16" i="12"/>
  <c r="AV17" i="12"/>
  <c r="AU17" i="12"/>
  <c r="AV18" i="12"/>
  <c r="AU18" i="12"/>
  <c r="AV19" i="12"/>
  <c r="AU19" i="12"/>
  <c r="AU20" i="12"/>
  <c r="AV20" i="12" s="1"/>
  <c r="AV21" i="12"/>
  <c r="AU21" i="12"/>
  <c r="AV22" i="12"/>
  <c r="AU22" i="12"/>
  <c r="AV23" i="12"/>
  <c r="AU23" i="12"/>
  <c r="AV24" i="12"/>
  <c r="AU24" i="12"/>
  <c r="AV25" i="12"/>
  <c r="AU25" i="12"/>
  <c r="AU26" i="12"/>
  <c r="AV26" i="12" s="1"/>
  <c r="AV27" i="12"/>
  <c r="AU27" i="12"/>
  <c r="AV28" i="12"/>
  <c r="AU28" i="12"/>
  <c r="AV29" i="12"/>
  <c r="AU29" i="12"/>
  <c r="AV30" i="12"/>
  <c r="AU30" i="12"/>
  <c r="AV31" i="12"/>
  <c r="AU31" i="12"/>
  <c r="AV32" i="12"/>
  <c r="AU32" i="12"/>
  <c r="AV33" i="12"/>
  <c r="AU33" i="12"/>
  <c r="AV34" i="12"/>
  <c r="AU34" i="12"/>
  <c r="AV35" i="12"/>
  <c r="AU35" i="12"/>
  <c r="AV36" i="12"/>
  <c r="AU36" i="12"/>
  <c r="AV37" i="12"/>
  <c r="AU37" i="12"/>
  <c r="AU38" i="12"/>
  <c r="AV38" i="12" s="1"/>
  <c r="AV39" i="12"/>
  <c r="AU39" i="12"/>
  <c r="AV40" i="12"/>
  <c r="AU40" i="12"/>
  <c r="AV41" i="12"/>
  <c r="AU41" i="12"/>
  <c r="AV42" i="12"/>
  <c r="AU42" i="12"/>
  <c r="AV43" i="12"/>
  <c r="AU43" i="12"/>
  <c r="AU44" i="12"/>
  <c r="AV44" i="12" s="1"/>
  <c r="AV45" i="12"/>
  <c r="AU45" i="12"/>
  <c r="AV46" i="12"/>
  <c r="AU46" i="12"/>
  <c r="AV47" i="12"/>
  <c r="AU47" i="12"/>
  <c r="AV48" i="12"/>
  <c r="AU48" i="12"/>
  <c r="AV49" i="12"/>
  <c r="AU49" i="12"/>
  <c r="AU50" i="12"/>
  <c r="AV50" i="12" s="1"/>
  <c r="AV51" i="12"/>
  <c r="AU51" i="12"/>
  <c r="AV52" i="12"/>
  <c r="AU52" i="12"/>
  <c r="AV53" i="12"/>
  <c r="AU53" i="12"/>
  <c r="AV54" i="12"/>
  <c r="AU54" i="12"/>
  <c r="AV55" i="12"/>
  <c r="AU55" i="12"/>
  <c r="AV56" i="12"/>
  <c r="AU56" i="12"/>
  <c r="AV57" i="12"/>
  <c r="AU57" i="12"/>
  <c r="AV58" i="12"/>
  <c r="AU58" i="12"/>
  <c r="AV59" i="12"/>
  <c r="AU59" i="12"/>
  <c r="AV60" i="12"/>
  <c r="AU60" i="12"/>
  <c r="AV61" i="12"/>
  <c r="AU61" i="12"/>
  <c r="AV62" i="12"/>
  <c r="AU62" i="12"/>
  <c r="AV63" i="12"/>
  <c r="AU63" i="12"/>
  <c r="AV64" i="12"/>
  <c r="AU64" i="12"/>
  <c r="AV65" i="12"/>
  <c r="AU65" i="12"/>
  <c r="AU66" i="12"/>
  <c r="AV66" i="12" s="1"/>
  <c r="AU67" i="12"/>
  <c r="AV67" i="12" s="1"/>
  <c r="AV68" i="12"/>
  <c r="AU68" i="12"/>
  <c r="AV69" i="12"/>
  <c r="AU69" i="12"/>
  <c r="AV70" i="12"/>
  <c r="AU70" i="12"/>
  <c r="AV71" i="12"/>
  <c r="AU71" i="12"/>
  <c r="AV72" i="12"/>
  <c r="AU72" i="12"/>
  <c r="AV73" i="12"/>
  <c r="AU73" i="12"/>
  <c r="AV74" i="12"/>
  <c r="AU74" i="12"/>
  <c r="AV75" i="12"/>
  <c r="AU75" i="12"/>
  <c r="AV76" i="12"/>
  <c r="AU76" i="12"/>
  <c r="AV77" i="12"/>
  <c r="AU77" i="12"/>
  <c r="AV78" i="12"/>
  <c r="AU78" i="12"/>
  <c r="AV79" i="12"/>
  <c r="AU79" i="12"/>
  <c r="AV80" i="12"/>
  <c r="AU80" i="12"/>
  <c r="AV81" i="12"/>
  <c r="AU81" i="12"/>
  <c r="AV82" i="12"/>
  <c r="AU82" i="12"/>
  <c r="AV83" i="12"/>
  <c r="AU83" i="12"/>
  <c r="AV84" i="12"/>
  <c r="AU84" i="12"/>
  <c r="AV85" i="12"/>
  <c r="AU85" i="12"/>
  <c r="AV86" i="12"/>
  <c r="AU86" i="12"/>
  <c r="AV87" i="12"/>
  <c r="AU87" i="12"/>
  <c r="AV88" i="12"/>
  <c r="AU88" i="12"/>
  <c r="AV89" i="12"/>
  <c r="AU89" i="12"/>
  <c r="AV90" i="12"/>
  <c r="AU90" i="12"/>
  <c r="AV91" i="12"/>
  <c r="AU91" i="12"/>
  <c r="AV92" i="12"/>
  <c r="AU92" i="12"/>
  <c r="AV93" i="12"/>
  <c r="AU93" i="12"/>
  <c r="AV94" i="12"/>
  <c r="AU94" i="12"/>
  <c r="AV95" i="12"/>
  <c r="AU95" i="12"/>
  <c r="AV96" i="12"/>
  <c r="AU96" i="12"/>
  <c r="AV97" i="12"/>
  <c r="AU97" i="12"/>
  <c r="AV98" i="12"/>
  <c r="AU98" i="12"/>
  <c r="AV99" i="12"/>
  <c r="AU99" i="12"/>
  <c r="AV100" i="12"/>
  <c r="AU100" i="12"/>
  <c r="AV101" i="12"/>
  <c r="AU101" i="12"/>
  <c r="AV102" i="12"/>
  <c r="AU102" i="12"/>
  <c r="AV103" i="12"/>
  <c r="AU103" i="12"/>
  <c r="AV104" i="12"/>
  <c r="AU104" i="12"/>
  <c r="AV105" i="12"/>
  <c r="AU105" i="12"/>
  <c r="AV106" i="12"/>
  <c r="AU106" i="12"/>
  <c r="AV107" i="12"/>
  <c r="AU107" i="12"/>
  <c r="AV108" i="12"/>
  <c r="AU108" i="12"/>
  <c r="AV109" i="12"/>
  <c r="AU109" i="12"/>
  <c r="AV110" i="12"/>
  <c r="AU110" i="12"/>
  <c r="AV111" i="12"/>
  <c r="AU111" i="12"/>
  <c r="AV112" i="12"/>
  <c r="AU112" i="12"/>
  <c r="AV113" i="12"/>
  <c r="AU113" i="12"/>
  <c r="AV114" i="12"/>
  <c r="AU114" i="12"/>
  <c r="AV115" i="12"/>
  <c r="AU115" i="12"/>
  <c r="AV116" i="12"/>
  <c r="AU116" i="12"/>
  <c r="AV117" i="12"/>
  <c r="AU117" i="12"/>
  <c r="AV118" i="12"/>
  <c r="AU118" i="12"/>
  <c r="AV119" i="12"/>
  <c r="AU119" i="12"/>
  <c r="AV120" i="12"/>
  <c r="AU120" i="12"/>
  <c r="AV121" i="12"/>
  <c r="AU121" i="12"/>
  <c r="AV122" i="12"/>
  <c r="AU122" i="12"/>
  <c r="AV123" i="12"/>
  <c r="AU123" i="12"/>
  <c r="AV124" i="12"/>
  <c r="AU124" i="12"/>
  <c r="AV125" i="12"/>
  <c r="AU125" i="12"/>
  <c r="AV126" i="12"/>
  <c r="AU126" i="12"/>
  <c r="AV127" i="12"/>
  <c r="AU127" i="12"/>
  <c r="AV128" i="12"/>
  <c r="AU128" i="12"/>
  <c r="AV129" i="12"/>
  <c r="AU129" i="12"/>
  <c r="AV130" i="12"/>
  <c r="AU130" i="12"/>
  <c r="AV131" i="12"/>
  <c r="AU131" i="12"/>
  <c r="AV132" i="12"/>
  <c r="AU132" i="12"/>
  <c r="AV133" i="12"/>
  <c r="AU133" i="12"/>
  <c r="AV134" i="12"/>
  <c r="AU134" i="12"/>
  <c r="AV135" i="12"/>
  <c r="AU135" i="12"/>
  <c r="AV136" i="12"/>
  <c r="AU136" i="12"/>
  <c r="AV137" i="12"/>
  <c r="AU137" i="12"/>
  <c r="AV138" i="12"/>
  <c r="AU138" i="12"/>
  <c r="AV139" i="12"/>
  <c r="AU139" i="12"/>
  <c r="AV140" i="12"/>
  <c r="AU140" i="12"/>
  <c r="AV141" i="12"/>
  <c r="AU141" i="12"/>
  <c r="AV142" i="12"/>
  <c r="AU142" i="12"/>
  <c r="AV143" i="12"/>
  <c r="AU143" i="12"/>
  <c r="AV144" i="12"/>
  <c r="AU144" i="12"/>
  <c r="AV145" i="12"/>
  <c r="AU145" i="12"/>
  <c r="AV146" i="12"/>
  <c r="AU146" i="12"/>
  <c r="AV147" i="12"/>
  <c r="AU147" i="12"/>
  <c r="AV148" i="12"/>
  <c r="AU148" i="12"/>
  <c r="AV149" i="12"/>
  <c r="AU149" i="12"/>
  <c r="AV150" i="12"/>
  <c r="AU150" i="12"/>
  <c r="AV151" i="12"/>
  <c r="AU151" i="12"/>
  <c r="AV152" i="12"/>
  <c r="AU152" i="12"/>
  <c r="AV153" i="12"/>
  <c r="AU153" i="12"/>
  <c r="AV154" i="12"/>
  <c r="AU154" i="12"/>
  <c r="AV155" i="12"/>
  <c r="AU155" i="12"/>
  <c r="AV156" i="12"/>
  <c r="AU156" i="12"/>
  <c r="AV157" i="12"/>
  <c r="AU157" i="12"/>
  <c r="AV158" i="12"/>
  <c r="AU158" i="12"/>
  <c r="AU159" i="12"/>
  <c r="AV159" i="12" s="1"/>
  <c r="AV160" i="12"/>
  <c r="AU160" i="12"/>
  <c r="AV161" i="12"/>
  <c r="AU161" i="12"/>
  <c r="AV162" i="12"/>
  <c r="AU162" i="12"/>
  <c r="AV163" i="12"/>
  <c r="AU163" i="12"/>
  <c r="AV164" i="12"/>
  <c r="AU164" i="12"/>
  <c r="AV165" i="12"/>
  <c r="AU165" i="12"/>
  <c r="AV166" i="12"/>
  <c r="AU166" i="12"/>
  <c r="AV167" i="12"/>
  <c r="AU167" i="12"/>
  <c r="AV168" i="12"/>
  <c r="AU168" i="12"/>
  <c r="AV169" i="12"/>
  <c r="AU169" i="12"/>
  <c r="AV170" i="12"/>
  <c r="AU170" i="12"/>
  <c r="AV171" i="12"/>
  <c r="AU171" i="12"/>
  <c r="AV172" i="12"/>
  <c r="AU172" i="12"/>
  <c r="AV173" i="12"/>
  <c r="AU173" i="12"/>
  <c r="AU174" i="12"/>
  <c r="AV174" i="12" s="1"/>
  <c r="AU175" i="12"/>
  <c r="AV175" i="12" s="1"/>
  <c r="AV176" i="12"/>
  <c r="AU176" i="12"/>
  <c r="AV177" i="12"/>
  <c r="AU177" i="12"/>
  <c r="AV178" i="12"/>
  <c r="AU178" i="12"/>
  <c r="AV179" i="12"/>
  <c r="AU179" i="12"/>
  <c r="AV180" i="12"/>
  <c r="AU180" i="12"/>
  <c r="AV181" i="12"/>
  <c r="AU181" i="12"/>
  <c r="AV182" i="12"/>
  <c r="AU182" i="12"/>
  <c r="AV183" i="12"/>
  <c r="AU183" i="12"/>
  <c r="AV184" i="12"/>
  <c r="AU184" i="12"/>
  <c r="AU185" i="12"/>
  <c r="AV185" i="12" s="1"/>
  <c r="AV186" i="12"/>
  <c r="AU186" i="12"/>
  <c r="AV187" i="12"/>
  <c r="AU187" i="12"/>
  <c r="AV188" i="12"/>
  <c r="AU188" i="12"/>
  <c r="AV189" i="12"/>
  <c r="AU189" i="12"/>
  <c r="AV190" i="12"/>
  <c r="AU190" i="12"/>
  <c r="AU191" i="12"/>
  <c r="AV191" i="12" s="1"/>
  <c r="AV192" i="12"/>
  <c r="AU192" i="12"/>
  <c r="AV193" i="12"/>
  <c r="AU193" i="12"/>
  <c r="AV194" i="12"/>
  <c r="AU194" i="12"/>
  <c r="AV195" i="12"/>
  <c r="AU195" i="12"/>
  <c r="AV196" i="12"/>
  <c r="AU196" i="12"/>
  <c r="AU197" i="12"/>
  <c r="AV197" i="12" s="1"/>
  <c r="AV198" i="12"/>
  <c r="AU198" i="12"/>
  <c r="AV199" i="12"/>
  <c r="AU199" i="12"/>
  <c r="AV200" i="12"/>
  <c r="AU200" i="12"/>
  <c r="AV201" i="12"/>
  <c r="AU201" i="12"/>
  <c r="AV202" i="12"/>
  <c r="AU202" i="12"/>
  <c r="AU203" i="12"/>
  <c r="AV203" i="12" s="1"/>
  <c r="AV204" i="12"/>
  <c r="AU204" i="12"/>
  <c r="AV205" i="12"/>
  <c r="AU205" i="12"/>
  <c r="AV206" i="12"/>
  <c r="AU206" i="12"/>
  <c r="AU207" i="12"/>
  <c r="AV207" i="12" s="1"/>
  <c r="AV208" i="12"/>
  <c r="AU208" i="12"/>
  <c r="AV209" i="12"/>
  <c r="AU209" i="12"/>
  <c r="AV210" i="12"/>
  <c r="AU210" i="12"/>
  <c r="AV211" i="12"/>
  <c r="AU211" i="12"/>
  <c r="AU212" i="12"/>
  <c r="AV212" i="12" s="1"/>
  <c r="AV213" i="12"/>
  <c r="AU213" i="12"/>
  <c r="AU214" i="12"/>
  <c r="AV214" i="12" s="1"/>
  <c r="AU215" i="12"/>
  <c r="AV215" i="12" s="1"/>
  <c r="AV216" i="12"/>
  <c r="AU216" i="12"/>
  <c r="AV217" i="12"/>
  <c r="AU217" i="12"/>
  <c r="AV218" i="12"/>
  <c r="AU218" i="12"/>
  <c r="AV219" i="12"/>
  <c r="AU219" i="12"/>
  <c r="AV220" i="12"/>
  <c r="AU220" i="12"/>
  <c r="AU221" i="12"/>
  <c r="AV221" i="12" s="1"/>
  <c r="AU222" i="12"/>
  <c r="AV222" i="12" s="1"/>
  <c r="AV223" i="12"/>
  <c r="AU223" i="12"/>
  <c r="AV224" i="12"/>
  <c r="AU224" i="12"/>
  <c r="AV225" i="12"/>
  <c r="AU225" i="12"/>
  <c r="AV226" i="12"/>
  <c r="AU226" i="12"/>
  <c r="AV227" i="12"/>
  <c r="AU227" i="12"/>
  <c r="AV228" i="12"/>
  <c r="AU228" i="12"/>
  <c r="AV229" i="12"/>
  <c r="AU229" i="12"/>
  <c r="AV230" i="12"/>
  <c r="AU230" i="12"/>
  <c r="AV231" i="12"/>
  <c r="AU231" i="12"/>
  <c r="AV232" i="12"/>
  <c r="AU232" i="12"/>
  <c r="AV233" i="12"/>
  <c r="AU233" i="12"/>
  <c r="AU234" i="12"/>
  <c r="AV234" i="12" s="1"/>
  <c r="AV235" i="12"/>
  <c r="AU235" i="12"/>
  <c r="AV236" i="12"/>
  <c r="AU236" i="12"/>
  <c r="AV237" i="12"/>
  <c r="AU237" i="12"/>
  <c r="AV238" i="12"/>
  <c r="AU238" i="12"/>
  <c r="AV239" i="12"/>
  <c r="AU239" i="12"/>
  <c r="AV240" i="12"/>
  <c r="AU240" i="12"/>
  <c r="AV241" i="12"/>
  <c r="AU241" i="12"/>
  <c r="AV242" i="12"/>
  <c r="AU242" i="12"/>
  <c r="AV243" i="12"/>
  <c r="AU243" i="12"/>
  <c r="AV244" i="12"/>
  <c r="AU244" i="12"/>
  <c r="AV245" i="12"/>
  <c r="AU245" i="12"/>
  <c r="AV246" i="12"/>
  <c r="AU246" i="12"/>
  <c r="AV247" i="12"/>
  <c r="AU247" i="12"/>
  <c r="AV248" i="12"/>
  <c r="AU248" i="12"/>
  <c r="AV249" i="12"/>
  <c r="AU249" i="12"/>
  <c r="AV250" i="12"/>
  <c r="AU250" i="12"/>
  <c r="AV251" i="12"/>
  <c r="AU251" i="12"/>
  <c r="AV252" i="12"/>
  <c r="AU252" i="12"/>
  <c r="AV253" i="12"/>
  <c r="AU253" i="12"/>
  <c r="AV254" i="12"/>
  <c r="AU254" i="12"/>
  <c r="AV255" i="12"/>
  <c r="AU255" i="12"/>
  <c r="AV256" i="12"/>
  <c r="AU256" i="12"/>
  <c r="AV257" i="12"/>
  <c r="AU257" i="12"/>
  <c r="AV258" i="12"/>
  <c r="AU258" i="12"/>
  <c r="AV259" i="12"/>
  <c r="AU259" i="12"/>
  <c r="AV260" i="12"/>
  <c r="AU260" i="12"/>
  <c r="AU261" i="12"/>
  <c r="AV261" i="12" s="1"/>
  <c r="AU262" i="12"/>
  <c r="AV262" i="12" s="1"/>
  <c r="AV263" i="12"/>
  <c r="AU263" i="12"/>
  <c r="AU264" i="12"/>
  <c r="AV264" i="12" s="1"/>
  <c r="AV265" i="12"/>
  <c r="AU265" i="12"/>
  <c r="AV266" i="12"/>
  <c r="AU266" i="12"/>
  <c r="AV267" i="12"/>
  <c r="AU267" i="12"/>
  <c r="AV268" i="12"/>
  <c r="AU268" i="12"/>
  <c r="AV269" i="12"/>
  <c r="AU269" i="12"/>
  <c r="AV270" i="12"/>
  <c r="AU270" i="12"/>
  <c r="AV271" i="12"/>
  <c r="AU271" i="12"/>
  <c r="AV272" i="12"/>
  <c r="AU272" i="12"/>
  <c r="AV273" i="12"/>
  <c r="AU273" i="12"/>
  <c r="AV274" i="12"/>
  <c r="AU274" i="12"/>
  <c r="AU275" i="12"/>
  <c r="AV275" i="12" s="1"/>
  <c r="AV276" i="12"/>
  <c r="AU276" i="12"/>
  <c r="AU277" i="12"/>
  <c r="AV277" i="12" s="1"/>
  <c r="AU278" i="12"/>
  <c r="AV278" i="12" s="1"/>
  <c r="AV279" i="12"/>
  <c r="AU279" i="12"/>
  <c r="AV280" i="12"/>
  <c r="AU280" i="12"/>
  <c r="AV281" i="12"/>
  <c r="AU281" i="12"/>
  <c r="AU282" i="12"/>
  <c r="AV282" i="12" s="1"/>
  <c r="AU283" i="12"/>
  <c r="AV283" i="12" s="1"/>
  <c r="AV284" i="12"/>
  <c r="AU284" i="12"/>
  <c r="AV285" i="12"/>
  <c r="AU285" i="12"/>
  <c r="AV286" i="12"/>
  <c r="AU286" i="12"/>
  <c r="AV287" i="12"/>
  <c r="AU287" i="12"/>
  <c r="AV288" i="12"/>
  <c r="AU288" i="12"/>
  <c r="AV289" i="12"/>
  <c r="AU289" i="12"/>
  <c r="AV290" i="12"/>
  <c r="AU290" i="12"/>
  <c r="AV291" i="12"/>
  <c r="AU291" i="12"/>
  <c r="AV292" i="12"/>
  <c r="AU292" i="12"/>
  <c r="AV293" i="12"/>
  <c r="AU293" i="12"/>
  <c r="AV294" i="12"/>
  <c r="AU294" i="12"/>
  <c r="AV295" i="12"/>
  <c r="AU295" i="12"/>
  <c r="AV296" i="12"/>
  <c r="AU296" i="12"/>
  <c r="AV297" i="12"/>
  <c r="AU297" i="12"/>
  <c r="AV298" i="12"/>
  <c r="AU298" i="12"/>
  <c r="AV299" i="12"/>
  <c r="AU299" i="12"/>
  <c r="AV300" i="12"/>
  <c r="AU300" i="12"/>
  <c r="AV301" i="12"/>
  <c r="AU301" i="12"/>
  <c r="AV302" i="12"/>
  <c r="AU302" i="12"/>
  <c r="AV303" i="12"/>
  <c r="AU303" i="12"/>
  <c r="AV304" i="12"/>
  <c r="AU304" i="12"/>
  <c r="AV305" i="12"/>
  <c r="AU305" i="12"/>
  <c r="AV306" i="12"/>
  <c r="AU306" i="12"/>
  <c r="AV307" i="12"/>
  <c r="AU307" i="12"/>
  <c r="AV308" i="12"/>
  <c r="AU308" i="12"/>
  <c r="AV309" i="12"/>
  <c r="AU309" i="12"/>
  <c r="AV310" i="12"/>
  <c r="AU310" i="12"/>
  <c r="AV311" i="12"/>
  <c r="AU311" i="12"/>
  <c r="AV312" i="12"/>
  <c r="AU312" i="12"/>
  <c r="AV313" i="12"/>
  <c r="AU313" i="12"/>
  <c r="AV314" i="12"/>
  <c r="AU314" i="12"/>
  <c r="AV315" i="12"/>
  <c r="AU315" i="12"/>
  <c r="AV316" i="12"/>
  <c r="AU316" i="12"/>
  <c r="AV317" i="12"/>
  <c r="AU317" i="12"/>
  <c r="AV318" i="12"/>
  <c r="AU318" i="12"/>
  <c r="AV319" i="12"/>
  <c r="AU319" i="12"/>
  <c r="AV320" i="12"/>
  <c r="AU320" i="12"/>
  <c r="AV321" i="12"/>
  <c r="AU321" i="12"/>
  <c r="AV322" i="12"/>
  <c r="AU322" i="12"/>
  <c r="AV323" i="12"/>
  <c r="AU323" i="12"/>
  <c r="AV324" i="12"/>
  <c r="AU324" i="12"/>
  <c r="AV325" i="12"/>
  <c r="AU325" i="12"/>
  <c r="AV326" i="12"/>
  <c r="AU326" i="12"/>
  <c r="AV327" i="12"/>
  <c r="AU327" i="12"/>
  <c r="AV328" i="12"/>
  <c r="AU328" i="12"/>
  <c r="AV329" i="12"/>
  <c r="AU329" i="12"/>
  <c r="AV330" i="12"/>
  <c r="AU330" i="12"/>
  <c r="AV331" i="12"/>
  <c r="AU331" i="12"/>
  <c r="AV332" i="12"/>
  <c r="AU332" i="12"/>
  <c r="AV333" i="12"/>
  <c r="AU333" i="12"/>
  <c r="AV334" i="12"/>
  <c r="AU334" i="12"/>
  <c r="AV335" i="12"/>
  <c r="AU335" i="12"/>
  <c r="AV336" i="12"/>
  <c r="AU336" i="12"/>
  <c r="AV337" i="12"/>
  <c r="AU337" i="12"/>
  <c r="AV338" i="12"/>
  <c r="AU338" i="12"/>
  <c r="AV339" i="12"/>
  <c r="AU339" i="12"/>
  <c r="AV340" i="12"/>
  <c r="AU340" i="12"/>
  <c r="AV341" i="12"/>
  <c r="AU341" i="12"/>
  <c r="AV342" i="12"/>
  <c r="AU342" i="12"/>
  <c r="AV343" i="12"/>
  <c r="AU343" i="12"/>
  <c r="AV344" i="12"/>
  <c r="AU344" i="12"/>
  <c r="AV345" i="12"/>
  <c r="AU345" i="12"/>
  <c r="AV346" i="12"/>
  <c r="AU346" i="12"/>
  <c r="AV347" i="12"/>
  <c r="AU347" i="12"/>
  <c r="AV348" i="12"/>
  <c r="AU348" i="12"/>
  <c r="AV349" i="12"/>
  <c r="AU349" i="12"/>
  <c r="AV350" i="12"/>
  <c r="AU350" i="12"/>
  <c r="AV351" i="12"/>
  <c r="AU351" i="12"/>
  <c r="AV352" i="12"/>
  <c r="AU352" i="12"/>
  <c r="AV353" i="12"/>
  <c r="AU353" i="12"/>
  <c r="AV354" i="12"/>
  <c r="AU354" i="12"/>
  <c r="AV355" i="12"/>
  <c r="AU355" i="12"/>
  <c r="AV356" i="12"/>
  <c r="AU356" i="12"/>
  <c r="AV357" i="12"/>
  <c r="AU357" i="12"/>
  <c r="AV358" i="12"/>
  <c r="AU358" i="12"/>
  <c r="AV359" i="12"/>
  <c r="AU359" i="12"/>
  <c r="AV360" i="12"/>
  <c r="AU360" i="12"/>
  <c r="AV361" i="12"/>
  <c r="AU361" i="12"/>
  <c r="AV362" i="12"/>
  <c r="AU362" i="12"/>
  <c r="AV363" i="12"/>
  <c r="AU363" i="12"/>
  <c r="AV364" i="12"/>
  <c r="AU364" i="12"/>
  <c r="AV365" i="12"/>
  <c r="AU365" i="12"/>
  <c r="AV366" i="12"/>
  <c r="AU366" i="12"/>
  <c r="AV367" i="12"/>
  <c r="AU367" i="12"/>
  <c r="AV368" i="12"/>
  <c r="AU368" i="12"/>
  <c r="AV369" i="12"/>
  <c r="AU369" i="12"/>
  <c r="AV370" i="12"/>
  <c r="AU370" i="12"/>
  <c r="AV371" i="12"/>
  <c r="AU371" i="12"/>
  <c r="AV372" i="12"/>
  <c r="AU372" i="12"/>
  <c r="AV373" i="12"/>
  <c r="AU373" i="12"/>
  <c r="AV374" i="12"/>
  <c r="AU374" i="12"/>
  <c r="AV375" i="12"/>
  <c r="AU375" i="12"/>
  <c r="AV376" i="12"/>
  <c r="AU376" i="12"/>
  <c r="AV377" i="12"/>
  <c r="AU377" i="12"/>
  <c r="AV378" i="12"/>
  <c r="AU378" i="12"/>
  <c r="AV379" i="12"/>
  <c r="AU379" i="12"/>
  <c r="AV380" i="12"/>
  <c r="AU380" i="12"/>
  <c r="AU381" i="12"/>
  <c r="AV381" i="12" s="1"/>
  <c r="AV382" i="12"/>
  <c r="AU382" i="12"/>
  <c r="AU383" i="12"/>
  <c r="AV383" i="12" s="1"/>
  <c r="AV384" i="12"/>
  <c r="AU384" i="12"/>
  <c r="AV385" i="12"/>
  <c r="AU385" i="12"/>
  <c r="AV386" i="12"/>
  <c r="AU386" i="12"/>
  <c r="AV387" i="12"/>
  <c r="AU387" i="12"/>
  <c r="AU388" i="12"/>
  <c r="AV388" i="12" s="1"/>
  <c r="AV389" i="12"/>
  <c r="AU389" i="12"/>
  <c r="AU390" i="12"/>
  <c r="AV390" i="12" s="1"/>
  <c r="AV391" i="12"/>
  <c r="AU391" i="12"/>
  <c r="AV392" i="12"/>
  <c r="AU392" i="12"/>
  <c r="AV393" i="12"/>
  <c r="AU393" i="12"/>
  <c r="AV394" i="12"/>
  <c r="AU394" i="12"/>
  <c r="AV395" i="12"/>
  <c r="AU395" i="12"/>
  <c r="AV396" i="12"/>
  <c r="AU396" i="12"/>
  <c r="AV397" i="12"/>
  <c r="AU397" i="12"/>
  <c r="AV398" i="12"/>
  <c r="AU398" i="12"/>
  <c r="AV399" i="12"/>
  <c r="AU399" i="12"/>
  <c r="AV400" i="12"/>
  <c r="AU400" i="12"/>
  <c r="AV401" i="12"/>
  <c r="AU401" i="12"/>
  <c r="AV402" i="12"/>
  <c r="AU402" i="12"/>
  <c r="AV403" i="12"/>
  <c r="AU403" i="12"/>
  <c r="AU404" i="12"/>
  <c r="AV404" i="12" s="1"/>
  <c r="AU405" i="12"/>
  <c r="AV405" i="12" s="1"/>
  <c r="AV406" i="12"/>
  <c r="AU406" i="12"/>
  <c r="AV407" i="12"/>
  <c r="AU407" i="12"/>
  <c r="AV408" i="12"/>
  <c r="AU408" i="12"/>
  <c r="AV409" i="12"/>
  <c r="AU409" i="12"/>
  <c r="AV410" i="12"/>
  <c r="AU410" i="12"/>
  <c r="AV411" i="12"/>
  <c r="AU411" i="12"/>
  <c r="AV412" i="12"/>
  <c r="AU412" i="12"/>
  <c r="AV413" i="12"/>
  <c r="AU413" i="12"/>
  <c r="AV414" i="12"/>
  <c r="AU414" i="12"/>
  <c r="AV415" i="12"/>
  <c r="AU415" i="12"/>
  <c r="AV416" i="12"/>
  <c r="AU416" i="12"/>
  <c r="AV417" i="12"/>
  <c r="AU417" i="12"/>
  <c r="AV418" i="12"/>
  <c r="AU418" i="12"/>
  <c r="AV419" i="12"/>
  <c r="AU419" i="12"/>
  <c r="AV420" i="12"/>
  <c r="AU420" i="12"/>
  <c r="AV421" i="12"/>
  <c r="AU421" i="12"/>
  <c r="AV422" i="12"/>
  <c r="AU422" i="12"/>
  <c r="AV423" i="12"/>
  <c r="AU423" i="12"/>
  <c r="AV424" i="12"/>
  <c r="AU424" i="12"/>
  <c r="AV425" i="12"/>
  <c r="AU425" i="12"/>
  <c r="AV426" i="12"/>
  <c r="AU426" i="12"/>
  <c r="AV427" i="12"/>
  <c r="AU427" i="12"/>
  <c r="AV428" i="12"/>
  <c r="AU428" i="12"/>
  <c r="AV429" i="12"/>
  <c r="AU429" i="12"/>
  <c r="AV430" i="12"/>
  <c r="AU430" i="12"/>
  <c r="AV431" i="12"/>
  <c r="AU431" i="12"/>
  <c r="AV432" i="12"/>
  <c r="AU432" i="12"/>
  <c r="AV433" i="12"/>
  <c r="AU433" i="12"/>
  <c r="AV434" i="12"/>
  <c r="AU434" i="12"/>
  <c r="AU435" i="12"/>
  <c r="AV435" i="12" s="1"/>
  <c r="AV436" i="12"/>
  <c r="AU436" i="12"/>
  <c r="AV437" i="12"/>
  <c r="AU437" i="12"/>
  <c r="AV438" i="12"/>
  <c r="AU438" i="12"/>
  <c r="AV439" i="12"/>
  <c r="AU439" i="12"/>
  <c r="AV440" i="12"/>
  <c r="AU440" i="12"/>
  <c r="AV441" i="12"/>
  <c r="AU441" i="12"/>
  <c r="AV442" i="12"/>
  <c r="AU442" i="12"/>
  <c r="AV443" i="12"/>
  <c r="AU443" i="12"/>
  <c r="AV444" i="12"/>
  <c r="AU444" i="12"/>
  <c r="AV445" i="12"/>
  <c r="AU445" i="12"/>
  <c r="AV446" i="12"/>
  <c r="AU446" i="12"/>
  <c r="AV447" i="12"/>
  <c r="AU447" i="12"/>
  <c r="AV448" i="12"/>
  <c r="AU448" i="12"/>
  <c r="AV449" i="12"/>
  <c r="AU449" i="12"/>
  <c r="AV450" i="12"/>
  <c r="AU450" i="12"/>
  <c r="AV451" i="12"/>
  <c r="AU451" i="12"/>
  <c r="AV452" i="12"/>
  <c r="AU452" i="12"/>
  <c r="AV453" i="12"/>
  <c r="AU453" i="12"/>
  <c r="AV454" i="12"/>
  <c r="AU454" i="12"/>
  <c r="AV455" i="12"/>
  <c r="AU455" i="12"/>
  <c r="AV456" i="12"/>
  <c r="AU456" i="12"/>
  <c r="AV457" i="12"/>
  <c r="AU457" i="12"/>
  <c r="AV458" i="12"/>
  <c r="AU458" i="12"/>
  <c r="AV459" i="12"/>
  <c r="AU459" i="12"/>
  <c r="AV460" i="12"/>
  <c r="AU460" i="12"/>
  <c r="AV461" i="12"/>
  <c r="AU461" i="12"/>
  <c r="AV462" i="12"/>
  <c r="AU462" i="12"/>
  <c r="AV463" i="12"/>
  <c r="AU463" i="12"/>
  <c r="AV464" i="12"/>
  <c r="AU464" i="12"/>
  <c r="AV465" i="12"/>
  <c r="AU465" i="12"/>
  <c r="AU466" i="12"/>
  <c r="AV466" i="12" s="1"/>
  <c r="AU467" i="12"/>
  <c r="AV467" i="12" s="1"/>
  <c r="AV468" i="12"/>
  <c r="AU468" i="12"/>
  <c r="AV469" i="12"/>
  <c r="AU469" i="12"/>
  <c r="AV470" i="12"/>
  <c r="AU470" i="12"/>
  <c r="AV471" i="12"/>
  <c r="AU471" i="12"/>
  <c r="AV472" i="12"/>
  <c r="AU472" i="12"/>
  <c r="AU473" i="12"/>
  <c r="AV473" i="12" s="1"/>
  <c r="AV474" i="12"/>
  <c r="AU474" i="12"/>
  <c r="AV475" i="12"/>
  <c r="AU475" i="12"/>
  <c r="AV476" i="12"/>
  <c r="AU476" i="12"/>
  <c r="AV477" i="12"/>
  <c r="AU477" i="12"/>
  <c r="AV478" i="12"/>
  <c r="AU478" i="12"/>
  <c r="AV479" i="12"/>
  <c r="AU479" i="12"/>
  <c r="AV480" i="12"/>
  <c r="AU480" i="12"/>
  <c r="AV481" i="12"/>
  <c r="AU481" i="12"/>
  <c r="AV482" i="12"/>
  <c r="AU482" i="12"/>
  <c r="AV483" i="12"/>
  <c r="AU483" i="12"/>
  <c r="AV484" i="12"/>
  <c r="AU484" i="12"/>
  <c r="AV485" i="12"/>
  <c r="AU485" i="12"/>
  <c r="AV486" i="12"/>
  <c r="AU486" i="12"/>
  <c r="AV487" i="12"/>
  <c r="AU487" i="12"/>
  <c r="AV488" i="12"/>
  <c r="AU488" i="12"/>
  <c r="AV489" i="12"/>
  <c r="AU489" i="12"/>
  <c r="AV490" i="12"/>
  <c r="AU490" i="12"/>
  <c r="AV491" i="12"/>
  <c r="AU491" i="12"/>
  <c r="AV492" i="12"/>
  <c r="AU492" i="12"/>
  <c r="AV493" i="12"/>
  <c r="AU493" i="12"/>
  <c r="AV494" i="12"/>
  <c r="AU494" i="12"/>
  <c r="AV495" i="12"/>
  <c r="AU495" i="12"/>
  <c r="AV496" i="12"/>
  <c r="AU496" i="12"/>
  <c r="AV497" i="12"/>
  <c r="AU497" i="12"/>
  <c r="AV498" i="12"/>
  <c r="AU498" i="12"/>
  <c r="AV499" i="12"/>
  <c r="AU499" i="12"/>
  <c r="AV500" i="12"/>
  <c r="AU500" i="12"/>
  <c r="AV501" i="12"/>
  <c r="AU501" i="12"/>
  <c r="AV502" i="12"/>
  <c r="AU502" i="12"/>
  <c r="AV503" i="12"/>
  <c r="AU503" i="12"/>
  <c r="AV504" i="12"/>
  <c r="AU504" i="12"/>
  <c r="AV505" i="12"/>
  <c r="AU505" i="12"/>
  <c r="AV506" i="12"/>
  <c r="AU506" i="12"/>
  <c r="AV507" i="12"/>
  <c r="AU507" i="12"/>
  <c r="AV508" i="12"/>
  <c r="AU508" i="12"/>
  <c r="AV509" i="12"/>
  <c r="AU509" i="12"/>
  <c r="AV510" i="12"/>
  <c r="AU510" i="12"/>
  <c r="AV511" i="12"/>
  <c r="AU511" i="12"/>
  <c r="AV512" i="12"/>
  <c r="AU512" i="12"/>
  <c r="AV513" i="12"/>
  <c r="AU513" i="12"/>
  <c r="AV514" i="12"/>
  <c r="AU514" i="12"/>
  <c r="AV515" i="12"/>
  <c r="AU515" i="12"/>
  <c r="AV516" i="12"/>
  <c r="AU516" i="12"/>
  <c r="AV517" i="12"/>
  <c r="AU517" i="12"/>
  <c r="AV518" i="12"/>
  <c r="AU518" i="12"/>
  <c r="AV519" i="12"/>
  <c r="AU519" i="12"/>
  <c r="AV520" i="12"/>
  <c r="AU520" i="12"/>
  <c r="AV521" i="12"/>
  <c r="AU521" i="12"/>
  <c r="AV522" i="12"/>
  <c r="AU522" i="12"/>
  <c r="AV523" i="12"/>
  <c r="AU523" i="12"/>
  <c r="AV524" i="12"/>
  <c r="AU524" i="12"/>
  <c r="AV525" i="12"/>
  <c r="AU525" i="12"/>
  <c r="AV526" i="12"/>
  <c r="AU526" i="12"/>
  <c r="AV527" i="12"/>
  <c r="AU527" i="12"/>
  <c r="AV528" i="12"/>
  <c r="AU528" i="12"/>
  <c r="AV529" i="12"/>
  <c r="AU529" i="12"/>
  <c r="AV530" i="12"/>
  <c r="AU530" i="12"/>
  <c r="AV531" i="12"/>
  <c r="AU531" i="12"/>
  <c r="AV532" i="12"/>
  <c r="AU532" i="12"/>
  <c r="AV533" i="12"/>
  <c r="AU533" i="12"/>
  <c r="AV534" i="12"/>
  <c r="AU534" i="12"/>
  <c r="AV535" i="12"/>
  <c r="AU535" i="12"/>
  <c r="AV536" i="12"/>
  <c r="AU536" i="12"/>
  <c r="AV537" i="12"/>
  <c r="AU537" i="12"/>
  <c r="AV538" i="12"/>
  <c r="AU538" i="12"/>
  <c r="AV539" i="12"/>
  <c r="AU539" i="12"/>
  <c r="AV540" i="12"/>
  <c r="AU540" i="12"/>
  <c r="AV541" i="12"/>
  <c r="AU541" i="12"/>
  <c r="AV542" i="12"/>
  <c r="AU542" i="12"/>
  <c r="AV543" i="12"/>
  <c r="AU543" i="12"/>
  <c r="AV544" i="12"/>
  <c r="AU544" i="12"/>
  <c r="AV545" i="12"/>
  <c r="AU545" i="12"/>
  <c r="AV546" i="12"/>
  <c r="AU546" i="12"/>
  <c r="AV547" i="12"/>
  <c r="AU547" i="12"/>
  <c r="AV548" i="12"/>
  <c r="AU548" i="12"/>
  <c r="AV549" i="12"/>
  <c r="AU549" i="12"/>
  <c r="AV550" i="12"/>
  <c r="AU550" i="12"/>
  <c r="AV551" i="12"/>
  <c r="AU551" i="12"/>
  <c r="AV552" i="12"/>
  <c r="AU552" i="12"/>
  <c r="AV553" i="12"/>
  <c r="AU553" i="12"/>
  <c r="AV554" i="12"/>
  <c r="AU554" i="12"/>
  <c r="AV555" i="12"/>
  <c r="AU555" i="12"/>
  <c r="AV556" i="12"/>
  <c r="AU556" i="12"/>
  <c r="AV557" i="12"/>
  <c r="AU557" i="12"/>
  <c r="AV558" i="12"/>
  <c r="AU558" i="12"/>
  <c r="AV559" i="12"/>
  <c r="AU559" i="12"/>
  <c r="AV560" i="12"/>
  <c r="AU560" i="12"/>
  <c r="AV561" i="12"/>
  <c r="AU561" i="12"/>
  <c r="AV562" i="12"/>
  <c r="AU562" i="12"/>
  <c r="AV563" i="12"/>
  <c r="AU563" i="12"/>
  <c r="AV564" i="12"/>
  <c r="AU564" i="12"/>
  <c r="AV565" i="12"/>
  <c r="AU565" i="12"/>
  <c r="AV566" i="12"/>
  <c r="AU566" i="12"/>
  <c r="AV567" i="12"/>
  <c r="AU567" i="12"/>
  <c r="AV568" i="12"/>
  <c r="AU568" i="12"/>
  <c r="AV569" i="12"/>
  <c r="AU569" i="12"/>
  <c r="AV570" i="12"/>
  <c r="AU570" i="12"/>
  <c r="AV571" i="12"/>
  <c r="AU571" i="12"/>
  <c r="AV572" i="12"/>
  <c r="AU572" i="12"/>
  <c r="AV573" i="12"/>
  <c r="AU573" i="12"/>
  <c r="AV574" i="12"/>
  <c r="AU574" i="12"/>
  <c r="AV575" i="12"/>
  <c r="AU575" i="12"/>
  <c r="AV576" i="12"/>
  <c r="AU576" i="12"/>
  <c r="AV577" i="12"/>
  <c r="AU577" i="12"/>
  <c r="AV578" i="12"/>
  <c r="AU578" i="12"/>
  <c r="AV579" i="12"/>
  <c r="AU579" i="12"/>
  <c r="AV580" i="12"/>
  <c r="AU580" i="12"/>
  <c r="AV581" i="12"/>
  <c r="AU581" i="12"/>
  <c r="AV582" i="12"/>
  <c r="AU582" i="12"/>
  <c r="AV583" i="12"/>
  <c r="AU583" i="12"/>
  <c r="AV584" i="12"/>
  <c r="AU584" i="12"/>
  <c r="AV585" i="12"/>
  <c r="AU585" i="12"/>
  <c r="AV586" i="12"/>
  <c r="AU586" i="12"/>
  <c r="AV587" i="12"/>
  <c r="AU587" i="12"/>
  <c r="AV588" i="12"/>
  <c r="AU588" i="12"/>
  <c r="AV589" i="12"/>
  <c r="AU589" i="12"/>
  <c r="AV590" i="12"/>
  <c r="AU590" i="12"/>
  <c r="AV591" i="12"/>
  <c r="AU591" i="12"/>
  <c r="AV592" i="12"/>
  <c r="AU592" i="12"/>
  <c r="AV593" i="12"/>
  <c r="AU593" i="12"/>
  <c r="AV594" i="12"/>
  <c r="AU594" i="12"/>
  <c r="AV595" i="12"/>
  <c r="AU595" i="12"/>
  <c r="AV596" i="12"/>
  <c r="AU596" i="12"/>
  <c r="AU597" i="12"/>
  <c r="AV597" i="12" s="1"/>
  <c r="AU598" i="12"/>
  <c r="AV598" i="12" s="1"/>
  <c r="AV599" i="12"/>
  <c r="AU599" i="12"/>
  <c r="AV600" i="12"/>
  <c r="AU600" i="12"/>
  <c r="AV601" i="12"/>
  <c r="AU601" i="12"/>
  <c r="AV602" i="12"/>
  <c r="AU602" i="12"/>
  <c r="AV603" i="12"/>
  <c r="AU603" i="12"/>
  <c r="AV604" i="12"/>
  <c r="AU604" i="12"/>
  <c r="AV605" i="12"/>
  <c r="AU605" i="12"/>
  <c r="AV606" i="12"/>
  <c r="AU606" i="12"/>
  <c r="AV607" i="12"/>
  <c r="AU607" i="12"/>
  <c r="AV608" i="12"/>
  <c r="AU608" i="12"/>
  <c r="AV609" i="12"/>
  <c r="AU609" i="12"/>
  <c r="AV610" i="12"/>
  <c r="AU610" i="12"/>
  <c r="AV611" i="12"/>
  <c r="AU611" i="12"/>
  <c r="AV612" i="12"/>
  <c r="AU612" i="12"/>
  <c r="AV613" i="12"/>
  <c r="AU613" i="12"/>
  <c r="AV614" i="12"/>
  <c r="AU614" i="12"/>
  <c r="AV615" i="12"/>
  <c r="AU615" i="12"/>
  <c r="AV616" i="12"/>
  <c r="AU616" i="12"/>
  <c r="AV617" i="12"/>
  <c r="AU617" i="12"/>
  <c r="AV618" i="12"/>
  <c r="AU618" i="12"/>
  <c r="AV619" i="12"/>
  <c r="AU619" i="12"/>
  <c r="AV620" i="12"/>
  <c r="AU620" i="12"/>
  <c r="AV621" i="12"/>
  <c r="AU621" i="12"/>
  <c r="AV622" i="12"/>
  <c r="AU622" i="12"/>
  <c r="AV623" i="12"/>
  <c r="AU623" i="12"/>
  <c r="AV624" i="12"/>
  <c r="AU624" i="12"/>
  <c r="AV625" i="12"/>
  <c r="AU625" i="12"/>
  <c r="AV626" i="12"/>
  <c r="AU626" i="12"/>
  <c r="AV627" i="12"/>
  <c r="AU627" i="12"/>
  <c r="AU628" i="12"/>
  <c r="AV628" i="12" s="1"/>
  <c r="AV629" i="12"/>
  <c r="AU629" i="12"/>
  <c r="AV630" i="12"/>
  <c r="AU630" i="12"/>
  <c r="AV631" i="12"/>
  <c r="AU631" i="12"/>
  <c r="AV632" i="12"/>
  <c r="AU632" i="12"/>
  <c r="AV633" i="12"/>
  <c r="AU633" i="12"/>
  <c r="AV634" i="12"/>
  <c r="AU634" i="12"/>
  <c r="AV635" i="12"/>
  <c r="AU635" i="12"/>
  <c r="AV636" i="12"/>
  <c r="AU636" i="12"/>
  <c r="AU637" i="12"/>
  <c r="AV637" i="12" s="1"/>
  <c r="AU638" i="12"/>
  <c r="AV638" i="12" s="1"/>
  <c r="AV639" i="12"/>
  <c r="AU639" i="12"/>
  <c r="AV640" i="12"/>
  <c r="AU640" i="12"/>
  <c r="AV641" i="12"/>
  <c r="AU641" i="12"/>
  <c r="AV642" i="12"/>
  <c r="AU642" i="12"/>
  <c r="AU643" i="12"/>
  <c r="AV643" i="12" s="1"/>
  <c r="AU644" i="12"/>
  <c r="AV644" i="12" s="1"/>
  <c r="AV645" i="12"/>
  <c r="AU645" i="12"/>
  <c r="AV646" i="12"/>
  <c r="AU646" i="12"/>
  <c r="AV647" i="12"/>
  <c r="AU647" i="12"/>
  <c r="AV648" i="12"/>
  <c r="AU648" i="12"/>
  <c r="AV649" i="12"/>
  <c r="AU649" i="12"/>
  <c r="AV650" i="12"/>
  <c r="AU650" i="12"/>
  <c r="AV651" i="12"/>
  <c r="AU651" i="12"/>
  <c r="AV652" i="12"/>
  <c r="AU652" i="12"/>
  <c r="AV653" i="12"/>
  <c r="AU653" i="12"/>
  <c r="AV654" i="12"/>
  <c r="AU654" i="12"/>
  <c r="AV655" i="12"/>
  <c r="AU655" i="12"/>
  <c r="AV656" i="12"/>
  <c r="AU656" i="12"/>
  <c r="AV657" i="12"/>
  <c r="AU657" i="12"/>
  <c r="AV658" i="12"/>
  <c r="AU658" i="12"/>
  <c r="AV659" i="12"/>
  <c r="AU659" i="12"/>
  <c r="AV660" i="12"/>
  <c r="AU660" i="12"/>
  <c r="AV661" i="12"/>
  <c r="AU661" i="12"/>
  <c r="AV662" i="12"/>
  <c r="AU662" i="12"/>
  <c r="AV663" i="12"/>
  <c r="AU663" i="12"/>
  <c r="AV664" i="12"/>
  <c r="AU664" i="12"/>
  <c r="AV665" i="12"/>
  <c r="AU665" i="12"/>
  <c r="AV666" i="12"/>
  <c r="AU666" i="12"/>
  <c r="AV667" i="12"/>
  <c r="AU667" i="12"/>
  <c r="AV668" i="12"/>
  <c r="AU668" i="12"/>
  <c r="AV669" i="12"/>
  <c r="AU669" i="12"/>
  <c r="AV670" i="12"/>
  <c r="AU670" i="12"/>
  <c r="AV671" i="12"/>
  <c r="AU671" i="12"/>
  <c r="AV672" i="12"/>
  <c r="AU672" i="12"/>
  <c r="AV673" i="12"/>
  <c r="AU673" i="12"/>
  <c r="AV674" i="12"/>
  <c r="AU674" i="12"/>
  <c r="AV675" i="12"/>
  <c r="AU675" i="12"/>
  <c r="AV676" i="12"/>
  <c r="AU676" i="12"/>
  <c r="AV677" i="12"/>
  <c r="AU677" i="12"/>
  <c r="AV678" i="12"/>
  <c r="AU678" i="12"/>
  <c r="AV679" i="12"/>
  <c r="AU679" i="12"/>
  <c r="AV680" i="12"/>
  <c r="AU680" i="12"/>
  <c r="AV681" i="12"/>
  <c r="AU681" i="12"/>
  <c r="AV682" i="12"/>
  <c r="AU682" i="12"/>
  <c r="AU683" i="12"/>
  <c r="AV683" i="12" s="1"/>
  <c r="AU684" i="12"/>
  <c r="AV684" i="12" s="1"/>
  <c r="AV685" i="12"/>
  <c r="AU685" i="12"/>
  <c r="AV686" i="12"/>
  <c r="AU686" i="12"/>
  <c r="AV687" i="12"/>
  <c r="AU687" i="12"/>
  <c r="AV688" i="12"/>
  <c r="AU688" i="12"/>
  <c r="AV689" i="12"/>
  <c r="AU689" i="12"/>
  <c r="AV690" i="12"/>
  <c r="AU690" i="12"/>
  <c r="AV691" i="12"/>
  <c r="AU691" i="12"/>
  <c r="AV692" i="12"/>
  <c r="AU692" i="12"/>
  <c r="AV693" i="12"/>
  <c r="AU693" i="12"/>
  <c r="AV694" i="12"/>
  <c r="AU694" i="12"/>
  <c r="AV695" i="12"/>
  <c r="AU695" i="12"/>
  <c r="AU696" i="12"/>
  <c r="AV696" i="12" s="1"/>
  <c r="AV697" i="12"/>
  <c r="AU697" i="12"/>
  <c r="AU698" i="12"/>
  <c r="AV698" i="12" s="1"/>
  <c r="AU699" i="12"/>
  <c r="AV699" i="12" s="1"/>
  <c r="AV700" i="12"/>
  <c r="AU700" i="12"/>
  <c r="AV701" i="12"/>
  <c r="AU701" i="12"/>
  <c r="AV702" i="12"/>
  <c r="AU702" i="12"/>
  <c r="AU703" i="12"/>
  <c r="AV703" i="12" s="1"/>
  <c r="AU704" i="12"/>
  <c r="AV704" i="12" s="1"/>
  <c r="AV705" i="12"/>
  <c r="AU705" i="12"/>
  <c r="AV706" i="12"/>
  <c r="AU706" i="12"/>
  <c r="AV707" i="12"/>
  <c r="AU707" i="12"/>
  <c r="AV708" i="12"/>
  <c r="AU708" i="12"/>
  <c r="AV709" i="12"/>
  <c r="AU709" i="12"/>
  <c r="AU710" i="12"/>
  <c r="AV710" i="12" s="1"/>
  <c r="AV711" i="12"/>
  <c r="AU711" i="12"/>
  <c r="AV712" i="12"/>
  <c r="AU712" i="12"/>
  <c r="AV713" i="12"/>
  <c r="AU713" i="12"/>
  <c r="AV714" i="12"/>
  <c r="AU714" i="12"/>
  <c r="AV715" i="12"/>
  <c r="AU715" i="12"/>
  <c r="AV716" i="12"/>
  <c r="AU716" i="12"/>
  <c r="AV717" i="12"/>
  <c r="AU717" i="12"/>
  <c r="AV718" i="12"/>
  <c r="AU718" i="12"/>
  <c r="AV719" i="12"/>
  <c r="AU719" i="12"/>
  <c r="AV720" i="12"/>
  <c r="AU720" i="12"/>
  <c r="AV721" i="12"/>
  <c r="AU721" i="12"/>
  <c r="AV722" i="12"/>
  <c r="AU722" i="12"/>
  <c r="AV723" i="12"/>
  <c r="AU723" i="12"/>
  <c r="AV724" i="12"/>
  <c r="AU724" i="12"/>
  <c r="AV725" i="12"/>
  <c r="AU725" i="12"/>
  <c r="AV726" i="12"/>
  <c r="AU726" i="12"/>
  <c r="AV727" i="12"/>
  <c r="AU727" i="12"/>
  <c r="AV728" i="12"/>
  <c r="AU728" i="12"/>
  <c r="AV729" i="12"/>
  <c r="AU729" i="12"/>
  <c r="AV730" i="12"/>
  <c r="AU730" i="12"/>
  <c r="AV731" i="12"/>
  <c r="AU731" i="12"/>
  <c r="AV732" i="12"/>
  <c r="AU732" i="12"/>
  <c r="AV733" i="12"/>
  <c r="AU733" i="12"/>
  <c r="AV734" i="12"/>
  <c r="AU734" i="12"/>
  <c r="AV735" i="12"/>
  <c r="AU735" i="12"/>
  <c r="AV736" i="12"/>
  <c r="AU736" i="12"/>
  <c r="AV737" i="12"/>
  <c r="AU737" i="12"/>
  <c r="AV738" i="12"/>
  <c r="AU738" i="12"/>
  <c r="AU739" i="12"/>
  <c r="AV739" i="12" s="1"/>
  <c r="AV740" i="12"/>
  <c r="AU740" i="12"/>
  <c r="AV741" i="12"/>
  <c r="AU741" i="12"/>
  <c r="AV742" i="12"/>
  <c r="AU742" i="12"/>
  <c r="AV743" i="12"/>
  <c r="AU743" i="12"/>
  <c r="AV744" i="12"/>
  <c r="AU744" i="12"/>
  <c r="AV745" i="12"/>
  <c r="AU745" i="12"/>
  <c r="AV746" i="12"/>
  <c r="AU746" i="12"/>
  <c r="AV747" i="12"/>
  <c r="AU747" i="12"/>
  <c r="AV748" i="12"/>
  <c r="AU748" i="12"/>
  <c r="AV749" i="12"/>
  <c r="AU749" i="12"/>
  <c r="AU750" i="12"/>
  <c r="AV750" i="12" s="1"/>
  <c r="AV751" i="12"/>
  <c r="AU751" i="12"/>
  <c r="AV752" i="12"/>
  <c r="AU752" i="12"/>
  <c r="AV753" i="12"/>
  <c r="AU753" i="12"/>
  <c r="AV754" i="12"/>
  <c r="AU754" i="12"/>
  <c r="AV755" i="12"/>
  <c r="AU755" i="12"/>
  <c r="AV756" i="12"/>
  <c r="AU756" i="12"/>
  <c r="AV757" i="12"/>
  <c r="AU757" i="12"/>
  <c r="AV758" i="12"/>
  <c r="AU758" i="12"/>
  <c r="AV759" i="12"/>
  <c r="AU759" i="12"/>
  <c r="AV760" i="12"/>
  <c r="AU760" i="12"/>
  <c r="AV761" i="12"/>
  <c r="AU761" i="12"/>
  <c r="AV762" i="12"/>
  <c r="AU762" i="12"/>
  <c r="AV763" i="12"/>
  <c r="AU763" i="12"/>
  <c r="AV764" i="12"/>
  <c r="AU764" i="12"/>
  <c r="AV765" i="12"/>
  <c r="AU765" i="12"/>
  <c r="AV766" i="12"/>
  <c r="AU766" i="12"/>
  <c r="AV767" i="12"/>
  <c r="AU767" i="12"/>
  <c r="AV768" i="12"/>
  <c r="AU768" i="12"/>
  <c r="AV769" i="12"/>
  <c r="AU769" i="12"/>
  <c r="AV770" i="12"/>
  <c r="AU770" i="12"/>
  <c r="AV771" i="12"/>
  <c r="AU771" i="12"/>
  <c r="AV772" i="12"/>
  <c r="AU772" i="12"/>
  <c r="AV773" i="12"/>
  <c r="AU773" i="12"/>
  <c r="AV774" i="12"/>
  <c r="AU774" i="12"/>
  <c r="AV775" i="12"/>
  <c r="AU775" i="12"/>
  <c r="AV776" i="12"/>
  <c r="AU776" i="12"/>
  <c r="AV777" i="12"/>
  <c r="AU777" i="12"/>
  <c r="AV778" i="12"/>
  <c r="AU778" i="12"/>
  <c r="AV779" i="12"/>
  <c r="AU779" i="12"/>
  <c r="AV780" i="12"/>
  <c r="AU780" i="12"/>
  <c r="AV781" i="12"/>
  <c r="AU781" i="12"/>
  <c r="AV782" i="12"/>
  <c r="AU782" i="12"/>
  <c r="AV783" i="12"/>
  <c r="AU783" i="12"/>
  <c r="AV784" i="12"/>
  <c r="AU784" i="12"/>
  <c r="AV785" i="12"/>
  <c r="AU785" i="12"/>
  <c r="AV786" i="12"/>
  <c r="AU786" i="12"/>
  <c r="AV787" i="12"/>
  <c r="AU787" i="12"/>
  <c r="AV788" i="12"/>
  <c r="AU788" i="12"/>
  <c r="AV789" i="12"/>
  <c r="AU789" i="12"/>
  <c r="AV790" i="12"/>
  <c r="AU790" i="12"/>
  <c r="AV791" i="12"/>
  <c r="AU791" i="12"/>
  <c r="AV792" i="12"/>
  <c r="AU792" i="12"/>
  <c r="AV793" i="12"/>
  <c r="AU793" i="12"/>
  <c r="AV794" i="12"/>
  <c r="AU794" i="12"/>
  <c r="AV795" i="12"/>
  <c r="AU795" i="12"/>
  <c r="AV796" i="12"/>
  <c r="AU796" i="12"/>
  <c r="AV797" i="12"/>
  <c r="AU797" i="12"/>
  <c r="AV798" i="12"/>
  <c r="AU798" i="12"/>
  <c r="AV799" i="12"/>
  <c r="AU799" i="12"/>
  <c r="AV800" i="12"/>
  <c r="AU800" i="12"/>
  <c r="AV801" i="12"/>
  <c r="AU801" i="12"/>
  <c r="AV802" i="12"/>
  <c r="AU802" i="12"/>
  <c r="AV803" i="12"/>
  <c r="AU803" i="12"/>
  <c r="AV804" i="12"/>
  <c r="AU804" i="12"/>
  <c r="AV805" i="12"/>
  <c r="AU805" i="12"/>
  <c r="AV806" i="12"/>
  <c r="AU806" i="12"/>
  <c r="AV807" i="12"/>
  <c r="AU807" i="12"/>
  <c r="AU808" i="12"/>
  <c r="AV808" i="12" s="1"/>
  <c r="AV809" i="12"/>
  <c r="AU809" i="12"/>
  <c r="AV810" i="12"/>
  <c r="AU810" i="12"/>
  <c r="AV811" i="12"/>
  <c r="AU811" i="12"/>
  <c r="AV812" i="12"/>
  <c r="AU812" i="12"/>
  <c r="AV813" i="12"/>
  <c r="AU813" i="12"/>
  <c r="AV814" i="12"/>
  <c r="AU814" i="12"/>
  <c r="AV815" i="12"/>
  <c r="AU815" i="12"/>
  <c r="AV816" i="12"/>
  <c r="AU816" i="12"/>
  <c r="AV817" i="12"/>
  <c r="AU817" i="12"/>
  <c r="AV818" i="12"/>
  <c r="AU818" i="12"/>
  <c r="AV819" i="12"/>
  <c r="AU819" i="12"/>
  <c r="AU2" i="12"/>
  <c r="AU3" i="14" l="1"/>
  <c r="AV3" i="14"/>
  <c r="AU4" i="14"/>
  <c r="AV4" i="14"/>
  <c r="AU5" i="14"/>
  <c r="AV5" i="14"/>
  <c r="AU6" i="14"/>
  <c r="AV6" i="14"/>
  <c r="AV7" i="14"/>
  <c r="AU7" i="14" s="1"/>
  <c r="AV8" i="14"/>
  <c r="AU8" i="14" s="1"/>
  <c r="AV9" i="14"/>
  <c r="AU9" i="14" s="1"/>
  <c r="AV10" i="14"/>
  <c r="AU10" i="14" s="1"/>
  <c r="AV11" i="14"/>
  <c r="AU11" i="14" s="1"/>
  <c r="AV12" i="14"/>
  <c r="AU12" i="14" s="1"/>
  <c r="AV13" i="14"/>
  <c r="AU13" i="14" s="1"/>
  <c r="AV14" i="14"/>
  <c r="AU14" i="14" s="1"/>
  <c r="AV15" i="14"/>
  <c r="AU15" i="14" s="1"/>
  <c r="AU16" i="14"/>
  <c r="AV16" i="14"/>
  <c r="AU17" i="14"/>
  <c r="AV17" i="14"/>
  <c r="AU18" i="14"/>
  <c r="AV18" i="14"/>
  <c r="AU19" i="14"/>
  <c r="AV19" i="14"/>
  <c r="AU20" i="14"/>
  <c r="AV20" i="14"/>
  <c r="AU21" i="14"/>
  <c r="AV21" i="14"/>
  <c r="AU22" i="14"/>
  <c r="AV22" i="14"/>
  <c r="AU23" i="14"/>
  <c r="AV23" i="14"/>
  <c r="AU24" i="14"/>
  <c r="AV24" i="14"/>
  <c r="AU25" i="14"/>
  <c r="AV25" i="14"/>
  <c r="AU26" i="14"/>
  <c r="AV26" i="14"/>
  <c r="AV27" i="14"/>
  <c r="AU27" i="14" s="1"/>
  <c r="AU28" i="14"/>
  <c r="AV28" i="14"/>
  <c r="AU29" i="14"/>
  <c r="AV29" i="14"/>
  <c r="AU30" i="14"/>
  <c r="AV30" i="14"/>
  <c r="AU31" i="14"/>
  <c r="AV31" i="14"/>
  <c r="AU32" i="14"/>
  <c r="AV32" i="14"/>
  <c r="AU33" i="14"/>
  <c r="AV33" i="14"/>
  <c r="AU34" i="14"/>
  <c r="AV34" i="14"/>
  <c r="AU35" i="14"/>
  <c r="AV35" i="14"/>
  <c r="AU36" i="14"/>
  <c r="AV36" i="14"/>
  <c r="AU37" i="14"/>
  <c r="AV37" i="14"/>
  <c r="AU38" i="14"/>
  <c r="AV38" i="14"/>
  <c r="AU39" i="14"/>
  <c r="AV39" i="14"/>
  <c r="AU40" i="14"/>
  <c r="AV40" i="14"/>
  <c r="AU41" i="14"/>
  <c r="AV41" i="14"/>
  <c r="AU42" i="14"/>
  <c r="AV42" i="14"/>
  <c r="AU43" i="14"/>
  <c r="AV43" i="14"/>
  <c r="AU44" i="14"/>
  <c r="AV44" i="14"/>
  <c r="AU45" i="14"/>
  <c r="AV45" i="14"/>
  <c r="AU46" i="14"/>
  <c r="AV46" i="14"/>
  <c r="AU47" i="14"/>
  <c r="AV47" i="14"/>
  <c r="AU48" i="14"/>
  <c r="AV48" i="14"/>
  <c r="AU49" i="14"/>
  <c r="AV49" i="14"/>
  <c r="AU50" i="14"/>
  <c r="AV50" i="14"/>
  <c r="AV51" i="14"/>
  <c r="AU51" i="14" s="1"/>
  <c r="AV52" i="14"/>
  <c r="AU52" i="14" s="1"/>
  <c r="AV53" i="14"/>
  <c r="AU53" i="14" s="1"/>
  <c r="AV54" i="14"/>
  <c r="AU54" i="14" s="1"/>
  <c r="AU55" i="14"/>
  <c r="AV55" i="14"/>
  <c r="AU56" i="14"/>
  <c r="AV56" i="14"/>
  <c r="AV57" i="14"/>
  <c r="AU57" i="14" s="1"/>
  <c r="AU58" i="14"/>
  <c r="AV58" i="14"/>
  <c r="AU59" i="14"/>
  <c r="AV59" i="14"/>
  <c r="AU60" i="14"/>
  <c r="AV60" i="14"/>
  <c r="AU61" i="14"/>
  <c r="AV61" i="14"/>
  <c r="AU62" i="14"/>
  <c r="AV62" i="14"/>
  <c r="AU63" i="14"/>
  <c r="AV63" i="14"/>
  <c r="AU64" i="14"/>
  <c r="AV64" i="14"/>
  <c r="AV65" i="14"/>
  <c r="AU65" i="14" s="1"/>
  <c r="AU66" i="14"/>
  <c r="AV66" i="14"/>
  <c r="AV67" i="14"/>
  <c r="AU67" i="14" s="1"/>
  <c r="AV68" i="14"/>
  <c r="AU68" i="14" s="1"/>
  <c r="AV69" i="14"/>
  <c r="AU69" i="14" s="1"/>
  <c r="AU70" i="14"/>
  <c r="AV70" i="14"/>
  <c r="AU71" i="14"/>
  <c r="AV71" i="14"/>
  <c r="AU72" i="14"/>
  <c r="AV72" i="14"/>
  <c r="AU73" i="14"/>
  <c r="AV73" i="14"/>
  <c r="AU74" i="14"/>
  <c r="AV74" i="14"/>
  <c r="AU75" i="14"/>
  <c r="AV75" i="14"/>
  <c r="AU76" i="14"/>
  <c r="AV76" i="14"/>
  <c r="AU77" i="14"/>
  <c r="AV77" i="14"/>
  <c r="AU78" i="14"/>
  <c r="AV78" i="14"/>
  <c r="AU79" i="14"/>
  <c r="AV79" i="14"/>
  <c r="AU80" i="14"/>
  <c r="AV80" i="14"/>
  <c r="AU81" i="14"/>
  <c r="AV81" i="14"/>
  <c r="AU82" i="14"/>
  <c r="AV82" i="14"/>
  <c r="AU83" i="14"/>
  <c r="AV83" i="14"/>
  <c r="AU84" i="14"/>
  <c r="AV84" i="14"/>
  <c r="AU85" i="14"/>
  <c r="AV85" i="14"/>
  <c r="AU86" i="14"/>
  <c r="AV86" i="14"/>
  <c r="AU87" i="14"/>
  <c r="AV87" i="14"/>
  <c r="AU88" i="14"/>
  <c r="AV88" i="14"/>
  <c r="AU89" i="14"/>
  <c r="AV89" i="14"/>
  <c r="AU90" i="14"/>
  <c r="AV90" i="14"/>
  <c r="AU91" i="14"/>
  <c r="AV91" i="14"/>
  <c r="AU92" i="14"/>
  <c r="AV92" i="14"/>
  <c r="AU93" i="14"/>
  <c r="AV93" i="14"/>
  <c r="AU94" i="14"/>
  <c r="AV94" i="14"/>
  <c r="AU95" i="14"/>
  <c r="AV95" i="14"/>
  <c r="AU96" i="14"/>
  <c r="AV96" i="14"/>
  <c r="AU97" i="14"/>
  <c r="AV97" i="14"/>
  <c r="AU98" i="14"/>
  <c r="AV98" i="14"/>
  <c r="AU99" i="14"/>
  <c r="AV99" i="14"/>
  <c r="AU100" i="14"/>
  <c r="AV100" i="14"/>
  <c r="AU101" i="14"/>
  <c r="AV101" i="14"/>
  <c r="AU102" i="14"/>
  <c r="AV102" i="14"/>
  <c r="AU103" i="14"/>
  <c r="AV103" i="14"/>
  <c r="AU104" i="14"/>
  <c r="AV104" i="14"/>
  <c r="AU105" i="14"/>
  <c r="AV105" i="14"/>
  <c r="AU106" i="14"/>
  <c r="AV106" i="14"/>
  <c r="AU107" i="14"/>
  <c r="AV107" i="14"/>
  <c r="AU108" i="14"/>
  <c r="AV108" i="14"/>
  <c r="AU109" i="14"/>
  <c r="AV109" i="14"/>
  <c r="AU110" i="14"/>
  <c r="AV110" i="14"/>
  <c r="AU111" i="14"/>
  <c r="AV111" i="14"/>
  <c r="AU112" i="14"/>
  <c r="AV112" i="14"/>
  <c r="AU113" i="14"/>
  <c r="AV113" i="14"/>
  <c r="AU114" i="14"/>
  <c r="AV114" i="14"/>
  <c r="AU115" i="14"/>
  <c r="AV115" i="14"/>
  <c r="AU116" i="14"/>
  <c r="AV116" i="14"/>
  <c r="AU117" i="14"/>
  <c r="AV117" i="14"/>
  <c r="AU118" i="14"/>
  <c r="AV118" i="14"/>
  <c r="AU119" i="14"/>
  <c r="AV119" i="14"/>
  <c r="AU120" i="14"/>
  <c r="AV120" i="14"/>
  <c r="AU121" i="14"/>
  <c r="AV121" i="14"/>
  <c r="AU122" i="14"/>
  <c r="AV122" i="14"/>
  <c r="AU123" i="14"/>
  <c r="AV123" i="14"/>
  <c r="AU124" i="14"/>
  <c r="AV124" i="14"/>
  <c r="AU125" i="14"/>
  <c r="AV125" i="14"/>
  <c r="AU126" i="14"/>
  <c r="AV126" i="14"/>
  <c r="AU127" i="14"/>
  <c r="AV127" i="14"/>
  <c r="AU128" i="14"/>
  <c r="AV128" i="14"/>
  <c r="AU129" i="14"/>
  <c r="AV129" i="14"/>
  <c r="AU130" i="14"/>
  <c r="AV130" i="14"/>
  <c r="AU131" i="14"/>
  <c r="AV131" i="14"/>
  <c r="AU132" i="14"/>
  <c r="AV132" i="14"/>
  <c r="AU133" i="14"/>
  <c r="AV133" i="14"/>
  <c r="AU134" i="14"/>
  <c r="AV134" i="14"/>
  <c r="AU135" i="14"/>
  <c r="AV135" i="14"/>
  <c r="AU136" i="14"/>
  <c r="AV136" i="14"/>
  <c r="AU137" i="14"/>
  <c r="AV137" i="14"/>
  <c r="AU138" i="14"/>
  <c r="AV138" i="14"/>
  <c r="AU139" i="14"/>
  <c r="AV139" i="14"/>
  <c r="AU140" i="14"/>
  <c r="AV140" i="14"/>
  <c r="AU141" i="14"/>
  <c r="AV141" i="14"/>
  <c r="AU142" i="14"/>
  <c r="AV142" i="14"/>
  <c r="AU143" i="14"/>
  <c r="AV143" i="14"/>
  <c r="AU144" i="14"/>
  <c r="AV144" i="14"/>
  <c r="AU145" i="14"/>
  <c r="AV145" i="14"/>
  <c r="AU146" i="14"/>
  <c r="AV146" i="14"/>
  <c r="AU147" i="14"/>
  <c r="AV147" i="14"/>
  <c r="AU148" i="14"/>
  <c r="AV148" i="14"/>
  <c r="AU149" i="14"/>
  <c r="AV149" i="14"/>
  <c r="AU150" i="14"/>
  <c r="AV150" i="14"/>
  <c r="AU151" i="14"/>
  <c r="AV151" i="14"/>
  <c r="AU152" i="14"/>
  <c r="AV152" i="14"/>
  <c r="AU153" i="14"/>
  <c r="AV153" i="14"/>
  <c r="AU154" i="14"/>
  <c r="AV154" i="14"/>
  <c r="AU155" i="14"/>
  <c r="AV155" i="14"/>
  <c r="AU156" i="14"/>
  <c r="AV156" i="14"/>
  <c r="AU157" i="14"/>
  <c r="AV157" i="14"/>
  <c r="AU158" i="14"/>
  <c r="AV158" i="14"/>
  <c r="AU159" i="14"/>
  <c r="AV159" i="14"/>
  <c r="AU160" i="14"/>
  <c r="AV160" i="14"/>
  <c r="AU161" i="14"/>
  <c r="AV161" i="14"/>
  <c r="AU162" i="14"/>
  <c r="AV162" i="14"/>
  <c r="AU163" i="14"/>
  <c r="AV163" i="14"/>
  <c r="AU164" i="14"/>
  <c r="AV164" i="14"/>
  <c r="AU165" i="14"/>
  <c r="AV165" i="14"/>
  <c r="AU166" i="14"/>
  <c r="AV166" i="14"/>
  <c r="AU167" i="14"/>
  <c r="AV167" i="14"/>
  <c r="AU168" i="14"/>
  <c r="AV168" i="14"/>
  <c r="AU169" i="14"/>
  <c r="AV169" i="14"/>
  <c r="AU170" i="14"/>
  <c r="AV170" i="14"/>
  <c r="AU171" i="14"/>
  <c r="AV171" i="14"/>
  <c r="AU172" i="14"/>
  <c r="AV172" i="14"/>
  <c r="AU173" i="14"/>
  <c r="AV173" i="14"/>
  <c r="AU174" i="14"/>
  <c r="AV174" i="14"/>
  <c r="AU175" i="14"/>
  <c r="AV175" i="14"/>
  <c r="AU176" i="14"/>
  <c r="AV176" i="14"/>
  <c r="AU177" i="14"/>
  <c r="AV177" i="14"/>
  <c r="AU178" i="14"/>
  <c r="AV178" i="14"/>
  <c r="AU179" i="14"/>
  <c r="AV179" i="14"/>
  <c r="AU180" i="14"/>
  <c r="AV180" i="14"/>
  <c r="AU181" i="14"/>
  <c r="AV181" i="14"/>
  <c r="AU182" i="14"/>
  <c r="AV182" i="14"/>
  <c r="AU183" i="14"/>
  <c r="AV183" i="14"/>
  <c r="AU184" i="14"/>
  <c r="AV184" i="14"/>
  <c r="AU185" i="14"/>
  <c r="AV185" i="14"/>
  <c r="AU186" i="14"/>
  <c r="AV186" i="14"/>
  <c r="AU187" i="14"/>
  <c r="AV187" i="14"/>
  <c r="AU188" i="14"/>
  <c r="AV188" i="14"/>
  <c r="AU189" i="14"/>
  <c r="AV189" i="14"/>
  <c r="AU190" i="14"/>
  <c r="AV190" i="14"/>
  <c r="AU191" i="14"/>
  <c r="AV191" i="14"/>
  <c r="AU192" i="14"/>
  <c r="AV192" i="14"/>
  <c r="AU193" i="14"/>
  <c r="AV193" i="14"/>
  <c r="AU194" i="14"/>
  <c r="AV194" i="14"/>
  <c r="AU195" i="14"/>
  <c r="AV195" i="14"/>
  <c r="AU196" i="14"/>
  <c r="AV196" i="14"/>
  <c r="AU197" i="14"/>
  <c r="AV197" i="14"/>
  <c r="AU198" i="14"/>
  <c r="AV198" i="14"/>
  <c r="AU199" i="14"/>
  <c r="AV199" i="14"/>
  <c r="AU200" i="14"/>
  <c r="AV200" i="14"/>
  <c r="AU201" i="14"/>
  <c r="AV201" i="14"/>
  <c r="AU202" i="14"/>
  <c r="AV202" i="14"/>
  <c r="AU203" i="14"/>
  <c r="AV203" i="14"/>
  <c r="AU204" i="14"/>
  <c r="AV204" i="14"/>
  <c r="AU205" i="14"/>
  <c r="AV205" i="14"/>
  <c r="AU206" i="14"/>
  <c r="AV206" i="14"/>
  <c r="AU207" i="14"/>
  <c r="AV207" i="14"/>
  <c r="AU208" i="14"/>
  <c r="AV208" i="14"/>
  <c r="AU209" i="14"/>
  <c r="AV209" i="14"/>
  <c r="AU210" i="14"/>
  <c r="AV210" i="14"/>
  <c r="AU211" i="14"/>
  <c r="AV211" i="14"/>
  <c r="AU212" i="14"/>
  <c r="AV212" i="14"/>
  <c r="AU213" i="14"/>
  <c r="AV213" i="14"/>
  <c r="AU214" i="14"/>
  <c r="AV214" i="14"/>
  <c r="AU215" i="14"/>
  <c r="AV215" i="14"/>
  <c r="AU216" i="14"/>
  <c r="AV216" i="14"/>
  <c r="AU217" i="14"/>
  <c r="AV217" i="14"/>
  <c r="AU218" i="14"/>
  <c r="AV218" i="14"/>
  <c r="AU219" i="14"/>
  <c r="AV219" i="14"/>
  <c r="AU220" i="14"/>
  <c r="AV220" i="14"/>
  <c r="AU221" i="14"/>
  <c r="AV221" i="14"/>
  <c r="AU222" i="14"/>
  <c r="AV222" i="14"/>
  <c r="AU223" i="14"/>
  <c r="AV223" i="14"/>
  <c r="AU224" i="14"/>
  <c r="AV224" i="14"/>
  <c r="AU225" i="14"/>
  <c r="AV225" i="14"/>
  <c r="AU226" i="14"/>
  <c r="AV226" i="14"/>
  <c r="AU227" i="14"/>
  <c r="AV227" i="14"/>
  <c r="AU228" i="14"/>
  <c r="AV228" i="14"/>
  <c r="AU229" i="14"/>
  <c r="AV229" i="14"/>
  <c r="AU230" i="14"/>
  <c r="AV230" i="14"/>
  <c r="AU231" i="14"/>
  <c r="AV231" i="14"/>
  <c r="AU232" i="14"/>
  <c r="AV232" i="14"/>
  <c r="AU233" i="14"/>
  <c r="AV233" i="14"/>
  <c r="AU234" i="14"/>
  <c r="AV234" i="14"/>
  <c r="AU235" i="14"/>
  <c r="AV235" i="14"/>
  <c r="AU236" i="14"/>
  <c r="AV236" i="14"/>
  <c r="AU237" i="14"/>
  <c r="AV237" i="14"/>
  <c r="AU238" i="14"/>
  <c r="AV238" i="14"/>
  <c r="AU239" i="14"/>
  <c r="AV239" i="14"/>
  <c r="AU240" i="14"/>
  <c r="AV240" i="14"/>
  <c r="AU241" i="14"/>
  <c r="AV241" i="14"/>
  <c r="AU242" i="14"/>
  <c r="AV242" i="14"/>
  <c r="AU243" i="14"/>
  <c r="AV243" i="14"/>
  <c r="AU244" i="14"/>
  <c r="AV244" i="14"/>
  <c r="AU245" i="14"/>
  <c r="AV245" i="14"/>
  <c r="AU246" i="14"/>
  <c r="AV246" i="14"/>
  <c r="AU247" i="14"/>
  <c r="AV247" i="14"/>
  <c r="AU248" i="14"/>
  <c r="AV248" i="14"/>
  <c r="AU249" i="14"/>
  <c r="AV249" i="14"/>
  <c r="AU250" i="14"/>
  <c r="AV250" i="14"/>
  <c r="AU251" i="14"/>
  <c r="AV251" i="14"/>
  <c r="AU252" i="14"/>
  <c r="AV252" i="14"/>
  <c r="AU253" i="14"/>
  <c r="AV253" i="14"/>
  <c r="AU254" i="14"/>
  <c r="AV254" i="14"/>
  <c r="AU255" i="14"/>
  <c r="AV255" i="14"/>
  <c r="AU256" i="14"/>
  <c r="AV256" i="14"/>
  <c r="AU257" i="14"/>
  <c r="AV257" i="14"/>
  <c r="AU258" i="14"/>
  <c r="AV258" i="14"/>
  <c r="AU259" i="14"/>
  <c r="AV259" i="14"/>
  <c r="AU260" i="14"/>
  <c r="AV260" i="14"/>
  <c r="AU261" i="14"/>
  <c r="AV261" i="14"/>
  <c r="AU262" i="14"/>
  <c r="AV262" i="14"/>
  <c r="AU263" i="14"/>
  <c r="AV263" i="14"/>
  <c r="AU264" i="14"/>
  <c r="AV264" i="14"/>
  <c r="AU265" i="14"/>
  <c r="AV265" i="14"/>
  <c r="AU266" i="14"/>
  <c r="AV266" i="14"/>
  <c r="AU267" i="14"/>
  <c r="AV267" i="14"/>
  <c r="AU268" i="14"/>
  <c r="AV268" i="14"/>
  <c r="AU269" i="14"/>
  <c r="AV269" i="14"/>
  <c r="AU270" i="14"/>
  <c r="AV270" i="14"/>
  <c r="AU271" i="14"/>
  <c r="AV271" i="14"/>
  <c r="AU272" i="14"/>
  <c r="AV272" i="14"/>
  <c r="AU273" i="14"/>
  <c r="AV273" i="14"/>
  <c r="AU274" i="14"/>
  <c r="AV274" i="14"/>
  <c r="AU275" i="14"/>
  <c r="AV275" i="14"/>
  <c r="AU276" i="14"/>
  <c r="AV276" i="14"/>
  <c r="AU277" i="14"/>
  <c r="AV277" i="14"/>
  <c r="AU278" i="14"/>
  <c r="AV278" i="14"/>
  <c r="AU279" i="14"/>
  <c r="AV279" i="14"/>
  <c r="AU280" i="14"/>
  <c r="AV280" i="14"/>
  <c r="AU281" i="14"/>
  <c r="AV281" i="14"/>
  <c r="AU282" i="14"/>
  <c r="AV282" i="14"/>
  <c r="AU283" i="14"/>
  <c r="AV283" i="14"/>
  <c r="AU284" i="14"/>
  <c r="AV284" i="14"/>
  <c r="AU285" i="14"/>
  <c r="AV285" i="14"/>
  <c r="AU286" i="14"/>
  <c r="AV286" i="14"/>
  <c r="AU287" i="14"/>
  <c r="AV287" i="14"/>
  <c r="AU288" i="14"/>
  <c r="AV288" i="14"/>
  <c r="AU289" i="14"/>
  <c r="AV289" i="14"/>
  <c r="AU290" i="14"/>
  <c r="AV290" i="14"/>
  <c r="AU291" i="14"/>
  <c r="AV291" i="14"/>
  <c r="AU292" i="14"/>
  <c r="AV292" i="14"/>
  <c r="AU293" i="14"/>
  <c r="AV293" i="14"/>
  <c r="AU294" i="14"/>
  <c r="AV294" i="14"/>
  <c r="AU295" i="14"/>
  <c r="AV295" i="14"/>
  <c r="AU296" i="14"/>
  <c r="AV296" i="14"/>
  <c r="AU297" i="14"/>
  <c r="AV297" i="14"/>
  <c r="AU298" i="14"/>
  <c r="AV298" i="14"/>
  <c r="AU299" i="14"/>
  <c r="AV299" i="14"/>
  <c r="AU300" i="14"/>
  <c r="AV300" i="14"/>
  <c r="AU301" i="14"/>
  <c r="AV301" i="14"/>
  <c r="AU302" i="14"/>
  <c r="AV302" i="14"/>
  <c r="AU303" i="14"/>
  <c r="AV303" i="14"/>
  <c r="AU304" i="14"/>
  <c r="AV304" i="14"/>
  <c r="AU305" i="14"/>
  <c r="AV305" i="14"/>
  <c r="AU306" i="14"/>
  <c r="AV306" i="14"/>
  <c r="AU307" i="14"/>
  <c r="AV307" i="14"/>
  <c r="AU308" i="14"/>
  <c r="AV308" i="14"/>
  <c r="AU309" i="14"/>
  <c r="AV309" i="14"/>
  <c r="AU310" i="14"/>
  <c r="AV310" i="14"/>
  <c r="AU311" i="14"/>
  <c r="AV311" i="14"/>
  <c r="AU312" i="14"/>
  <c r="AV312" i="14"/>
  <c r="AU313" i="14"/>
  <c r="AV313" i="14"/>
  <c r="AU314" i="14"/>
  <c r="AV314" i="14"/>
  <c r="AU315" i="14"/>
  <c r="AV315" i="14"/>
  <c r="AU316" i="14"/>
  <c r="AV316" i="14"/>
  <c r="AU317" i="14"/>
  <c r="AV317" i="14"/>
  <c r="AU318" i="14"/>
  <c r="AV318" i="14"/>
  <c r="AU319" i="14"/>
  <c r="AV319" i="14"/>
  <c r="AU320" i="14"/>
  <c r="AV320" i="14"/>
  <c r="AU321" i="14"/>
  <c r="AV321" i="14"/>
  <c r="AU322" i="14"/>
  <c r="AV322" i="14"/>
  <c r="AU323" i="14"/>
  <c r="AV323" i="14"/>
  <c r="AU324" i="14"/>
  <c r="AV324" i="14"/>
  <c r="AU325" i="14"/>
  <c r="AV325" i="14"/>
  <c r="AU326" i="14"/>
  <c r="AV326" i="14"/>
  <c r="AU327" i="14"/>
  <c r="AV327" i="14"/>
  <c r="AU328" i="14"/>
  <c r="AV328" i="14"/>
  <c r="AU329" i="14"/>
  <c r="AV329" i="14"/>
  <c r="AU330" i="14"/>
  <c r="AV330" i="14"/>
  <c r="AU331" i="14"/>
  <c r="AV331" i="14"/>
  <c r="AU332" i="14"/>
  <c r="AV332" i="14"/>
  <c r="AU333" i="14"/>
  <c r="AV333" i="14"/>
  <c r="AU334" i="14"/>
  <c r="AV334" i="14"/>
  <c r="AU335" i="14"/>
  <c r="AV335" i="14"/>
  <c r="AU336" i="14"/>
  <c r="AV336" i="14"/>
  <c r="AU337" i="14"/>
  <c r="AV337" i="14"/>
  <c r="AU338" i="14"/>
  <c r="AV338" i="14"/>
  <c r="AU339" i="14"/>
  <c r="AV339" i="14"/>
  <c r="AU340" i="14"/>
  <c r="AV340" i="14"/>
  <c r="AU341" i="14"/>
  <c r="AV341" i="14"/>
  <c r="AU342" i="14"/>
  <c r="AV342" i="14"/>
  <c r="AU343" i="14"/>
  <c r="AV343" i="14"/>
  <c r="AU344" i="14"/>
  <c r="AV344" i="14"/>
  <c r="AU345" i="14"/>
  <c r="AV345" i="14"/>
  <c r="AU346" i="14"/>
  <c r="AV346" i="14"/>
  <c r="AU347" i="14"/>
  <c r="AV347" i="14"/>
  <c r="AU348" i="14"/>
  <c r="AV348" i="14"/>
  <c r="AU349" i="14"/>
  <c r="AV349" i="14"/>
  <c r="AU350" i="14"/>
  <c r="AV350" i="14"/>
  <c r="AU351" i="14"/>
  <c r="AV351" i="14"/>
  <c r="AU352" i="14"/>
  <c r="AV352" i="14"/>
  <c r="AU353" i="14"/>
  <c r="AV353" i="14"/>
  <c r="AU354" i="14"/>
  <c r="AV354" i="14"/>
  <c r="AU355" i="14"/>
  <c r="AV355" i="14"/>
  <c r="AU356" i="14"/>
  <c r="AV356" i="14"/>
  <c r="AU357" i="14"/>
  <c r="AV357" i="14"/>
  <c r="AU358" i="14"/>
  <c r="AV358" i="14"/>
  <c r="AU359" i="14"/>
  <c r="AV359" i="14"/>
  <c r="AU360" i="14"/>
  <c r="AV360" i="14"/>
  <c r="AU361" i="14"/>
  <c r="AV361" i="14"/>
  <c r="AU362" i="14"/>
  <c r="AV362" i="14"/>
  <c r="AU363" i="14"/>
  <c r="AV363" i="14"/>
  <c r="AU364" i="14"/>
  <c r="AV364" i="14"/>
  <c r="AU365" i="14"/>
  <c r="AV365" i="14"/>
  <c r="AU366" i="14"/>
  <c r="AV366" i="14"/>
  <c r="AU367" i="14"/>
  <c r="AV367" i="14"/>
  <c r="AU368" i="14"/>
  <c r="AV368" i="14"/>
  <c r="AU369" i="14"/>
  <c r="AV369" i="14"/>
  <c r="AU370" i="14"/>
  <c r="AV370" i="14"/>
  <c r="AU371" i="14"/>
  <c r="AV371" i="14"/>
  <c r="AU372" i="14"/>
  <c r="AV372" i="14"/>
  <c r="AU373" i="14"/>
  <c r="AV373" i="14"/>
  <c r="AU374" i="14"/>
  <c r="AV374" i="14"/>
  <c r="AU375" i="14"/>
  <c r="AV375" i="14"/>
  <c r="AU376" i="14"/>
  <c r="AV376" i="14"/>
  <c r="AU377" i="14"/>
  <c r="AV377" i="14"/>
  <c r="AU378" i="14"/>
  <c r="AV378" i="14"/>
  <c r="AU379" i="14"/>
  <c r="AV379" i="14"/>
  <c r="AU380" i="14"/>
  <c r="AV380" i="14"/>
  <c r="AU381" i="14"/>
  <c r="AV381" i="14"/>
  <c r="AU382" i="14"/>
  <c r="AV382" i="14"/>
  <c r="AU383" i="14"/>
  <c r="AV383" i="14"/>
  <c r="AU384" i="14"/>
  <c r="AV384" i="14"/>
  <c r="AU385" i="14"/>
  <c r="AV385" i="14"/>
  <c r="AU386" i="14"/>
  <c r="AV386" i="14"/>
  <c r="AU387" i="14"/>
  <c r="AV387" i="14"/>
  <c r="AU388" i="14"/>
  <c r="AV388" i="14"/>
  <c r="AU389" i="14"/>
  <c r="AV389" i="14"/>
  <c r="AU390" i="14"/>
  <c r="AV390" i="14"/>
  <c r="AU391" i="14"/>
  <c r="AV391" i="14"/>
  <c r="AU392" i="14"/>
  <c r="AV392" i="14"/>
  <c r="AU393" i="14"/>
  <c r="AV393" i="14"/>
  <c r="AU394" i="14"/>
  <c r="AV394" i="14"/>
  <c r="AU395" i="14"/>
  <c r="AV395" i="14"/>
  <c r="AU396" i="14"/>
  <c r="AV396" i="14"/>
  <c r="AU397" i="14"/>
  <c r="AV397" i="14"/>
  <c r="AU398" i="14"/>
  <c r="AV398" i="14"/>
  <c r="AU399" i="14"/>
  <c r="AV399" i="14"/>
  <c r="AU400" i="14"/>
  <c r="AV400" i="14"/>
  <c r="AU401" i="14"/>
  <c r="AV401" i="14"/>
  <c r="AU402" i="14"/>
  <c r="AV402" i="14"/>
  <c r="AU403" i="14"/>
  <c r="AV403" i="14"/>
  <c r="AU404" i="14"/>
  <c r="AV404" i="14"/>
  <c r="AU405" i="14"/>
  <c r="AV405" i="14"/>
  <c r="AU406" i="14"/>
  <c r="AV406" i="14"/>
  <c r="AU407" i="14"/>
  <c r="AV407" i="14"/>
  <c r="AU408" i="14"/>
  <c r="AV408" i="14"/>
  <c r="AU409" i="14"/>
  <c r="AV409" i="14"/>
  <c r="AU410" i="14"/>
  <c r="AV410" i="14"/>
  <c r="AU411" i="14"/>
  <c r="AV411" i="14"/>
  <c r="AU412" i="14"/>
  <c r="AV412" i="14"/>
  <c r="AU413" i="14"/>
  <c r="AV413" i="14"/>
  <c r="AU414" i="14"/>
  <c r="AV414" i="14"/>
  <c r="AU415" i="14"/>
  <c r="AV415" i="14"/>
  <c r="AU416" i="14"/>
  <c r="AV416" i="14"/>
  <c r="AU417" i="14"/>
  <c r="AV417" i="14"/>
  <c r="AU418" i="14"/>
  <c r="AV418" i="14"/>
  <c r="AU419" i="14"/>
  <c r="AV419" i="14"/>
  <c r="AU420" i="14"/>
  <c r="AV420" i="14"/>
  <c r="AU421" i="14"/>
  <c r="AV421" i="14"/>
  <c r="AU422" i="14"/>
  <c r="AV422" i="14"/>
  <c r="AU423" i="14"/>
  <c r="AV423" i="14"/>
  <c r="AU424" i="14"/>
  <c r="AV424" i="14"/>
  <c r="AU425" i="14"/>
  <c r="AV425" i="14"/>
  <c r="AU426" i="14"/>
  <c r="AV426" i="14"/>
  <c r="AU427" i="14"/>
  <c r="AV427" i="14"/>
  <c r="AU428" i="14"/>
  <c r="AV428" i="14"/>
  <c r="AU429" i="14"/>
  <c r="AV429" i="14"/>
  <c r="AU430" i="14"/>
  <c r="AV430" i="14"/>
  <c r="AU431" i="14"/>
  <c r="AV431" i="14"/>
  <c r="AU432" i="14"/>
  <c r="AV432" i="14"/>
  <c r="AU433" i="14"/>
  <c r="AV433" i="14"/>
  <c r="AU434" i="14"/>
  <c r="AV434" i="14"/>
  <c r="AU435" i="14"/>
  <c r="AV435" i="14"/>
  <c r="AU436" i="14"/>
  <c r="AV436" i="14"/>
  <c r="AU437" i="14"/>
  <c r="AV437" i="14"/>
  <c r="AU438" i="14"/>
  <c r="AV438" i="14"/>
  <c r="AU439" i="14"/>
  <c r="AV439" i="14"/>
  <c r="AU440" i="14"/>
  <c r="AV440" i="14"/>
  <c r="AU441" i="14"/>
  <c r="AV441" i="14"/>
  <c r="AU442" i="14"/>
  <c r="AV442" i="14"/>
  <c r="AU443" i="14"/>
  <c r="AV443" i="14"/>
  <c r="AU444" i="14"/>
  <c r="AV444" i="14"/>
  <c r="AU445" i="14"/>
  <c r="AV445" i="14"/>
  <c r="AU446" i="14"/>
  <c r="AV446" i="14"/>
  <c r="AU447" i="14"/>
  <c r="AV447" i="14"/>
  <c r="AU448" i="14"/>
  <c r="AV448" i="14"/>
  <c r="AU449" i="14"/>
  <c r="AV449" i="14"/>
  <c r="AU450" i="14"/>
  <c r="AV450" i="14"/>
  <c r="AU451" i="14"/>
  <c r="AV451" i="14"/>
  <c r="AU452" i="14"/>
  <c r="AV452" i="14"/>
  <c r="AU453" i="14"/>
  <c r="AV453" i="14"/>
  <c r="AU454" i="14"/>
  <c r="AV454" i="14"/>
  <c r="AU455" i="14"/>
  <c r="AV455" i="14"/>
  <c r="AU456" i="14"/>
  <c r="AV456" i="14"/>
  <c r="AU457" i="14"/>
  <c r="AV457" i="14"/>
  <c r="AU458" i="14"/>
  <c r="AV458" i="14"/>
  <c r="AU459" i="14"/>
  <c r="AV459" i="14"/>
  <c r="AU460" i="14"/>
  <c r="AV460" i="14"/>
  <c r="AU461" i="14"/>
  <c r="AV461" i="14"/>
  <c r="AU462" i="14"/>
  <c r="AV462" i="14"/>
  <c r="AU463" i="14"/>
  <c r="AV463" i="14"/>
  <c r="AU464" i="14"/>
  <c r="AV464" i="14"/>
  <c r="AU465" i="14"/>
  <c r="AV465" i="14"/>
  <c r="AU466" i="14"/>
  <c r="AV466" i="14"/>
  <c r="AU467" i="14"/>
  <c r="AV467" i="14"/>
  <c r="AU468" i="14"/>
  <c r="AV468" i="14"/>
  <c r="AU469" i="14"/>
  <c r="AV469" i="14"/>
  <c r="AU470" i="14"/>
  <c r="AV470" i="14"/>
  <c r="AU471" i="14"/>
  <c r="AV471" i="14"/>
  <c r="AU472" i="14"/>
  <c r="AV472" i="14"/>
  <c r="AU473" i="14"/>
  <c r="AV473" i="14"/>
  <c r="AU474" i="14"/>
  <c r="AV474" i="14"/>
  <c r="AU475" i="14"/>
  <c r="AV475" i="14"/>
  <c r="AU476" i="14"/>
  <c r="AV476" i="14"/>
  <c r="AU477" i="14"/>
  <c r="AV477" i="14"/>
  <c r="AU478" i="14"/>
  <c r="AV478" i="14"/>
  <c r="AU479" i="14"/>
  <c r="AV479" i="14"/>
  <c r="AU480" i="14"/>
  <c r="AV480" i="14"/>
  <c r="AU481" i="14"/>
  <c r="AV481" i="14"/>
  <c r="AU482" i="14"/>
  <c r="AV482" i="14"/>
  <c r="AU483" i="14"/>
  <c r="AV483" i="14"/>
  <c r="AU484" i="14"/>
  <c r="AV484" i="14"/>
  <c r="AU485" i="14"/>
  <c r="AV485" i="14"/>
  <c r="AU486" i="14"/>
  <c r="AV486" i="14"/>
  <c r="AU487" i="14"/>
  <c r="AV487" i="14"/>
  <c r="AU488" i="14"/>
  <c r="AV488" i="14"/>
  <c r="AU489" i="14"/>
  <c r="AV489" i="14"/>
  <c r="AU490" i="14"/>
  <c r="AV490" i="14"/>
  <c r="AU491" i="14"/>
  <c r="AV491" i="14"/>
  <c r="AU492" i="14"/>
  <c r="AV492" i="14"/>
  <c r="AU493" i="14"/>
  <c r="AV493" i="14"/>
  <c r="AU494" i="14"/>
  <c r="AV494" i="14"/>
  <c r="AU495" i="14"/>
  <c r="AV495" i="14"/>
  <c r="AU496" i="14"/>
  <c r="AV496" i="14"/>
  <c r="AU497" i="14"/>
  <c r="AV497" i="14"/>
  <c r="AU498" i="14"/>
  <c r="AV498" i="14"/>
  <c r="AU499" i="14"/>
  <c r="AV499" i="14"/>
  <c r="AU500" i="14"/>
  <c r="AV500" i="14"/>
  <c r="AU501" i="14"/>
  <c r="AV501" i="14"/>
  <c r="AU502" i="14"/>
  <c r="AV502" i="14"/>
  <c r="AU503" i="14"/>
  <c r="AV503" i="14"/>
  <c r="AU504" i="14"/>
  <c r="AV504" i="14"/>
  <c r="AU505" i="14"/>
  <c r="AV505" i="14"/>
  <c r="AU506" i="14"/>
  <c r="AV506" i="14"/>
  <c r="AU507" i="14"/>
  <c r="AV507" i="14"/>
  <c r="AU508" i="14"/>
  <c r="AV508" i="14"/>
  <c r="AU509" i="14"/>
  <c r="AV509" i="14"/>
  <c r="AU510" i="14"/>
  <c r="AV510" i="14"/>
  <c r="AU511" i="14"/>
  <c r="AV511" i="14"/>
  <c r="AU512" i="14"/>
  <c r="AV512" i="14"/>
  <c r="AU513" i="14"/>
  <c r="AV513" i="14"/>
  <c r="AU514" i="14"/>
  <c r="AV514" i="14"/>
  <c r="AU515" i="14"/>
  <c r="AV515" i="14"/>
  <c r="AU516" i="14"/>
  <c r="AV516" i="14"/>
  <c r="AU517" i="14"/>
  <c r="AV517" i="14"/>
  <c r="AU518" i="14"/>
  <c r="AV518" i="14"/>
  <c r="AU519" i="14"/>
  <c r="AV519" i="14"/>
  <c r="AU520" i="14"/>
  <c r="AV520" i="14"/>
  <c r="AU521" i="14"/>
  <c r="AV521" i="14"/>
  <c r="AU522" i="14"/>
  <c r="AV522" i="14"/>
  <c r="AU523" i="14"/>
  <c r="AV523" i="14"/>
  <c r="AU524" i="14"/>
  <c r="AV524" i="14"/>
  <c r="AU525" i="14"/>
  <c r="AV525" i="14"/>
  <c r="AU526" i="14"/>
  <c r="AV526" i="14"/>
  <c r="AU527" i="14"/>
  <c r="AV527" i="14"/>
  <c r="AU528" i="14"/>
  <c r="AV528" i="14"/>
  <c r="AU529" i="14"/>
  <c r="AV529" i="14"/>
  <c r="AU530" i="14"/>
  <c r="AV530" i="14"/>
  <c r="AU531" i="14"/>
  <c r="AV531" i="14"/>
  <c r="AU532" i="14"/>
  <c r="AV532" i="14"/>
  <c r="AU533" i="14"/>
  <c r="AV533" i="14"/>
  <c r="AU534" i="14"/>
  <c r="AV534" i="14"/>
  <c r="AU535" i="14"/>
  <c r="AV535" i="14"/>
  <c r="AU536" i="14"/>
  <c r="AV536" i="14"/>
  <c r="AU537" i="14"/>
  <c r="AV537" i="14"/>
  <c r="AU538" i="14"/>
  <c r="AV538" i="14"/>
  <c r="AU539" i="14"/>
  <c r="AV539" i="14"/>
  <c r="AU540" i="14"/>
  <c r="AV540" i="14"/>
  <c r="AU541" i="14"/>
  <c r="AV541" i="14"/>
  <c r="AU542" i="14"/>
  <c r="AV542" i="14"/>
  <c r="AU543" i="14"/>
  <c r="AV543" i="14"/>
  <c r="AU544" i="14"/>
  <c r="AV544" i="14"/>
  <c r="AU545" i="14"/>
  <c r="AV545" i="14"/>
  <c r="AU546" i="14"/>
  <c r="AV546" i="14"/>
  <c r="AU547" i="14"/>
  <c r="AV547" i="14"/>
  <c r="AU548" i="14"/>
  <c r="AV548" i="14"/>
  <c r="AU549" i="14"/>
  <c r="AV549" i="14"/>
  <c r="AU550" i="14"/>
  <c r="AV550" i="14"/>
  <c r="AU551" i="14"/>
  <c r="AV551" i="14"/>
  <c r="AU552" i="14"/>
  <c r="AV552" i="14"/>
  <c r="AU553" i="14"/>
  <c r="AV553" i="14"/>
  <c r="AU554" i="14"/>
  <c r="AV554" i="14"/>
  <c r="AU555" i="14"/>
  <c r="AV555" i="14"/>
  <c r="AU556" i="14"/>
  <c r="AV556" i="14"/>
  <c r="AU557" i="14"/>
  <c r="AV557" i="14"/>
  <c r="AU558" i="14"/>
  <c r="AV558" i="14"/>
  <c r="AU559" i="14"/>
  <c r="AV559" i="14"/>
  <c r="AU560" i="14"/>
  <c r="AV560" i="14"/>
  <c r="AU561" i="14"/>
  <c r="AV561" i="14"/>
  <c r="AU562" i="14"/>
  <c r="AV562" i="14"/>
  <c r="AU563" i="14"/>
  <c r="AV563" i="14"/>
  <c r="AU564" i="14"/>
  <c r="AV564" i="14"/>
  <c r="AU565" i="14"/>
  <c r="AV565" i="14"/>
  <c r="AU566" i="14"/>
  <c r="AV566" i="14"/>
  <c r="AU567" i="14"/>
  <c r="AV567" i="14"/>
  <c r="AU568" i="14"/>
  <c r="AV568" i="14"/>
  <c r="AU569" i="14"/>
  <c r="AV569" i="14"/>
  <c r="AU570" i="14"/>
  <c r="AV570" i="14"/>
  <c r="AU571" i="14"/>
  <c r="AV571" i="14"/>
  <c r="AU572" i="14"/>
  <c r="AV572" i="14"/>
  <c r="AU573" i="14"/>
  <c r="AV573" i="14"/>
  <c r="AU574" i="14"/>
  <c r="AV574" i="14"/>
  <c r="AU575" i="14"/>
  <c r="AV575" i="14"/>
  <c r="AU576" i="14"/>
  <c r="AV576" i="14"/>
  <c r="AU577" i="14"/>
  <c r="AV577" i="14"/>
  <c r="AU578" i="14"/>
  <c r="AV578" i="14"/>
  <c r="AU579" i="14"/>
  <c r="AV579" i="14"/>
  <c r="AU580" i="14"/>
  <c r="AV580" i="14"/>
  <c r="AU581" i="14"/>
  <c r="AV581" i="14"/>
  <c r="AU582" i="14"/>
  <c r="AV582" i="14"/>
  <c r="AU583" i="14"/>
  <c r="AV583" i="14"/>
  <c r="AU584" i="14"/>
  <c r="AV584" i="14"/>
  <c r="AU585" i="14"/>
  <c r="AV585" i="14"/>
  <c r="AU586" i="14"/>
  <c r="AV586" i="14"/>
  <c r="AU587" i="14"/>
  <c r="AV587" i="14"/>
  <c r="AU588" i="14"/>
  <c r="AV588" i="14"/>
  <c r="AU589" i="14"/>
  <c r="AV589" i="14"/>
  <c r="AU590" i="14"/>
  <c r="AV590" i="14"/>
  <c r="AU591" i="14"/>
  <c r="AV591" i="14"/>
  <c r="AU592" i="14"/>
  <c r="AV592" i="14"/>
  <c r="AU593" i="14"/>
  <c r="AV593" i="14"/>
  <c r="AU594" i="14"/>
  <c r="AV594" i="14"/>
  <c r="AU595" i="14"/>
  <c r="AV595" i="14"/>
  <c r="AU596" i="14"/>
  <c r="AV596" i="14"/>
  <c r="AU597" i="14"/>
  <c r="AV597" i="14"/>
  <c r="AU598" i="14"/>
  <c r="AV598" i="14"/>
  <c r="AU599" i="14"/>
  <c r="AV599" i="14"/>
  <c r="AU600" i="14"/>
  <c r="AV600" i="14"/>
  <c r="AU601" i="14"/>
  <c r="AV601" i="14"/>
  <c r="AU602" i="14"/>
  <c r="AV602" i="14"/>
  <c r="AU603" i="14"/>
  <c r="AV603" i="14"/>
  <c r="AU604" i="14"/>
  <c r="AV604" i="14"/>
  <c r="AU605" i="14"/>
  <c r="AV605" i="14"/>
  <c r="AU606" i="14"/>
  <c r="AV606" i="14"/>
  <c r="AU607" i="14"/>
  <c r="AV607" i="14"/>
  <c r="AU608" i="14"/>
  <c r="AV608" i="14"/>
  <c r="AU609" i="14"/>
  <c r="AV609" i="14"/>
  <c r="AU610" i="14"/>
  <c r="AV610" i="14"/>
  <c r="AU611" i="14"/>
  <c r="AV611" i="14"/>
  <c r="AU612" i="14"/>
  <c r="AV612" i="14"/>
  <c r="AU613" i="14"/>
  <c r="AV613" i="14"/>
  <c r="AU614" i="14"/>
  <c r="AV614" i="14"/>
  <c r="AU615" i="14"/>
  <c r="AV615" i="14"/>
  <c r="AU616" i="14"/>
  <c r="AV616" i="14"/>
  <c r="AU617" i="14"/>
  <c r="AV617" i="14"/>
  <c r="AU618" i="14"/>
  <c r="AV618" i="14"/>
  <c r="AU619" i="14"/>
  <c r="AV619" i="14"/>
  <c r="AU620" i="14"/>
  <c r="AV620" i="14"/>
  <c r="AU621" i="14"/>
  <c r="AV621" i="14"/>
  <c r="AU622" i="14"/>
  <c r="AV622" i="14"/>
  <c r="AU623" i="14"/>
  <c r="AV623" i="14"/>
  <c r="AU624" i="14"/>
  <c r="AV624" i="14"/>
  <c r="AU625" i="14"/>
  <c r="AV625" i="14"/>
  <c r="AU626" i="14"/>
  <c r="AV626" i="14"/>
  <c r="AU627" i="14"/>
  <c r="AV627" i="14"/>
  <c r="AU628" i="14"/>
  <c r="AV628" i="14"/>
  <c r="AU629" i="14"/>
  <c r="AV629" i="14"/>
  <c r="AU630" i="14"/>
  <c r="AV630" i="14"/>
  <c r="AU631" i="14"/>
  <c r="AV631" i="14"/>
  <c r="AU632" i="14"/>
  <c r="AV632" i="14"/>
  <c r="AU633" i="14"/>
  <c r="AV633" i="14"/>
  <c r="AU634" i="14"/>
  <c r="AV634" i="14"/>
  <c r="AU635" i="14"/>
  <c r="AV635" i="14"/>
  <c r="AU636" i="14"/>
  <c r="AV636" i="14"/>
  <c r="AU637" i="14"/>
  <c r="AV637" i="14"/>
  <c r="AU638" i="14"/>
  <c r="AV638" i="14"/>
  <c r="AU639" i="14"/>
  <c r="AV639" i="14"/>
  <c r="AU640" i="14"/>
  <c r="AV640" i="14"/>
  <c r="AU641" i="14"/>
  <c r="AV641" i="14"/>
  <c r="AU642" i="14"/>
  <c r="AV642" i="14"/>
  <c r="AU643" i="14"/>
  <c r="AV643" i="14"/>
  <c r="AU644" i="14"/>
  <c r="AV644" i="14"/>
  <c r="AU645" i="14"/>
  <c r="AV645" i="14"/>
  <c r="AU646" i="14"/>
  <c r="AV646" i="14"/>
  <c r="AU647" i="14"/>
  <c r="AV647" i="14"/>
  <c r="AU648" i="14"/>
  <c r="AV648" i="14"/>
  <c r="AU649" i="14"/>
  <c r="AV649" i="14"/>
  <c r="AU650" i="14"/>
  <c r="AV650" i="14"/>
  <c r="AU651" i="14"/>
  <c r="AV651" i="14"/>
  <c r="AU652" i="14"/>
  <c r="AV652" i="14"/>
  <c r="AU653" i="14"/>
  <c r="AV653" i="14"/>
  <c r="AU654" i="14"/>
  <c r="AV654" i="14"/>
  <c r="AU655" i="14"/>
  <c r="AV655" i="14"/>
  <c r="AU656" i="14"/>
  <c r="AV656" i="14"/>
  <c r="AU657" i="14"/>
  <c r="AV657" i="14"/>
  <c r="AU658" i="14"/>
  <c r="AV658" i="14"/>
  <c r="AU659" i="14"/>
  <c r="AV659" i="14"/>
  <c r="AU660" i="14"/>
  <c r="AV660" i="14"/>
  <c r="AU661" i="14"/>
  <c r="AV661" i="14"/>
  <c r="AU662" i="14"/>
  <c r="AV662" i="14"/>
  <c r="AU663" i="14"/>
  <c r="AV663" i="14"/>
  <c r="AU664" i="14"/>
  <c r="AV664" i="14"/>
  <c r="AU665" i="14"/>
  <c r="AV665" i="14"/>
  <c r="AU666" i="14"/>
  <c r="AV666" i="14"/>
  <c r="AU667" i="14"/>
  <c r="AV667" i="14"/>
  <c r="AU668" i="14"/>
  <c r="AV668" i="14"/>
  <c r="AU669" i="14"/>
  <c r="AV669" i="14"/>
  <c r="AU670" i="14"/>
  <c r="AV670" i="14"/>
  <c r="AU671" i="14"/>
  <c r="AV671" i="14"/>
  <c r="AU672" i="14"/>
  <c r="AV672" i="14"/>
  <c r="AU673" i="14"/>
  <c r="AV673" i="14"/>
  <c r="AU674" i="14"/>
  <c r="AV674" i="14"/>
  <c r="AU675" i="14"/>
  <c r="AV675" i="14"/>
  <c r="AU676" i="14"/>
  <c r="AV676" i="14"/>
  <c r="AU677" i="14"/>
  <c r="AV677" i="14"/>
  <c r="AU678" i="14"/>
  <c r="AV678" i="14"/>
  <c r="AU679" i="14"/>
  <c r="AV679" i="14"/>
  <c r="AU680" i="14"/>
  <c r="AV680" i="14"/>
  <c r="AU681" i="14"/>
  <c r="AV681" i="14"/>
  <c r="AU682" i="14"/>
  <c r="AV682" i="14"/>
  <c r="AU683" i="14"/>
  <c r="AV683" i="14"/>
  <c r="AU684" i="14"/>
  <c r="AV684" i="14"/>
  <c r="AU685" i="14"/>
  <c r="AV685" i="14"/>
  <c r="AU686" i="14"/>
  <c r="AV686" i="14"/>
  <c r="AU687" i="14"/>
  <c r="AV687" i="14"/>
  <c r="AU688" i="14"/>
  <c r="AV688" i="14"/>
  <c r="AU689" i="14"/>
  <c r="AV689" i="14"/>
  <c r="AU690" i="14"/>
  <c r="AV690" i="14"/>
  <c r="AU691" i="14"/>
  <c r="AV691" i="14"/>
  <c r="AU692" i="14"/>
  <c r="AV692" i="14"/>
  <c r="AU693" i="14"/>
  <c r="AV693" i="14"/>
  <c r="AU694" i="14"/>
  <c r="AV694" i="14"/>
  <c r="AU695" i="14"/>
  <c r="AV695" i="14"/>
  <c r="AU696" i="14"/>
  <c r="AV696" i="14"/>
  <c r="AU697" i="14"/>
  <c r="AV697" i="14"/>
  <c r="AU698" i="14"/>
  <c r="AV698" i="14"/>
  <c r="AU699" i="14"/>
  <c r="AV699" i="14"/>
  <c r="AU700" i="14"/>
  <c r="AV700" i="14"/>
  <c r="AU701" i="14"/>
  <c r="AV701" i="14"/>
  <c r="AU702" i="14"/>
  <c r="AV702" i="14"/>
  <c r="AU703" i="14"/>
  <c r="AV703" i="14"/>
  <c r="AU704" i="14"/>
  <c r="AV704" i="14"/>
  <c r="AU705" i="14"/>
  <c r="AV705" i="14"/>
  <c r="AU706" i="14"/>
  <c r="AV706" i="14"/>
  <c r="AU707" i="14"/>
  <c r="AV707" i="14"/>
  <c r="AU708" i="14"/>
  <c r="AV708" i="14"/>
  <c r="AU709" i="14"/>
  <c r="AV709" i="14"/>
  <c r="AU710" i="14"/>
  <c r="AV710" i="14"/>
  <c r="AU711" i="14"/>
  <c r="AV711" i="14"/>
  <c r="AU712" i="14"/>
  <c r="AV712" i="14"/>
  <c r="AU713" i="14"/>
  <c r="AV713" i="14"/>
  <c r="AU714" i="14"/>
  <c r="AV714" i="14"/>
  <c r="AU715" i="14"/>
  <c r="AV715" i="14"/>
  <c r="AU716" i="14"/>
  <c r="AV716" i="14"/>
  <c r="AU717" i="14"/>
  <c r="AV717" i="14"/>
  <c r="AU718" i="14"/>
  <c r="AV718" i="14"/>
  <c r="AU719" i="14"/>
  <c r="AV719" i="14"/>
  <c r="AU720" i="14"/>
  <c r="AV720" i="14"/>
  <c r="AU721" i="14"/>
  <c r="AV721" i="14"/>
  <c r="AU722" i="14"/>
  <c r="AV722" i="14"/>
  <c r="AU723" i="14"/>
  <c r="AV723" i="14"/>
  <c r="AU724" i="14"/>
  <c r="AV724" i="14"/>
  <c r="AU725" i="14"/>
  <c r="AV725" i="14"/>
  <c r="AU726" i="14"/>
  <c r="AV726" i="14"/>
  <c r="AU727" i="14"/>
  <c r="AV727" i="14"/>
  <c r="AU728" i="14"/>
  <c r="AV728" i="14"/>
  <c r="AU729" i="14"/>
  <c r="AV729" i="14"/>
  <c r="AU730" i="14"/>
  <c r="AV730" i="14"/>
  <c r="AU731" i="14"/>
  <c r="AV731" i="14"/>
  <c r="AU732" i="14"/>
  <c r="AV732" i="14"/>
  <c r="AU733" i="14"/>
  <c r="AV733" i="14"/>
  <c r="AU734" i="14"/>
  <c r="AV734" i="14"/>
  <c r="AU735" i="14"/>
  <c r="AV735" i="14"/>
  <c r="AU736" i="14"/>
  <c r="AV736" i="14"/>
  <c r="AU737" i="14"/>
  <c r="AV737" i="14"/>
  <c r="AU738" i="14"/>
  <c r="AV738" i="14"/>
  <c r="AU739" i="14"/>
  <c r="AV739" i="14"/>
  <c r="AU740" i="14"/>
  <c r="AV740" i="14"/>
  <c r="AU741" i="14"/>
  <c r="AV741" i="14"/>
  <c r="AU742" i="14"/>
  <c r="AV742" i="14"/>
  <c r="AU743" i="14"/>
  <c r="AV743" i="14"/>
  <c r="AU744" i="14"/>
  <c r="AV744" i="14"/>
  <c r="AU745" i="14"/>
  <c r="AV745" i="14"/>
  <c r="AU746" i="14"/>
  <c r="AV746" i="14"/>
  <c r="AU747" i="14"/>
  <c r="AV747" i="14"/>
  <c r="AU748" i="14"/>
  <c r="AV748" i="14"/>
  <c r="AU749" i="14"/>
  <c r="AV749" i="14"/>
  <c r="AU750" i="14"/>
  <c r="AV750" i="14"/>
  <c r="AU751" i="14"/>
  <c r="AV751" i="14"/>
  <c r="AU752" i="14"/>
  <c r="AV752" i="14"/>
  <c r="AU753" i="14"/>
  <c r="AV753" i="14"/>
  <c r="AU754" i="14"/>
  <c r="AV754" i="14"/>
  <c r="AU755" i="14"/>
  <c r="AV755" i="14"/>
  <c r="AU756" i="14"/>
  <c r="AV756" i="14"/>
  <c r="AU757" i="14"/>
  <c r="AV757" i="14"/>
  <c r="AU758" i="14"/>
  <c r="AV758" i="14"/>
  <c r="AU759" i="14"/>
  <c r="AV759" i="14"/>
  <c r="AU760" i="14"/>
  <c r="AV760" i="14"/>
  <c r="AU761" i="14"/>
  <c r="AV761" i="14"/>
  <c r="AU762" i="14"/>
  <c r="AV762" i="14"/>
  <c r="AU763" i="14"/>
  <c r="AV763" i="14"/>
  <c r="AU764" i="14"/>
  <c r="AV764" i="14"/>
  <c r="AU765" i="14"/>
  <c r="AV765" i="14"/>
  <c r="AU766" i="14"/>
  <c r="AV766" i="14"/>
  <c r="AU767" i="14"/>
  <c r="AV767" i="14"/>
  <c r="AU768" i="14"/>
  <c r="AV768" i="14"/>
  <c r="AU769" i="14"/>
  <c r="AV769" i="14"/>
  <c r="AU770" i="14"/>
  <c r="AV770" i="14"/>
  <c r="AU771" i="14"/>
  <c r="AV771" i="14"/>
  <c r="AU772" i="14"/>
  <c r="AV772" i="14"/>
  <c r="AU773" i="14"/>
  <c r="AV773" i="14"/>
  <c r="AU774" i="14"/>
  <c r="AV774" i="14"/>
  <c r="AU775" i="14"/>
  <c r="AV775" i="14"/>
  <c r="AU776" i="14"/>
  <c r="AV776" i="14"/>
  <c r="AU777" i="14"/>
  <c r="AV777" i="14"/>
  <c r="AU778" i="14"/>
  <c r="AV778" i="14"/>
  <c r="AU779" i="14"/>
  <c r="AV779" i="14"/>
  <c r="AU780" i="14"/>
  <c r="AV780" i="14"/>
  <c r="AU781" i="14"/>
  <c r="AV781" i="14"/>
  <c r="AU782" i="14"/>
  <c r="AV782" i="14"/>
  <c r="AU783" i="14"/>
  <c r="AV783" i="14"/>
  <c r="AU784" i="14"/>
  <c r="AV784" i="14"/>
  <c r="AU785" i="14"/>
  <c r="AV785" i="14"/>
  <c r="AU786" i="14"/>
  <c r="AV786" i="14"/>
  <c r="AU787" i="14"/>
  <c r="AV787" i="14"/>
  <c r="AU788" i="14"/>
  <c r="AV788" i="14"/>
  <c r="AU789" i="14"/>
  <c r="AV789" i="14"/>
  <c r="AU790" i="14"/>
  <c r="AV790" i="14"/>
  <c r="AU791" i="14"/>
  <c r="AV791" i="14"/>
  <c r="AU792" i="14"/>
  <c r="AV792" i="14"/>
  <c r="AU793" i="14"/>
  <c r="AV793" i="14"/>
  <c r="AU794" i="14"/>
  <c r="AV794" i="14"/>
  <c r="AU795" i="14"/>
  <c r="AV795" i="14"/>
  <c r="AU796" i="14"/>
  <c r="AV796" i="14"/>
  <c r="AU797" i="14"/>
  <c r="AV797" i="14"/>
  <c r="AU798" i="14"/>
  <c r="AV798" i="14"/>
  <c r="AU799" i="14"/>
  <c r="AV799" i="14"/>
  <c r="AU800" i="14"/>
  <c r="AV800" i="14"/>
  <c r="AU801" i="14"/>
  <c r="AV801" i="14"/>
  <c r="AU802" i="14"/>
  <c r="AV802" i="14"/>
  <c r="AU803" i="14"/>
  <c r="AV803" i="14"/>
  <c r="AU804" i="14"/>
  <c r="AV804" i="14"/>
  <c r="AU805" i="14"/>
  <c r="AV805" i="14"/>
  <c r="AU806" i="14"/>
  <c r="AV806" i="14"/>
  <c r="AU807" i="14"/>
  <c r="AV807" i="14"/>
  <c r="AU808" i="14"/>
  <c r="AV808" i="14"/>
  <c r="AU809" i="14"/>
  <c r="AV809" i="14"/>
  <c r="AU810" i="14"/>
  <c r="AV810" i="14"/>
  <c r="AU811" i="14"/>
  <c r="AV811" i="14"/>
  <c r="AU812" i="14"/>
  <c r="AV812" i="14"/>
  <c r="AU813" i="14"/>
  <c r="AV813" i="14"/>
  <c r="AU814" i="14"/>
  <c r="AV814" i="14"/>
  <c r="AU815" i="14"/>
  <c r="AV815" i="14"/>
  <c r="AU816" i="14"/>
  <c r="AV816" i="14"/>
  <c r="AU817" i="14"/>
  <c r="AV817" i="14"/>
  <c r="AU818" i="14"/>
  <c r="AV818" i="14"/>
  <c r="AU819" i="14"/>
  <c r="AV819" i="14"/>
  <c r="AU3" i="15"/>
  <c r="AV3" i="15"/>
  <c r="AU4" i="15"/>
  <c r="AV4" i="15"/>
  <c r="AU5" i="15"/>
  <c r="AV5" i="15"/>
  <c r="AU6" i="15"/>
  <c r="AV6" i="15"/>
  <c r="AV7" i="15"/>
  <c r="AU7" i="15" s="1"/>
  <c r="AV8" i="15"/>
  <c r="AU8" i="15" s="1"/>
  <c r="AV9" i="15"/>
  <c r="AU9" i="15" s="1"/>
  <c r="AV10" i="15"/>
  <c r="AU10" i="15" s="1"/>
  <c r="AV11" i="15"/>
  <c r="AU11" i="15" s="1"/>
  <c r="AV12" i="15"/>
  <c r="AU12" i="15" s="1"/>
  <c r="AV13" i="15"/>
  <c r="AU13" i="15" s="1"/>
  <c r="AV14" i="15"/>
  <c r="AU14" i="15" s="1"/>
  <c r="AV15" i="15"/>
  <c r="AU15" i="15" s="1"/>
  <c r="AU16" i="15"/>
  <c r="AV16" i="15"/>
  <c r="AU17" i="15"/>
  <c r="AV17" i="15"/>
  <c r="AU18" i="15"/>
  <c r="AV18" i="15"/>
  <c r="AU19" i="15"/>
  <c r="AV19" i="15"/>
  <c r="AU20" i="15"/>
  <c r="AV20" i="15"/>
  <c r="AU21" i="15"/>
  <c r="AV21" i="15"/>
  <c r="AU22" i="15"/>
  <c r="AV22" i="15"/>
  <c r="AU23" i="15"/>
  <c r="AV23" i="15"/>
  <c r="AU24" i="15"/>
  <c r="AV24" i="15"/>
  <c r="AU25" i="15"/>
  <c r="AV25" i="15"/>
  <c r="AU26" i="15"/>
  <c r="AV26" i="15"/>
  <c r="AV27" i="15"/>
  <c r="AU27" i="15" s="1"/>
  <c r="AU28" i="15"/>
  <c r="AV28" i="15"/>
  <c r="AU29" i="15"/>
  <c r="AV29" i="15"/>
  <c r="AU30" i="15"/>
  <c r="AV30" i="15"/>
  <c r="AU31" i="15"/>
  <c r="AV31" i="15"/>
  <c r="AU32" i="15"/>
  <c r="AV32" i="15"/>
  <c r="AU33" i="15"/>
  <c r="AV33" i="15"/>
  <c r="AU34" i="15"/>
  <c r="AV34" i="15"/>
  <c r="AU35" i="15"/>
  <c r="AV35" i="15"/>
  <c r="AU36" i="15"/>
  <c r="AV36" i="15"/>
  <c r="AU37" i="15"/>
  <c r="AV37" i="15"/>
  <c r="AU38" i="15"/>
  <c r="AV38" i="15"/>
  <c r="AU39" i="15"/>
  <c r="AV39" i="15"/>
  <c r="AU40" i="15"/>
  <c r="AV40" i="15"/>
  <c r="AU41" i="15"/>
  <c r="AV41" i="15"/>
  <c r="AU42" i="15"/>
  <c r="AV42" i="15"/>
  <c r="AU43" i="15"/>
  <c r="AV43" i="15"/>
  <c r="AU44" i="15"/>
  <c r="AV44" i="15"/>
  <c r="AU45" i="15"/>
  <c r="AV45" i="15"/>
  <c r="AU46" i="15"/>
  <c r="AV46" i="15"/>
  <c r="AU47" i="15"/>
  <c r="AV47" i="15"/>
  <c r="AU48" i="15"/>
  <c r="AV48" i="15"/>
  <c r="AU49" i="15"/>
  <c r="AV49" i="15"/>
  <c r="AU50" i="15"/>
  <c r="AV50" i="15"/>
  <c r="AV51" i="15"/>
  <c r="AU51" i="15" s="1"/>
  <c r="AV52" i="15"/>
  <c r="AU52" i="15" s="1"/>
  <c r="AV53" i="15"/>
  <c r="AU53" i="15" s="1"/>
  <c r="AV54" i="15"/>
  <c r="AU54" i="15" s="1"/>
  <c r="AU55" i="15"/>
  <c r="AV55" i="15"/>
  <c r="AU56" i="15"/>
  <c r="AV56" i="15"/>
  <c r="AV57" i="15"/>
  <c r="AU57" i="15" s="1"/>
  <c r="AU58" i="15"/>
  <c r="AV58" i="15"/>
  <c r="AU59" i="15"/>
  <c r="AV59" i="15"/>
  <c r="AU60" i="15"/>
  <c r="AV60" i="15"/>
  <c r="AU61" i="15"/>
  <c r="AV61" i="15"/>
  <c r="AU62" i="15"/>
  <c r="AV62" i="15"/>
  <c r="AU63" i="15"/>
  <c r="AV63" i="15"/>
  <c r="AU64" i="15"/>
  <c r="AV64" i="15"/>
  <c r="AV65" i="15"/>
  <c r="AU65" i="15" s="1"/>
  <c r="AU66" i="15"/>
  <c r="AV66" i="15"/>
  <c r="AV67" i="15"/>
  <c r="AU67" i="15" s="1"/>
  <c r="AV68" i="15"/>
  <c r="AU68" i="15" s="1"/>
  <c r="AV69" i="15"/>
  <c r="AU69" i="15" s="1"/>
  <c r="AU70" i="15"/>
  <c r="AV70" i="15"/>
  <c r="AU71" i="15"/>
  <c r="AV71" i="15"/>
  <c r="AU72" i="15"/>
  <c r="AV72" i="15"/>
  <c r="AU73" i="15"/>
  <c r="AV73" i="15"/>
  <c r="AU74" i="15"/>
  <c r="AV74" i="15"/>
  <c r="AU75" i="15"/>
  <c r="AV75" i="15"/>
  <c r="AU76" i="15"/>
  <c r="AV76" i="15"/>
  <c r="AU77" i="15"/>
  <c r="AV77" i="15"/>
  <c r="AU78" i="15"/>
  <c r="AV78" i="15"/>
  <c r="AU79" i="15"/>
  <c r="AV79" i="15"/>
  <c r="AU80" i="15"/>
  <c r="AV80" i="15"/>
  <c r="AU81" i="15"/>
  <c r="AV81" i="15"/>
  <c r="AU82" i="15"/>
  <c r="AV82" i="15"/>
  <c r="AU83" i="15"/>
  <c r="AV83" i="15"/>
  <c r="AU84" i="15"/>
  <c r="AV84" i="15"/>
  <c r="AU85" i="15"/>
  <c r="AV85" i="15"/>
  <c r="AU86" i="15"/>
  <c r="AV86" i="15"/>
  <c r="AU87" i="15"/>
  <c r="AV87" i="15"/>
  <c r="AU88" i="15"/>
  <c r="AV88" i="15"/>
  <c r="AU89" i="15"/>
  <c r="AV89" i="15"/>
  <c r="AU90" i="15"/>
  <c r="AV90" i="15"/>
  <c r="AU91" i="15"/>
  <c r="AV91" i="15"/>
  <c r="AU92" i="15"/>
  <c r="AV92" i="15"/>
  <c r="AU93" i="15"/>
  <c r="AV93" i="15"/>
  <c r="AU94" i="15"/>
  <c r="AV94" i="15"/>
  <c r="AU95" i="15"/>
  <c r="AV95" i="15"/>
  <c r="AU96" i="15"/>
  <c r="AV96" i="15"/>
  <c r="AU97" i="15"/>
  <c r="AV97" i="15"/>
  <c r="AU98" i="15"/>
  <c r="AV98" i="15"/>
  <c r="AU99" i="15"/>
  <c r="AV99" i="15"/>
  <c r="AU100" i="15"/>
  <c r="AV100" i="15"/>
  <c r="AU101" i="15"/>
  <c r="AV101" i="15"/>
  <c r="AU102" i="15"/>
  <c r="AV102" i="15"/>
  <c r="AU103" i="15"/>
  <c r="AV103" i="15"/>
  <c r="AU104" i="15"/>
  <c r="AV104" i="15"/>
  <c r="AU105" i="15"/>
  <c r="AV105" i="15"/>
  <c r="AU106" i="15"/>
  <c r="AV106" i="15"/>
  <c r="AU107" i="15"/>
  <c r="AV107" i="15"/>
  <c r="AU108" i="15"/>
  <c r="AV108" i="15"/>
  <c r="AU109" i="15"/>
  <c r="AV109" i="15"/>
  <c r="AU110" i="15"/>
  <c r="AV110" i="15"/>
  <c r="AU111" i="15"/>
  <c r="AV111" i="15"/>
  <c r="AU112" i="15"/>
  <c r="AV112" i="15"/>
  <c r="AU113" i="15"/>
  <c r="AV113" i="15"/>
  <c r="AU114" i="15"/>
  <c r="AV114" i="15"/>
  <c r="AU115" i="15"/>
  <c r="AV115" i="15"/>
  <c r="AU116" i="15"/>
  <c r="AV116" i="15"/>
  <c r="AU117" i="15"/>
  <c r="AV117" i="15"/>
  <c r="AU118" i="15"/>
  <c r="AV118" i="15"/>
  <c r="AU119" i="15"/>
  <c r="AV119" i="15"/>
  <c r="AU120" i="15"/>
  <c r="AV120" i="15"/>
  <c r="AU121" i="15"/>
  <c r="AV121" i="15"/>
  <c r="AU122" i="15"/>
  <c r="AV122" i="15"/>
  <c r="AU123" i="15"/>
  <c r="AV123" i="15"/>
  <c r="AU124" i="15"/>
  <c r="AV124" i="15"/>
  <c r="AU125" i="15"/>
  <c r="AV125" i="15"/>
  <c r="AU126" i="15"/>
  <c r="AV126" i="15"/>
  <c r="AU127" i="15"/>
  <c r="AV127" i="15"/>
  <c r="AU128" i="15"/>
  <c r="AV128" i="15"/>
  <c r="AU129" i="15"/>
  <c r="AV129" i="15"/>
  <c r="AU130" i="15"/>
  <c r="AV130" i="15"/>
  <c r="AU131" i="15"/>
  <c r="AV131" i="15"/>
  <c r="AU132" i="15"/>
  <c r="AV132" i="15"/>
  <c r="AU133" i="15"/>
  <c r="AV133" i="15"/>
  <c r="AU134" i="15"/>
  <c r="AV134" i="15"/>
  <c r="AU135" i="15"/>
  <c r="AV135" i="15"/>
  <c r="AU136" i="15"/>
  <c r="AV136" i="15"/>
  <c r="AU137" i="15"/>
  <c r="AV137" i="15"/>
  <c r="AU138" i="15"/>
  <c r="AV138" i="15"/>
  <c r="AU139" i="15"/>
  <c r="AV139" i="15"/>
  <c r="AU140" i="15"/>
  <c r="AV140" i="15"/>
  <c r="AU141" i="15"/>
  <c r="AV141" i="15"/>
  <c r="AU142" i="15"/>
  <c r="AV142" i="15"/>
  <c r="AU143" i="15"/>
  <c r="AV143" i="15"/>
  <c r="AU144" i="15"/>
  <c r="AV144" i="15"/>
  <c r="AU145" i="15"/>
  <c r="AV145" i="15"/>
  <c r="AU146" i="15"/>
  <c r="AV146" i="15"/>
  <c r="AU147" i="15"/>
  <c r="AV147" i="15"/>
  <c r="AU148" i="15"/>
  <c r="AV148" i="15"/>
  <c r="AU149" i="15"/>
  <c r="AV149" i="15"/>
  <c r="AU150" i="15"/>
  <c r="AV150" i="15"/>
  <c r="AU151" i="15"/>
  <c r="AV151" i="15"/>
  <c r="AU152" i="15"/>
  <c r="AV152" i="15"/>
  <c r="AU153" i="15"/>
  <c r="AV153" i="15"/>
  <c r="AU154" i="15"/>
  <c r="AV154" i="15"/>
  <c r="AU155" i="15"/>
  <c r="AV155" i="15"/>
  <c r="AU156" i="15"/>
  <c r="AV156" i="15"/>
  <c r="AU157" i="15"/>
  <c r="AV157" i="15"/>
  <c r="AU158" i="15"/>
  <c r="AV158" i="15"/>
  <c r="AU159" i="15"/>
  <c r="AV159" i="15"/>
  <c r="AU160" i="15"/>
  <c r="AV160" i="15"/>
  <c r="AU161" i="15"/>
  <c r="AV161" i="15"/>
  <c r="AU162" i="15"/>
  <c r="AV162" i="15"/>
  <c r="AU163" i="15"/>
  <c r="AV163" i="15"/>
  <c r="AU164" i="15"/>
  <c r="AV164" i="15"/>
  <c r="AU165" i="15"/>
  <c r="AV165" i="15"/>
  <c r="AU166" i="15"/>
  <c r="AV166" i="15"/>
  <c r="AU167" i="15"/>
  <c r="AV167" i="15"/>
  <c r="AU168" i="15"/>
  <c r="AV168" i="15"/>
  <c r="AU169" i="15"/>
  <c r="AV169" i="15"/>
  <c r="AU170" i="15"/>
  <c r="AV170" i="15"/>
  <c r="AU171" i="15"/>
  <c r="AV171" i="15"/>
  <c r="AU172" i="15"/>
  <c r="AV172" i="15"/>
  <c r="AU173" i="15"/>
  <c r="AV173" i="15"/>
  <c r="AU174" i="15"/>
  <c r="AV174" i="15"/>
  <c r="AU175" i="15"/>
  <c r="AV175" i="15"/>
  <c r="AU176" i="15"/>
  <c r="AV176" i="15"/>
  <c r="AU177" i="15"/>
  <c r="AV177" i="15"/>
  <c r="AU178" i="15"/>
  <c r="AV178" i="15"/>
  <c r="AU179" i="15"/>
  <c r="AV179" i="15"/>
  <c r="AU180" i="15"/>
  <c r="AV180" i="15"/>
  <c r="AU181" i="15"/>
  <c r="AV181" i="15"/>
  <c r="AU182" i="15"/>
  <c r="AV182" i="15"/>
  <c r="AU183" i="15"/>
  <c r="AV183" i="15"/>
  <c r="AU184" i="15"/>
  <c r="AV184" i="15"/>
  <c r="AU185" i="15"/>
  <c r="AV185" i="15"/>
  <c r="AU186" i="15"/>
  <c r="AV186" i="15"/>
  <c r="AU187" i="15"/>
  <c r="AV187" i="15"/>
  <c r="AU188" i="15"/>
  <c r="AV188" i="15"/>
  <c r="AU189" i="15"/>
  <c r="AV189" i="15"/>
  <c r="AU190" i="15"/>
  <c r="AV190" i="15"/>
  <c r="AU191" i="15"/>
  <c r="AV191" i="15"/>
  <c r="AU192" i="15"/>
  <c r="AV192" i="15"/>
  <c r="AU193" i="15"/>
  <c r="AV193" i="15"/>
  <c r="AU194" i="15"/>
  <c r="AV194" i="15"/>
  <c r="AU195" i="15"/>
  <c r="AV195" i="15"/>
  <c r="AU196" i="15"/>
  <c r="AV196" i="15"/>
  <c r="AU197" i="15"/>
  <c r="AV197" i="15"/>
  <c r="AU198" i="15"/>
  <c r="AV198" i="15"/>
  <c r="AU199" i="15"/>
  <c r="AV199" i="15"/>
  <c r="AU200" i="15"/>
  <c r="AV200" i="15"/>
  <c r="AU201" i="15"/>
  <c r="AV201" i="15"/>
  <c r="AU202" i="15"/>
  <c r="AV202" i="15"/>
  <c r="AU203" i="15"/>
  <c r="AV203" i="15"/>
  <c r="AU204" i="15"/>
  <c r="AV204" i="15"/>
  <c r="AU205" i="15"/>
  <c r="AV205" i="15"/>
  <c r="AU206" i="15"/>
  <c r="AV206" i="15"/>
  <c r="AU207" i="15"/>
  <c r="AV207" i="15"/>
  <c r="AU208" i="15"/>
  <c r="AV208" i="15"/>
  <c r="AU209" i="15"/>
  <c r="AV209" i="15"/>
  <c r="AU210" i="15"/>
  <c r="AV210" i="15"/>
  <c r="AU211" i="15"/>
  <c r="AV211" i="15"/>
  <c r="AU212" i="15"/>
  <c r="AV212" i="15"/>
  <c r="AU213" i="15"/>
  <c r="AV213" i="15"/>
  <c r="AU214" i="15"/>
  <c r="AV214" i="15"/>
  <c r="AU215" i="15"/>
  <c r="AV215" i="15"/>
  <c r="AU216" i="15"/>
  <c r="AV216" i="15"/>
  <c r="AU217" i="15"/>
  <c r="AV217" i="15"/>
  <c r="AU218" i="15"/>
  <c r="AV218" i="15"/>
  <c r="AU219" i="15"/>
  <c r="AV219" i="15"/>
  <c r="AU220" i="15"/>
  <c r="AV220" i="15"/>
  <c r="AU221" i="15"/>
  <c r="AV221" i="15"/>
  <c r="AU222" i="15"/>
  <c r="AV222" i="15"/>
  <c r="AU223" i="15"/>
  <c r="AV223" i="15"/>
  <c r="AU224" i="15"/>
  <c r="AV224" i="15"/>
  <c r="AU225" i="15"/>
  <c r="AV225" i="15"/>
  <c r="AU226" i="15"/>
  <c r="AV226" i="15"/>
  <c r="AU227" i="15"/>
  <c r="AV227" i="15"/>
  <c r="AU228" i="15"/>
  <c r="AV228" i="15"/>
  <c r="AU229" i="15"/>
  <c r="AV229" i="15"/>
  <c r="AU230" i="15"/>
  <c r="AV230" i="15"/>
  <c r="AU231" i="15"/>
  <c r="AV231" i="15"/>
  <c r="AU232" i="15"/>
  <c r="AV232" i="15"/>
  <c r="AU233" i="15"/>
  <c r="AV233" i="15"/>
  <c r="AU234" i="15"/>
  <c r="AV234" i="15"/>
  <c r="AU235" i="15"/>
  <c r="AV235" i="15"/>
  <c r="AU236" i="15"/>
  <c r="AV236" i="15"/>
  <c r="AU237" i="15"/>
  <c r="AV237" i="15"/>
  <c r="AU238" i="15"/>
  <c r="AV238" i="15"/>
  <c r="AU239" i="15"/>
  <c r="AV239" i="15"/>
  <c r="AU240" i="15"/>
  <c r="AV240" i="15"/>
  <c r="AU241" i="15"/>
  <c r="AV241" i="15"/>
  <c r="AU242" i="15"/>
  <c r="AV242" i="15"/>
  <c r="AU243" i="15"/>
  <c r="AV243" i="15"/>
  <c r="AU244" i="15"/>
  <c r="AV244" i="15"/>
  <c r="AU245" i="15"/>
  <c r="AV245" i="15"/>
  <c r="AU246" i="15"/>
  <c r="AV246" i="15"/>
  <c r="AU247" i="15"/>
  <c r="AV247" i="15"/>
  <c r="AU248" i="15"/>
  <c r="AV248" i="15"/>
  <c r="AU249" i="15"/>
  <c r="AV249" i="15"/>
  <c r="AU250" i="15"/>
  <c r="AV250" i="15"/>
  <c r="AU251" i="15"/>
  <c r="AV251" i="15"/>
  <c r="AU252" i="15"/>
  <c r="AV252" i="15"/>
  <c r="AU253" i="15"/>
  <c r="AV253" i="15"/>
  <c r="AU254" i="15"/>
  <c r="AV254" i="15"/>
  <c r="AU255" i="15"/>
  <c r="AV255" i="15"/>
  <c r="AU256" i="15"/>
  <c r="AV256" i="15"/>
  <c r="AU257" i="15"/>
  <c r="AV257" i="15"/>
  <c r="AU258" i="15"/>
  <c r="AV258" i="15"/>
  <c r="AU259" i="15"/>
  <c r="AV259" i="15"/>
  <c r="AU260" i="15"/>
  <c r="AV260" i="15"/>
  <c r="AU261" i="15"/>
  <c r="AV261" i="15"/>
  <c r="AU262" i="15"/>
  <c r="AV262" i="15"/>
  <c r="AU263" i="15"/>
  <c r="AV263" i="15"/>
  <c r="AU264" i="15"/>
  <c r="AV264" i="15"/>
  <c r="AU265" i="15"/>
  <c r="AV265" i="15"/>
  <c r="AU266" i="15"/>
  <c r="AV266" i="15"/>
  <c r="AU267" i="15"/>
  <c r="AV267" i="15"/>
  <c r="AU268" i="15"/>
  <c r="AV268" i="15"/>
  <c r="AU269" i="15"/>
  <c r="AV269" i="15"/>
  <c r="AU270" i="15"/>
  <c r="AV270" i="15"/>
  <c r="AU271" i="15"/>
  <c r="AV271" i="15"/>
  <c r="AU272" i="15"/>
  <c r="AV272" i="15"/>
  <c r="AU273" i="15"/>
  <c r="AV273" i="15"/>
  <c r="AU274" i="15"/>
  <c r="AV274" i="15"/>
  <c r="AU275" i="15"/>
  <c r="AV275" i="15"/>
  <c r="AU276" i="15"/>
  <c r="AV276" i="15"/>
  <c r="AU277" i="15"/>
  <c r="AV277" i="15"/>
  <c r="AU278" i="15"/>
  <c r="AV278" i="15"/>
  <c r="AU279" i="15"/>
  <c r="AV279" i="15"/>
  <c r="AU280" i="15"/>
  <c r="AV280" i="15"/>
  <c r="AU281" i="15"/>
  <c r="AV281" i="15"/>
  <c r="AU282" i="15"/>
  <c r="AV282" i="15"/>
  <c r="AU283" i="15"/>
  <c r="AV283" i="15"/>
  <c r="AU284" i="15"/>
  <c r="AV284" i="15"/>
  <c r="AU285" i="15"/>
  <c r="AV285" i="15"/>
  <c r="AU286" i="15"/>
  <c r="AV286" i="15"/>
  <c r="AU287" i="15"/>
  <c r="AV287" i="15"/>
  <c r="AU288" i="15"/>
  <c r="AV288" i="15"/>
  <c r="AU289" i="15"/>
  <c r="AV289" i="15"/>
  <c r="AU290" i="15"/>
  <c r="AV290" i="15"/>
  <c r="AU291" i="15"/>
  <c r="AV291" i="15"/>
  <c r="AU292" i="15"/>
  <c r="AV292" i="15"/>
  <c r="AU293" i="15"/>
  <c r="AV293" i="15"/>
  <c r="AU294" i="15"/>
  <c r="AV294" i="15"/>
  <c r="AU295" i="15"/>
  <c r="AV295" i="15"/>
  <c r="AU296" i="15"/>
  <c r="AV296" i="15"/>
  <c r="AU297" i="15"/>
  <c r="AV297" i="15"/>
  <c r="AU298" i="15"/>
  <c r="AV298" i="15"/>
  <c r="AU299" i="15"/>
  <c r="AV299" i="15"/>
  <c r="AU300" i="15"/>
  <c r="AV300" i="15"/>
  <c r="AU301" i="15"/>
  <c r="AV301" i="15"/>
  <c r="AU302" i="15"/>
  <c r="AV302" i="15"/>
  <c r="AU303" i="15"/>
  <c r="AV303" i="15"/>
  <c r="AU304" i="15"/>
  <c r="AV304" i="15"/>
  <c r="AU305" i="15"/>
  <c r="AV305" i="15"/>
  <c r="AU306" i="15"/>
  <c r="AV306" i="15"/>
  <c r="AU307" i="15"/>
  <c r="AV307" i="15"/>
  <c r="AU308" i="15"/>
  <c r="AV308" i="15"/>
  <c r="AU309" i="15"/>
  <c r="AV309" i="15"/>
  <c r="AU310" i="15"/>
  <c r="AV310" i="15"/>
  <c r="AU311" i="15"/>
  <c r="AV311" i="15"/>
  <c r="AU312" i="15"/>
  <c r="AV312" i="15"/>
  <c r="AU313" i="15"/>
  <c r="AV313" i="15"/>
  <c r="AU314" i="15"/>
  <c r="AV314" i="15"/>
  <c r="AU315" i="15"/>
  <c r="AV315" i="15"/>
  <c r="AU316" i="15"/>
  <c r="AV316" i="15"/>
  <c r="AU317" i="15"/>
  <c r="AV317" i="15"/>
  <c r="AU318" i="15"/>
  <c r="AV318" i="15"/>
  <c r="AU319" i="15"/>
  <c r="AV319" i="15"/>
  <c r="AU320" i="15"/>
  <c r="AV320" i="15"/>
  <c r="AU321" i="15"/>
  <c r="AV321" i="15"/>
  <c r="AU322" i="15"/>
  <c r="AV322" i="15"/>
  <c r="AU323" i="15"/>
  <c r="AV323" i="15"/>
  <c r="AU324" i="15"/>
  <c r="AV324" i="15"/>
  <c r="AU325" i="15"/>
  <c r="AV325" i="15"/>
  <c r="AU326" i="15"/>
  <c r="AV326" i="15"/>
  <c r="AU327" i="15"/>
  <c r="AV327" i="15"/>
  <c r="AU328" i="15"/>
  <c r="AV328" i="15"/>
  <c r="AU329" i="15"/>
  <c r="AV329" i="15"/>
  <c r="AU330" i="15"/>
  <c r="AV330" i="15"/>
  <c r="AU331" i="15"/>
  <c r="AV331" i="15"/>
  <c r="AU332" i="15"/>
  <c r="AV332" i="15"/>
  <c r="AU333" i="15"/>
  <c r="AV333" i="15"/>
  <c r="AU334" i="15"/>
  <c r="AV334" i="15"/>
  <c r="AU335" i="15"/>
  <c r="AV335" i="15"/>
  <c r="AU336" i="15"/>
  <c r="AV336" i="15"/>
  <c r="AU337" i="15"/>
  <c r="AV337" i="15"/>
  <c r="AU338" i="15"/>
  <c r="AV338" i="15"/>
  <c r="AU339" i="15"/>
  <c r="AV339" i="15"/>
  <c r="AU340" i="15"/>
  <c r="AV340" i="15"/>
  <c r="AU341" i="15"/>
  <c r="AV341" i="15"/>
  <c r="AU342" i="15"/>
  <c r="AV342" i="15"/>
  <c r="AU343" i="15"/>
  <c r="AV343" i="15"/>
  <c r="AU344" i="15"/>
  <c r="AV344" i="15"/>
  <c r="AU345" i="15"/>
  <c r="AV345" i="15"/>
  <c r="AU346" i="15"/>
  <c r="AV346" i="15"/>
  <c r="AU347" i="15"/>
  <c r="AV347" i="15"/>
  <c r="AU348" i="15"/>
  <c r="AV348" i="15"/>
  <c r="AU349" i="15"/>
  <c r="AV349" i="15"/>
  <c r="AU350" i="15"/>
  <c r="AV350" i="15"/>
  <c r="AU351" i="15"/>
  <c r="AV351" i="15"/>
  <c r="AU352" i="15"/>
  <c r="AV352" i="15"/>
  <c r="AU353" i="15"/>
  <c r="AV353" i="15"/>
  <c r="AU354" i="15"/>
  <c r="AV354" i="15"/>
  <c r="AU355" i="15"/>
  <c r="AV355" i="15"/>
  <c r="AU356" i="15"/>
  <c r="AV356" i="15"/>
  <c r="AU357" i="15"/>
  <c r="AV357" i="15"/>
  <c r="AU358" i="15"/>
  <c r="AV358" i="15"/>
  <c r="AU359" i="15"/>
  <c r="AV359" i="15"/>
  <c r="AU360" i="15"/>
  <c r="AV360" i="15"/>
  <c r="AU361" i="15"/>
  <c r="AV361" i="15"/>
  <c r="AU362" i="15"/>
  <c r="AV362" i="15"/>
  <c r="AU363" i="15"/>
  <c r="AV363" i="15"/>
  <c r="AU364" i="15"/>
  <c r="AV364" i="15"/>
  <c r="AU365" i="15"/>
  <c r="AV365" i="15"/>
  <c r="AU366" i="15"/>
  <c r="AV366" i="15"/>
  <c r="AU367" i="15"/>
  <c r="AV367" i="15"/>
  <c r="AU368" i="15"/>
  <c r="AV368" i="15"/>
  <c r="AU369" i="15"/>
  <c r="AV369" i="15"/>
  <c r="AU370" i="15"/>
  <c r="AV370" i="15"/>
  <c r="AU371" i="15"/>
  <c r="AV371" i="15"/>
  <c r="AU372" i="15"/>
  <c r="AV372" i="15"/>
  <c r="AU373" i="15"/>
  <c r="AV373" i="15"/>
  <c r="AU374" i="15"/>
  <c r="AV374" i="15"/>
  <c r="AU375" i="15"/>
  <c r="AV375" i="15"/>
  <c r="AU376" i="15"/>
  <c r="AV376" i="15"/>
  <c r="AU377" i="15"/>
  <c r="AV377" i="15"/>
  <c r="AU378" i="15"/>
  <c r="AV378" i="15"/>
  <c r="AU379" i="15"/>
  <c r="AV379" i="15"/>
  <c r="AU380" i="15"/>
  <c r="AV380" i="15"/>
  <c r="AU381" i="15"/>
  <c r="AV381" i="15"/>
  <c r="AU382" i="15"/>
  <c r="AV382" i="15"/>
  <c r="AU383" i="15"/>
  <c r="AV383" i="15"/>
  <c r="AU384" i="15"/>
  <c r="AV384" i="15"/>
  <c r="AU385" i="15"/>
  <c r="AV385" i="15"/>
  <c r="AU386" i="15"/>
  <c r="AV386" i="15"/>
  <c r="AU387" i="15"/>
  <c r="AV387" i="15"/>
  <c r="AU388" i="15"/>
  <c r="AV388" i="15"/>
  <c r="AU389" i="15"/>
  <c r="AV389" i="15"/>
  <c r="AU390" i="15"/>
  <c r="AV390" i="15"/>
  <c r="AU391" i="15"/>
  <c r="AV391" i="15"/>
  <c r="AU392" i="15"/>
  <c r="AV392" i="15"/>
  <c r="AU393" i="15"/>
  <c r="AV393" i="15"/>
  <c r="AU394" i="15"/>
  <c r="AV394" i="15"/>
  <c r="AU395" i="15"/>
  <c r="AV395" i="15"/>
  <c r="AU396" i="15"/>
  <c r="AV396" i="15"/>
  <c r="AU397" i="15"/>
  <c r="AV397" i="15"/>
  <c r="AU398" i="15"/>
  <c r="AV398" i="15"/>
  <c r="AU399" i="15"/>
  <c r="AV399" i="15"/>
  <c r="AU400" i="15"/>
  <c r="AV400" i="15"/>
  <c r="AU401" i="15"/>
  <c r="AV401" i="15"/>
  <c r="AU402" i="15"/>
  <c r="AV402" i="15"/>
  <c r="AU403" i="15"/>
  <c r="AV403" i="15"/>
  <c r="AU404" i="15"/>
  <c r="AV404" i="15"/>
  <c r="AU405" i="15"/>
  <c r="AV405" i="15"/>
  <c r="AU406" i="15"/>
  <c r="AV406" i="15"/>
  <c r="AU407" i="15"/>
  <c r="AV407" i="15"/>
  <c r="AU408" i="15"/>
  <c r="AV408" i="15"/>
  <c r="AU409" i="15"/>
  <c r="AV409" i="15"/>
  <c r="AU410" i="15"/>
  <c r="AV410" i="15"/>
  <c r="AU411" i="15"/>
  <c r="AV411" i="15"/>
  <c r="AU412" i="15"/>
  <c r="AV412" i="15"/>
  <c r="AU413" i="15"/>
  <c r="AV413" i="15"/>
  <c r="AU414" i="15"/>
  <c r="AV414" i="15"/>
  <c r="AU415" i="15"/>
  <c r="AV415" i="15"/>
  <c r="AU416" i="15"/>
  <c r="AV416" i="15"/>
  <c r="AU417" i="15"/>
  <c r="AV417" i="15"/>
  <c r="AU418" i="15"/>
  <c r="AV418" i="15"/>
  <c r="AU419" i="15"/>
  <c r="AV419" i="15"/>
  <c r="AU420" i="15"/>
  <c r="AV420" i="15"/>
  <c r="AU421" i="15"/>
  <c r="AV421" i="15"/>
  <c r="AU422" i="15"/>
  <c r="AV422" i="15"/>
  <c r="AU423" i="15"/>
  <c r="AV423" i="15"/>
  <c r="AU424" i="15"/>
  <c r="AV424" i="15"/>
  <c r="AU425" i="15"/>
  <c r="AV425" i="15"/>
  <c r="AU426" i="15"/>
  <c r="AV426" i="15"/>
  <c r="AU427" i="15"/>
  <c r="AV427" i="15"/>
  <c r="AU428" i="15"/>
  <c r="AV428" i="15"/>
  <c r="AU429" i="15"/>
  <c r="AV429" i="15"/>
  <c r="AU430" i="15"/>
  <c r="AV430" i="15"/>
  <c r="AU431" i="15"/>
  <c r="AV431" i="15"/>
  <c r="AU432" i="15"/>
  <c r="AV432" i="15"/>
  <c r="AU433" i="15"/>
  <c r="AV433" i="15"/>
  <c r="AU434" i="15"/>
  <c r="AV434" i="15"/>
  <c r="AU435" i="15"/>
  <c r="AV435" i="15"/>
  <c r="AU436" i="15"/>
  <c r="AV436" i="15"/>
  <c r="AU437" i="15"/>
  <c r="AV437" i="15"/>
  <c r="AU438" i="15"/>
  <c r="AV438" i="15"/>
  <c r="AU439" i="15"/>
  <c r="AV439" i="15"/>
  <c r="AU440" i="15"/>
  <c r="AV440" i="15"/>
  <c r="AU441" i="15"/>
  <c r="AV441" i="15"/>
  <c r="AU442" i="15"/>
  <c r="AV442" i="15"/>
  <c r="AU443" i="15"/>
  <c r="AV443" i="15"/>
  <c r="AU444" i="15"/>
  <c r="AV444" i="15"/>
  <c r="AU445" i="15"/>
  <c r="AV445" i="15"/>
  <c r="AU446" i="15"/>
  <c r="AV446" i="15"/>
  <c r="AU447" i="15"/>
  <c r="AV447" i="15"/>
  <c r="AU448" i="15"/>
  <c r="AV448" i="15"/>
  <c r="AU449" i="15"/>
  <c r="AV449" i="15"/>
  <c r="AU450" i="15"/>
  <c r="AV450" i="15"/>
  <c r="AU451" i="15"/>
  <c r="AV451" i="15"/>
  <c r="AU452" i="15"/>
  <c r="AV452" i="15"/>
  <c r="AU453" i="15"/>
  <c r="AV453" i="15"/>
  <c r="AU454" i="15"/>
  <c r="AV454" i="15"/>
  <c r="AU455" i="15"/>
  <c r="AV455" i="15"/>
  <c r="AU456" i="15"/>
  <c r="AV456" i="15"/>
  <c r="AU457" i="15"/>
  <c r="AV457" i="15"/>
  <c r="AU458" i="15"/>
  <c r="AV458" i="15"/>
  <c r="AU459" i="15"/>
  <c r="AV459" i="15"/>
  <c r="AU460" i="15"/>
  <c r="AV460" i="15"/>
  <c r="AU461" i="15"/>
  <c r="AV461" i="15"/>
  <c r="AU462" i="15"/>
  <c r="AV462" i="15"/>
  <c r="AU463" i="15"/>
  <c r="AV463" i="15"/>
  <c r="AU464" i="15"/>
  <c r="AV464" i="15"/>
  <c r="AU465" i="15"/>
  <c r="AV465" i="15"/>
  <c r="AU466" i="15"/>
  <c r="AV466" i="15"/>
  <c r="AU467" i="15"/>
  <c r="AV467" i="15"/>
  <c r="AU468" i="15"/>
  <c r="AV468" i="15"/>
  <c r="AU469" i="15"/>
  <c r="AV469" i="15"/>
  <c r="AU470" i="15"/>
  <c r="AV470" i="15"/>
  <c r="AU471" i="15"/>
  <c r="AV471" i="15"/>
  <c r="AU472" i="15"/>
  <c r="AV472" i="15"/>
  <c r="AU473" i="15"/>
  <c r="AV473" i="15"/>
  <c r="AU474" i="15"/>
  <c r="AV474" i="15"/>
  <c r="AU475" i="15"/>
  <c r="AV475" i="15"/>
  <c r="AU476" i="15"/>
  <c r="AV476" i="15"/>
  <c r="AU477" i="15"/>
  <c r="AV477" i="15"/>
  <c r="AU478" i="15"/>
  <c r="AV478" i="15"/>
  <c r="AU479" i="15"/>
  <c r="AV479" i="15"/>
  <c r="AU480" i="15"/>
  <c r="AV480" i="15"/>
  <c r="AU481" i="15"/>
  <c r="AV481" i="15"/>
  <c r="AU482" i="15"/>
  <c r="AV482" i="15"/>
  <c r="AU483" i="15"/>
  <c r="AV483" i="15"/>
  <c r="AU484" i="15"/>
  <c r="AV484" i="15"/>
  <c r="AU485" i="15"/>
  <c r="AV485" i="15"/>
  <c r="AU486" i="15"/>
  <c r="AV486" i="15"/>
  <c r="AU487" i="15"/>
  <c r="AV487" i="15"/>
  <c r="AU488" i="15"/>
  <c r="AV488" i="15"/>
  <c r="AU489" i="15"/>
  <c r="AV489" i="15"/>
  <c r="AU490" i="15"/>
  <c r="AV490" i="15"/>
  <c r="AU491" i="15"/>
  <c r="AV491" i="15"/>
  <c r="AU492" i="15"/>
  <c r="AV492" i="15"/>
  <c r="AU493" i="15"/>
  <c r="AV493" i="15"/>
  <c r="AU494" i="15"/>
  <c r="AV494" i="15"/>
  <c r="AU495" i="15"/>
  <c r="AV495" i="15"/>
  <c r="AU496" i="15"/>
  <c r="AV496" i="15"/>
  <c r="AU497" i="15"/>
  <c r="AV497" i="15"/>
  <c r="AU498" i="15"/>
  <c r="AV498" i="15"/>
  <c r="AU499" i="15"/>
  <c r="AV499" i="15"/>
  <c r="AU500" i="15"/>
  <c r="AV500" i="15"/>
  <c r="AU501" i="15"/>
  <c r="AV501" i="15"/>
  <c r="AU502" i="15"/>
  <c r="AV502" i="15"/>
  <c r="AU503" i="15"/>
  <c r="AV503" i="15"/>
  <c r="AU504" i="15"/>
  <c r="AV504" i="15"/>
  <c r="AU505" i="15"/>
  <c r="AV505" i="15"/>
  <c r="AU506" i="15"/>
  <c r="AV506" i="15"/>
  <c r="AU507" i="15"/>
  <c r="AV507" i="15"/>
  <c r="AU508" i="15"/>
  <c r="AV508" i="15"/>
  <c r="AU509" i="15"/>
  <c r="AV509" i="15"/>
  <c r="AU510" i="15"/>
  <c r="AV510" i="15"/>
  <c r="AU511" i="15"/>
  <c r="AV511" i="15"/>
  <c r="AU512" i="15"/>
  <c r="AV512" i="15"/>
  <c r="AU513" i="15"/>
  <c r="AV513" i="15"/>
  <c r="AU514" i="15"/>
  <c r="AV514" i="15"/>
  <c r="AU515" i="15"/>
  <c r="AV515" i="15"/>
  <c r="AU516" i="15"/>
  <c r="AV516" i="15"/>
  <c r="AU517" i="15"/>
  <c r="AV517" i="15"/>
  <c r="AU518" i="15"/>
  <c r="AV518" i="15"/>
  <c r="AU519" i="15"/>
  <c r="AV519" i="15"/>
  <c r="AU520" i="15"/>
  <c r="AV520" i="15"/>
  <c r="AU521" i="15"/>
  <c r="AV521" i="15"/>
  <c r="AU522" i="15"/>
  <c r="AV522" i="15"/>
  <c r="AU523" i="15"/>
  <c r="AV523" i="15"/>
  <c r="AU524" i="15"/>
  <c r="AV524" i="15"/>
  <c r="AU525" i="15"/>
  <c r="AV525" i="15"/>
  <c r="AU526" i="15"/>
  <c r="AV526" i="15"/>
  <c r="AU527" i="15"/>
  <c r="AV527" i="15"/>
  <c r="AU528" i="15"/>
  <c r="AV528" i="15"/>
  <c r="AU529" i="15"/>
  <c r="AV529" i="15"/>
  <c r="AU530" i="15"/>
  <c r="AV530" i="15"/>
  <c r="AU531" i="15"/>
  <c r="AV531" i="15"/>
  <c r="AU532" i="15"/>
  <c r="AV532" i="15"/>
  <c r="AU533" i="15"/>
  <c r="AV533" i="15"/>
  <c r="AU534" i="15"/>
  <c r="AV534" i="15"/>
  <c r="AU535" i="15"/>
  <c r="AV535" i="15"/>
  <c r="AU536" i="15"/>
  <c r="AV536" i="15"/>
  <c r="AU537" i="15"/>
  <c r="AV537" i="15"/>
  <c r="AU538" i="15"/>
  <c r="AV538" i="15"/>
  <c r="AU539" i="15"/>
  <c r="AV539" i="15"/>
  <c r="AU540" i="15"/>
  <c r="AV540" i="15"/>
  <c r="AU541" i="15"/>
  <c r="AV541" i="15"/>
  <c r="AU542" i="15"/>
  <c r="AV542" i="15"/>
  <c r="AU543" i="15"/>
  <c r="AV543" i="15"/>
  <c r="AU544" i="15"/>
  <c r="AV544" i="15"/>
  <c r="AU545" i="15"/>
  <c r="AV545" i="15"/>
  <c r="AU546" i="15"/>
  <c r="AV546" i="15"/>
  <c r="AU547" i="15"/>
  <c r="AV547" i="15"/>
  <c r="AU548" i="15"/>
  <c r="AV548" i="15"/>
  <c r="AU549" i="15"/>
  <c r="AV549" i="15"/>
  <c r="AU550" i="15"/>
  <c r="AV550" i="15"/>
  <c r="AU551" i="15"/>
  <c r="AV551" i="15"/>
  <c r="AU552" i="15"/>
  <c r="AV552" i="15"/>
  <c r="AU553" i="15"/>
  <c r="AV553" i="15"/>
  <c r="AU554" i="15"/>
  <c r="AV554" i="15"/>
  <c r="AU555" i="15"/>
  <c r="AV555" i="15"/>
  <c r="AU556" i="15"/>
  <c r="AV556" i="15"/>
  <c r="AU557" i="15"/>
  <c r="AV557" i="15"/>
  <c r="AU558" i="15"/>
  <c r="AV558" i="15"/>
  <c r="AU559" i="15"/>
  <c r="AV559" i="15"/>
  <c r="AU560" i="15"/>
  <c r="AV560" i="15"/>
  <c r="AU561" i="15"/>
  <c r="AV561" i="15"/>
  <c r="AU562" i="15"/>
  <c r="AV562" i="15"/>
  <c r="AU563" i="15"/>
  <c r="AV563" i="15"/>
  <c r="AU564" i="15"/>
  <c r="AV564" i="15"/>
  <c r="AU565" i="15"/>
  <c r="AV565" i="15"/>
  <c r="AU566" i="15"/>
  <c r="AV566" i="15"/>
  <c r="AU567" i="15"/>
  <c r="AV567" i="15"/>
  <c r="AU568" i="15"/>
  <c r="AV568" i="15"/>
  <c r="AU569" i="15"/>
  <c r="AV569" i="15"/>
  <c r="AU570" i="15"/>
  <c r="AV570" i="15"/>
  <c r="AU571" i="15"/>
  <c r="AV571" i="15"/>
  <c r="AU572" i="15"/>
  <c r="AV572" i="15"/>
  <c r="AU573" i="15"/>
  <c r="AV573" i="15"/>
  <c r="AU574" i="15"/>
  <c r="AV574" i="15"/>
  <c r="AU575" i="15"/>
  <c r="AV575" i="15"/>
  <c r="AU576" i="15"/>
  <c r="AV576" i="15"/>
  <c r="AU577" i="15"/>
  <c r="AV577" i="15"/>
  <c r="AU578" i="15"/>
  <c r="AV578" i="15"/>
  <c r="AU579" i="15"/>
  <c r="AV579" i="15"/>
  <c r="AU580" i="15"/>
  <c r="AV580" i="15"/>
  <c r="AU581" i="15"/>
  <c r="AV581" i="15"/>
  <c r="AU582" i="15"/>
  <c r="AV582" i="15"/>
  <c r="AU583" i="15"/>
  <c r="AV583" i="15"/>
  <c r="AU584" i="15"/>
  <c r="AV584" i="15"/>
  <c r="AU585" i="15"/>
  <c r="AV585" i="15"/>
  <c r="AU586" i="15"/>
  <c r="AV586" i="15"/>
  <c r="AU587" i="15"/>
  <c r="AV587" i="15"/>
  <c r="AU588" i="15"/>
  <c r="AV588" i="15"/>
  <c r="AU589" i="15"/>
  <c r="AV589" i="15"/>
  <c r="AU590" i="15"/>
  <c r="AV590" i="15"/>
  <c r="AU591" i="15"/>
  <c r="AV591" i="15"/>
  <c r="AU592" i="15"/>
  <c r="AV592" i="15"/>
  <c r="AU593" i="15"/>
  <c r="AV593" i="15"/>
  <c r="AU594" i="15"/>
  <c r="AV594" i="15"/>
  <c r="AU595" i="15"/>
  <c r="AV595" i="15"/>
  <c r="AU596" i="15"/>
  <c r="AV596" i="15"/>
  <c r="AU597" i="15"/>
  <c r="AV597" i="15"/>
  <c r="AU598" i="15"/>
  <c r="AV598" i="15"/>
  <c r="AU599" i="15"/>
  <c r="AV599" i="15"/>
  <c r="AU600" i="15"/>
  <c r="AV600" i="15"/>
  <c r="AU601" i="15"/>
  <c r="AV601" i="15"/>
  <c r="AU602" i="15"/>
  <c r="AV602" i="15"/>
  <c r="AU603" i="15"/>
  <c r="AV603" i="15"/>
  <c r="AU604" i="15"/>
  <c r="AV604" i="15"/>
  <c r="AU605" i="15"/>
  <c r="AV605" i="15"/>
  <c r="AU606" i="15"/>
  <c r="AV606" i="15"/>
  <c r="AU607" i="15"/>
  <c r="AV607" i="15"/>
  <c r="AU608" i="15"/>
  <c r="AV608" i="15"/>
  <c r="AU609" i="15"/>
  <c r="AV609" i="15"/>
  <c r="AU610" i="15"/>
  <c r="AV610" i="15"/>
  <c r="AU611" i="15"/>
  <c r="AV611" i="15"/>
  <c r="AU612" i="15"/>
  <c r="AV612" i="15"/>
  <c r="AU613" i="15"/>
  <c r="AV613" i="15"/>
  <c r="AU614" i="15"/>
  <c r="AV614" i="15"/>
  <c r="AU615" i="15"/>
  <c r="AV615" i="15"/>
  <c r="AU616" i="15"/>
  <c r="AV616" i="15"/>
  <c r="AU617" i="15"/>
  <c r="AV617" i="15"/>
  <c r="AU618" i="15"/>
  <c r="AV618" i="15"/>
  <c r="AU619" i="15"/>
  <c r="AV619" i="15"/>
  <c r="AU620" i="15"/>
  <c r="AV620" i="15"/>
  <c r="AU621" i="15"/>
  <c r="AV621" i="15"/>
  <c r="AU622" i="15"/>
  <c r="AV622" i="15"/>
  <c r="AU623" i="15"/>
  <c r="AV623" i="15"/>
  <c r="AU624" i="15"/>
  <c r="AV624" i="15"/>
  <c r="AU625" i="15"/>
  <c r="AV625" i="15"/>
  <c r="AU626" i="15"/>
  <c r="AV626" i="15"/>
  <c r="AU627" i="15"/>
  <c r="AV627" i="15"/>
  <c r="AU628" i="15"/>
  <c r="AV628" i="15"/>
  <c r="AU629" i="15"/>
  <c r="AV629" i="15"/>
  <c r="AU630" i="15"/>
  <c r="AV630" i="15"/>
  <c r="AU631" i="15"/>
  <c r="AV631" i="15"/>
  <c r="AU632" i="15"/>
  <c r="AV632" i="15"/>
  <c r="AU633" i="15"/>
  <c r="AV633" i="15"/>
  <c r="AU634" i="15"/>
  <c r="AV634" i="15"/>
  <c r="AU635" i="15"/>
  <c r="AV635" i="15"/>
  <c r="AU636" i="15"/>
  <c r="AV636" i="15"/>
  <c r="AU637" i="15"/>
  <c r="AV637" i="15"/>
  <c r="AU638" i="15"/>
  <c r="AV638" i="15"/>
  <c r="AU639" i="15"/>
  <c r="AV639" i="15"/>
  <c r="AU640" i="15"/>
  <c r="AV640" i="15"/>
  <c r="AU641" i="15"/>
  <c r="AV641" i="15"/>
  <c r="AU642" i="15"/>
  <c r="AV642" i="15"/>
  <c r="AU643" i="15"/>
  <c r="AV643" i="15"/>
  <c r="AU644" i="15"/>
  <c r="AV644" i="15"/>
  <c r="AU645" i="15"/>
  <c r="AV645" i="15"/>
  <c r="AU646" i="15"/>
  <c r="AV646" i="15"/>
  <c r="AU647" i="15"/>
  <c r="AV647" i="15"/>
  <c r="AU648" i="15"/>
  <c r="AV648" i="15"/>
  <c r="AU649" i="15"/>
  <c r="AV649" i="15"/>
  <c r="AU650" i="15"/>
  <c r="AV650" i="15"/>
  <c r="AU651" i="15"/>
  <c r="AV651" i="15"/>
  <c r="AU652" i="15"/>
  <c r="AV652" i="15"/>
  <c r="AU653" i="15"/>
  <c r="AV653" i="15"/>
  <c r="AU654" i="15"/>
  <c r="AV654" i="15"/>
  <c r="AU655" i="15"/>
  <c r="AV655" i="15"/>
  <c r="AU656" i="15"/>
  <c r="AV656" i="15"/>
  <c r="AU657" i="15"/>
  <c r="AV657" i="15"/>
  <c r="AU658" i="15"/>
  <c r="AV658" i="15"/>
  <c r="AU659" i="15"/>
  <c r="AV659" i="15"/>
  <c r="AU660" i="15"/>
  <c r="AV660" i="15"/>
  <c r="AU661" i="15"/>
  <c r="AV661" i="15"/>
  <c r="AU662" i="15"/>
  <c r="AV662" i="15"/>
  <c r="AU663" i="15"/>
  <c r="AV663" i="15"/>
  <c r="AU664" i="15"/>
  <c r="AV664" i="15"/>
  <c r="AU665" i="15"/>
  <c r="AV665" i="15"/>
  <c r="AU666" i="15"/>
  <c r="AV666" i="15"/>
  <c r="AU667" i="15"/>
  <c r="AV667" i="15"/>
  <c r="AU668" i="15"/>
  <c r="AV668" i="15"/>
  <c r="AU669" i="15"/>
  <c r="AV669" i="15"/>
  <c r="AU670" i="15"/>
  <c r="AV670" i="15"/>
  <c r="AU671" i="15"/>
  <c r="AV671" i="15"/>
  <c r="AU672" i="15"/>
  <c r="AV672" i="15"/>
  <c r="AU673" i="15"/>
  <c r="AV673" i="15"/>
  <c r="AU674" i="15"/>
  <c r="AV674" i="15"/>
  <c r="AU675" i="15"/>
  <c r="AV675" i="15"/>
  <c r="AU676" i="15"/>
  <c r="AV676" i="15"/>
  <c r="AU677" i="15"/>
  <c r="AV677" i="15"/>
  <c r="AU678" i="15"/>
  <c r="AV678" i="15"/>
  <c r="AU679" i="15"/>
  <c r="AV679" i="15"/>
  <c r="AU680" i="15"/>
  <c r="AV680" i="15"/>
  <c r="AU681" i="15"/>
  <c r="AV681" i="15"/>
  <c r="AU682" i="15"/>
  <c r="AV682" i="15"/>
  <c r="AU683" i="15"/>
  <c r="AV683" i="15"/>
  <c r="AU684" i="15"/>
  <c r="AV684" i="15"/>
  <c r="AU685" i="15"/>
  <c r="AV685" i="15"/>
  <c r="AU686" i="15"/>
  <c r="AV686" i="15"/>
  <c r="AU687" i="15"/>
  <c r="AV687" i="15"/>
  <c r="AU688" i="15"/>
  <c r="AV688" i="15"/>
  <c r="AU689" i="15"/>
  <c r="AV689" i="15"/>
  <c r="AU690" i="15"/>
  <c r="AV690" i="15"/>
  <c r="AU691" i="15"/>
  <c r="AV691" i="15"/>
  <c r="AU692" i="15"/>
  <c r="AV692" i="15"/>
  <c r="AU693" i="15"/>
  <c r="AV693" i="15"/>
  <c r="AU694" i="15"/>
  <c r="AV694" i="15"/>
  <c r="AU695" i="15"/>
  <c r="AV695" i="15"/>
  <c r="AU696" i="15"/>
  <c r="AV696" i="15"/>
  <c r="AU697" i="15"/>
  <c r="AV697" i="15"/>
  <c r="AU698" i="15"/>
  <c r="AV698" i="15"/>
  <c r="AU699" i="15"/>
  <c r="AV699" i="15"/>
  <c r="AU700" i="15"/>
  <c r="AV700" i="15"/>
  <c r="AU701" i="15"/>
  <c r="AV701" i="15"/>
  <c r="AU702" i="15"/>
  <c r="AV702" i="15"/>
  <c r="AU703" i="15"/>
  <c r="AV703" i="15"/>
  <c r="AU704" i="15"/>
  <c r="AV704" i="15"/>
  <c r="AU705" i="15"/>
  <c r="AV705" i="15"/>
  <c r="AU706" i="15"/>
  <c r="AV706" i="15"/>
  <c r="AU707" i="15"/>
  <c r="AV707" i="15"/>
  <c r="AU708" i="15"/>
  <c r="AV708" i="15"/>
  <c r="AU709" i="15"/>
  <c r="AV709" i="15"/>
  <c r="AU710" i="15"/>
  <c r="AV710" i="15"/>
  <c r="AU711" i="15"/>
  <c r="AV711" i="15"/>
  <c r="AU712" i="15"/>
  <c r="AV712" i="15"/>
  <c r="AU713" i="15"/>
  <c r="AV713" i="15"/>
  <c r="AU714" i="15"/>
  <c r="AV714" i="15"/>
  <c r="AU715" i="15"/>
  <c r="AV715" i="15"/>
  <c r="AU716" i="15"/>
  <c r="AV716" i="15"/>
  <c r="AU717" i="15"/>
  <c r="AV717" i="15"/>
  <c r="AU718" i="15"/>
  <c r="AV718" i="15"/>
  <c r="AU719" i="15"/>
  <c r="AV719" i="15"/>
  <c r="AU720" i="15"/>
  <c r="AV720" i="15"/>
  <c r="AU721" i="15"/>
  <c r="AV721" i="15"/>
  <c r="AU722" i="15"/>
  <c r="AV722" i="15"/>
  <c r="AU723" i="15"/>
  <c r="AV723" i="15"/>
  <c r="AU724" i="15"/>
  <c r="AV724" i="15"/>
  <c r="AU725" i="15"/>
  <c r="AV725" i="15"/>
  <c r="AU726" i="15"/>
  <c r="AV726" i="15"/>
  <c r="AU727" i="15"/>
  <c r="AV727" i="15"/>
  <c r="AU728" i="15"/>
  <c r="AV728" i="15"/>
  <c r="AU729" i="15"/>
  <c r="AV729" i="15"/>
  <c r="AU730" i="15"/>
  <c r="AV730" i="15"/>
  <c r="AU731" i="15"/>
  <c r="AV731" i="15"/>
  <c r="AU732" i="15"/>
  <c r="AV732" i="15"/>
  <c r="AU733" i="15"/>
  <c r="AV733" i="15"/>
  <c r="AU734" i="15"/>
  <c r="AV734" i="15"/>
  <c r="AU735" i="15"/>
  <c r="AV735" i="15"/>
  <c r="AU736" i="15"/>
  <c r="AV736" i="15"/>
  <c r="AU737" i="15"/>
  <c r="AV737" i="15"/>
  <c r="AU738" i="15"/>
  <c r="AV738" i="15"/>
  <c r="AU739" i="15"/>
  <c r="AV739" i="15"/>
  <c r="AU740" i="15"/>
  <c r="AV740" i="15"/>
  <c r="AU741" i="15"/>
  <c r="AV741" i="15"/>
  <c r="AU742" i="15"/>
  <c r="AV742" i="15"/>
  <c r="AU743" i="15"/>
  <c r="AV743" i="15"/>
  <c r="AU744" i="15"/>
  <c r="AV744" i="15"/>
  <c r="AU745" i="15"/>
  <c r="AV745" i="15"/>
  <c r="AU746" i="15"/>
  <c r="AV746" i="15"/>
  <c r="AU747" i="15"/>
  <c r="AV747" i="15"/>
  <c r="AU748" i="15"/>
  <c r="AV748" i="15"/>
  <c r="AU749" i="15"/>
  <c r="AV749" i="15"/>
  <c r="AU750" i="15"/>
  <c r="AV750" i="15"/>
  <c r="AU751" i="15"/>
  <c r="AV751" i="15"/>
  <c r="AU752" i="15"/>
  <c r="AV752" i="15"/>
  <c r="AU753" i="15"/>
  <c r="AV753" i="15"/>
  <c r="AU754" i="15"/>
  <c r="AV754" i="15"/>
  <c r="AU755" i="15"/>
  <c r="AV755" i="15"/>
  <c r="AU756" i="15"/>
  <c r="AV756" i="15"/>
  <c r="AU757" i="15"/>
  <c r="AV757" i="15"/>
  <c r="AU758" i="15"/>
  <c r="AV758" i="15"/>
  <c r="AU759" i="15"/>
  <c r="AV759" i="15"/>
  <c r="AU760" i="15"/>
  <c r="AV760" i="15"/>
  <c r="AU761" i="15"/>
  <c r="AV761" i="15"/>
  <c r="AU762" i="15"/>
  <c r="AV762" i="15"/>
  <c r="AU763" i="15"/>
  <c r="AV763" i="15"/>
  <c r="AU764" i="15"/>
  <c r="AV764" i="15"/>
  <c r="AU765" i="15"/>
  <c r="AV765" i="15"/>
  <c r="AU766" i="15"/>
  <c r="AV766" i="15"/>
  <c r="AU767" i="15"/>
  <c r="AV767" i="15"/>
  <c r="AU768" i="15"/>
  <c r="AV768" i="15"/>
  <c r="AU769" i="15"/>
  <c r="AV769" i="15"/>
  <c r="AU770" i="15"/>
  <c r="AV770" i="15"/>
  <c r="AU771" i="15"/>
  <c r="AV771" i="15"/>
  <c r="AU772" i="15"/>
  <c r="AV772" i="15"/>
  <c r="AU773" i="15"/>
  <c r="AV773" i="15"/>
  <c r="AU774" i="15"/>
  <c r="AV774" i="15"/>
  <c r="AU775" i="15"/>
  <c r="AV775" i="15"/>
  <c r="AU776" i="15"/>
  <c r="AV776" i="15"/>
  <c r="AU777" i="15"/>
  <c r="AV777" i="15"/>
  <c r="AU778" i="15"/>
  <c r="AV778" i="15"/>
  <c r="AU779" i="15"/>
  <c r="AV779" i="15"/>
  <c r="AU780" i="15"/>
  <c r="AV780" i="15"/>
  <c r="AU781" i="15"/>
  <c r="AV781" i="15"/>
  <c r="AU782" i="15"/>
  <c r="AV782" i="15"/>
  <c r="AU783" i="15"/>
  <c r="AV783" i="15"/>
  <c r="AU784" i="15"/>
  <c r="AV784" i="15"/>
  <c r="AU785" i="15"/>
  <c r="AV785" i="15"/>
  <c r="AU786" i="15"/>
  <c r="AV786" i="15"/>
  <c r="AU787" i="15"/>
  <c r="AV787" i="15"/>
  <c r="AU788" i="15"/>
  <c r="AV788" i="15"/>
  <c r="AU789" i="15"/>
  <c r="AV789" i="15"/>
  <c r="AU790" i="15"/>
  <c r="AV790" i="15"/>
  <c r="AU791" i="15"/>
  <c r="AV791" i="15"/>
  <c r="AU792" i="15"/>
  <c r="AV792" i="15"/>
  <c r="AU793" i="15"/>
  <c r="AV793" i="15"/>
  <c r="AU794" i="15"/>
  <c r="AV794" i="15"/>
  <c r="AU795" i="15"/>
  <c r="AV795" i="15"/>
  <c r="AU796" i="15"/>
  <c r="AV796" i="15"/>
  <c r="AU797" i="15"/>
  <c r="AV797" i="15"/>
  <c r="AU798" i="15"/>
  <c r="AV798" i="15"/>
  <c r="AU799" i="15"/>
  <c r="AV799" i="15"/>
  <c r="AU800" i="15"/>
  <c r="AV800" i="15"/>
  <c r="AU801" i="15"/>
  <c r="AV801" i="15"/>
  <c r="AU802" i="15"/>
  <c r="AV802" i="15"/>
  <c r="AU803" i="15"/>
  <c r="AV803" i="15"/>
  <c r="AU804" i="15"/>
  <c r="AV804" i="15"/>
  <c r="AU805" i="15"/>
  <c r="AV805" i="15"/>
  <c r="AU806" i="15"/>
  <c r="AV806" i="15"/>
  <c r="AU807" i="15"/>
  <c r="AV807" i="15"/>
  <c r="AU808" i="15"/>
  <c r="AV808" i="15"/>
  <c r="AU809" i="15"/>
  <c r="AV809" i="15"/>
  <c r="AU810" i="15"/>
  <c r="AV810" i="15"/>
  <c r="AU811" i="15"/>
  <c r="AV811" i="15"/>
  <c r="AU812" i="15"/>
  <c r="AV812" i="15"/>
  <c r="AU813" i="15"/>
  <c r="AV813" i="15"/>
  <c r="AU814" i="15"/>
  <c r="AV814" i="15"/>
  <c r="AU815" i="15"/>
  <c r="AV815" i="15"/>
  <c r="AU816" i="15"/>
  <c r="AV816" i="15"/>
  <c r="AU817" i="15"/>
  <c r="AV817" i="15"/>
  <c r="AU818" i="15"/>
  <c r="AV818" i="15"/>
  <c r="AU819" i="15"/>
  <c r="AV819" i="15"/>
  <c r="AV2" i="14"/>
  <c r="AU2" i="14" s="1"/>
  <c r="AV2" i="15"/>
  <c r="AU2" i="15" s="1"/>
  <c r="AV2" i="12"/>
  <c r="F3" i="7" l="1"/>
  <c r="AH73" i="10"/>
  <c r="K73" i="10"/>
  <c r="J73" i="10"/>
  <c r="S73" i="10" s="1"/>
  <c r="I73" i="10"/>
  <c r="L73" i="10" s="1"/>
  <c r="E73" i="10"/>
  <c r="AH72" i="10"/>
  <c r="S72" i="10"/>
  <c r="R72" i="10"/>
  <c r="K72" i="10"/>
  <c r="N72" i="10" s="1"/>
  <c r="J72" i="10"/>
  <c r="Q72" i="10" s="1"/>
  <c r="I72" i="10"/>
  <c r="L72" i="10" s="1"/>
  <c r="E72" i="10"/>
  <c r="AH71" i="10"/>
  <c r="S71" i="10"/>
  <c r="R71" i="10"/>
  <c r="Q71" i="10"/>
  <c r="P71" i="10"/>
  <c r="O71" i="10"/>
  <c r="N71" i="10"/>
  <c r="M71" i="10"/>
  <c r="K71" i="10"/>
  <c r="J71" i="10"/>
  <c r="I71" i="10"/>
  <c r="L71" i="10" s="1"/>
  <c r="E71" i="10"/>
  <c r="AH70" i="10"/>
  <c r="K70" i="10"/>
  <c r="J70" i="10"/>
  <c r="S70" i="10" s="1"/>
  <c r="I70" i="10"/>
  <c r="L70" i="10" s="1"/>
  <c r="E70" i="10"/>
  <c r="AH69" i="10"/>
  <c r="V69" i="10"/>
  <c r="U69" i="10"/>
  <c r="T69" i="10"/>
  <c r="S69" i="10"/>
  <c r="L69" i="10"/>
  <c r="Z69" i="10" s="1"/>
  <c r="K69" i="10"/>
  <c r="J69" i="10"/>
  <c r="R69" i="10" s="1"/>
  <c r="I69" i="10"/>
  <c r="E69" i="10"/>
  <c r="AH68" i="10"/>
  <c r="R68" i="10"/>
  <c r="Q68" i="10"/>
  <c r="P68" i="10"/>
  <c r="O68" i="10"/>
  <c r="N68" i="10"/>
  <c r="K68" i="10"/>
  <c r="J68" i="10"/>
  <c r="M68" i="10" s="1"/>
  <c r="I68" i="10"/>
  <c r="L68" i="10" s="1"/>
  <c r="E68" i="10"/>
  <c r="AH67" i="10"/>
  <c r="K67" i="10"/>
  <c r="J67" i="10"/>
  <c r="S67" i="10" s="1"/>
  <c r="I67" i="10"/>
  <c r="L67" i="10" s="1"/>
  <c r="E67" i="10"/>
  <c r="AH66" i="10"/>
  <c r="W66" i="10"/>
  <c r="V66" i="10"/>
  <c r="U66" i="10"/>
  <c r="T66" i="10"/>
  <c r="M66" i="10"/>
  <c r="AA66" i="10" s="1"/>
  <c r="L66" i="10"/>
  <c r="Z66" i="10" s="1"/>
  <c r="K66" i="10"/>
  <c r="J66" i="10"/>
  <c r="S66" i="10" s="1"/>
  <c r="AG66" i="10" s="1"/>
  <c r="I66" i="10"/>
  <c r="E66" i="10"/>
  <c r="AH65" i="10"/>
  <c r="S65" i="10"/>
  <c r="R65" i="10"/>
  <c r="Q65" i="10"/>
  <c r="P65" i="10"/>
  <c r="O65" i="10"/>
  <c r="K65" i="10"/>
  <c r="J65" i="10"/>
  <c r="N65" i="10" s="1"/>
  <c r="I65" i="10"/>
  <c r="L65" i="10" s="1"/>
  <c r="E65" i="10"/>
  <c r="AH64" i="10"/>
  <c r="Z64" i="10"/>
  <c r="L64" i="10"/>
  <c r="Y64" i="10" s="1"/>
  <c r="K64" i="10"/>
  <c r="J64" i="10"/>
  <c r="S64" i="10" s="1"/>
  <c r="AG64" i="10" s="1"/>
  <c r="I64" i="10"/>
  <c r="E64" i="10"/>
  <c r="AH63" i="10"/>
  <c r="N63" i="10"/>
  <c r="M63" i="10"/>
  <c r="K63" i="10"/>
  <c r="Q63" i="10" s="1"/>
  <c r="J63" i="10"/>
  <c r="S63" i="10" s="1"/>
  <c r="I63" i="10"/>
  <c r="L63" i="10" s="1"/>
  <c r="E63" i="10"/>
  <c r="AH62" i="10"/>
  <c r="S62" i="10"/>
  <c r="R62" i="10"/>
  <c r="Q62" i="10"/>
  <c r="P62" i="10"/>
  <c r="K62" i="10"/>
  <c r="J62" i="10"/>
  <c r="O62" i="10" s="1"/>
  <c r="I62" i="10"/>
  <c r="L62" i="10" s="1"/>
  <c r="E62" i="10"/>
  <c r="AH61" i="10"/>
  <c r="L61" i="10"/>
  <c r="Z61" i="10" s="1"/>
  <c r="K61" i="10"/>
  <c r="S61" i="10" s="1"/>
  <c r="J61" i="10"/>
  <c r="I61" i="10"/>
  <c r="E61" i="10"/>
  <c r="AH60" i="10"/>
  <c r="O60" i="10"/>
  <c r="N60" i="10"/>
  <c r="K60" i="10"/>
  <c r="J60" i="10"/>
  <c r="S60" i="10" s="1"/>
  <c r="I60" i="10"/>
  <c r="L60" i="10" s="1"/>
  <c r="E60" i="10"/>
  <c r="AH59" i="10"/>
  <c r="R59" i="10"/>
  <c r="Q59" i="10"/>
  <c r="K59" i="10"/>
  <c r="J59" i="10"/>
  <c r="P59" i="10" s="1"/>
  <c r="I59" i="10"/>
  <c r="L59" i="10" s="1"/>
  <c r="E59" i="10"/>
  <c r="AH58" i="10"/>
  <c r="S58" i="10"/>
  <c r="R58" i="10"/>
  <c r="Q58" i="10"/>
  <c r="P58" i="10"/>
  <c r="O58" i="10"/>
  <c r="N58" i="10"/>
  <c r="M58" i="10"/>
  <c r="L58" i="10"/>
  <c r="Z58" i="10" s="1"/>
  <c r="K58" i="10"/>
  <c r="J58" i="10"/>
  <c r="I58" i="10"/>
  <c r="E58" i="10"/>
  <c r="AH57" i="10"/>
  <c r="K57" i="10"/>
  <c r="J57" i="10"/>
  <c r="S57" i="10" s="1"/>
  <c r="I57" i="10"/>
  <c r="L57" i="10" s="1"/>
  <c r="E57" i="10"/>
  <c r="AH56" i="10"/>
  <c r="S56" i="10"/>
  <c r="R56" i="10"/>
  <c r="K56" i="10"/>
  <c r="J56" i="10"/>
  <c r="Q56" i="10" s="1"/>
  <c r="I56" i="10"/>
  <c r="L56" i="10" s="1"/>
  <c r="E56" i="10"/>
  <c r="AH55" i="10"/>
  <c r="AH76" i="10" s="1"/>
  <c r="S55" i="10"/>
  <c r="R55" i="10"/>
  <c r="Q55" i="10"/>
  <c r="P55" i="10"/>
  <c r="O55" i="10"/>
  <c r="N55" i="10"/>
  <c r="M55" i="10"/>
  <c r="K55" i="10"/>
  <c r="J55" i="10"/>
  <c r="I55" i="10"/>
  <c r="L55" i="10" s="1"/>
  <c r="E55" i="10"/>
  <c r="E76" i="10" s="1"/>
  <c r="L50" i="10"/>
  <c r="L49" i="10"/>
  <c r="L48" i="10"/>
  <c r="G47" i="10"/>
  <c r="F47" i="10"/>
  <c r="L46" i="10"/>
  <c r="L45" i="10"/>
  <c r="L44" i="10"/>
  <c r="D44" i="10"/>
  <c r="L43" i="10"/>
  <c r="L42" i="10"/>
  <c r="L41" i="10"/>
  <c r="L40" i="10"/>
  <c r="L39" i="10"/>
  <c r="L38" i="10"/>
  <c r="L37" i="10"/>
  <c r="L36" i="10"/>
  <c r="G35" i="10"/>
  <c r="F35" i="10"/>
  <c r="L34" i="10"/>
  <c r="L33" i="10"/>
  <c r="L32" i="10"/>
  <c r="L31" i="10"/>
  <c r="L30" i="10"/>
  <c r="L35" i="10" s="1"/>
  <c r="G30" i="10"/>
  <c r="F30" i="10"/>
  <c r="L29" i="10"/>
  <c r="L28" i="10"/>
  <c r="L27" i="10"/>
  <c r="L26" i="10"/>
  <c r="L25" i="10"/>
  <c r="L24" i="10"/>
  <c r="L23" i="10"/>
  <c r="L22" i="10"/>
  <c r="L21" i="10"/>
  <c r="R20" i="10"/>
  <c r="R19" i="10"/>
  <c r="R18" i="10"/>
  <c r="O18" i="10"/>
  <c r="L18" i="10"/>
  <c r="R17" i="10"/>
  <c r="L17" i="10"/>
  <c r="R16" i="10"/>
  <c r="L16" i="10"/>
  <c r="L15" i="10"/>
  <c r="L14" i="10"/>
  <c r="L13" i="10"/>
  <c r="R12" i="10"/>
  <c r="R11" i="10"/>
  <c r="R10" i="10"/>
  <c r="L9" i="10"/>
  <c r="R8" i="10"/>
  <c r="R7" i="10"/>
  <c r="R6" i="10"/>
  <c r="R5" i="10"/>
  <c r="R4" i="10"/>
  <c r="R3" i="10"/>
  <c r="N3" i="10"/>
  <c r="K11" i="8"/>
  <c r="G11" i="8" s="1"/>
  <c r="I31" i="7"/>
  <c r="K29" i="7"/>
  <c r="F29" i="7"/>
  <c r="K28" i="7"/>
  <c r="F28" i="7"/>
  <c r="K27" i="7"/>
  <c r="F27" i="7"/>
  <c r="K26" i="7"/>
  <c r="F26" i="7"/>
  <c r="K25" i="7"/>
  <c r="F25" i="7" s="1"/>
  <c r="K24" i="7"/>
  <c r="F24" i="7"/>
  <c r="K23" i="7"/>
  <c r="F23" i="7"/>
  <c r="K22" i="7"/>
  <c r="F22" i="7"/>
  <c r="K10" i="7"/>
  <c r="F10" i="7"/>
  <c r="K9" i="7"/>
  <c r="F9" i="7" s="1"/>
  <c r="K8" i="7"/>
  <c r="F8" i="7"/>
  <c r="K7" i="7"/>
  <c r="F7" i="7"/>
  <c r="K6" i="7"/>
  <c r="F6" i="7" s="1"/>
  <c r="K5" i="7"/>
  <c r="F5" i="7" s="1"/>
  <c r="K4" i="7"/>
  <c r="F4" i="7" s="1"/>
  <c r="K3" i="7"/>
  <c r="I3" i="7"/>
  <c r="K2" i="7"/>
  <c r="F2" i="7"/>
  <c r="U60" i="10" l="1"/>
  <c r="T60" i="10"/>
  <c r="Z60" i="10"/>
  <c r="AG60" i="10" s="1"/>
  <c r="Y60" i="10"/>
  <c r="X60" i="10"/>
  <c r="W60" i="10"/>
  <c r="V60" i="10"/>
  <c r="AB68" i="10"/>
  <c r="AB60" i="10"/>
  <c r="Z72" i="10"/>
  <c r="Y72" i="10"/>
  <c r="AF72" i="10" s="1"/>
  <c r="X72" i="10"/>
  <c r="AE72" i="10" s="1"/>
  <c r="W72" i="10"/>
  <c r="V72" i="10"/>
  <c r="U72" i="10"/>
  <c r="T72" i="10"/>
  <c r="Z65" i="10"/>
  <c r="AG65" i="10" s="1"/>
  <c r="Y65" i="10"/>
  <c r="AF65" i="10" s="1"/>
  <c r="X65" i="10"/>
  <c r="AE65" i="10" s="1"/>
  <c r="W65" i="10"/>
  <c r="V65" i="10"/>
  <c r="AC65" i="10" s="1"/>
  <c r="U65" i="10"/>
  <c r="AB65" i="10" s="1"/>
  <c r="T65" i="10"/>
  <c r="AB72" i="10"/>
  <c r="AG58" i="10"/>
  <c r="T63" i="10"/>
  <c r="U63" i="10"/>
  <c r="Z63" i="10"/>
  <c r="AG63" i="10" s="1"/>
  <c r="Y63" i="10"/>
  <c r="X63" i="10"/>
  <c r="W63" i="10"/>
  <c r="V63" i="10"/>
  <c r="Z56" i="10"/>
  <c r="Y56" i="10"/>
  <c r="AF56" i="10" s="1"/>
  <c r="X56" i="10"/>
  <c r="W56" i="10"/>
  <c r="V56" i="10"/>
  <c r="U56" i="10"/>
  <c r="T56" i="10"/>
  <c r="AC68" i="10"/>
  <c r="Z71" i="10"/>
  <c r="AG71" i="10" s="1"/>
  <c r="Y71" i="10"/>
  <c r="AF71" i="10" s="1"/>
  <c r="X71" i="10"/>
  <c r="AE71" i="10" s="1"/>
  <c r="W71" i="10"/>
  <c r="AD71" i="10" s="1"/>
  <c r="V71" i="10"/>
  <c r="AC71" i="10" s="1"/>
  <c r="U71" i="10"/>
  <c r="T71" i="10"/>
  <c r="AG72" i="10"/>
  <c r="Z68" i="10"/>
  <c r="Y68" i="10"/>
  <c r="AF68" i="10" s="1"/>
  <c r="X68" i="10"/>
  <c r="AE68" i="10" s="1"/>
  <c r="W68" i="10"/>
  <c r="AD68" i="10" s="1"/>
  <c r="V68" i="10"/>
  <c r="U68" i="10"/>
  <c r="T68" i="10"/>
  <c r="W70" i="10"/>
  <c r="V70" i="10"/>
  <c r="U70" i="10"/>
  <c r="T70" i="10"/>
  <c r="X70" i="10"/>
  <c r="Z70" i="10"/>
  <c r="AG70" i="10" s="1"/>
  <c r="Y70" i="10"/>
  <c r="AC60" i="10"/>
  <c r="AF58" i="10"/>
  <c r="V57" i="10"/>
  <c r="U57" i="10"/>
  <c r="T57" i="10"/>
  <c r="W57" i="10"/>
  <c r="Z57" i="10"/>
  <c r="Y57" i="10"/>
  <c r="X57" i="10"/>
  <c r="AD65" i="10"/>
  <c r="AG56" i="10"/>
  <c r="AB55" i="10"/>
  <c r="AE56" i="10"/>
  <c r="Z55" i="10"/>
  <c r="Y55" i="10"/>
  <c r="AF55" i="10" s="1"/>
  <c r="X55" i="10"/>
  <c r="AE55" i="10" s="1"/>
  <c r="W55" i="10"/>
  <c r="AD55" i="10" s="1"/>
  <c r="V55" i="10"/>
  <c r="AC55" i="10" s="1"/>
  <c r="U55" i="10"/>
  <c r="T55" i="10"/>
  <c r="AA55" i="10" s="1"/>
  <c r="V73" i="10"/>
  <c r="U73" i="10"/>
  <c r="T73" i="10"/>
  <c r="W73" i="10"/>
  <c r="Z73" i="10"/>
  <c r="Y73" i="10"/>
  <c r="X73" i="10"/>
  <c r="AA68" i="10"/>
  <c r="AG57" i="10"/>
  <c r="AG61" i="10"/>
  <c r="AA63" i="10"/>
  <c r="X67" i="10"/>
  <c r="W67" i="10"/>
  <c r="V67" i="10"/>
  <c r="U67" i="10"/>
  <c r="T67" i="10"/>
  <c r="Y67" i="10"/>
  <c r="Z67" i="10"/>
  <c r="AD59" i="10"/>
  <c r="AB63" i="10"/>
  <c r="AG73" i="10"/>
  <c r="AA71" i="10"/>
  <c r="AG69" i="10"/>
  <c r="AE62" i="10"/>
  <c r="AE63" i="10"/>
  <c r="Z59" i="10"/>
  <c r="Y59" i="10"/>
  <c r="AF59" i="10" s="1"/>
  <c r="X59" i="10"/>
  <c r="AE59" i="10" s="1"/>
  <c r="W59" i="10"/>
  <c r="V59" i="10"/>
  <c r="U59" i="10"/>
  <c r="T59" i="10"/>
  <c r="AF69" i="10"/>
  <c r="AG67" i="10"/>
  <c r="AB71" i="10"/>
  <c r="AG55" i="10"/>
  <c r="Z62" i="10"/>
  <c r="AG62" i="10" s="1"/>
  <c r="Y62" i="10"/>
  <c r="AF62" i="10" s="1"/>
  <c r="X62" i="10"/>
  <c r="W62" i="10"/>
  <c r="AD62" i="10" s="1"/>
  <c r="V62" i="10"/>
  <c r="AC62" i="10" s="1"/>
  <c r="U62" i="10"/>
  <c r="T62" i="10"/>
  <c r="S59" i="10"/>
  <c r="AG59" i="10" s="1"/>
  <c r="M61" i="10"/>
  <c r="AA61" i="10" s="1"/>
  <c r="N61" i="10"/>
  <c r="AB61" i="10" s="1"/>
  <c r="M64" i="10"/>
  <c r="L47" i="10"/>
  <c r="O61" i="10"/>
  <c r="N64" i="10"/>
  <c r="X66" i="10"/>
  <c r="M67" i="10"/>
  <c r="W69" i="10"/>
  <c r="P61" i="10"/>
  <c r="AD61" i="10" s="1"/>
  <c r="O64" i="10"/>
  <c r="AC64" i="10" s="1"/>
  <c r="Y66" i="10"/>
  <c r="N67" i="10"/>
  <c r="AB67" i="10" s="1"/>
  <c r="S68" i="10"/>
  <c r="X69" i="10"/>
  <c r="M70" i="10"/>
  <c r="AA70" i="10" s="1"/>
  <c r="M57" i="10"/>
  <c r="AA57" i="10" s="1"/>
  <c r="Q61" i="10"/>
  <c r="AE61" i="10" s="1"/>
  <c r="P64" i="10"/>
  <c r="O67" i="10"/>
  <c r="Y69" i="10"/>
  <c r="N70" i="10"/>
  <c r="M73" i="10"/>
  <c r="N57" i="10"/>
  <c r="AB57" i="10" s="1"/>
  <c r="M60" i="10"/>
  <c r="AA60" i="10" s="1"/>
  <c r="R61" i="10"/>
  <c r="AF61" i="10" s="1"/>
  <c r="Q64" i="10"/>
  <c r="AE64" i="10" s="1"/>
  <c r="P67" i="10"/>
  <c r="AD67" i="10" s="1"/>
  <c r="O70" i="10"/>
  <c r="AC70" i="10" s="1"/>
  <c r="N73" i="10"/>
  <c r="AB73" i="10" s="1"/>
  <c r="O57" i="10"/>
  <c r="AC57" i="10" s="1"/>
  <c r="T58" i="10"/>
  <c r="AA58" i="10" s="1"/>
  <c r="R64" i="10"/>
  <c r="AF64" i="10" s="1"/>
  <c r="Q67" i="10"/>
  <c r="AE67" i="10" s="1"/>
  <c r="P70" i="10"/>
  <c r="O73" i="10"/>
  <c r="P57" i="10"/>
  <c r="U58" i="10"/>
  <c r="AB58" i="10" s="1"/>
  <c r="T61" i="10"/>
  <c r="R67" i="10"/>
  <c r="Q70" i="10"/>
  <c r="P73" i="10"/>
  <c r="Q57" i="10"/>
  <c r="AE57" i="10" s="1"/>
  <c r="V58" i="10"/>
  <c r="AC58" i="10" s="1"/>
  <c r="P60" i="10"/>
  <c r="AD60" i="10" s="1"/>
  <c r="U61" i="10"/>
  <c r="O63" i="10"/>
  <c r="AC63" i="10" s="1"/>
  <c r="T64" i="10"/>
  <c r="N66" i="10"/>
  <c r="AB66" i="10" s="1"/>
  <c r="M69" i="10"/>
  <c r="AA69" i="10" s="1"/>
  <c r="R70" i="10"/>
  <c r="Q73" i="10"/>
  <c r="M56" i="10"/>
  <c r="R57" i="10"/>
  <c r="AF57" i="10" s="1"/>
  <c r="W58" i="10"/>
  <c r="AD58" i="10" s="1"/>
  <c r="Q60" i="10"/>
  <c r="AE60" i="10" s="1"/>
  <c r="V61" i="10"/>
  <c r="P63" i="10"/>
  <c r="AD63" i="10" s="1"/>
  <c r="U64" i="10"/>
  <c r="O66" i="10"/>
  <c r="AC66" i="10" s="1"/>
  <c r="N69" i="10"/>
  <c r="AB69" i="10" s="1"/>
  <c r="M72" i="10"/>
  <c r="AA72" i="10" s="1"/>
  <c r="R73" i="10"/>
  <c r="AF73" i="10" s="1"/>
  <c r="N56" i="10"/>
  <c r="X58" i="10"/>
  <c r="AE58" i="10" s="1"/>
  <c r="M59" i="10"/>
  <c r="AA59" i="10" s="1"/>
  <c r="R60" i="10"/>
  <c r="W61" i="10"/>
  <c r="V64" i="10"/>
  <c r="P66" i="10"/>
  <c r="AD66" i="10" s="1"/>
  <c r="O69" i="10"/>
  <c r="AC69" i="10" s="1"/>
  <c r="E75" i="10"/>
  <c r="O56" i="10"/>
  <c r="Y58" i="10"/>
  <c r="N59" i="10"/>
  <c r="X61" i="10"/>
  <c r="M62" i="10"/>
  <c r="R63" i="10"/>
  <c r="AF63" i="10" s="1"/>
  <c r="W64" i="10"/>
  <c r="Q66" i="10"/>
  <c r="AE66" i="10" s="1"/>
  <c r="P69" i="10"/>
  <c r="AD69" i="10" s="1"/>
  <c r="O72" i="10"/>
  <c r="AC72" i="10" s="1"/>
  <c r="AH75" i="10"/>
  <c r="P56" i="10"/>
  <c r="O59" i="10"/>
  <c r="Y61" i="10"/>
  <c r="N62" i="10"/>
  <c r="X64" i="10"/>
  <c r="M65" i="10"/>
  <c r="R66" i="10"/>
  <c r="Q69" i="10"/>
  <c r="P72" i="10"/>
  <c r="AB56" i="10" l="1"/>
  <c r="AA62" i="10"/>
  <c r="AD72" i="10"/>
  <c r="AD73" i="10"/>
  <c r="AE69" i="10"/>
  <c r="AA67" i="10"/>
  <c r="AB59" i="10"/>
  <c r="AF66" i="10"/>
  <c r="AA65" i="10"/>
  <c r="AA73" i="10"/>
  <c r="AG68" i="10"/>
  <c r="AB62" i="10"/>
  <c r="AE70" i="10"/>
  <c r="AC59" i="10"/>
  <c r="AD57" i="10"/>
  <c r="AC61" i="10"/>
  <c r="J49" i="10"/>
  <c r="K49" i="10" s="1"/>
  <c r="J23" i="10"/>
  <c r="K23" i="10" s="1"/>
  <c r="J19" i="10"/>
  <c r="J16" i="10"/>
  <c r="K16" i="10" s="1"/>
  <c r="M16" i="10" s="1"/>
  <c r="J8" i="10"/>
  <c r="J42" i="10"/>
  <c r="K42" i="10" s="1"/>
  <c r="J30" i="10"/>
  <c r="J28" i="10"/>
  <c r="K28" i="10" s="1"/>
  <c r="M28" i="10" s="1"/>
  <c r="J13" i="10"/>
  <c r="K13" i="10" s="1"/>
  <c r="J7" i="10"/>
  <c r="J44" i="10"/>
  <c r="K44" i="10" s="1"/>
  <c r="J39" i="10"/>
  <c r="K39" i="10" s="1"/>
  <c r="J32" i="10"/>
  <c r="K32" i="10" s="1"/>
  <c r="J37" i="10"/>
  <c r="K37" i="10" s="1"/>
  <c r="J25" i="10"/>
  <c r="K25" i="10" s="1"/>
  <c r="J12" i="10"/>
  <c r="J6" i="10"/>
  <c r="J46" i="10"/>
  <c r="K46" i="10" s="1"/>
  <c r="J36" i="10"/>
  <c r="K36" i="10" s="1"/>
  <c r="J34" i="10"/>
  <c r="K34" i="10" s="1"/>
  <c r="J48" i="10"/>
  <c r="K48" i="10" s="1"/>
  <c r="J22" i="10"/>
  <c r="K22" i="10" s="1"/>
  <c r="J18" i="10"/>
  <c r="K18" i="10" s="1"/>
  <c r="M18" i="10" s="1"/>
  <c r="J15" i="10"/>
  <c r="K15" i="10" s="1"/>
  <c r="J11" i="10"/>
  <c r="J5" i="10"/>
  <c r="J41" i="10"/>
  <c r="K41" i="10" s="1"/>
  <c r="J27" i="10"/>
  <c r="K27" i="10" s="1"/>
  <c r="J10" i="10"/>
  <c r="J4" i="10"/>
  <c r="J38" i="10"/>
  <c r="K38" i="10" s="1"/>
  <c r="J50" i="10"/>
  <c r="K50" i="10" s="1"/>
  <c r="J43" i="10"/>
  <c r="K43" i="10" s="1"/>
  <c r="J31" i="10"/>
  <c r="K31" i="10" s="1"/>
  <c r="J29" i="10"/>
  <c r="K29" i="10" s="1"/>
  <c r="M29" i="10" s="1"/>
  <c r="J24" i="10"/>
  <c r="K24" i="10" s="1"/>
  <c r="J17" i="10"/>
  <c r="K17" i="10" s="1"/>
  <c r="M17" i="10" s="1"/>
  <c r="J3" i="10"/>
  <c r="J45" i="10"/>
  <c r="K45" i="10" s="1"/>
  <c r="J35" i="10"/>
  <c r="J33" i="10"/>
  <c r="K33" i="10" s="1"/>
  <c r="J21" i="10"/>
  <c r="K21" i="10" s="1"/>
  <c r="J14" i="10"/>
  <c r="K14" i="10" s="1"/>
  <c r="J47" i="10"/>
  <c r="J40" i="10"/>
  <c r="K40" i="10" s="1"/>
  <c r="J26" i="10"/>
  <c r="K26" i="10" s="1"/>
  <c r="J20" i="10"/>
  <c r="J9" i="10"/>
  <c r="K9" i="10" s="1"/>
  <c r="AB64" i="10"/>
  <c r="AC56" i="10"/>
  <c r="AF67" i="10"/>
  <c r="AB70" i="10"/>
  <c r="AA56" i="10"/>
  <c r="AD56" i="10"/>
  <c r="AE73" i="10"/>
  <c r="AC73" i="10"/>
  <c r="AC67" i="10"/>
  <c r="O27" i="10"/>
  <c r="O29" i="10"/>
  <c r="Q29" i="10" s="1"/>
  <c r="O44" i="10"/>
  <c r="O45" i="10"/>
  <c r="Q28" i="10"/>
  <c r="O42" i="10"/>
  <c r="AF60" i="10"/>
  <c r="AF70" i="10"/>
  <c r="AD70" i="10"/>
  <c r="AD64" i="10"/>
  <c r="AA64" i="10"/>
  <c r="Q9" i="10" l="1"/>
  <c r="M9" i="10"/>
  <c r="Q37" i="10"/>
  <c r="M37" i="10"/>
  <c r="Q14" i="10"/>
  <c r="M14" i="10"/>
  <c r="Q21" i="10"/>
  <c r="M21" i="10"/>
  <c r="Q45" i="10"/>
  <c r="M45" i="10"/>
  <c r="Q22" i="10"/>
  <c r="M22" i="10"/>
  <c r="Q42" i="10"/>
  <c r="M42" i="10"/>
  <c r="Q38" i="10"/>
  <c r="M38" i="10"/>
  <c r="O32" i="10"/>
  <c r="Q32" i="10" s="1"/>
  <c r="R32" i="10" s="1"/>
  <c r="M32" i="10"/>
  <c r="R29" i="10"/>
  <c r="K7" i="8"/>
  <c r="G7" i="8" s="1"/>
  <c r="K8" i="8"/>
  <c r="G8" i="8" s="1"/>
  <c r="R28" i="10"/>
  <c r="O28" i="10"/>
  <c r="Q40" i="10"/>
  <c r="M40" i="10"/>
  <c r="M39" i="10"/>
  <c r="Q39" i="10"/>
  <c r="R39" i="10" s="1"/>
  <c r="Q48" i="10"/>
  <c r="M48" i="10"/>
  <c r="O34" i="10"/>
  <c r="Q34" i="10" s="1"/>
  <c r="R34" i="10" s="1"/>
  <c r="M34" i="10"/>
  <c r="Q50" i="10"/>
  <c r="M50" i="10"/>
  <c r="O33" i="10"/>
  <c r="Q33" i="10" s="1"/>
  <c r="R33" i="10" s="1"/>
  <c r="M33" i="10"/>
  <c r="Q36" i="10"/>
  <c r="R36" i="10" s="1"/>
  <c r="M36" i="10"/>
  <c r="Q25" i="10"/>
  <c r="R25" i="10" s="1"/>
  <c r="M25" i="10"/>
  <c r="Q41" i="10"/>
  <c r="R41" i="10" s="1"/>
  <c r="M41" i="10"/>
  <c r="Q15" i="10"/>
  <c r="M15" i="10"/>
  <c r="Q46" i="10"/>
  <c r="M46" i="10"/>
  <c r="Q26" i="10"/>
  <c r="M26" i="10"/>
  <c r="Q27" i="10"/>
  <c r="M27" i="10"/>
  <c r="M44" i="10"/>
  <c r="Q44" i="10"/>
  <c r="M13" i="10"/>
  <c r="Q13" i="10"/>
  <c r="Q24" i="10"/>
  <c r="M24" i="10"/>
  <c r="K30" i="10"/>
  <c r="O31" i="10"/>
  <c r="M31" i="10"/>
  <c r="Q23" i="10"/>
  <c r="M23" i="10"/>
  <c r="Q43" i="10"/>
  <c r="M43" i="10"/>
  <c r="Q49" i="10"/>
  <c r="M49" i="10"/>
  <c r="K32" i="7" l="1"/>
  <c r="F32" i="7" s="1"/>
  <c r="R27" i="10"/>
  <c r="K21" i="7"/>
  <c r="F21" i="7" s="1"/>
  <c r="K20" i="7"/>
  <c r="F20" i="7" s="1"/>
  <c r="R42" i="10"/>
  <c r="K3" i="8"/>
  <c r="F3" i="8" s="1"/>
  <c r="K10" i="8"/>
  <c r="G10" i="8" s="1"/>
  <c r="R22" i="10"/>
  <c r="K5" i="8"/>
  <c r="F5" i="8" s="1"/>
  <c r="R15" i="10"/>
  <c r="K16" i="7"/>
  <c r="F16" i="7" s="1"/>
  <c r="N3" i="7" s="1"/>
  <c r="K4" i="8"/>
  <c r="F4" i="8" s="1"/>
  <c r="Q31" i="10"/>
  <c r="O30" i="10"/>
  <c r="K35" i="10"/>
  <c r="K47" i="10"/>
  <c r="R40" i="10"/>
  <c r="K34" i="7"/>
  <c r="F34" i="7" s="1"/>
  <c r="K33" i="7"/>
  <c r="F33" i="7" s="1"/>
  <c r="K14" i="7"/>
  <c r="F14" i="7" s="1"/>
  <c r="R21" i="10"/>
  <c r="R24" i="10"/>
  <c r="K13" i="7"/>
  <c r="F13" i="7" s="1"/>
  <c r="K40" i="7"/>
  <c r="F40" i="7" s="1"/>
  <c r="R50" i="10"/>
  <c r="K61" i="7"/>
  <c r="F61" i="7" s="1"/>
  <c r="K53" i="7"/>
  <c r="F53" i="7" s="1"/>
  <c r="K45" i="7"/>
  <c r="F45" i="7" s="1"/>
  <c r="R38" i="10"/>
  <c r="K30" i="7"/>
  <c r="F30" i="7" s="1"/>
  <c r="K15" i="7"/>
  <c r="F15" i="7" s="1"/>
  <c r="R26" i="10"/>
  <c r="R46" i="10"/>
  <c r="K38" i="7"/>
  <c r="F38" i="7" s="1"/>
  <c r="K36" i="7"/>
  <c r="F36" i="7" s="1"/>
  <c r="K50" i="7"/>
  <c r="F50" i="7" s="1"/>
  <c r="K58" i="7"/>
  <c r="F58" i="7" s="1"/>
  <c r="K2" i="8"/>
  <c r="F2" i="8" s="1"/>
  <c r="K11" i="7"/>
  <c r="F11" i="7" s="1"/>
  <c r="R13" i="10"/>
  <c r="R14" i="10"/>
  <c r="K18" i="7"/>
  <c r="F18" i="7" s="1"/>
  <c r="K46" i="7"/>
  <c r="F46" i="7" s="1"/>
  <c r="K62" i="7"/>
  <c r="F62" i="7" s="1"/>
  <c r="K54" i="7"/>
  <c r="F54" i="7" s="1"/>
  <c r="K41" i="7"/>
  <c r="F41" i="7" s="1"/>
  <c r="R49" i="10"/>
  <c r="K37" i="7"/>
  <c r="F37" i="7" s="1"/>
  <c r="R43" i="10"/>
  <c r="K49" i="7"/>
  <c r="F49" i="7" s="1"/>
  <c r="K35" i="7"/>
  <c r="F35" i="7" s="1"/>
  <c r="K57" i="7"/>
  <c r="F57" i="7" s="1"/>
  <c r="R48" i="10"/>
  <c r="K55" i="7"/>
  <c r="F55" i="7" s="1"/>
  <c r="K63" i="7"/>
  <c r="F63" i="7" s="1"/>
  <c r="K47" i="7"/>
  <c r="F47" i="7" s="1"/>
  <c r="K42" i="7"/>
  <c r="F42" i="7" s="1"/>
  <c r="K17" i="7"/>
  <c r="F17" i="7" s="1"/>
  <c r="K6" i="8"/>
  <c r="G6" i="8" s="1"/>
  <c r="R23" i="10"/>
  <c r="K19" i="7"/>
  <c r="F19" i="7" s="1"/>
  <c r="M30" i="10"/>
  <c r="R45" i="10"/>
  <c r="K59" i="7"/>
  <c r="F59" i="7" s="1"/>
  <c r="K51" i="7"/>
  <c r="F51" i="7" s="1"/>
  <c r="K64" i="7"/>
  <c r="F64" i="7" s="1"/>
  <c r="K56" i="7"/>
  <c r="F56" i="7" s="1"/>
  <c r="K48" i="7"/>
  <c r="F48" i="7" s="1"/>
  <c r="K43" i="7"/>
  <c r="F43" i="7" s="1"/>
  <c r="R44" i="10"/>
  <c r="K9" i="8"/>
  <c r="G9" i="8" s="1"/>
  <c r="R37" i="10"/>
  <c r="R9" i="10"/>
  <c r="K12" i="7"/>
  <c r="F12" i="7" s="1"/>
  <c r="R31" i="10" l="1"/>
  <c r="Q30" i="10"/>
  <c r="M35" i="10"/>
  <c r="M47" i="10"/>
  <c r="O35" i="10"/>
  <c r="O47" i="10"/>
  <c r="K31" i="7" l="1"/>
  <c r="F31" i="7" s="1"/>
  <c r="Q35" i="10"/>
  <c r="R35" i="10" s="1"/>
  <c r="Q47" i="10"/>
  <c r="R30" i="10"/>
  <c r="K39" i="7" l="1"/>
  <c r="F39" i="7" s="1"/>
  <c r="R47" i="10"/>
  <c r="K60" i="7"/>
  <c r="F60" i="7" s="1"/>
  <c r="K52" i="7"/>
  <c r="F52" i="7" s="1"/>
  <c r="K44" i="7"/>
  <c r="F44" i="7" s="1"/>
</calcChain>
</file>

<file path=xl/sharedStrings.xml><?xml version="1.0" encoding="utf-8"?>
<sst xmlns="http://schemas.openxmlformats.org/spreadsheetml/2006/main" count="8920" uniqueCount="1659">
  <si>
    <t>FAQ</t>
  </si>
  <si>
    <t>Comment est organisé le classeur ?</t>
  </si>
  <si>
    <t>Entrées du modèle :</t>
  </si>
  <si>
    <t>Onglets verts : Définition de la structure de la filière</t>
  </si>
  <si>
    <t>Onglets bleus : Données et hypothèses d'entrée</t>
  </si>
  <si>
    <t>Sorties du modèle :</t>
  </si>
  <si>
    <t>Onglets violets : Résultats du modèle (données de sortie)</t>
  </si>
  <si>
    <t>Voir le doc d'accompagnement pour une description de chaque onglet ("Guide contributons.pdf")</t>
  </si>
  <si>
    <t>Pistes d'améliorations du modèle</t>
  </si>
  <si>
    <t>Prise en compte des palettes en copeaux pressés</t>
  </si>
  <si>
    <t>Meilleures données sur le recyclage des palettes (actuellement déchets -&gt; fabrication d'emballages)</t>
  </si>
  <si>
    <t>Paramètre</t>
  </si>
  <si>
    <t>Valeur</t>
  </si>
  <si>
    <t>Description</t>
  </si>
  <si>
    <t>max</t>
  </si>
  <si>
    <t>Borne générale sur tous les flux permettant d'éviter que l'outil ne parte sur des valeurs délirantes</t>
  </si>
  <si>
    <t>tol</t>
  </si>
  <si>
    <t>Tolérance sur les contraintes</t>
  </si>
  <si>
    <t>Import Export</t>
  </si>
  <si>
    <t>Reste du monde</t>
  </si>
  <si>
    <t>Fonctionnalité pour le diagramme de Sankey: flux Import/Export reconnus et traités différemment des autres (imports en haut, exports en bas etc.)</t>
  </si>
  <si>
    <t>Flux Maximum</t>
  </si>
  <si>
    <t>Sur le diagramme de Sankey, au-delà de la valeur indiquée, le flux ne grossit plus (le stock de bois sur pied n'est pas représenté à la même échelle que l'incrément annuel)</t>
  </si>
  <si>
    <t>Niveau</t>
  </si>
  <si>
    <t>Element</t>
  </si>
  <si>
    <t>Bilan matière ?</t>
  </si>
  <si>
    <t>transport interreg</t>
  </si>
  <si>
    <t>poids consolidation (1 par défaut)</t>
  </si>
  <si>
    <t>table consolidation</t>
  </si>
  <si>
    <t>Sankey ?</t>
  </si>
  <si>
    <t>Couleur</t>
  </si>
  <si>
    <t>Sous-filière</t>
  </si>
  <si>
    <t>Définition</t>
  </si>
  <si>
    <t>Bois hors forêt</t>
  </si>
  <si>
    <t>#008311</t>
  </si>
  <si>
    <t>Bois d'origine agricole (bosquets, haies, vergers, argroforesterie et autres formation arborées n'entrant pas dans la définition de la forêt) et urbain (taille, élagage, abattage en milieu urbain, bois vert des décheteries) …</t>
  </si>
  <si>
    <t>Forêt</t>
  </si>
  <si>
    <t>Bois sur pied</t>
  </si>
  <si>
    <t>Volume aérien total des arbres recensables (diamètre à 1,3m de haut supérieur à 7,5cm) en forêt et peupleraies (donc hors agricole et urbain)</t>
  </si>
  <si>
    <t>Bois sur pied F</t>
  </si>
  <si>
    <t>"Bois sur pied" mais F = feuilus uniquement</t>
  </si>
  <si>
    <t>Bois sur pied R</t>
  </si>
  <si>
    <t>"Bois sur pied" mais R = Résineux uniquement</t>
  </si>
  <si>
    <t>Bois rond</t>
  </si>
  <si>
    <t>grey</t>
  </si>
  <si>
    <t xml:space="preserve">Bois exploité (sortie forêt) mais  non broyé </t>
  </si>
  <si>
    <t>Bois d'œuvre,Bois d'industrie,Bois bûche</t>
  </si>
  <si>
    <t>Bois d'œuvre</t>
  </si>
  <si>
    <t>#4DB35D</t>
  </si>
  <si>
    <t xml:space="preserve">Bois à destination des scieries, tranchage, déroulage, y compris pour fabrication de merrains et traverses </t>
  </si>
  <si>
    <t>Bois d'œuvre F</t>
  </si>
  <si>
    <t>"Bois d'œuvre" mais F= feuillus uniquement</t>
  </si>
  <si>
    <t>Bois d'œuvre R</t>
  </si>
  <si>
    <t>"Bois d'œuvre" mais R = Résineux uniquement</t>
  </si>
  <si>
    <t>Bois d'industrie</t>
  </si>
  <si>
    <t>#9D2527</t>
  </si>
  <si>
    <t>Bois à destination des industries de trituration (papier et panneaux) mais également poteaux, bois de mine, bois fibre, chimie du bois</t>
  </si>
  <si>
    <t>Bois d'industrie F</t>
  </si>
  <si>
    <t>"Bois d'industrie" mais F= feuillus uniquement</t>
  </si>
  <si>
    <t>Bois d'industrie R</t>
  </si>
  <si>
    <t>"Bois d'industrie" mais R = Résineux uniquement</t>
  </si>
  <si>
    <t>Bois bûche officiel</t>
  </si>
  <si>
    <t>#EC7920</t>
  </si>
  <si>
    <t>Bois de chauffage vendu sous forme de bûches. Attention, ce produit ne comptabilise que celui du circuit commercial et non l'auto-approvisionnement et les circuits non  officiels.</t>
  </si>
  <si>
    <t>Bois bûche</t>
  </si>
  <si>
    <t>Connexes plaquettes déchets</t>
  </si>
  <si>
    <t>Ensemble hétérogène regroupant connexes de 1ère transfo (sciures, écorces et chutes sous forme de plaquettes de scierie), plaquettes forestières et bois en fin de vie</t>
  </si>
  <si>
    <t>Connexes et Plaquettes</t>
  </si>
  <si>
    <t>Connexes</t>
  </si>
  <si>
    <t>Sous produits des industries de 1ère transformation uniquement, répartis entre écorces, sciure et chutes (plaquettes de scierie).</t>
  </si>
  <si>
    <t>Ecorces</t>
  </si>
  <si>
    <t>Ecorces séparées lors de la première transformation des bois (fait l'hypthèse qu'il n'y a pas de pertes d'écorces en forêt)</t>
  </si>
  <si>
    <t>Ecorces F</t>
  </si>
  <si>
    <t>idem "Ecorces" mais F= feuillus uniquement</t>
  </si>
  <si>
    <t>Ecorces R</t>
  </si>
  <si>
    <t>idem "Ecorces" mais R= résineux uniquement</t>
  </si>
  <si>
    <t>Connexes hors écorces</t>
  </si>
  <si>
    <t>"Connexes" sauf les "Ecorces"</t>
  </si>
  <si>
    <t>Sciures</t>
  </si>
  <si>
    <t>Sciures produites lors de la première transformation des bois</t>
  </si>
  <si>
    <t>Sciures F</t>
  </si>
  <si>
    <t>idem "Sciures" mais F= feuillus uniquement</t>
  </si>
  <si>
    <t>Sciures R</t>
  </si>
  <si>
    <t>idem "Sciures" mais R= résineux uniquement</t>
  </si>
  <si>
    <t>Plaquettes de scierie</t>
  </si>
  <si>
    <t>chutes de scieries (dosses non vendues, délignures), généralement broyées en plaquettes</t>
  </si>
  <si>
    <t>Plaquettes de scierie F</t>
  </si>
  <si>
    <t>idem "Plaquettes de scierie" mais F= feuillus uniquement</t>
  </si>
  <si>
    <t>Plaquettes de scierie R</t>
  </si>
  <si>
    <t>idem "Plaquettes de scierie" mais R= résineux uniquement</t>
  </si>
  <si>
    <t>Plaquettes forestières</t>
  </si>
  <si>
    <t>Déchets bois</t>
  </si>
  <si>
    <t>Bois en fin de vie issu des déchetteries, de la déconstruction etc… Sans différenciation selon son classement (bois propre ou plus ou moins souillé entraînant des classement ICPE différents des chaufferies l'utilisant)</t>
  </si>
  <si>
    <t>Déchets</t>
  </si>
  <si>
    <t>Sciages et autres</t>
  </si>
  <si>
    <t>Production des scieries et merandiers</t>
  </si>
  <si>
    <t>Sciages</t>
  </si>
  <si>
    <t>Bois sciés, éventuellement séchés, traités, rabotés, hors traverses et merrains</t>
  </si>
  <si>
    <t>Sciages F</t>
  </si>
  <si>
    <t>idem "Sciages" mais F= feuillus uniquement</t>
  </si>
  <si>
    <t>Sciages R</t>
  </si>
  <si>
    <t>idem "Sciages" mais R= résineux uniquement</t>
  </si>
  <si>
    <t>Traverses</t>
  </si>
  <si>
    <t>Traverses (pour chemin de fer en principe) produites par les scieries. Sont assimilés à des bois feuillus</t>
  </si>
  <si>
    <t>Merrains</t>
  </si>
  <si>
    <t>Merrains (pour tonnellerie). Sont assimilés à des bois feuillus.</t>
  </si>
  <si>
    <t>Granulés</t>
  </si>
  <si>
    <t>Palettes et emballages</t>
  </si>
  <si>
    <t>Panneaux placages contreplaqués</t>
  </si>
  <si>
    <t>Ensemble hétérogène regroupant les productions brutes (placage) et plus élaborées (contreplaqué) du déroulage-tranchage (alimenté en qualité BO supérieur) ainsi que celles des fabricants de panneaux (alimenté en BIBE)</t>
  </si>
  <si>
    <t>Bois d'œuvre,Bois d'industrie</t>
  </si>
  <si>
    <t>Placages</t>
  </si>
  <si>
    <t>Bois déroulé ou tranché (en faible épaisseur) vendu en l'état</t>
  </si>
  <si>
    <t>Contreplaqués</t>
  </si>
  <si>
    <t>Panneaux réalisé par contrecollages de feuilles minces</t>
  </si>
  <si>
    <t>Panneaux</t>
  </si>
  <si>
    <t>Panneaux de bois non massif et hors contreplaqué. Réalisés à partir de bois broyé plus ou moins finement.</t>
  </si>
  <si>
    <t>Panneaux particules</t>
  </si>
  <si>
    <t>Panneaux fibres</t>
  </si>
  <si>
    <t>Panneaux MDF</t>
  </si>
  <si>
    <t>Panneaux OSB</t>
  </si>
  <si>
    <t>Pâte à papier</t>
  </si>
  <si>
    <t>#6B93EB</t>
  </si>
  <si>
    <t>Pâte destinée à la fabrication de papier et issue de bois traité soit mécaniquement (et thermiquement) soit de manière chimique. L'usage de papier recyclé n'est pas prévu dans ce produit, il le sera plus a l'aval avec la fabrication de papier carton à partir de pâte et/ou de papier recyclé.</t>
  </si>
  <si>
    <t>Pâte à papier mécanique</t>
  </si>
  <si>
    <t>idem "Pâte à papier" mais uniquement issue d'un traitement mécanique  : bois feuillus généralement</t>
  </si>
  <si>
    <t>Pâte à papier chimique</t>
  </si>
  <si>
    <t>idem "Pâte à papier" mais uniquement issue d'un traitement chimique (au bisulfite , au bisulfite neutre, et au sulfate): bois résineux généralement</t>
  </si>
  <si>
    <t>Résidus de pâte à papier</t>
  </si>
  <si>
    <t>Résidus de la fabrication de la pâte à papier (solides ou liquides : liqueurs noires), susceptible de valorisation</t>
  </si>
  <si>
    <t>Papiers cartons</t>
  </si>
  <si>
    <t>Papier et carton produits par l'industrie papetière</t>
  </si>
  <si>
    <t>Papier à recycler</t>
  </si>
  <si>
    <t>Papier en fin de vie. Il s'agit de la collecte séparative du papier uniquement.</t>
  </si>
  <si>
    <t>Combustibles chaudières collectives</t>
  </si>
  <si>
    <t>Combustibles bois des chaudières collectives et industrielles et cogénérations</t>
  </si>
  <si>
    <t>Connexes et Plaquettes,Déchets</t>
  </si>
  <si>
    <t>cf ci-dessus</t>
  </si>
  <si>
    <t>Bois rond F hors BE</t>
  </si>
  <si>
    <t>idem "Bois rond" mais F= feuillus uniquement. Le BE F n'est pas identifié en tant que tel.</t>
  </si>
  <si>
    <t>Bois rond R hors BE</t>
  </si>
  <si>
    <t>idem "Bois rond" mais R= résineux uniquement. Le BE R n'est pas identifié en tant que tel.</t>
  </si>
  <si>
    <t>Bois bûche ménages</t>
  </si>
  <si>
    <t>Bois bûche consommé par les ménages, passant par les circuits commerciaux ("Bois bûche officiel") ou non et bois agricole inclus (l'autoconsommation dans le monde agricole étant actuellement quasi le seul usage de ces bois agricole)</t>
  </si>
  <si>
    <t>Bois bûche circuit court</t>
  </si>
  <si>
    <t>Bois hors forêt circuit court</t>
  </si>
  <si>
    <t>Plaquettes</t>
  </si>
  <si>
    <t>Connexes F</t>
  </si>
  <si>
    <t>idem "Connexes" mais F= feuillus uniquement</t>
  </si>
  <si>
    <t>Connexes hors écorces F</t>
  </si>
  <si>
    <t>idem "Connexes hors écorces" mais F= feuillus uniquement</t>
  </si>
  <si>
    <t>idem "Sciure" mais F= feuillus uniquement</t>
  </si>
  <si>
    <t>Connexes R</t>
  </si>
  <si>
    <t>idem "Connexes" mais R= résineux uniquement</t>
  </si>
  <si>
    <t>Connexes hors écorces R</t>
  </si>
  <si>
    <t>idem "Connexes hors écorces" mais R= résineux uniquement</t>
  </si>
  <si>
    <t>idem "Sciure" mais R= résineux uniquement</t>
  </si>
  <si>
    <t>Connexes hors écorces et déchets</t>
  </si>
  <si>
    <t>Accroissement naturel</t>
  </si>
  <si>
    <t>Processus d'accroissement naturel du volume aérien des forêts régionales</t>
  </si>
  <si>
    <t>Stock initial</t>
  </si>
  <si>
    <t>Volume aérien total des forêts régionales mesuré dans le cadre de l'IFN, en début de période concernée</t>
  </si>
  <si>
    <t>Stock final</t>
  </si>
  <si>
    <t>Volume aérien total des forêts régionales mesuré dans le cadre de l'IFN, en fin de période concernée</t>
  </si>
  <si>
    <t>Mortalité</t>
  </si>
  <si>
    <t>Processus de mortalité du volume aérien des forêts régionales</t>
  </si>
  <si>
    <t>Exploitation forestière</t>
  </si>
  <si>
    <t>Processus de coupe, débardage et sortie des bois forestiers, mais ne prend en compte que celle déclarée et donc ni  l'autoconsommation ni les circuits parallèles (marché noir, affouage…)</t>
  </si>
  <si>
    <t>Forêt,Bois d'œuvre,Bois d'industrie,Bois bûche,Connexes et Plaquettes,Déchets</t>
  </si>
  <si>
    <t>Scieries</t>
  </si>
  <si>
    <t>Unités sciant du bois pour produire des sciages et des connexes</t>
  </si>
  <si>
    <t>Scieries F</t>
  </si>
  <si>
    <t>Part de l'activité feuillus des scieries. Une scierie mixte participe donc simulanément à Scierie F et à Scierie R</t>
  </si>
  <si>
    <t>Scieries R</t>
  </si>
  <si>
    <t>Part de l'activité résineux des scieries</t>
  </si>
  <si>
    <t>Production de granulés</t>
  </si>
  <si>
    <t>Fabrication de granulés de chauffage. D'après les flux prévus, uniquement à partir de sciures de feuillus ou résineux.</t>
  </si>
  <si>
    <t>Usines de tranchage et déroulage</t>
  </si>
  <si>
    <t>Unités de tranchage et/ou déroulage de bois dont les produits font moins de x mm  d'épaisseurs</t>
  </si>
  <si>
    <t>Usines de contreplaqués</t>
  </si>
  <si>
    <t>Unité de production de panneaux à partir de feuilles de bois issues du tranchage ou déroulage</t>
  </si>
  <si>
    <t>Industries de trituration</t>
  </si>
  <si>
    <t>Industries de panneaux et de pâte</t>
  </si>
  <si>
    <t>Fabrication de papiers cartons</t>
  </si>
  <si>
    <t>Fabrication de papier ou de carton à partir de pâte à papier ou de papier à recycler</t>
  </si>
  <si>
    <t>Fabrication d'emballages bois</t>
  </si>
  <si>
    <t>Fabrication d'emballages et palettes à partir de bois issus de sciages, généralement de qualité inférieure.</t>
  </si>
  <si>
    <t>Valorisation énergétique</t>
  </si>
  <si>
    <t>Tous usages énergétiques du bois (forestier ou non), connexes, granulés et déchets bois.</t>
  </si>
  <si>
    <t>Bois bûche,Connexes et Plaquettes,Déchets</t>
  </si>
  <si>
    <t>Chauffage ménages</t>
  </si>
  <si>
    <t>Consommation de BE (sous toutes formes) par les ménages</t>
  </si>
  <si>
    <t>Bois bûche,Connexes et Plaquettes</t>
  </si>
  <si>
    <t>Chauffage industriel et collectif</t>
  </si>
  <si>
    <t>Toute valorisation énergétique hors chauffage des ménages (y.c. cogénération)</t>
  </si>
  <si>
    <t>Chaufferies sup 1 MW</t>
  </si>
  <si>
    <t>Chaufferies inf 1 MW</t>
  </si>
  <si>
    <t>Consommation</t>
  </si>
  <si>
    <t>Consommation intermédaire ou finale</t>
  </si>
  <si>
    <t>Bois d'œuvre,Bois d'industrie,Connexes et Plaquettes</t>
  </si>
  <si>
    <t>Prélèvements</t>
  </si>
  <si>
    <t>Prélèvements en forêt (IFN)</t>
  </si>
  <si>
    <t>Forêt,Bois d'œuvre,Bois d'industrie,Bois énergie et déchets</t>
  </si>
  <si>
    <t>officiels (EAB)</t>
  </si>
  <si>
    <t>Forêt,Bois d'œuvre,Bois d'industrie,Bois bûche,Connexes et Plaquettes</t>
  </si>
  <si>
    <t>Auto-approvisionnement et circuits courts</t>
  </si>
  <si>
    <t>non officiels</t>
  </si>
  <si>
    <t>Forêt,Bois bûche</t>
  </si>
  <si>
    <t>Pertes de récolte</t>
  </si>
  <si>
    <t>pertes associées aux récoltes officielles ou non</t>
  </si>
  <si>
    <t>Addition au stock</t>
  </si>
  <si>
    <t>Les colonnes E et F permettent de spécifier que l'addition au stock se calcule comme le stock final moins le stock initial.</t>
  </si>
  <si>
    <t>R</t>
  </si>
  <si>
    <t>E</t>
  </si>
  <si>
    <t>Reste du monde par rapport à la région considérée donc autres pays et autres régions</t>
  </si>
  <si>
    <t>Bois d'œuvre,Bois d'industrie,Bois bûche,Connexes et Plaquettes,Déchets</t>
  </si>
  <si>
    <t>International</t>
  </si>
  <si>
    <t>Ensemble des pays étrangers</t>
  </si>
  <si>
    <t>Autres régions françaises</t>
  </si>
  <si>
    <t>Ensemble des régions françaises à l'exception de Grand-Est</t>
  </si>
  <si>
    <t>Exportations nettes</t>
  </si>
  <si>
    <t>Les colonnes E et F permettent de spécifier que les exportations nettes sont les exportations moins les importations</t>
  </si>
  <si>
    <t>Importations nettes</t>
  </si>
  <si>
    <t>Les colonnes E et F permettent de spécifier que les importations nettes sont les importations moins les exportations</t>
  </si>
  <si>
    <t>Flux en forêt</t>
  </si>
  <si>
    <t>Scieries, tranchage, déroulage</t>
  </si>
  <si>
    <t>Trituration</t>
  </si>
  <si>
    <t>Bois énergie</t>
  </si>
  <si>
    <t>Conso</t>
  </si>
  <si>
    <t>Echanges régionaux et internationaux</t>
  </si>
  <si>
    <t>Ressources. Ce tableau définit les flux de produits (lignes ci-dessous) générables par les secteurs (colonnes ci-contre). Contient 1 si le flux peut exister. En bleu si une donnée d'entrée est fournie au modèle.</t>
  </si>
  <si>
    <t>Emplois. Ce tableau définit les flux de produits (lignes ci-dessous) consommables par les secteurs (colonnes ci-contre). Contient 1 si le flux peut exister. En bleu si une donnée d'entrée est fournie au modèle.</t>
  </si>
  <si>
    <t>Usines de tranchage</t>
  </si>
  <si>
    <t>Période</t>
  </si>
  <si>
    <t>Région</t>
  </si>
  <si>
    <t>Table</t>
  </si>
  <si>
    <t>Origine</t>
  </si>
  <si>
    <t>Destination</t>
  </si>
  <si>
    <t>Valeur (m3f)</t>
  </si>
  <si>
    <t>Incertitude</t>
  </si>
  <si>
    <t>Contrainte min-max symétrique</t>
  </si>
  <si>
    <t>Qauntité</t>
  </si>
  <si>
    <t>Unité d'origine</t>
  </si>
  <si>
    <t>Facteur de conversion</t>
  </si>
  <si>
    <t>Source</t>
  </si>
  <si>
    <t>Commentaire</t>
  </si>
  <si>
    <t>moy. 2014-2018</t>
  </si>
  <si>
    <t>Grand Est</t>
  </si>
  <si>
    <t>1000 m3 bois rond</t>
  </si>
  <si>
    <t>DRAAF EAB</t>
  </si>
  <si>
    <t>L'EAB donne 1 321 000 m3 de bûches et 580 000 m3 de plaquettes. Puisque Fibois recense 867 kt de plaquettes (1 233 000 m3), on fait l'hypothèse qu'une partie des bûches est immédiatement transformée en plaquettes (1 233 000 - 580 000)</t>
  </si>
  <si>
    <t>1000 m3 sciages</t>
  </si>
  <si>
    <t>moy. 2015-2018</t>
  </si>
  <si>
    <t>hiver 2017-18</t>
  </si>
  <si>
    <t>1000 t</t>
  </si>
  <si>
    <t>Fibois</t>
  </si>
  <si>
    <t>moy 2014-2016</t>
  </si>
  <si>
    <t>Grand est</t>
  </si>
  <si>
    <t>moy. 2016-2018</t>
  </si>
  <si>
    <t>Données globales tous types de chaufferies collectives et industrielles (peuvent être distinguées) on est en mesure de distinguer les types de combustibles (plaquettes, granulés, connexes ou mélange). Mais pb sur Ch Ardennes qui empêche de distinguer sur 2014-16, à vérifier. Cogénérations incluses.</t>
  </si>
  <si>
    <t>moy. 2014-2017</t>
  </si>
  <si>
    <t>Hypothèse (à remplacer)</t>
  </si>
  <si>
    <t>1000 m3 aérien</t>
  </si>
  <si>
    <t>IFN (2009-2018)</t>
  </si>
  <si>
    <t>IFN (2014-2018)</t>
  </si>
  <si>
    <t>proxi capacité de production (mémento FCBA)</t>
  </si>
  <si>
    <t>1000 m3</t>
  </si>
  <si>
    <t>proxi emploi (naf 1624Z)</t>
  </si>
  <si>
    <t>proxi emploi (naf 1712Z)</t>
  </si>
  <si>
    <t>proxi population</t>
  </si>
  <si>
    <t>Sitram (douanes)</t>
  </si>
  <si>
    <t>Sitram (trm, vnf)</t>
  </si>
  <si>
    <t>Min</t>
  </si>
  <si>
    <t>Max</t>
  </si>
  <si>
    <t>Min qté</t>
  </si>
  <si>
    <t>Max qté</t>
  </si>
  <si>
    <t>moy. 2014-2016</t>
  </si>
  <si>
    <t>Hauts-de-France</t>
  </si>
  <si>
    <t>Sitram (vnf)</t>
  </si>
  <si>
    <t>MOFOB (traitement FCBA)</t>
  </si>
  <si>
    <t>Hypothèse : pas d'usine de contreplaqué</t>
  </si>
  <si>
    <t>Hypothèse : pas d'usine de déroulage/tranchage</t>
  </si>
  <si>
    <t>Hypothèse (moins d'un million de tonnes de déchets bois valorisés par an)</t>
  </si>
  <si>
    <t>Hypothèse (moins de 1 million de m3 de prélèvement de bois hors forêt / an)</t>
  </si>
  <si>
    <t>id</t>
  </si>
  <si>
    <t>eq = 0</t>
  </si>
  <si>
    <t>eq &lt;= 0</t>
  </si>
  <si>
    <t>eq &gt;= 0</t>
  </si>
  <si>
    <t>Traduction</t>
  </si>
  <si>
    <t>All</t>
  </si>
  <si>
    <t>Le rendement des scieries F (volume de sciages / bois sur écorce en entrée de process) est compris entre 40% et 50%
NB : On cherche à estimer le rendement moyen des scieries de la région, pas les extrêmes constatés dans la réalité.</t>
  </si>
  <si>
    <t>Le rendement des scieries R (volume de sciages / bois sur écorce en entrée de process) est compris entre 45% et 55%.
NB : On cherche à estimer le rendement moyen des scieries de la région, pas les extrêmes constatés dans la réalité.</t>
  </si>
  <si>
    <t>Le rendement des usines de tranchages/déroulage (volume de placages / bois sur écorce en entrée de process) est compris entre 40% et 55% (selon l'essence).</t>
  </si>
  <si>
    <t>67% des connexes hors écorces produits sont des plaquettes (le reste, 33% sont des sciures).</t>
  </si>
  <si>
    <t>Idem</t>
  </si>
  <si>
    <t>Le taux d'écorce sur les feuillus en entrée des scieries est de 12% (la scierie génère 0,12 unités d'écorces pour 1 unité de bois brut feuillus en entrée)</t>
  </si>
  <si>
    <t>Idem résnineux (mais 15%)</t>
  </si>
  <si>
    <t>Idem s'il s'agit d'une usine de tranchage/déroulage</t>
  </si>
  <si>
    <t>Idem s'il s'agit d'une usine de trituration (pâte à papier ou panneaux)</t>
  </si>
  <si>
    <t>idem s'il s'agit d'une usine de contreplaqué</t>
  </si>
  <si>
    <t>idem</t>
  </si>
  <si>
    <t>Pour une unité de pâte mécanique produite, l'usine produit entre 0.045 et 0.055 unités de résidus.</t>
  </si>
  <si>
    <t>Pour une unité de pâte chimique produite, l'usine produit entre 0.95 et 1.05 unités de résidus.</t>
  </si>
  <si>
    <t>0,77 * papier carton utilisé par la conso finale est égal à 1* papier recycler produit par celle-ci.
77% du papier consommé est trié pour être recyclé.</t>
  </si>
  <si>
    <t>volume de bois sur pied feuillus exploité &gt;= volume BO et BI feuillus produit</t>
  </si>
  <si>
    <t>volume de bois sur pied résineux exploité &gt;= volume BO et BI résineux produit</t>
  </si>
  <si>
    <t>Pour une unité de papier carton produite, il faut entre 0.55 et 0.70 unités de papier à recycler. Le reste provient de la pâte à papier (non recyclée) car il faut respecter l'équilibre matière sur ce secteur (soit entre 30% et 45%).</t>
  </si>
  <si>
    <t>Les chaufferies de moins d'1MW représente 10% du total des chaufferies (en termes d'appro)</t>
  </si>
  <si>
    <t>Pertes = 0,08*BO + 0.15*BIBE</t>
  </si>
  <si>
    <t>Pertes F &gt;= 0,08*BO F + 0.15*BIBE F
(Pour avoir l'égalité il faudrait ajouter le bois bûche officiel F)</t>
  </si>
  <si>
    <t>Pertes R &gt;= 0,08*BO R + 0.15*BIBE R
(Pour avoir l'égalité il faudrait ajouter le bois bûche officiel R)</t>
  </si>
  <si>
    <t>Les usines de trituration utilisent au moins 1.2 fois plus de (bois rond + connexes + plaquettes) que de déchets.</t>
  </si>
  <si>
    <t>Nécessaire pour empêcher le modèle de transformer du bois hors forêt en bois bûche circuit court ou inversement de transformer du bois sur pied (forêt) en bois hors forêt circuit court.</t>
  </si>
  <si>
    <t>Au moins 80% du bois bûche officiel (EAB) est consommé localement par les ménages.</t>
  </si>
  <si>
    <t>Localité</t>
  </si>
  <si>
    <t>Produit</t>
  </si>
  <si>
    <t>humidité sur sec</t>
  </si>
  <si>
    <t>sur brut</t>
  </si>
  <si>
    <t>% autres composants (fraction volumique ou fraction massique)</t>
  </si>
  <si>
    <t>Densité du bois comprimé</t>
  </si>
  <si>
    <t>% Feuillus</t>
  </si>
  <si>
    <t>% Résineux</t>
  </si>
  <si>
    <t>tonne MS (bois anhydre) / m3f</t>
  </si>
  <si>
    <t>tonne / m3f</t>
  </si>
  <si>
    <t>PCI MWh / tonne</t>
  </si>
  <si>
    <t>PCI MWh / m3f</t>
  </si>
  <si>
    <t>m3 bois fort tige / m3f</t>
  </si>
  <si>
    <t>m3 (plein) du produit / m3f</t>
  </si>
  <si>
    <t>Unité naturelle</t>
  </si>
  <si>
    <t>Facteur de conversion (m3f/unité naturelle)</t>
  </si>
  <si>
    <t xml:space="preserve">unité naturelle / m3f </t>
  </si>
  <si>
    <t>Explication des formules utilisées pour chaque colonne</t>
  </si>
  <si>
    <t>Hypothèses
hs = masse d'eau / masse sèche</t>
  </si>
  <si>
    <t>Hypothèses
hb = masse d'eau / masse totale</t>
  </si>
  <si>
    <t>Hypothèses</t>
  </si>
  <si>
    <t>Il s'agit par définition de l'infra-densité (masse sèche / volume vert). Voir cellule E75.</t>
  </si>
  <si>
    <t>Masse de bois = Masse sèche / (1 - humidité sur brut)
Pour un produit comprenant x% d'autres substances que du bois, il faut encore diviser par 1/(1-x). Par exemple, si un produit contient 50% de métal, on a : masse totale = masse de bois / (1-0.5) = 2*masse de bois.</t>
  </si>
  <si>
    <t>PCI = 5*(1-humidité sur brut) - 0.7*humidité sur brut. 
Le premier terme correspond au PCI de la masse sèche et le second pénalise le bois humide (il faut environ 0.7 kWh pour évaporer 1kg d'eau).
Inspiré de http://valbiom.be/files/library/Docs/Bois-Energie/150716_ValBiom_Combustibles_bois.pdf (p3).</t>
  </si>
  <si>
    <t>PCI/m3f = PCI/tonne * tonne/m3f</t>
  </si>
  <si>
    <t>Rapport entre le stock national de bois sur pied (F ou R) exprimé en bois fort tige et en volume total aérien (données IFN).
NB : approximation puisque ces coefficients varient légèrement selon les régions et selon que l'on considère le stock, l'accroissement naturel, les prélèvements, la mortalité etc.</t>
  </si>
  <si>
    <t xml:space="preserve">Hypothèse d'un point de saturation des fibres à 30% d'humidité sur sec quelque soit l'essence.
m3 = 1 - rétractation volumique
Si hs &gt; sat, pas de rétractation
Si hs &lt; sat : rétractation = (sat-hs)*(retrait volumique par %hs), pondéré par les essences F, R. Voir cellule AH75.
Pour le cas des panneaux où le bois est comprimé : m3 = tonne / masse vol du bois comprimé.
</t>
  </si>
  <si>
    <t>Unité dans laquelle la donnée est collectée</t>
  </si>
  <si>
    <t>Calculé à partir des colonnes précédentes.
Si unité naturelle = tonnes : 1/(tonnes/m3f)
Si unité naturelle = m3 : 1/(m3/m3f)
etc.</t>
  </si>
  <si>
    <t>Inverse de la colonne précédente.
Redondant avec une des colonnes précédentes mais permet d'avoir l'info sur une seule colonne pour tous les produits.</t>
  </si>
  <si>
    <t>Local</t>
  </si>
  <si>
    <t>&gt; saturation</t>
  </si>
  <si>
    <t>utilisé par la trituration</t>
  </si>
  <si>
    <t>1000 tonnes</t>
  </si>
  <si>
    <t>utilisées par les ménages</t>
  </si>
  <si>
    <t>utilisés par la trituration</t>
  </si>
  <si>
    <t>Panneau de particules</t>
  </si>
  <si>
    <t>Panneau OSB</t>
  </si>
  <si>
    <t>Panneau de fibres durs</t>
  </si>
  <si>
    <t>Panneau MDF</t>
  </si>
  <si>
    <t>Echanges</t>
  </si>
  <si>
    <t>données sitram (fret)</t>
  </si>
  <si>
    <t>Hypothèse de linéarité des retraits radial et tangentiel</t>
  </si>
  <si>
    <t>Hypothèse de linéarité du retrait volumique</t>
  </si>
  <si>
    <t>Comparaison entre les deux hypothèse : différences négligeables (on peut faire l'hypothèse de linéarité du retrait volumique)</t>
  </si>
  <si>
    <t>retrait volumique (%) par % d'humidité sur sec</t>
  </si>
  <si>
    <t>essence</t>
  </si>
  <si>
    <t>Pondération feuillus (en fonction des prélèvments régionaux IFN)</t>
  </si>
  <si>
    <t>Pondération conifères (en fonction des prélèvements régionaux IFN)</t>
  </si>
  <si>
    <t>masse volumique 15% hs (source : ci-dessous)</t>
  </si>
  <si>
    <t>infra-densité (masse sèche / volume vert) (source : https://agritrop.cirad.fr/589166)</t>
  </si>
  <si>
    <t>retrait tangentiel total (source : ci-dessous)</t>
  </si>
  <si>
    <t>retrait radial total (source : ci-dessous)</t>
  </si>
  <si>
    <t>retrait volumique total (source : ci-dessous)</t>
  </si>
  <si>
    <t>estimation du retrait volumique total en négligeant le retrait longitudinal</t>
  </si>
  <si>
    <t>retrait tangentiel (%) par % d'humidité sur sec</t>
  </si>
  <si>
    <t>retrait radial (%) par % d'humidité sur sec</t>
  </si>
  <si>
    <t>hêtre</t>
  </si>
  <si>
    <t>chêne</t>
  </si>
  <si>
    <t>orme</t>
  </si>
  <si>
    <t>frêne</t>
  </si>
  <si>
    <t>chataigner</t>
  </si>
  <si>
    <t>charme</t>
  </si>
  <si>
    <t>bouleau</t>
  </si>
  <si>
    <t>noyer</t>
  </si>
  <si>
    <t>merisier</t>
  </si>
  <si>
    <t>peuplier</t>
  </si>
  <si>
    <t>aulne</t>
  </si>
  <si>
    <t>érable</t>
  </si>
  <si>
    <t>tilleul</t>
  </si>
  <si>
    <t>sapin</t>
  </si>
  <si>
    <t>épicéa</t>
  </si>
  <si>
    <t>pin maritime</t>
  </si>
  <si>
    <t>pin sylvestre</t>
  </si>
  <si>
    <t>douglas</t>
  </si>
  <si>
    <t>mélèze</t>
  </si>
  <si>
    <t>Moyenne F</t>
  </si>
  <si>
    <t>infra_d_f</t>
  </si>
  <si>
    <t>retrait_v_f</t>
  </si>
  <si>
    <t>Moyenne R</t>
  </si>
  <si>
    <t>infra_d_r</t>
  </si>
  <si>
    <t>retrait_v_r</t>
  </si>
  <si>
    <t>http://www.afpia-estnord.fr/fichiers/download/Article%20Bernard%20Le%20Bouvet.pdf</t>
  </si>
  <si>
    <t>table</t>
  </si>
  <si>
    <t>produit</t>
  </si>
  <si>
    <t>secteur</t>
  </si>
  <si>
    <t>origine</t>
  </si>
  <si>
    <t>destination</t>
  </si>
  <si>
    <t>sigma in</t>
  </si>
  <si>
    <t>Ai</t>
  </si>
  <si>
    <t>classif</t>
  </si>
  <si>
    <t>MC mu in</t>
  </si>
  <si>
    <t>MC std in</t>
  </si>
  <si>
    <t>MC mu</t>
  </si>
  <si>
    <t>MC std</t>
  </si>
  <si>
    <t>MC p0</t>
  </si>
  <si>
    <t>MC p5</t>
  </si>
  <si>
    <t>MC p10</t>
  </si>
  <si>
    <t>MC p20</t>
  </si>
  <si>
    <t>MC p30</t>
  </si>
  <si>
    <t>MC p40</t>
  </si>
  <si>
    <t>MC p50</t>
  </si>
  <si>
    <t>MC p60</t>
  </si>
  <si>
    <t>MC p70</t>
  </si>
  <si>
    <t>MC p80</t>
  </si>
  <si>
    <t>MC p90</t>
  </si>
  <si>
    <t>MC p95</t>
  </si>
  <si>
    <t>MC p100</t>
  </si>
  <si>
    <t>MC hist0</t>
  </si>
  <si>
    <t>MC hist1</t>
  </si>
  <si>
    <t>MC hist2</t>
  </si>
  <si>
    <t>MC hist3</t>
  </si>
  <si>
    <t>MC hist4</t>
  </si>
  <si>
    <t>MC hist5</t>
  </si>
  <si>
    <t>MC hist6</t>
  </si>
  <si>
    <t>MC hist7</t>
  </si>
  <si>
    <t>MC hist8</t>
  </si>
  <si>
    <t>MC hist9</t>
  </si>
  <si>
    <t>s</t>
  </si>
  <si>
    <t xml:space="preserve">0 - 737 - </t>
  </si>
  <si>
    <t>déterminé</t>
  </si>
  <si>
    <t xml:space="preserve">1 - 347 - 737 - </t>
  </si>
  <si>
    <t xml:space="preserve">0 - 738 - </t>
  </si>
  <si>
    <t>mesuré</t>
  </si>
  <si>
    <t xml:space="preserve">1 - 349 - 738 - </t>
  </si>
  <si>
    <t xml:space="preserve">0 - 739 - </t>
  </si>
  <si>
    <t xml:space="preserve">1 - 351 - 739 - </t>
  </si>
  <si>
    <t xml:space="preserve">2 - 4 - 740 - </t>
  </si>
  <si>
    <t xml:space="preserve">3 - 4 - </t>
  </si>
  <si>
    <t>déterminé pp</t>
  </si>
  <si>
    <t xml:space="preserve">5 - 6 - 10 - 368 - </t>
  </si>
  <si>
    <t xml:space="preserve">6 - 7 - 740 - </t>
  </si>
  <si>
    <t xml:space="preserve">6 - 8 - 740 - </t>
  </si>
  <si>
    <t xml:space="preserve">9 - 10 - </t>
  </si>
  <si>
    <t xml:space="preserve">2 - 11 - 13 - 741 - 820 - </t>
  </si>
  <si>
    <t xml:space="preserve">3 - 12 - 13 - </t>
  </si>
  <si>
    <t xml:space="preserve">5 - 14 - 15 - 19 - 381 - </t>
  </si>
  <si>
    <t>libre</t>
  </si>
  <si>
    <t xml:space="preserve">7 - 15 - 16 - 741 - </t>
  </si>
  <si>
    <t xml:space="preserve">8 - 15 - 17 - 741 - </t>
  </si>
  <si>
    <t xml:space="preserve">9 - 18 - 19 - </t>
  </si>
  <si>
    <t xml:space="preserve">11 - 20 - 238 - 742 - 795 - 832 - 836 - </t>
  </si>
  <si>
    <t xml:space="preserve">12 - 20 - 239 - </t>
  </si>
  <si>
    <t xml:space="preserve">14 - 21 - 22 - 241 - 384 - </t>
  </si>
  <si>
    <t xml:space="preserve">16 - 21 - 243 - 742 - </t>
  </si>
  <si>
    <t xml:space="preserve">17 - 21 - 244 - 742 - </t>
  </si>
  <si>
    <t xml:space="preserve">18 - 22 - 245 - </t>
  </si>
  <si>
    <t xml:space="preserve">11 - 23 - 247 - 743 - 795 - 833 - 837 - </t>
  </si>
  <si>
    <t xml:space="preserve">12 - 23 - 248 - </t>
  </si>
  <si>
    <t xml:space="preserve">14 - 24 - 25 - 250 - 387 - </t>
  </si>
  <si>
    <t xml:space="preserve">16 - 24 - 252 - 743 - </t>
  </si>
  <si>
    <t xml:space="preserve">17 - 24 - 253 - 743 - </t>
  </si>
  <si>
    <t xml:space="preserve">18 - 25 - 254 - </t>
  </si>
  <si>
    <t xml:space="preserve">2 - 26 - 28 - 744 - 820 - </t>
  </si>
  <si>
    <t xml:space="preserve">3 - 27 - 28 - </t>
  </si>
  <si>
    <t xml:space="preserve">5 - 29 - 30 - 34 - 394 - </t>
  </si>
  <si>
    <t xml:space="preserve">7 - 30 - 31 - 744 - </t>
  </si>
  <si>
    <t xml:space="preserve">8 - 30 - 32 - 744 - </t>
  </si>
  <si>
    <t xml:space="preserve">9 - 33 - 34 - </t>
  </si>
  <si>
    <t xml:space="preserve">26 - 35 - 238 - 745 - 795 - 832 - 836 - </t>
  </si>
  <si>
    <t xml:space="preserve">27 - 35 - 239 - </t>
  </si>
  <si>
    <t xml:space="preserve">29 - 36 - 37 - 241 - 396 - </t>
  </si>
  <si>
    <t xml:space="preserve">31 - 36 - 243 - 745 - </t>
  </si>
  <si>
    <t xml:space="preserve">32 - 36 - 244 - 745 - </t>
  </si>
  <si>
    <t xml:space="preserve">33 - 37 - 245 - </t>
  </si>
  <si>
    <t xml:space="preserve">26 - 38 - 247 - 746 - 795 - 833 - 837 - </t>
  </si>
  <si>
    <t xml:space="preserve">27 - 38 - 248 - </t>
  </si>
  <si>
    <t xml:space="preserve">29 - 39 - 40 - 250 - 398 - </t>
  </si>
  <si>
    <t xml:space="preserve">31 - 39 - 252 - 746 - </t>
  </si>
  <si>
    <t xml:space="preserve">32 - 39 - 253 - 746 - </t>
  </si>
  <si>
    <t xml:space="preserve">33 - 40 - 254 - </t>
  </si>
  <si>
    <t xml:space="preserve">2 - 41 - 256 - 747 - 795 - 820 - 839 - </t>
  </si>
  <si>
    <t xml:space="preserve">3 - 41 - 257 - </t>
  </si>
  <si>
    <t xml:space="preserve">5 - 42 - 43 - 260 - 401 - </t>
  </si>
  <si>
    <t xml:space="preserve">7 - 42 - 262 - 747 - </t>
  </si>
  <si>
    <t xml:space="preserve">8 - 42 - 263 - 747 - </t>
  </si>
  <si>
    <t xml:space="preserve">9 - 43 - 264 - </t>
  </si>
  <si>
    <t xml:space="preserve">44 - 54 - 748 - </t>
  </si>
  <si>
    <t xml:space="preserve">45 - 46 - </t>
  </si>
  <si>
    <t>libre pp</t>
  </si>
  <si>
    <t xml:space="preserve">46 - 47 - 748 - </t>
  </si>
  <si>
    <t xml:space="preserve">46 - 48 - 748 - </t>
  </si>
  <si>
    <t xml:space="preserve">49 - 748 - </t>
  </si>
  <si>
    <t xml:space="preserve">50 - 748 - </t>
  </si>
  <si>
    <t xml:space="preserve">51 - 748 - </t>
  </si>
  <si>
    <t xml:space="preserve">52 - 748 - </t>
  </si>
  <si>
    <t xml:space="preserve">53 - 54 - </t>
  </si>
  <si>
    <t xml:space="preserve">55 - 56 - 60 - 418 - </t>
  </si>
  <si>
    <t xml:space="preserve">56 - 57 - 748 - </t>
  </si>
  <si>
    <t xml:space="preserve">56 - 58 - 748 - </t>
  </si>
  <si>
    <t xml:space="preserve">59 - 60 - </t>
  </si>
  <si>
    <t xml:space="preserve">45 - 61 - 62 - </t>
  </si>
  <si>
    <t xml:space="preserve">47 - 62 - 63 - 749 - </t>
  </si>
  <si>
    <t xml:space="preserve">48 - 62 - 64 - 749 - </t>
  </si>
  <si>
    <t xml:space="preserve">49 - 65 - 749 - </t>
  </si>
  <si>
    <t xml:space="preserve">50 - 66 - 749 - </t>
  </si>
  <si>
    <t xml:space="preserve">51 - 67 - 749 - </t>
  </si>
  <si>
    <t xml:space="preserve">55 - 68 - 69 - 73 - 434 - </t>
  </si>
  <si>
    <t xml:space="preserve">57 - 69 - 70 - 749 - </t>
  </si>
  <si>
    <t xml:space="preserve">58 - 69 - 71 - 749 - </t>
  </si>
  <si>
    <t xml:space="preserve">59 - 72 - 73 - </t>
  </si>
  <si>
    <t xml:space="preserve">61 - 74 - 75 - </t>
  </si>
  <si>
    <t xml:space="preserve">63 - 75 - 76 - 750 - </t>
  </si>
  <si>
    <t xml:space="preserve">64 - 75 - 77 - 750 - </t>
  </si>
  <si>
    <t xml:space="preserve">65 - 78 - 750 - </t>
  </si>
  <si>
    <t xml:space="preserve">66 - 79 - 750 - </t>
  </si>
  <si>
    <t xml:space="preserve">67 - 80 - 750 - </t>
  </si>
  <si>
    <t xml:space="preserve">68 - 81 - 82 - 86 - 447 - </t>
  </si>
  <si>
    <t xml:space="preserve">70 - 82 - 83 - 750 - </t>
  </si>
  <si>
    <t xml:space="preserve">71 - 82 - 84 - 750 - </t>
  </si>
  <si>
    <t xml:space="preserve">72 - 85 - 86 - </t>
  </si>
  <si>
    <t xml:space="preserve">74 - 87 - 282 - 796 - </t>
  </si>
  <si>
    <t xml:space="preserve">76 - 87 - 284 - 751 - 797 - 810 - </t>
  </si>
  <si>
    <t xml:space="preserve">78 - 285 - 751 - 800 - 812 - 813 - </t>
  </si>
  <si>
    <t xml:space="preserve">79 - 286 - 751 - 801 - 816 - </t>
  </si>
  <si>
    <t xml:space="preserve">80 - 287 - 751 - 802 - 814 - </t>
  </si>
  <si>
    <t xml:space="preserve">81 - 88 - 89 - 288 - 451 - </t>
  </si>
  <si>
    <t xml:space="preserve">83 - 88 - 290 - 751 - </t>
  </si>
  <si>
    <t xml:space="preserve">84 - 88 - 291 - 751 - </t>
  </si>
  <si>
    <t xml:space="preserve">85 - 89 - 292 - </t>
  </si>
  <si>
    <t xml:space="preserve">74 - 90 - 304 - 796 - </t>
  </si>
  <si>
    <t xml:space="preserve">77 - 90 - 306 - 752 - 798 - 811 - </t>
  </si>
  <si>
    <t xml:space="preserve">78 - 307 - 752 - 800 - </t>
  </si>
  <si>
    <t xml:space="preserve">79 - 308 - 752 - 801 - 817 - </t>
  </si>
  <si>
    <t xml:space="preserve">80 - 309 - 752 - 802 - 815 - </t>
  </si>
  <si>
    <t xml:space="preserve">81 - 91 - 92 - 310 - 455 - </t>
  </si>
  <si>
    <t xml:space="preserve">83 - 91 - 312 - 752 - </t>
  </si>
  <si>
    <t xml:space="preserve">84 - 91 - 313 - 752 - </t>
  </si>
  <si>
    <t xml:space="preserve">85 - 92 - 314 - </t>
  </si>
  <si>
    <t xml:space="preserve">61 - 93 - 94 - 326 - </t>
  </si>
  <si>
    <t xml:space="preserve">63 - 94 - 95 - 328 - 753 - </t>
  </si>
  <si>
    <t xml:space="preserve">64 - 94 - 96 - 329 - 753 - </t>
  </si>
  <si>
    <t xml:space="preserve">65 - 97 - 330 - 753 - </t>
  </si>
  <si>
    <t xml:space="preserve">68 - 98 - 99 - 103 - 332 - 471 - </t>
  </si>
  <si>
    <t xml:space="preserve">70 - 99 - 100 - 334 - 753 - </t>
  </si>
  <si>
    <t xml:space="preserve">71 - 99 - 101 - 335 - 753 - </t>
  </si>
  <si>
    <t xml:space="preserve">72 - 102 - 103 - 336 - </t>
  </si>
  <si>
    <t xml:space="preserve">93 - 104 - 105 - </t>
  </si>
  <si>
    <t xml:space="preserve">95 - 105 - 106 - 754 - </t>
  </si>
  <si>
    <t xml:space="preserve">96 - 105 - 107 - 754 - </t>
  </si>
  <si>
    <t xml:space="preserve">97 - 108 - 754 - </t>
  </si>
  <si>
    <t xml:space="preserve">98 - 109 - 110 - 114 - 480 - </t>
  </si>
  <si>
    <t xml:space="preserve">100 - 110 - 111 - 754 - </t>
  </si>
  <si>
    <t xml:space="preserve">101 - 110 - 112 - 754 - </t>
  </si>
  <si>
    <t xml:space="preserve">102 - 113 - 114 - </t>
  </si>
  <si>
    <t xml:space="preserve">104 - 115 - 294 - 796 - </t>
  </si>
  <si>
    <t xml:space="preserve">106 - 115 - 296 - 755 - 797 - </t>
  </si>
  <si>
    <t xml:space="preserve">108 - 297 - 755 - 800 - </t>
  </si>
  <si>
    <t xml:space="preserve">109 - 116 - 117 - 298 - 482 - </t>
  </si>
  <si>
    <t xml:space="preserve">111 - 116 - 300 - 755 - </t>
  </si>
  <si>
    <t xml:space="preserve">112 - 116 - 301 - 755 - </t>
  </si>
  <si>
    <t xml:space="preserve">113 - 117 - 302 - </t>
  </si>
  <si>
    <t xml:space="preserve">104 - 118 - 316 - 796 - </t>
  </si>
  <si>
    <t xml:space="preserve">107 - 118 - 318 - 756 - 798 - </t>
  </si>
  <si>
    <t xml:space="preserve">108 - 319 - 756 - 800 - </t>
  </si>
  <si>
    <t xml:space="preserve">109 - 119 - 120 - 320 - 484 - </t>
  </si>
  <si>
    <t xml:space="preserve">111 - 119 - 322 - 756 - </t>
  </si>
  <si>
    <t xml:space="preserve">112 - 119 - 323 - 756 - </t>
  </si>
  <si>
    <t xml:space="preserve">113 - 120 - 324 - </t>
  </si>
  <si>
    <t xml:space="preserve">93 - 121 - 122 - 223 - 269 - </t>
  </si>
  <si>
    <t xml:space="preserve">95 - 122 - 123 - 225 - 271 - 757 - </t>
  </si>
  <si>
    <t xml:space="preserve">96 - 122 - 124 - 226 - 272 - 757 - </t>
  </si>
  <si>
    <t xml:space="preserve">97 - 125 - 228 - 273 - 757 - </t>
  </si>
  <si>
    <t xml:space="preserve">98 - 126 - 127 - 131 - 232 - 276 - 499 - </t>
  </si>
  <si>
    <t xml:space="preserve">100 - 127 - 128 - 234 - 278 - 757 - </t>
  </si>
  <si>
    <t xml:space="preserve">101 - 127 - 129 - 235 - 279 - 757 - </t>
  </si>
  <si>
    <t xml:space="preserve">102 - 130 - 131 - 236 - 280 - </t>
  </si>
  <si>
    <t xml:space="preserve">121 - 132 - 294 - 796 - </t>
  </si>
  <si>
    <t xml:space="preserve">123 - 132 - 296 - 758 - 797 - 806 - </t>
  </si>
  <si>
    <t xml:space="preserve">125 - 297 - 758 - 800 - 808 - </t>
  </si>
  <si>
    <t xml:space="preserve">126 - 133 - 134 - 298 - 503 - </t>
  </si>
  <si>
    <t xml:space="preserve">128 - 133 - 300 - 758 - </t>
  </si>
  <si>
    <t xml:space="preserve">129 - 133 - 301 - 758 - </t>
  </si>
  <si>
    <t xml:space="preserve">130 - 134 - 302 - </t>
  </si>
  <si>
    <t xml:space="preserve">121 - 135 - 316 - 796 - </t>
  </si>
  <si>
    <t xml:space="preserve">124 - 135 - 318 - 759 - 798 - 807 - </t>
  </si>
  <si>
    <t xml:space="preserve">125 - 319 - 759 - 800 - 809 - </t>
  </si>
  <si>
    <t xml:space="preserve">126 - 136 - 137 - 320 - 507 - </t>
  </si>
  <si>
    <t xml:space="preserve">128 - 136 - 322 - 759 - </t>
  </si>
  <si>
    <t xml:space="preserve">129 - 136 - 323 - 759 - </t>
  </si>
  <si>
    <t xml:space="preserve">130 - 137 - 324 - </t>
  </si>
  <si>
    <t xml:space="preserve">44 - 138 - 222 - 268 - 760 - 795 - </t>
  </si>
  <si>
    <t xml:space="preserve">53 - 138 - 230 - 274 - </t>
  </si>
  <si>
    <t xml:space="preserve">55 - 139 - 140 - 232 - 276 - 511 - </t>
  </si>
  <si>
    <t xml:space="preserve">57 - 139 - 234 - 278 - 760 - </t>
  </si>
  <si>
    <t xml:space="preserve">58 - 139 - 235 - 279 - 760 - </t>
  </si>
  <si>
    <t xml:space="preserve">59 - 140 - 236 - 280 - </t>
  </si>
  <si>
    <t xml:space="preserve">52 - 229 - 331 - 761 - </t>
  </si>
  <si>
    <t xml:space="preserve">55 - 141 - 142 - 232 - 332 - 515 - </t>
  </si>
  <si>
    <t xml:space="preserve">57 - 141 - 234 - 334 - 761 - </t>
  </si>
  <si>
    <t xml:space="preserve">58 - 141 - 235 - 335 - 761 - </t>
  </si>
  <si>
    <t xml:space="preserve">59 - 142 - 236 - 336 - </t>
  </si>
  <si>
    <t xml:space="preserve">143 - 144 - </t>
  </si>
  <si>
    <t xml:space="preserve">144 - 145 - 762 - 822 - 823 - </t>
  </si>
  <si>
    <t xml:space="preserve">144 - 146 - 762 - </t>
  </si>
  <si>
    <t xml:space="preserve">147 - 148 - 152 - 523 - </t>
  </si>
  <si>
    <t xml:space="preserve">148 - 149 - 762 - </t>
  </si>
  <si>
    <t xml:space="preserve">148 - 150 - 762 - </t>
  </si>
  <si>
    <t xml:space="preserve">151 - 152 - </t>
  </si>
  <si>
    <t xml:space="preserve">143 - 153 - 154 - </t>
  </si>
  <si>
    <t xml:space="preserve">145 - 154 - 155 - 763 - </t>
  </si>
  <si>
    <t xml:space="preserve">146 - 154 - 156 - 763 - </t>
  </si>
  <si>
    <t xml:space="preserve">147 - 157 - 158 - 162 - 531 - </t>
  </si>
  <si>
    <t xml:space="preserve">149 - 158 - 159 - 763 - </t>
  </si>
  <si>
    <t xml:space="preserve">150 - 158 - 160 - 763 - </t>
  </si>
  <si>
    <t xml:space="preserve">151 - 161 - 162 - </t>
  </si>
  <si>
    <t xml:space="preserve">153 - 163 - 796 - </t>
  </si>
  <si>
    <t xml:space="preserve">155 - 163 - 764 - 797 - </t>
  </si>
  <si>
    <t xml:space="preserve">157 - 164 - 165 - 533 - </t>
  </si>
  <si>
    <t xml:space="preserve">159 - 164 - 764 - </t>
  </si>
  <si>
    <t xml:space="preserve">160 - 164 - 764 - </t>
  </si>
  <si>
    <t xml:space="preserve">161 - 165 - </t>
  </si>
  <si>
    <t xml:space="preserve">153 - 166 - 796 - </t>
  </si>
  <si>
    <t xml:space="preserve">156 - 166 - 765 - 798 - 824 - 825 - </t>
  </si>
  <si>
    <t xml:space="preserve">157 - 167 - 168 - 535 - </t>
  </si>
  <si>
    <t xml:space="preserve">159 - 167 - 765 - </t>
  </si>
  <si>
    <t xml:space="preserve">160 - 167 - 765 - </t>
  </si>
  <si>
    <t xml:space="preserve">161 - 168 - </t>
  </si>
  <si>
    <t xml:space="preserve">143 - 169 - 796 - </t>
  </si>
  <si>
    <t xml:space="preserve">145 - 169 - 766 - 797 - </t>
  </si>
  <si>
    <t xml:space="preserve">147 - 170 - 171 - 537 - </t>
  </si>
  <si>
    <t xml:space="preserve">149 - 170 - 766 - </t>
  </si>
  <si>
    <t xml:space="preserve">150 - 170 - 766 - </t>
  </si>
  <si>
    <t xml:space="preserve">151 - 171 - </t>
  </si>
  <si>
    <t xml:space="preserve">143 - 172 - 796 - </t>
  </si>
  <si>
    <t xml:space="preserve">145 - 172 - 767 - 797 - </t>
  </si>
  <si>
    <t xml:space="preserve">147 - 173 - 174 - 539 - </t>
  </si>
  <si>
    <t xml:space="preserve">150 - 173 - 767 - </t>
  </si>
  <si>
    <t xml:space="preserve">151 - 174 - </t>
  </si>
  <si>
    <t xml:space="preserve">227 - 768 - 799 - </t>
  </si>
  <si>
    <t xml:space="preserve">175 - 176 - 232 - 543 - </t>
  </si>
  <si>
    <t>libre unbounded</t>
  </si>
  <si>
    <t xml:space="preserve">175 - 234 - 768 - </t>
  </si>
  <si>
    <t xml:space="preserve">175 - 235 - 768 - </t>
  </si>
  <si>
    <t xml:space="preserve">176 - 236 - </t>
  </si>
  <si>
    <t xml:space="preserve">769 - 804 - </t>
  </si>
  <si>
    <t xml:space="preserve">177 - 178 - 545 - </t>
  </si>
  <si>
    <t xml:space="preserve">177 - 769 - </t>
  </si>
  <si>
    <t xml:space="preserve">178 - </t>
  </si>
  <si>
    <t xml:space="preserve">179 - 770 - </t>
  </si>
  <si>
    <t xml:space="preserve">180 - 770 - </t>
  </si>
  <si>
    <t xml:space="preserve">181 - 770 - </t>
  </si>
  <si>
    <t xml:space="preserve">182 - 183 - 187 - 553 - </t>
  </si>
  <si>
    <t xml:space="preserve">183 - 184 - 770 - </t>
  </si>
  <si>
    <t xml:space="preserve">183 - 185 - 770 - </t>
  </si>
  <si>
    <t xml:space="preserve">186 - 187 - </t>
  </si>
  <si>
    <t xml:space="preserve">179 - 771 - 800 - 826 - 827 - </t>
  </si>
  <si>
    <t xml:space="preserve">182 - 188 - 189 - 555 - </t>
  </si>
  <si>
    <t xml:space="preserve">184 - 188 - 771 - </t>
  </si>
  <si>
    <t xml:space="preserve">185 - 188 - 771 - </t>
  </si>
  <si>
    <t xml:space="preserve">186 - 189 - </t>
  </si>
  <si>
    <t xml:space="preserve">180 - 772 - 801 - </t>
  </si>
  <si>
    <t xml:space="preserve">182 - 190 - 191 - 557 - </t>
  </si>
  <si>
    <t xml:space="preserve">184 - 190 - 772 - </t>
  </si>
  <si>
    <t xml:space="preserve">185 - 190 - 772 - </t>
  </si>
  <si>
    <t xml:space="preserve">186 - 191 - </t>
  </si>
  <si>
    <t xml:space="preserve">181 - 192 - 773 - </t>
  </si>
  <si>
    <t xml:space="preserve">182 - 193 - 194 - 198 - 564 - </t>
  </si>
  <si>
    <t xml:space="preserve">184 - 194 - 195 - 773 - </t>
  </si>
  <si>
    <t xml:space="preserve">185 - 194 - 196 - 773 - </t>
  </si>
  <si>
    <t xml:space="preserve">186 - 197 - 198 - </t>
  </si>
  <si>
    <t xml:space="preserve">192 - 774 - 802 - </t>
  </si>
  <si>
    <t xml:space="preserve">193 - 199 - 200 - 566 - </t>
  </si>
  <si>
    <t xml:space="preserve">195 - 199 - 774 - </t>
  </si>
  <si>
    <t xml:space="preserve">196 - 199 - 774 - </t>
  </si>
  <si>
    <t xml:space="preserve">197 - 200 - </t>
  </si>
  <si>
    <t xml:space="preserve">192 - 775 - 802 - </t>
  </si>
  <si>
    <t xml:space="preserve">193 - 201 - 202 - 568 - </t>
  </si>
  <si>
    <t xml:space="preserve">195 - 201 - 775 - </t>
  </si>
  <si>
    <t xml:space="preserve">196 - 201 - 775 - </t>
  </si>
  <si>
    <t xml:space="preserve">197 - 202 - </t>
  </si>
  <si>
    <t xml:space="preserve">192 - 776 - 802 - </t>
  </si>
  <si>
    <t xml:space="preserve">193 - 203 - 204 - 570 - </t>
  </si>
  <si>
    <t xml:space="preserve">195 - 203 - 776 - </t>
  </si>
  <si>
    <t xml:space="preserve">196 - 203 - 776 - </t>
  </si>
  <si>
    <t xml:space="preserve">197 - 204 - </t>
  </si>
  <si>
    <t xml:space="preserve">192 - 777 - 802 - </t>
  </si>
  <si>
    <t xml:space="preserve">193 - 205 - 206 - 572 - </t>
  </si>
  <si>
    <t xml:space="preserve">195 - 205 - 777 - </t>
  </si>
  <si>
    <t xml:space="preserve">196 - 205 - 777 - </t>
  </si>
  <si>
    <t xml:space="preserve">197 - 206 - </t>
  </si>
  <si>
    <t xml:space="preserve">207 - 778 - </t>
  </si>
  <si>
    <t xml:space="preserve">208 - 209 - 213 - 579 - </t>
  </si>
  <si>
    <t xml:space="preserve">209 - 210 - 778 - </t>
  </si>
  <si>
    <t xml:space="preserve">209 - 211 - 778 - </t>
  </si>
  <si>
    <t xml:space="preserve">212 - 213 - </t>
  </si>
  <si>
    <t xml:space="preserve">207 - 779 - 802 - 828 - 829 - </t>
  </si>
  <si>
    <t xml:space="preserve">208 - 214 - 215 - 581 - </t>
  </si>
  <si>
    <t xml:space="preserve">210 - 214 - 779 - </t>
  </si>
  <si>
    <t xml:space="preserve">211 - 214 - 779 - </t>
  </si>
  <si>
    <t xml:space="preserve">212 - 215 - </t>
  </si>
  <si>
    <t xml:space="preserve">207 - 780 - 802 - 830 - 831 - </t>
  </si>
  <si>
    <t xml:space="preserve">208 - 216 - 217 - 583 - </t>
  </si>
  <si>
    <t xml:space="preserve">210 - 216 - 780 - </t>
  </si>
  <si>
    <t xml:space="preserve">211 - 216 - 780 - </t>
  </si>
  <si>
    <t xml:space="preserve">212 - 217 - </t>
  </si>
  <si>
    <t xml:space="preserve">802 - 828 - 829 - 830 - 831 - </t>
  </si>
  <si>
    <t xml:space="preserve">781 - 803 - 834 - 835 - </t>
  </si>
  <si>
    <t>redondant</t>
  </si>
  <si>
    <t xml:space="preserve">218 - 219 - 585 - </t>
  </si>
  <si>
    <t xml:space="preserve">218 - 781 - </t>
  </si>
  <si>
    <t xml:space="preserve">219 - </t>
  </si>
  <si>
    <t xml:space="preserve">782 - 818 - </t>
  </si>
  <si>
    <t xml:space="preserve">220 - 221 - 587 - </t>
  </si>
  <si>
    <t xml:space="preserve">220 - 782 - </t>
  </si>
  <si>
    <t xml:space="preserve">221 - </t>
  </si>
  <si>
    <t xml:space="preserve">222 - 231 - 783 - </t>
  </si>
  <si>
    <t xml:space="preserve">223 - 224 - </t>
  </si>
  <si>
    <t xml:space="preserve">224 - 225 - 783 - </t>
  </si>
  <si>
    <t xml:space="preserve">224 - 226 - 783 - </t>
  </si>
  <si>
    <t xml:space="preserve">227 - 783 - </t>
  </si>
  <si>
    <t xml:space="preserve">228 - 783 - </t>
  </si>
  <si>
    <t xml:space="preserve">229 - 783 - </t>
  </si>
  <si>
    <t xml:space="preserve">230 - 231 - </t>
  </si>
  <si>
    <t xml:space="preserve">232 - 233 - 237 - 603 - </t>
  </si>
  <si>
    <t xml:space="preserve">233 - 234 - 783 - </t>
  </si>
  <si>
    <t xml:space="preserve">233 - 235 - 783 - </t>
  </si>
  <si>
    <t xml:space="preserve">236 - 237 - </t>
  </si>
  <si>
    <t xml:space="preserve">238 - 240 - 784 - </t>
  </si>
  <si>
    <t xml:space="preserve">239 - 240 - </t>
  </si>
  <si>
    <t xml:space="preserve">241 - 242 - 246 - 616 - </t>
  </si>
  <si>
    <t xml:space="preserve">242 - 243 - 784 - </t>
  </si>
  <si>
    <t xml:space="preserve">242 - 244 - 784 - </t>
  </si>
  <si>
    <t xml:space="preserve">245 - 246 - </t>
  </si>
  <si>
    <t xml:space="preserve">247 - 249 - 785 - </t>
  </si>
  <si>
    <t xml:space="preserve">248 - 249 - </t>
  </si>
  <si>
    <t xml:space="preserve">250 - 251 - 255 - 629 - </t>
  </si>
  <si>
    <t xml:space="preserve">251 - 252 - 785 - </t>
  </si>
  <si>
    <t xml:space="preserve">251 - 253 - 785 - </t>
  </si>
  <si>
    <t xml:space="preserve">254 - 255 - </t>
  </si>
  <si>
    <t xml:space="preserve">256 - 258 - 786 - </t>
  </si>
  <si>
    <t xml:space="preserve">257 - 258 - </t>
  </si>
  <si>
    <t xml:space="preserve">258 - 259 - 786 - </t>
  </si>
  <si>
    <t xml:space="preserve">260 - 261 - 265 - 638 - </t>
  </si>
  <si>
    <t xml:space="preserve">261 - 262 - 786 - </t>
  </si>
  <si>
    <t xml:space="preserve">261 - 263 - 786 - </t>
  </si>
  <si>
    <t xml:space="preserve">264 - 265 - </t>
  </si>
  <si>
    <t xml:space="preserve">257 - 266 - </t>
  </si>
  <si>
    <t xml:space="preserve">259 - 266 - 787 - 805 - </t>
  </si>
  <si>
    <t xml:space="preserve">257 - 267 - </t>
  </si>
  <si>
    <t xml:space="preserve">259 - 267 - 788 - 805 - 821 - </t>
  </si>
  <si>
    <t xml:space="preserve">268 - 275 - 789 - </t>
  </si>
  <si>
    <t xml:space="preserve">269 - 270 - </t>
  </si>
  <si>
    <t xml:space="preserve">270 - 271 - 789 - </t>
  </si>
  <si>
    <t xml:space="preserve">270 - 272 - 789 - </t>
  </si>
  <si>
    <t xml:space="preserve">273 - 789 - </t>
  </si>
  <si>
    <t xml:space="preserve">274 - 275 - </t>
  </si>
  <si>
    <t xml:space="preserve">276 - 277 - 281 - 655 - </t>
  </si>
  <si>
    <t xml:space="preserve">277 - 278 - 789 - </t>
  </si>
  <si>
    <t xml:space="preserve">277 - 279 - 789 - </t>
  </si>
  <si>
    <t xml:space="preserve">280 - 281 - </t>
  </si>
  <si>
    <t xml:space="preserve">282 - 283 - </t>
  </si>
  <si>
    <t xml:space="preserve">283 - 284 - 790 - </t>
  </si>
  <si>
    <t xml:space="preserve">285 - 790 - </t>
  </si>
  <si>
    <t xml:space="preserve">286 - 790 - </t>
  </si>
  <si>
    <t xml:space="preserve">287 - 790 - </t>
  </si>
  <si>
    <t xml:space="preserve">288 - 289 - 293 - 671 - </t>
  </si>
  <si>
    <t xml:space="preserve">289 - 290 - 790 - </t>
  </si>
  <si>
    <t xml:space="preserve">289 - 291 - 790 - </t>
  </si>
  <si>
    <t xml:space="preserve">292 - 293 - </t>
  </si>
  <si>
    <t xml:space="preserve">282 - 294 - 295 - </t>
  </si>
  <si>
    <t xml:space="preserve">284 - 295 - 296 - 791 - 806 - </t>
  </si>
  <si>
    <t xml:space="preserve">285 - 297 - 791 - 808 - </t>
  </si>
  <si>
    <t xml:space="preserve">288 - 298 - 299 - 303 - 687 - </t>
  </si>
  <si>
    <t xml:space="preserve">290 - 299 - 300 - 791 - </t>
  </si>
  <si>
    <t xml:space="preserve">291 - 299 - 301 - 791 - </t>
  </si>
  <si>
    <t xml:space="preserve">292 - 302 - 303 - </t>
  </si>
  <si>
    <t xml:space="preserve">304 - 305 - </t>
  </si>
  <si>
    <t xml:space="preserve">305 - 306 - 792 - </t>
  </si>
  <si>
    <t xml:space="preserve">307 - 792 - </t>
  </si>
  <si>
    <t xml:space="preserve">308 - 792 - </t>
  </si>
  <si>
    <t xml:space="preserve">309 - 792 - </t>
  </si>
  <si>
    <t xml:space="preserve">310 - 311 - 315 - 703 - </t>
  </si>
  <si>
    <t xml:space="preserve">311 - 312 - 792 - </t>
  </si>
  <si>
    <t xml:space="preserve">311 - 313 - 792 - </t>
  </si>
  <si>
    <t xml:space="preserve">314 - 315 - </t>
  </si>
  <si>
    <t xml:space="preserve">304 - 316 - 317 - </t>
  </si>
  <si>
    <t xml:space="preserve">306 - 317 - 318 - 793 - 807 - </t>
  </si>
  <si>
    <t xml:space="preserve">307 - 319 - 793 - 809 - </t>
  </si>
  <si>
    <t xml:space="preserve">310 - 320 - 321 - 325 - 719 - </t>
  </si>
  <si>
    <t xml:space="preserve">312 - 321 - 322 - 793 - </t>
  </si>
  <si>
    <t xml:space="preserve">313 - 321 - 323 - 793 - </t>
  </si>
  <si>
    <t xml:space="preserve">314 - 324 - 325 - </t>
  </si>
  <si>
    <t xml:space="preserve">326 - 327 - </t>
  </si>
  <si>
    <t xml:space="preserve">327 - 328 - 794 - </t>
  </si>
  <si>
    <t xml:space="preserve">327 - 329 - 794 - </t>
  </si>
  <si>
    <t xml:space="preserve">330 - 794 - </t>
  </si>
  <si>
    <t xml:space="preserve">331 - 794 - </t>
  </si>
  <si>
    <t xml:space="preserve">332 - 333 - 337 - 736 - </t>
  </si>
  <si>
    <t xml:space="preserve">333 - 334 - 794 - </t>
  </si>
  <si>
    <t xml:space="preserve">333 - 335 - 794 - </t>
  </si>
  <si>
    <t xml:space="preserve">336 - 337 - </t>
  </si>
  <si>
    <t>u</t>
  </si>
  <si>
    <t xml:space="preserve">338 - </t>
  </si>
  <si>
    <t xml:space="preserve">338 - 805 - 821 - </t>
  </si>
  <si>
    <t xml:space="preserve">339 - 347 - 737 - </t>
  </si>
  <si>
    <t xml:space="preserve">340 - 737 - </t>
  </si>
  <si>
    <t xml:space="preserve">341 - 343 - 737 - </t>
  </si>
  <si>
    <t xml:space="preserve">342 - 343 - </t>
  </si>
  <si>
    <t xml:space="preserve">343 - 344 - 737 - 820 - </t>
  </si>
  <si>
    <t xml:space="preserve">343 - 345 - 737 - 820 - </t>
  </si>
  <si>
    <t xml:space="preserve">346 - 347 - </t>
  </si>
  <si>
    <t xml:space="preserve">339 - 349 - 738 - </t>
  </si>
  <si>
    <t xml:space="preserve">340 - 738 - </t>
  </si>
  <si>
    <t xml:space="preserve">341 - 348 - 738 - 795 - 832 - </t>
  </si>
  <si>
    <t xml:space="preserve">342 - 348 - </t>
  </si>
  <si>
    <t xml:space="preserve">344 - 348 - 738 - 805 - 836 - </t>
  </si>
  <si>
    <t xml:space="preserve">345 - 348 - 738 - 836 - </t>
  </si>
  <si>
    <t xml:space="preserve">346 - 349 - </t>
  </si>
  <si>
    <t xml:space="preserve">339 - 351 - 739 - </t>
  </si>
  <si>
    <t xml:space="preserve">340 - 739 - </t>
  </si>
  <si>
    <t xml:space="preserve">341 - 350 - 739 - 795 - 833 - </t>
  </si>
  <si>
    <t xml:space="preserve">342 - 350 - </t>
  </si>
  <si>
    <t xml:space="preserve">344 - 350 - 739 - 805 - 837 - </t>
  </si>
  <si>
    <t xml:space="preserve">345 - 350 - 739 - 837 - </t>
  </si>
  <si>
    <t xml:space="preserve">346 - 351 - </t>
  </si>
  <si>
    <t xml:space="preserve">352 - 353 - </t>
  </si>
  <si>
    <t xml:space="preserve">353 - 354 - 740 - </t>
  </si>
  <si>
    <t xml:space="preserve">353 - 355 - 740 - </t>
  </si>
  <si>
    <t xml:space="preserve">356 - 740 - </t>
  </si>
  <si>
    <t xml:space="preserve">357 - 740 - </t>
  </si>
  <si>
    <t xml:space="preserve">358 - 740 - </t>
  </si>
  <si>
    <t xml:space="preserve">359 - 740 - </t>
  </si>
  <si>
    <t xml:space="preserve">360 - 361 - </t>
  </si>
  <si>
    <t xml:space="preserve">361 - 362 - 740 - </t>
  </si>
  <si>
    <t xml:space="preserve">10 - 363 - 364 - 368 - </t>
  </si>
  <si>
    <t xml:space="preserve">364 - 365 - 740 - </t>
  </si>
  <si>
    <t xml:space="preserve">364 - 366 - 740 - </t>
  </si>
  <si>
    <t xml:space="preserve">367 - 368 - </t>
  </si>
  <si>
    <t xml:space="preserve">352 - 369 - 370 - </t>
  </si>
  <si>
    <t xml:space="preserve">354 - 370 - 371 - 741 - </t>
  </si>
  <si>
    <t xml:space="preserve">355 - 370 - 372 - 741 - </t>
  </si>
  <si>
    <t xml:space="preserve">356 - 373 - 741 - </t>
  </si>
  <si>
    <t xml:space="preserve">357 - 374 - 741 - </t>
  </si>
  <si>
    <t xml:space="preserve">359 - 375 - 741 - </t>
  </si>
  <si>
    <t xml:space="preserve">19 - 363 - 376 - 377 - 381 - </t>
  </si>
  <si>
    <t xml:space="preserve">365 - 377 - 378 - 741 - </t>
  </si>
  <si>
    <t xml:space="preserve">366 - 377 - 379 - 741 - </t>
  </si>
  <si>
    <t xml:space="preserve">367 - 380 - 381 - </t>
  </si>
  <si>
    <t xml:space="preserve">369 - 382 - 604 - 796 - </t>
  </si>
  <si>
    <t xml:space="preserve">371 - 382 - 606 - 742 - 797 - 810 - 822 - 823 - </t>
  </si>
  <si>
    <t xml:space="preserve">373 - 607 - 742 - 800 - 812 - 826 - 827 - </t>
  </si>
  <si>
    <t xml:space="preserve">374 - 608 - 742 - 801 - 816 - </t>
  </si>
  <si>
    <t xml:space="preserve">375 - 610 - 742 - 804 - </t>
  </si>
  <si>
    <t xml:space="preserve">22 - 376 - 383 - 384 - 611 - </t>
  </si>
  <si>
    <t xml:space="preserve">378 - 383 - 613 - 742 - </t>
  </si>
  <si>
    <t xml:space="preserve">379 - 383 - 614 - 742 - </t>
  </si>
  <si>
    <t xml:space="preserve">380 - 384 - 615 - </t>
  </si>
  <si>
    <t xml:space="preserve">369 - 385 - 617 - 796 - </t>
  </si>
  <si>
    <t xml:space="preserve">372 - 385 - 619 - 743 - 798 - 811 - 824 - 825 - </t>
  </si>
  <si>
    <t xml:space="preserve">373 - 620 - 743 - 800 - 813 - 826 - 827 - </t>
  </si>
  <si>
    <t xml:space="preserve">374 - 621 - 743 - 801 - 817 - </t>
  </si>
  <si>
    <t xml:space="preserve">375 - 623 - 743 - 804 - </t>
  </si>
  <si>
    <t xml:space="preserve">25 - 376 - 386 - 387 - 624 - </t>
  </si>
  <si>
    <t xml:space="preserve">378 - 386 - 626 - 743 - </t>
  </si>
  <si>
    <t xml:space="preserve">379 - 386 - 627 - 743 - </t>
  </si>
  <si>
    <t xml:space="preserve">380 - 387 - 628 - </t>
  </si>
  <si>
    <t xml:space="preserve">358 - 388 - 744 - 838 - </t>
  </si>
  <si>
    <t xml:space="preserve">34 - 363 - 389 - 390 - 394 - </t>
  </si>
  <si>
    <t xml:space="preserve">365 - 390 - 391 - 744 - </t>
  </si>
  <si>
    <t xml:space="preserve">366 - 390 - 392 - 744 - </t>
  </si>
  <si>
    <t xml:space="preserve">367 - 393 - 394 - </t>
  </si>
  <si>
    <t xml:space="preserve">388 - 609 - 745 - 802 - 814 - </t>
  </si>
  <si>
    <t xml:space="preserve">37 - 389 - 395 - 396 - 611 - </t>
  </si>
  <si>
    <t xml:space="preserve">391 - 395 - 613 - 745 - </t>
  </si>
  <si>
    <t xml:space="preserve">392 - 395 - 614 - 745 - </t>
  </si>
  <si>
    <t xml:space="preserve">393 - 396 - 615 - </t>
  </si>
  <si>
    <t xml:space="preserve">388 - 622 - 746 - 802 - 815 - </t>
  </si>
  <si>
    <t xml:space="preserve">40 - 389 - 397 - 398 - 624 - </t>
  </si>
  <si>
    <t xml:space="preserve">391 - 397 - 626 - 746 - </t>
  </si>
  <si>
    <t xml:space="preserve">392 - 397 - 627 - 746 - </t>
  </si>
  <si>
    <t xml:space="preserve">393 - 398 - 628 - </t>
  </si>
  <si>
    <t xml:space="preserve">360 - 399 - 630 - </t>
  </si>
  <si>
    <t xml:space="preserve">362 - 399 - 632 - 747 - 839 - </t>
  </si>
  <si>
    <t xml:space="preserve">43 - 363 - 400 - 401 - 633 - </t>
  </si>
  <si>
    <t xml:space="preserve">365 - 400 - 635 - 747 - </t>
  </si>
  <si>
    <t xml:space="preserve">366 - 400 - 636 - 747 - </t>
  </si>
  <si>
    <t xml:space="preserve">367 - 401 - 637 - </t>
  </si>
  <si>
    <t xml:space="preserve">402 - 748 - </t>
  </si>
  <si>
    <t xml:space="preserve">403 - 748 - </t>
  </si>
  <si>
    <t xml:space="preserve">404 - 748 - </t>
  </si>
  <si>
    <t xml:space="preserve">405 - 406 - </t>
  </si>
  <si>
    <t xml:space="preserve">406 - 407 - 748 - </t>
  </si>
  <si>
    <t xml:space="preserve">406 - 408 - 409 - </t>
  </si>
  <si>
    <t xml:space="preserve">409 - 410 - 748 - </t>
  </si>
  <si>
    <t xml:space="preserve">409 - 411 - 748 - </t>
  </si>
  <si>
    <t xml:space="preserve">412 - 748 - </t>
  </si>
  <si>
    <t xml:space="preserve">60 - 413 - 414 - 418 - </t>
  </si>
  <si>
    <t xml:space="preserve">414 - 415 - 748 - </t>
  </si>
  <si>
    <t xml:space="preserve">414 - 416 - 748 - </t>
  </si>
  <si>
    <t xml:space="preserve">417 - 418 - </t>
  </si>
  <si>
    <t xml:space="preserve">402 - 419 - 749 - </t>
  </si>
  <si>
    <t xml:space="preserve">403 - 420 - 749 - 838 - </t>
  </si>
  <si>
    <t xml:space="preserve">405 - 421 - 422 - </t>
  </si>
  <si>
    <t xml:space="preserve">407 - 422 - 423 - 749 - </t>
  </si>
  <si>
    <t xml:space="preserve">408 - 422 - 424 - 425 - </t>
  </si>
  <si>
    <t xml:space="preserve">410 - 425 - 426 - 749 - </t>
  </si>
  <si>
    <t xml:space="preserve">411 - 425 - 427 - 749 - </t>
  </si>
  <si>
    <t xml:space="preserve">412 - 428 - 749 - </t>
  </si>
  <si>
    <t xml:space="preserve">73 - 413 - 429 - 430 - 434 - </t>
  </si>
  <si>
    <t xml:space="preserve">415 - 430 - 431 - 749 - </t>
  </si>
  <si>
    <t xml:space="preserve">416 - 430 - 432 - 749 - </t>
  </si>
  <si>
    <t xml:space="preserve">417 - 433 - 434 - </t>
  </si>
  <si>
    <t xml:space="preserve">421 - 435 - 436 - </t>
  </si>
  <si>
    <t xml:space="preserve">424 - 436 - 437 - 438 - </t>
  </si>
  <si>
    <t xml:space="preserve">426 - 438 - 439 - 750 - </t>
  </si>
  <si>
    <t xml:space="preserve">427 - 438 - 440 - 750 - </t>
  </si>
  <si>
    <t xml:space="preserve">428 - 441 - 750 - </t>
  </si>
  <si>
    <t xml:space="preserve">86 - 429 - 442 - 443 - 447 - </t>
  </si>
  <si>
    <t xml:space="preserve">431 - 443 - 444 - 750 - </t>
  </si>
  <si>
    <t xml:space="preserve">432 - 443 - 445 - 750 - </t>
  </si>
  <si>
    <t xml:space="preserve">433 - 446 - 447 - </t>
  </si>
  <si>
    <t xml:space="preserve">435 - 448 - 658 - </t>
  </si>
  <si>
    <t xml:space="preserve">437 - 448 - 449 - 661 - </t>
  </si>
  <si>
    <t xml:space="preserve">439 - 449 - 663 - 751 - </t>
  </si>
  <si>
    <t xml:space="preserve">440 - 449 - 664 - 751 - </t>
  </si>
  <si>
    <t xml:space="preserve">441 - 665 - 751 - </t>
  </si>
  <si>
    <t xml:space="preserve">89 - 442 - 450 - 451 - 666 - </t>
  </si>
  <si>
    <t xml:space="preserve">444 - 450 - 668 - 751 - </t>
  </si>
  <si>
    <t xml:space="preserve">445 - 450 - 669 - 751 - </t>
  </si>
  <si>
    <t xml:space="preserve">446 - 451 - 670 - </t>
  </si>
  <si>
    <t xml:space="preserve">435 - 452 - 690 - </t>
  </si>
  <si>
    <t xml:space="preserve">437 - 452 - 453 - 693 - </t>
  </si>
  <si>
    <t xml:space="preserve">439 - 453 - 695 - 752 - </t>
  </si>
  <si>
    <t xml:space="preserve">440 - 453 - 696 - 752 - </t>
  </si>
  <si>
    <t xml:space="preserve">441 - 697 - 752 - </t>
  </si>
  <si>
    <t xml:space="preserve">92 - 442 - 454 - 455 - 698 - </t>
  </si>
  <si>
    <t xml:space="preserve">444 - 454 - 700 - 752 - </t>
  </si>
  <si>
    <t xml:space="preserve">445 - 454 - 701 - 752 - </t>
  </si>
  <si>
    <t xml:space="preserve">446 - 455 - 702 - </t>
  </si>
  <si>
    <t xml:space="preserve">419 - 456 - 720 - 753 - </t>
  </si>
  <si>
    <t xml:space="preserve">420 - 457 - 721 - 753 - </t>
  </si>
  <si>
    <t xml:space="preserve">421 - 458 - 459 - 723 - </t>
  </si>
  <si>
    <t xml:space="preserve">423 - 459 - 460 - 725 - 753 - </t>
  </si>
  <si>
    <t xml:space="preserve">424 - 459 - 461 - 462 - 726 - </t>
  </si>
  <si>
    <t xml:space="preserve">426 - 462 - 463 - 728 - 753 - </t>
  </si>
  <si>
    <t xml:space="preserve">427 - 462 - 464 - 729 - 753 - </t>
  </si>
  <si>
    <t xml:space="preserve">428 - 465 - 730 - 753 - </t>
  </si>
  <si>
    <t xml:space="preserve">103 - 429 - 466 - 467 - 471 - 731 - </t>
  </si>
  <si>
    <t xml:space="preserve">431 - 467 - 468 - 733 - 753 - </t>
  </si>
  <si>
    <t xml:space="preserve">432 - 467 - 469 - 734 - 753 - </t>
  </si>
  <si>
    <t xml:space="preserve">433 - 470 - 471 - 735 - </t>
  </si>
  <si>
    <t xml:space="preserve">456 - 472 - 754 - </t>
  </si>
  <si>
    <t xml:space="preserve">457 - 473 - 754 - </t>
  </si>
  <si>
    <t xml:space="preserve">465 - 474 - 754 - </t>
  </si>
  <si>
    <t xml:space="preserve">114 - 466 - 475 - 476 - 480 - </t>
  </si>
  <si>
    <t xml:space="preserve">468 - 476 - 477 - 754 - </t>
  </si>
  <si>
    <t xml:space="preserve">469 - 476 - 478 - 754 - </t>
  </si>
  <si>
    <t xml:space="preserve">470 - 479 - 480 - </t>
  </si>
  <si>
    <t xml:space="preserve">472 - 672 - 755 - 799 - </t>
  </si>
  <si>
    <t xml:space="preserve">473 - 673 - 755 - 802 - </t>
  </si>
  <si>
    <t xml:space="preserve">474 - 681 - 755 - </t>
  </si>
  <si>
    <t xml:space="preserve">117 - 475 - 481 - 482 - 682 - </t>
  </si>
  <si>
    <t xml:space="preserve">477 - 481 - 684 - 755 - </t>
  </si>
  <si>
    <t xml:space="preserve">478 - 481 - 685 - 755 - </t>
  </si>
  <si>
    <t xml:space="preserve">479 - 482 - 686 - </t>
  </si>
  <si>
    <t xml:space="preserve">472 - 704 - 756 - 799 - </t>
  </si>
  <si>
    <t xml:space="preserve">473 - 705 - 756 - 802 - </t>
  </si>
  <si>
    <t xml:space="preserve">474 - 713 - 756 - </t>
  </si>
  <si>
    <t xml:space="preserve">120 - 475 - 483 - 484 - 714 - </t>
  </si>
  <si>
    <t xml:space="preserve">477 - 483 - 716 - 756 - </t>
  </si>
  <si>
    <t xml:space="preserve">478 - 483 - 717 - 756 - </t>
  </si>
  <si>
    <t xml:space="preserve">479 - 484 - 718 - </t>
  </si>
  <si>
    <t xml:space="preserve">457 - 485 - 588 - 641 - 757 - </t>
  </si>
  <si>
    <t xml:space="preserve">458 - 486 - 487 - 590 - 642 - </t>
  </si>
  <si>
    <t xml:space="preserve">460 - 487 - 488 - 592 - 644 - 757 - </t>
  </si>
  <si>
    <t xml:space="preserve">461 - 487 - 489 - 490 - 593 - 645 - </t>
  </si>
  <si>
    <t xml:space="preserve">463 - 490 - 491 - 595 - 647 - 757 - </t>
  </si>
  <si>
    <t xml:space="preserve">464 - 490 - 492 - 596 - 648 - 757 - </t>
  </si>
  <si>
    <t xml:space="preserve">465 - 493 - 597 - 649 - 757 - </t>
  </si>
  <si>
    <t xml:space="preserve">131 - 466 - 494 - 495 - 499 - 598 - 650 - </t>
  </si>
  <si>
    <t xml:space="preserve">468 - 495 - 496 - 600 - 652 - 757 - </t>
  </si>
  <si>
    <t xml:space="preserve">469 - 495 - 497 - 601 - 653 - 757 - </t>
  </si>
  <si>
    <t xml:space="preserve">470 - 498 - 499 - 602 - 654 - </t>
  </si>
  <si>
    <t xml:space="preserve">485 - 673 - 758 - 802 - </t>
  </si>
  <si>
    <t xml:space="preserve">486 - 500 - 674 - </t>
  </si>
  <si>
    <t xml:space="preserve">488 - 500 - 676 - 758 - </t>
  </si>
  <si>
    <t xml:space="preserve">489 - 500 - 501 - 677 - </t>
  </si>
  <si>
    <t xml:space="preserve">491 - 501 - 679 - 758 - </t>
  </si>
  <si>
    <t xml:space="preserve">492 - 501 - 680 - 758 - </t>
  </si>
  <si>
    <t xml:space="preserve">493 - 681 - 758 - </t>
  </si>
  <si>
    <t xml:space="preserve">134 - 494 - 502 - 503 - 682 - </t>
  </si>
  <si>
    <t xml:space="preserve">496 - 502 - 684 - 758 - </t>
  </si>
  <si>
    <t xml:space="preserve">497 - 502 - 685 - 758 - </t>
  </si>
  <si>
    <t xml:space="preserve">498 - 503 - 686 - </t>
  </si>
  <si>
    <t xml:space="preserve">485 - 705 - 759 - 802 - </t>
  </si>
  <si>
    <t xml:space="preserve">486 - 504 - 706 - </t>
  </si>
  <si>
    <t xml:space="preserve">488 - 504 - 708 - 759 - </t>
  </si>
  <si>
    <t xml:space="preserve">489 - 504 - 505 - 709 - </t>
  </si>
  <si>
    <t xml:space="preserve">491 - 505 - 711 - 759 - </t>
  </si>
  <si>
    <t xml:space="preserve">492 - 505 - 712 - 759 - </t>
  </si>
  <si>
    <t xml:space="preserve">493 - 713 - 759 - </t>
  </si>
  <si>
    <t xml:space="preserve">137 - 494 - 506 - 507 - 714 - </t>
  </si>
  <si>
    <t xml:space="preserve">496 - 506 - 716 - 759 - </t>
  </si>
  <si>
    <t xml:space="preserve">497 - 506 - 717 - 759 - </t>
  </si>
  <si>
    <t xml:space="preserve">498 - 507 - 718 - </t>
  </si>
  <si>
    <t xml:space="preserve">403 - 588 - 641 - 760 - 802 - 838 - </t>
  </si>
  <si>
    <t xml:space="preserve">405 - 508 - 590 - 642 - </t>
  </si>
  <si>
    <t xml:space="preserve">407 - 508 - 592 - 644 - 760 - </t>
  </si>
  <si>
    <t xml:space="preserve">408 - 508 - 509 - 593 - 645 - </t>
  </si>
  <si>
    <t xml:space="preserve">410 - 509 - 595 - 647 - 760 - </t>
  </si>
  <si>
    <t xml:space="preserve">411 - 509 - 596 - 648 - 760 - </t>
  </si>
  <si>
    <t xml:space="preserve">140 - 413 - 510 - 511 - 598 - 650 - </t>
  </si>
  <si>
    <t xml:space="preserve">415 - 510 - 600 - 652 - 760 - </t>
  </si>
  <si>
    <t xml:space="preserve">416 - 510 - 601 - 653 - 760 - </t>
  </si>
  <si>
    <t xml:space="preserve">417 - 511 - 602 - 654 - </t>
  </si>
  <si>
    <t xml:space="preserve">403 - 588 - 721 - 761 - 802 - 838 - </t>
  </si>
  <si>
    <t xml:space="preserve">404 - 589 - 722 - 761 - 804 - </t>
  </si>
  <si>
    <t xml:space="preserve">405 - 512 - 590 - 723 - </t>
  </si>
  <si>
    <t xml:space="preserve">408 - 512 - 513 - 593 - 726 - </t>
  </si>
  <si>
    <t xml:space="preserve">410 - 513 - 595 - 728 - 761 - </t>
  </si>
  <si>
    <t xml:space="preserve">411 - 513 - 596 - 729 - 761 - </t>
  </si>
  <si>
    <t xml:space="preserve">142 - 413 - 514 - 515 - 598 - 731 - </t>
  </si>
  <si>
    <t xml:space="preserve">415 - 514 - 600 - 733 - 761 - </t>
  </si>
  <si>
    <t xml:space="preserve">416 - 514 - 601 - 734 - 761 - </t>
  </si>
  <si>
    <t xml:space="preserve">417 - 515 - 602 - 735 - </t>
  </si>
  <si>
    <t xml:space="preserve">516 - 762 - </t>
  </si>
  <si>
    <t xml:space="preserve">517 - 762 - </t>
  </si>
  <si>
    <t xml:space="preserve">152 - 518 - 519 - 523 - </t>
  </si>
  <si>
    <t xml:space="preserve">519 - 520 - 762 - </t>
  </si>
  <si>
    <t xml:space="preserve">519 - 521 - 762 - </t>
  </si>
  <si>
    <t xml:space="preserve">522 - 523 - </t>
  </si>
  <si>
    <t xml:space="preserve">516 - 524 - 763 - </t>
  </si>
  <si>
    <t xml:space="preserve">517 - 525 - 763 - </t>
  </si>
  <si>
    <t xml:space="preserve">162 - 518 - 526 - 527 - 531 - </t>
  </si>
  <si>
    <t xml:space="preserve">520 - 527 - 528 - 763 - </t>
  </si>
  <si>
    <t xml:space="preserve">521 - 527 - 529 - 763 - </t>
  </si>
  <si>
    <t xml:space="preserve">522 - 530 - 531 - </t>
  </si>
  <si>
    <t xml:space="preserve">524 - 764 - 804 - </t>
  </si>
  <si>
    <t xml:space="preserve">525 - 764 - </t>
  </si>
  <si>
    <t xml:space="preserve">165 - 526 - 532 - 533 - </t>
  </si>
  <si>
    <t xml:space="preserve">528 - 532 - 764 - </t>
  </si>
  <si>
    <t xml:space="preserve">529 - 532 - 764 - </t>
  </si>
  <si>
    <t xml:space="preserve">530 - 533 - </t>
  </si>
  <si>
    <t xml:space="preserve">524 - 765 - 804 - </t>
  </si>
  <si>
    <t xml:space="preserve">525 - 765 - </t>
  </si>
  <si>
    <t xml:space="preserve">168 - 526 - 534 - 535 - </t>
  </si>
  <si>
    <t xml:space="preserve">528 - 534 - 765 - </t>
  </si>
  <si>
    <t xml:space="preserve">529 - 534 - 765 - </t>
  </si>
  <si>
    <t xml:space="preserve">530 - 535 - </t>
  </si>
  <si>
    <t xml:space="preserve">517 - 766 - </t>
  </si>
  <si>
    <t xml:space="preserve">171 - 518 - 536 - 537 - </t>
  </si>
  <si>
    <t xml:space="preserve">520 - 536 - 766 - </t>
  </si>
  <si>
    <t xml:space="preserve">521 - 536 - 766 - </t>
  </si>
  <si>
    <t xml:space="preserve">522 - 537 - </t>
  </si>
  <si>
    <t xml:space="preserve">517 - 767 - </t>
  </si>
  <si>
    <t xml:space="preserve">174 - 518 - 538 - 539 - </t>
  </si>
  <si>
    <t xml:space="preserve">521 - 538 - 767 - </t>
  </si>
  <si>
    <t xml:space="preserve">522 - 539 - </t>
  </si>
  <si>
    <t xml:space="preserve">540 - 590 - </t>
  </si>
  <si>
    <t xml:space="preserve">540 - 592 - 768 - </t>
  </si>
  <si>
    <t xml:space="preserve">540 - 541 - 593 - </t>
  </si>
  <si>
    <t xml:space="preserve">541 - 596 - 768 - </t>
  </si>
  <si>
    <t xml:space="preserve">176 - 542 - 543 - 598 - </t>
  </si>
  <si>
    <t xml:space="preserve">542 - 600 - 768 - </t>
  </si>
  <si>
    <t xml:space="preserve">542 - 601 - 768 - </t>
  </si>
  <si>
    <t xml:space="preserve">543 - 602 - </t>
  </si>
  <si>
    <t xml:space="preserve">769 - </t>
  </si>
  <si>
    <t xml:space="preserve">178 - 544 - 545 - </t>
  </si>
  <si>
    <t xml:space="preserve">544 - 769 - </t>
  </si>
  <si>
    <t xml:space="preserve">545 - </t>
  </si>
  <si>
    <t xml:space="preserve">546 - 770 - </t>
  </si>
  <si>
    <t xml:space="preserve">547 - 770 - </t>
  </si>
  <si>
    <t xml:space="preserve">187 - 548 - 549 - 553 - </t>
  </si>
  <si>
    <t xml:space="preserve">549 - 550 - 770 - </t>
  </si>
  <si>
    <t xml:space="preserve">549 - 551 - 770 - </t>
  </si>
  <si>
    <t xml:space="preserve">552 - 553 - </t>
  </si>
  <si>
    <t xml:space="preserve">546 - 771 - 801 - </t>
  </si>
  <si>
    <t xml:space="preserve">189 - 548 - 554 - 555 - </t>
  </si>
  <si>
    <t xml:space="preserve">550 - 554 - 771 - </t>
  </si>
  <si>
    <t xml:space="preserve">551 - 554 - 771 - </t>
  </si>
  <si>
    <t xml:space="preserve">552 - 555 - </t>
  </si>
  <si>
    <t xml:space="preserve">547 - 772 - </t>
  </si>
  <si>
    <t xml:space="preserve">191 - 548 - 556 - 557 - </t>
  </si>
  <si>
    <t xml:space="preserve">550 - 556 - 772 - </t>
  </si>
  <si>
    <t xml:space="preserve">551 - 556 - 772 - </t>
  </si>
  <si>
    <t xml:space="preserve">552 - 557 - </t>
  </si>
  <si>
    <t xml:space="preserve">547 - 558 - 773 - </t>
  </si>
  <si>
    <t xml:space="preserve">198 - 548 - 559 - 560 - 564 - </t>
  </si>
  <si>
    <t xml:space="preserve">550 - 560 - 561 - 773 - </t>
  </si>
  <si>
    <t xml:space="preserve">551 - 560 - 562 - 773 - </t>
  </si>
  <si>
    <t xml:space="preserve">552 - 563 - 564 - </t>
  </si>
  <si>
    <t xml:space="preserve">558 - 774 - </t>
  </si>
  <si>
    <t xml:space="preserve">200 - 559 - 565 - 566 - </t>
  </si>
  <si>
    <t xml:space="preserve">561 - 565 - 774 - </t>
  </si>
  <si>
    <t xml:space="preserve">562 - 565 - 774 - </t>
  </si>
  <si>
    <t xml:space="preserve">563 - 566 - </t>
  </si>
  <si>
    <t xml:space="preserve">558 - 775 - </t>
  </si>
  <si>
    <t xml:space="preserve">202 - 559 - 567 - 568 - </t>
  </si>
  <si>
    <t xml:space="preserve">561 - 567 - 775 - </t>
  </si>
  <si>
    <t xml:space="preserve">562 - 567 - 775 - </t>
  </si>
  <si>
    <t xml:space="preserve">563 - 568 - </t>
  </si>
  <si>
    <t xml:space="preserve">558 - 776 - </t>
  </si>
  <si>
    <t xml:space="preserve">204 - 559 - 569 - 570 - </t>
  </si>
  <si>
    <t xml:space="preserve">561 - 569 - 776 - </t>
  </si>
  <si>
    <t xml:space="preserve">562 - 569 - 776 - </t>
  </si>
  <si>
    <t xml:space="preserve">563 - 570 - </t>
  </si>
  <si>
    <t xml:space="preserve">558 - 777 - </t>
  </si>
  <si>
    <t xml:space="preserve">206 - 559 - 571 - 572 - </t>
  </si>
  <si>
    <t xml:space="preserve">561 - 571 - 777 - </t>
  </si>
  <si>
    <t xml:space="preserve">562 - 571 - 777 - </t>
  </si>
  <si>
    <t xml:space="preserve">563 - 572 - </t>
  </si>
  <si>
    <t xml:space="preserve">573 - 778 - </t>
  </si>
  <si>
    <t xml:space="preserve">213 - 574 - 575 - 579 - </t>
  </si>
  <si>
    <t xml:space="preserve">575 - 576 - 778 - </t>
  </si>
  <si>
    <t xml:space="preserve">575 - 577 - 778 - </t>
  </si>
  <si>
    <t xml:space="preserve">578 - 579 - </t>
  </si>
  <si>
    <t xml:space="preserve">573 - 779 - 803 - </t>
  </si>
  <si>
    <t xml:space="preserve">215 - 574 - 580 - 581 - </t>
  </si>
  <si>
    <t xml:space="preserve">576 - 580 - 779 - </t>
  </si>
  <si>
    <t xml:space="preserve">577 - 580 - 779 - </t>
  </si>
  <si>
    <t xml:space="preserve">578 - 581 - </t>
  </si>
  <si>
    <t xml:space="preserve">573 - 780 - 803 - </t>
  </si>
  <si>
    <t xml:space="preserve">217 - 574 - 582 - 583 - </t>
  </si>
  <si>
    <t xml:space="preserve">576 - 582 - 780 - </t>
  </si>
  <si>
    <t xml:space="preserve">577 - 582 - 780 - </t>
  </si>
  <si>
    <t xml:space="preserve">578 - 583 - </t>
  </si>
  <si>
    <t xml:space="preserve">781 - 818 - </t>
  </si>
  <si>
    <t xml:space="preserve">219 - 584 - 585 - </t>
  </si>
  <si>
    <t xml:space="preserve">584 - 781 - </t>
  </si>
  <si>
    <t xml:space="preserve">585 - </t>
  </si>
  <si>
    <t xml:space="preserve">782 - 803 - 834 - 835 - </t>
  </si>
  <si>
    <t xml:space="preserve">221 - 586 - 587 - </t>
  </si>
  <si>
    <t xml:space="preserve">586 - 782 - </t>
  </si>
  <si>
    <t xml:space="preserve">587 - </t>
  </si>
  <si>
    <t xml:space="preserve">588 - 783 - </t>
  </si>
  <si>
    <t xml:space="preserve">589 - 783 - </t>
  </si>
  <si>
    <t xml:space="preserve">590 - 591 - </t>
  </si>
  <si>
    <t xml:space="preserve">591 - 592 - 783 - </t>
  </si>
  <si>
    <t xml:space="preserve">591 - 593 - 594 - 819 - </t>
  </si>
  <si>
    <t xml:space="preserve">594 - 595 - 783 - </t>
  </si>
  <si>
    <t xml:space="preserve">594 - 596 - 783 - 819 - </t>
  </si>
  <si>
    <t xml:space="preserve">597 - 783 - </t>
  </si>
  <si>
    <t xml:space="preserve">237 - 598 - 599 - 603 - </t>
  </si>
  <si>
    <t xml:space="preserve">599 - 600 - 783 - </t>
  </si>
  <si>
    <t xml:space="preserve">599 - 601 - 783 - </t>
  </si>
  <si>
    <t xml:space="preserve">602 - 603 - </t>
  </si>
  <si>
    <t xml:space="preserve">604 - 605 - </t>
  </si>
  <si>
    <t xml:space="preserve">605 - 606 - 784 - </t>
  </si>
  <si>
    <t xml:space="preserve">607 - 784 - </t>
  </si>
  <si>
    <t xml:space="preserve">608 - 784 - </t>
  </si>
  <si>
    <t xml:space="preserve">609 - 784 - </t>
  </si>
  <si>
    <t xml:space="preserve">610 - 784 - </t>
  </si>
  <si>
    <t xml:space="preserve">246 - 611 - 612 - 616 - </t>
  </si>
  <si>
    <t xml:space="preserve">612 - 613 - 784 - </t>
  </si>
  <si>
    <t xml:space="preserve">612 - 614 - 784 - </t>
  </si>
  <si>
    <t xml:space="preserve">615 - 616 - </t>
  </si>
  <si>
    <t xml:space="preserve">617 - 618 - </t>
  </si>
  <si>
    <t xml:space="preserve">618 - 619 - 785 - </t>
  </si>
  <si>
    <t xml:space="preserve">620 - 785 - </t>
  </si>
  <si>
    <t xml:space="preserve">621 - 785 - </t>
  </si>
  <si>
    <t xml:space="preserve">622 - 785 - </t>
  </si>
  <si>
    <t xml:space="preserve">623 - 785 - </t>
  </si>
  <si>
    <t xml:space="preserve">255 - 624 - 625 - 629 - </t>
  </si>
  <si>
    <t xml:space="preserve">625 - 626 - 785 - </t>
  </si>
  <si>
    <t xml:space="preserve">625 - 627 - 785 - </t>
  </si>
  <si>
    <t xml:space="preserve">628 - 629 - </t>
  </si>
  <si>
    <t xml:space="preserve">630 - 631 - </t>
  </si>
  <si>
    <t xml:space="preserve">631 - 632 - 786 - </t>
  </si>
  <si>
    <t xml:space="preserve">265 - 633 - 634 - 638 - </t>
  </si>
  <si>
    <t xml:space="preserve">634 - 635 - 786 - </t>
  </si>
  <si>
    <t xml:space="preserve">634 - 636 - 786 - </t>
  </si>
  <si>
    <t xml:space="preserve">637 - 638 - </t>
  </si>
  <si>
    <t xml:space="preserve">630 - 639 - </t>
  </si>
  <si>
    <t xml:space="preserve">632 - 639 - 787 - </t>
  </si>
  <si>
    <t xml:space="preserve">630 - 640 - </t>
  </si>
  <si>
    <t xml:space="preserve">632 - 640 - 788 - </t>
  </si>
  <si>
    <t xml:space="preserve">641 - 789 - </t>
  </si>
  <si>
    <t xml:space="preserve">642 - 643 - </t>
  </si>
  <si>
    <t xml:space="preserve">643 - 644 - 789 - </t>
  </si>
  <si>
    <t xml:space="preserve">643 - 645 - 646 - </t>
  </si>
  <si>
    <t xml:space="preserve">646 - 647 - 789 - </t>
  </si>
  <si>
    <t xml:space="preserve">646 - 648 - 789 - </t>
  </si>
  <si>
    <t xml:space="preserve">649 - 789 - </t>
  </si>
  <si>
    <t xml:space="preserve">281 - 650 - 651 - 655 - </t>
  </si>
  <si>
    <t xml:space="preserve">651 - 652 - 789 - </t>
  </si>
  <si>
    <t xml:space="preserve">651 - 653 - 789 - </t>
  </si>
  <si>
    <t xml:space="preserve">654 - 655 - </t>
  </si>
  <si>
    <t xml:space="preserve">656 - 790 - </t>
  </si>
  <si>
    <t xml:space="preserve">657 - 790 - </t>
  </si>
  <si>
    <t xml:space="preserve">658 - 659 - </t>
  </si>
  <si>
    <t xml:space="preserve">659 - 660 - 790 - </t>
  </si>
  <si>
    <t xml:space="preserve">659 - 661 - 662 - </t>
  </si>
  <si>
    <t xml:space="preserve">662 - 663 - 790 - </t>
  </si>
  <si>
    <t xml:space="preserve">662 - 664 - 790 - </t>
  </si>
  <si>
    <t xml:space="preserve">665 - 790 - </t>
  </si>
  <si>
    <t xml:space="preserve">293 - 666 - 667 - 671 - </t>
  </si>
  <si>
    <t xml:space="preserve">667 - 668 - 790 - </t>
  </si>
  <si>
    <t xml:space="preserve">667 - 669 - 790 - </t>
  </si>
  <si>
    <t xml:space="preserve">670 - 671 - </t>
  </si>
  <si>
    <t xml:space="preserve">656 - 672 - 791 - </t>
  </si>
  <si>
    <t xml:space="preserve">657 - 673 - 791 - </t>
  </si>
  <si>
    <t xml:space="preserve">658 - 674 - 675 - </t>
  </si>
  <si>
    <t xml:space="preserve">660 - 675 - 676 - 791 - </t>
  </si>
  <si>
    <t xml:space="preserve">661 - 675 - 677 - 678 - </t>
  </si>
  <si>
    <t xml:space="preserve">663 - 678 - 679 - 791 - </t>
  </si>
  <si>
    <t xml:space="preserve">664 - 678 - 680 - 791 - </t>
  </si>
  <si>
    <t xml:space="preserve">665 - 681 - 791 - </t>
  </si>
  <si>
    <t xml:space="preserve">303 - 666 - 682 - 683 - 687 - </t>
  </si>
  <si>
    <t xml:space="preserve">668 - 683 - 684 - 791 - </t>
  </si>
  <si>
    <t xml:space="preserve">669 - 683 - 685 - 791 - </t>
  </si>
  <si>
    <t xml:space="preserve">670 - 686 - 687 - </t>
  </si>
  <si>
    <t xml:space="preserve">688 - 792 - </t>
  </si>
  <si>
    <t xml:space="preserve">689 - 792 - </t>
  </si>
  <si>
    <t xml:space="preserve">690 - 691 - </t>
  </si>
  <si>
    <t xml:space="preserve">691 - 692 - 792 - </t>
  </si>
  <si>
    <t xml:space="preserve">691 - 693 - 694 - </t>
  </si>
  <si>
    <t xml:space="preserve">694 - 695 - 792 - </t>
  </si>
  <si>
    <t xml:space="preserve">694 - 696 - 792 - </t>
  </si>
  <si>
    <t xml:space="preserve">697 - 792 - </t>
  </si>
  <si>
    <t xml:space="preserve">315 - 698 - 699 - 703 - </t>
  </si>
  <si>
    <t xml:space="preserve">699 - 700 - 792 - </t>
  </si>
  <si>
    <t xml:space="preserve">699 - 701 - 792 - </t>
  </si>
  <si>
    <t xml:space="preserve">702 - 703 - </t>
  </si>
  <si>
    <t xml:space="preserve">688 - 704 - 793 - </t>
  </si>
  <si>
    <t xml:space="preserve">689 - 705 - 793 - </t>
  </si>
  <si>
    <t xml:space="preserve">690 - 706 - 707 - </t>
  </si>
  <si>
    <t xml:space="preserve">692 - 707 - 708 - 793 - </t>
  </si>
  <si>
    <t xml:space="preserve">693 - 707 - 709 - 710 - </t>
  </si>
  <si>
    <t xml:space="preserve">695 - 710 - 711 - 793 - </t>
  </si>
  <si>
    <t xml:space="preserve">696 - 710 - 712 - 793 - </t>
  </si>
  <si>
    <t xml:space="preserve">697 - 713 - 793 - </t>
  </si>
  <si>
    <t xml:space="preserve">325 - 698 - 714 - 715 - 719 - </t>
  </si>
  <si>
    <t xml:space="preserve">700 - 715 - 716 - 793 - </t>
  </si>
  <si>
    <t xml:space="preserve">701 - 715 - 717 - 793 - </t>
  </si>
  <si>
    <t xml:space="preserve">702 - 718 - 719 - </t>
  </si>
  <si>
    <t xml:space="preserve">720 - 794 - </t>
  </si>
  <si>
    <t xml:space="preserve">721 - 794 - </t>
  </si>
  <si>
    <t xml:space="preserve">722 - 794 - </t>
  </si>
  <si>
    <t xml:space="preserve">723 - 724 - </t>
  </si>
  <si>
    <t xml:space="preserve">724 - 725 - 794 - </t>
  </si>
  <si>
    <t xml:space="preserve">724 - 726 - 727 - </t>
  </si>
  <si>
    <t xml:space="preserve">727 - 728 - 794 - </t>
  </si>
  <si>
    <t xml:space="preserve">727 - 729 - 794 - </t>
  </si>
  <si>
    <t xml:space="preserve">730 - 794 - </t>
  </si>
  <si>
    <t xml:space="preserve">337 - 731 - 732 - 736 - </t>
  </si>
  <si>
    <t xml:space="preserve">732 - 733 - 794 - </t>
  </si>
  <si>
    <t xml:space="preserve">732 - 734 - 794 - </t>
  </si>
  <si>
    <t xml:space="preserve">735 - 736 - </t>
  </si>
  <si>
    <t>Accroissement naturel(1)</t>
  </si>
  <si>
    <t>Stock initial(1)</t>
  </si>
  <si>
    <t>Stock final(1)</t>
  </si>
  <si>
    <t>Mortalité(1)</t>
  </si>
  <si>
    <t>Exploitation forestière(1)</t>
  </si>
  <si>
    <t>Scieries(1)</t>
  </si>
  <si>
    <t>Production de granulés(1)</t>
  </si>
  <si>
    <t>Usines de tranchage et déroulage(1)</t>
  </si>
  <si>
    <t>Usines de contreplaqués(1)</t>
  </si>
  <si>
    <t>Industries de trituration(1)</t>
  </si>
  <si>
    <t>Fabrication de papiers cartons(1)</t>
  </si>
  <si>
    <t>Fabrication d'emballages bois(1)</t>
  </si>
  <si>
    <t>Valorisation énergétique(1)</t>
  </si>
  <si>
    <t>Consommation(1)</t>
  </si>
  <si>
    <t>Prélèvements(1)</t>
  </si>
  <si>
    <t>Addition au stock(1)</t>
  </si>
  <si>
    <t>Reste du monde(1)</t>
  </si>
  <si>
    <t>Exportations nettes(1)</t>
  </si>
  <si>
    <t>Importations nettes(1)</t>
  </si>
  <si>
    <t>Bois hors forêt(1)</t>
  </si>
  <si>
    <t>Bois sur pied(1)</t>
  </si>
  <si>
    <t>Bois rond(1)</t>
  </si>
  <si>
    <t>Connexes plaquettes déchets(1)</t>
  </si>
  <si>
    <t>Sciages et autres(1)</t>
  </si>
  <si>
    <t>Granulés(1)</t>
  </si>
  <si>
    <t>Palettes et emballages(1)</t>
  </si>
  <si>
    <t>Panneaux placages contreplaqués(1)</t>
  </si>
  <si>
    <t>Pâte à papier(1)</t>
  </si>
  <si>
    <t>Résidus de pâte à papier(1)</t>
  </si>
  <si>
    <t>Papiers cartons(1)</t>
  </si>
  <si>
    <t>Papier à recycler(1)</t>
  </si>
  <si>
    <t>Combustibles chaudières collectives(1)</t>
  </si>
  <si>
    <t>Bois rond F hors BE(1)</t>
  </si>
  <si>
    <t>Bois rond R hors BE(1)</t>
  </si>
  <si>
    <t>Bois bûche ménages(1)</t>
  </si>
  <si>
    <t>Plaquettes(1)</t>
  </si>
  <si>
    <t>Connexes F(1)</t>
  </si>
  <si>
    <t>Connexes R(1)</t>
  </si>
  <si>
    <t>Connexes hors écorces et déchets(1)</t>
  </si>
  <si>
    <t>[17740.17, 18851.66]</t>
  </si>
  <si>
    <t>[585805.93, 636191.16]</t>
  </si>
  <si>
    <t>[12496.22, 13508.18]</t>
  </si>
  <si>
    <t>[432480.66, 467554.76]</t>
  </si>
  <si>
    <t>[4838.64, 5613.58]</t>
  </si>
  <si>
    <t>[148145.63, 170466.51]</t>
  </si>
  <si>
    <t>[5637.73, 6450.98]</t>
  </si>
  <si>
    <t>[1194.11, 1723.74]</t>
  </si>
  <si>
    <t>[443.11, 700.97]</t>
  </si>
  <si>
    <t>[711.32, 1094.94]</t>
  </si>
  <si>
    <t>[-1654.28, -384.86]</t>
  </si>
  <si>
    <t>[2741.8, 3354.96]</t>
  </si>
  <si>
    <t>[0.0, 1437.63]</t>
  </si>
  <si>
    <t>[0.0, 571.02]</t>
  </si>
  <si>
    <t>[0.0, 891.29]</t>
  </si>
  <si>
    <t>[-574.68, -274.68]</t>
  </si>
  <si>
    <t>[1200.55, 1575.18]</t>
  </si>
  <si>
    <t>[-1712.3, 1193.91]</t>
  </si>
  <si>
    <t>[1441.7, 1927.48]</t>
  </si>
  <si>
    <t>[-1468.59, 1437.63]</t>
  </si>
  <si>
    <t>[2129.83, 2571.58]</t>
  </si>
  <si>
    <t>[-1177.55, -672.97]</t>
  </si>
  <si>
    <t>[1547.74, 2016.33]</t>
  </si>
  <si>
    <t>[-1757.0, -326.07]</t>
  </si>
  <si>
    <t>[491.89, 662.11]</t>
  </si>
  <si>
    <t>[-569.0, 861.93]</t>
  </si>
  <si>
    <t>[537.47, 808.66]</t>
  </si>
  <si>
    <t>[24.68, 1462.31]</t>
  </si>
  <si>
    <t>[24.68, 324.68]</t>
  </si>
  <si>
    <t>[815.61, 1385.79]</t>
  </si>
  <si>
    <t>[1079.72, 1615.1]</t>
  </si>
  <si>
    <t>[354.86, 532.3]</t>
  </si>
  <si>
    <t>[724.85, 1082.81]</t>
  </si>
  <si>
    <t>[0.0, 0.0]</t>
  </si>
  <si>
    <t>[0.0, 0.08]</t>
  </si>
  <si>
    <t>[172.0, 214.64]</t>
  </si>
  <si>
    <t>[774.16, 1895.15]</t>
  </si>
  <si>
    <t>[538.16, 856.46]</t>
  </si>
  <si>
    <t>[294.72, 475.4]</t>
  </si>
  <si>
    <t>[191.78, 446.25]</t>
  </si>
  <si>
    <t>[314.77, 594.71]</t>
  </si>
  <si>
    <t>[0.0, 678.36]</t>
  </si>
  <si>
    <t>[0.0, 359.69]</t>
  </si>
  <si>
    <t>[0.0, 318.68]</t>
  </si>
  <si>
    <t>[-251.01, 678.36]</t>
  </si>
  <si>
    <t>[326.93, 401.95]</t>
  </si>
  <si>
    <t>[85.31, 106.64]</t>
  </si>
  <si>
    <t>[241.62, 295.31]</t>
  </si>
  <si>
    <t>[0.0, 0.04]</t>
  </si>
  <si>
    <t>[0.0, 172.0]</t>
  </si>
  <si>
    <t>[0.0, 0.05]</t>
  </si>
  <si>
    <t>[0.0, 214.64]</t>
  </si>
  <si>
    <t>[752.79, 1213.15]</t>
  </si>
  <si>
    <t>[269.55, 425.66]</t>
  </si>
  <si>
    <t>[483.24, 787.5]</t>
  </si>
  <si>
    <t>[0.0, 501.28]</t>
  </si>
  <si>
    <t>[-251.01, 250.26]</t>
  </si>
  <si>
    <t>[248.42, 400.34]</t>
  </si>
  <si>
    <t>[88.95, 140.47]</t>
  </si>
  <si>
    <t>[159.47, 259.87]</t>
  </si>
  <si>
    <t>[-251.01, 501.28]</t>
  </si>
  <si>
    <t>[504.37, 812.81]</t>
  </si>
  <si>
    <t>[180.6, 285.19]</t>
  </si>
  <si>
    <t>[323.77, 527.62]</t>
  </si>
  <si>
    <t>[1110.44, 1387.57]</t>
  </si>
  <si>
    <t>[302.14, 416.4]</t>
  </si>
  <si>
    <t>[732.04, 1017.68]</t>
  </si>
  <si>
    <t>[182.96, 300.45]</t>
  </si>
  <si>
    <t>[145.86, 263.58]</t>
  </si>
  <si>
    <t>[13.28, 60.36]</t>
  </si>
  <si>
    <t>[-249.54, -53.92]</t>
  </si>
  <si>
    <t>[1078.61, 1354.74]</t>
  </si>
  <si>
    <t>[270.83, 382.2]</t>
  </si>
  <si>
    <t>[0.0, 246.22]</t>
  </si>
  <si>
    <t>[0.0, 209.87]</t>
  </si>
  <si>
    <t>[0.0, 36.35]</t>
  </si>
  <si>
    <t>[-388.5, -112.09]</t>
  </si>
  <si>
    <t>[-388.5, 246.22]</t>
  </si>
  <si>
    <t>[8.4, 15.15]</t>
  </si>
  <si>
    <t>[-12.08, 246.22]</t>
  </si>
  <si>
    <t>[13.81, 22.37]</t>
  </si>
  <si>
    <t>[-18.11, 36.35]</t>
  </si>
  <si>
    <t>[274.79, 344.69]</t>
  </si>
  <si>
    <t>[0.0, 1000000.0]</t>
  </si>
  <si>
    <t>[0.0, 442.79]</t>
  </si>
  <si>
    <t>[-266.26, 299.76]</t>
  </si>
  <si>
    <t>[328.11, 584.21]</t>
  </si>
  <si>
    <t>[636.04, 960.82]</t>
  </si>
  <si>
    <t>[51.7, 141.53]</t>
  </si>
  <si>
    <t>[542.61, 860.42]</t>
  </si>
  <si>
    <t>[-80.84, 314.94]</t>
  </si>
  <si>
    <t>[2075.92, 2560.57]</t>
  </si>
  <si>
    <t>[215.97, 400.0]</t>
  </si>
  <si>
    <t>[134.1, 260.14]</t>
  </si>
  <si>
    <t>[57.07, 172.47]</t>
  </si>
  <si>
    <t>[-818.22, -327.46]</t>
  </si>
  <si>
    <t>[0.0, 317.9]</t>
  </si>
  <si>
    <t>[0.0, 207.35]</t>
  </si>
  <si>
    <t>[0.0, 110.55]</t>
  </si>
  <si>
    <t>[-460.44, 317.9]</t>
  </si>
  <si>
    <t>[-901.62, -123.29]</t>
  </si>
  <si>
    <t>[0.0, 2290.05]</t>
  </si>
  <si>
    <t>[-901.62, 317.9]</t>
  </si>
  <si>
    <t>[215.2, 310.61]</t>
  </si>
  <si>
    <t>[998.57, 1397.8]</t>
  </si>
  <si>
    <t>[959.26, 1360.77]</t>
  </si>
  <si>
    <t>[0.02, 77.8]</t>
  </si>
  <si>
    <t>[960.81, 1375.52]</t>
  </si>
  <si>
    <t>[212.59, 306.13]</t>
  </si>
  <si>
    <t>[0.0, 1170.27]</t>
  </si>
  <si>
    <t>[0.0, 1133.21]</t>
  </si>
  <si>
    <t>[0.0, 37.05]</t>
  </si>
  <si>
    <t>[-25.68, 1148.89]</t>
  </si>
  <si>
    <t>[3.12, 4.48]</t>
  </si>
  <si>
    <t>[-4.31, 1170.27]</t>
  </si>
  <si>
    <t>[13.24, 16.18]</t>
  </si>
  <si>
    <t>[3039.53, 3888.6]</t>
  </si>
  <si>
    <t>[1006.03, 1570.68]</t>
  </si>
  <si>
    <t>[520.89, 961.15]</t>
  </si>
  <si>
    <t>[397.22, 762.01]</t>
  </si>
  <si>
    <t>[-2318.2, -1487.16]</t>
  </si>
  <si>
    <t>[1015.53, 1448.72]</t>
  </si>
  <si>
    <t>[1044.52, 1632.94]</t>
  </si>
  <si>
    <t>[865.76, 1440.54]</t>
  </si>
  <si>
    <t>[93.04, 257.95]</t>
  </si>
  <si>
    <t>[508.63, 1176.97]</t>
  </si>
  <si>
    <t>[0.0, 1398.82]</t>
  </si>
  <si>
    <t>[-1019.31, 1729.66]</t>
  </si>
  <si>
    <t>[2859.42, 3452.26]</t>
  </si>
  <si>
    <t>[0.0, 2033.33]</t>
  </si>
  <si>
    <t>[0.0, 1142.05]</t>
  </si>
  <si>
    <t>[-2607.37, -563.09]</t>
  </si>
  <si>
    <t>[2007.4, 2462.76]</t>
  </si>
  <si>
    <t>[-606.66, 1437.63]</t>
  </si>
  <si>
    <t>[4667.96, 4967.96]</t>
  </si>
  <si>
    <t>[3999.96, 4299.96]</t>
  </si>
  <si>
    <t>[3108.0, 4838.73]</t>
  </si>
  <si>
    <t>[0.0, 300.0]</t>
  </si>
  <si>
    <t>[0.0, 1179.64]</t>
  </si>
  <si>
    <t>[0.0, 719.37]</t>
  </si>
  <si>
    <t>[0.0, 637.35]</t>
  </si>
  <si>
    <t>[-502.03, 1179.64]</t>
  </si>
  <si>
    <t>[0.0, 1180.39]</t>
  </si>
  <si>
    <t>[0.0, 1079.06]</t>
  </si>
  <si>
    <t>[-251.01, 929.38]</t>
  </si>
  <si>
    <t>[0.0, 752.29]</t>
  </si>
  <si>
    <t>[-502.03, -0.75]</t>
  </si>
  <si>
    <t>[589370.89, 640327.45]</t>
  </si>
  <si>
    <t>[1254.37, 1621.99]</t>
  </si>
  <si>
    <t>[6673.47, 7569.97]</t>
  </si>
  <si>
    <t>[11484.76, 13232.54]</t>
  </si>
  <si>
    <t>[1159.31, 1398.8]</t>
  </si>
  <si>
    <t>[3295.74, 5455.66]</t>
  </si>
  <si>
    <t>[436103.31, 471614.69]</t>
  </si>
  <si>
    <t>[791.16, 1068.62]</t>
  </si>
  <si>
    <t>[3100.7, 4832.38]</t>
  </si>
  <si>
    <t>[7322.37, 8768.62]</t>
  </si>
  <si>
    <t>[2142.42, 3999.96]</t>
  </si>
  <si>
    <t>[692.41, 1071.24]</t>
  </si>
  <si>
    <t>[2898.14, 4874.6]</t>
  </si>
  <si>
    <t>[148159.45, 170828.26]</t>
  </si>
  <si>
    <t>[338.47, 651.44]</t>
  </si>
  <si>
    <t>[2217.44, 3949.13]</t>
  </si>
  <si>
    <t>[3474.02, 4882.64]</t>
  </si>
  <si>
    <t>[0.0, 1857.53]</t>
  </si>
  <si>
    <t>[217.23, 596.06]</t>
  </si>
  <si>
    <t>[-251.3, 1413.29]</t>
  </si>
  <si>
    <t>[2320.51, 2855.9]</t>
  </si>
  <si>
    <t>[709.73, 887.16]</t>
  </si>
  <si>
    <t>[1610.79, 1968.74]</t>
  </si>
  <si>
    <t>[0.0, 0.17]</t>
  </si>
  <si>
    <t>[1274.4, 1578.36]</t>
  </si>
  <si>
    <t>[0.0, 396.95]</t>
  </si>
  <si>
    <t>[692.68, 992.68]</t>
  </si>
  <si>
    <t>[1875.01, 3164.36]</t>
  </si>
  <si>
    <t>[1266.92, 2532.82]</t>
  </si>
  <si>
    <t>[454.4, 897.36]</t>
  </si>
  <si>
    <t>[384.86, 1654.28]</t>
  </si>
  <si>
    <t>[274.68, 1712.3]</t>
  </si>
  <si>
    <t>[0.0, 1712.3]</t>
  </si>
  <si>
    <t>[0.0, 693.14]</t>
  </si>
  <si>
    <t>[274.68, 574.68]</t>
  </si>
  <si>
    <t>[-1193.91, 1712.3]</t>
  </si>
  <si>
    <t>[0.0, 1499.97]</t>
  </si>
  <si>
    <t>[-1437.63, 1468.59]</t>
  </si>
  <si>
    <t>[895.07, 2332.7]</t>
  </si>
  <si>
    <t>[201.92, 1914.23]</t>
  </si>
  <si>
    <t>[672.97, 1177.55]</t>
  </si>
  <si>
    <t>[0.0, 1430.93]</t>
  </si>
  <si>
    <t>[326.07, 2332.7]</t>
  </si>
  <si>
    <t>[0.0, 1914.23]</t>
  </si>
  <si>
    <t>[326.07, 1757.0]</t>
  </si>
  <si>
    <t>[0.0, 2006.63]</t>
  </si>
  <si>
    <t>[-861.93, 569.0]</t>
  </si>
  <si>
    <t>[-324.68, -24.68]</t>
  </si>
  <si>
    <t>[634.8, 1896.52]</t>
  </si>
  <si>
    <t>[0.0, 456.72]</t>
  </si>
  <si>
    <t>[2754.91, 3320.93]</t>
  </si>
  <si>
    <t>[151.27, 257.06]</t>
  </si>
  <si>
    <t>[2547.06, 3113.08]</t>
  </si>
  <si>
    <t>[2547.06, 2547.07]</t>
  </si>
  <si>
    <t>[0.0, 566.02]</t>
  </si>
  <si>
    <t>[247.91, 1363.17]</t>
  </si>
  <si>
    <t>[194.84, 334.92]</t>
  </si>
  <si>
    <t>[121.23, 226.07]</t>
  </si>
  <si>
    <t>[48.87, 125.71]</t>
  </si>
  <si>
    <t>[-594.71, -314.77]</t>
  </si>
  <si>
    <t>[0.0, 746.5]</t>
  </si>
  <si>
    <t>[828.35, 1036.2]</t>
  </si>
  <si>
    <t>[0.0, 207.85]</t>
  </si>
  <si>
    <t>[828.34, 944.29]</t>
  </si>
  <si>
    <t>[828.34, 828.35]</t>
  </si>
  <si>
    <t>[0.0, 251.01]</t>
  </si>
  <si>
    <t>[0.0, 166.63]</t>
  </si>
  <si>
    <t>[0.0, 84.38]</t>
  </si>
  <si>
    <t>[-678.36, 251.01]</t>
  </si>
  <si>
    <t>[247.91, 1295.03]</t>
  </si>
  <si>
    <t>[0.0, 957.03]</t>
  </si>
  <si>
    <t>[0.0, 1188.36]</t>
  </si>
  <si>
    <t>[828.34, 1036.2]</t>
  </si>
  <si>
    <t>[-250.26, 251.01]</t>
  </si>
  <si>
    <t>[-501.28, 251.01]</t>
  </si>
  <si>
    <t>[0.0, 316.67]</t>
  </si>
  <si>
    <t>[0.0, 662.83]</t>
  </si>
  <si>
    <t>[0.0, 1036.2]</t>
  </si>
  <si>
    <t>[0.0, 828.35]</t>
  </si>
  <si>
    <t>[0.0, 486.89]</t>
  </si>
  <si>
    <t>[1255.16, 1746.02]</t>
  </si>
  <si>
    <t>[1255.16, 1538.18]</t>
  </si>
  <si>
    <t>[1255.16, 1255.17]</t>
  </si>
  <si>
    <t>[0.0, 283.01]</t>
  </si>
  <si>
    <t>[634.8, 1381.3]</t>
  </si>
  <si>
    <t>[463.55, 746.56]</t>
  </si>
  <si>
    <t>[463.55, 463.56]</t>
  </si>
  <si>
    <t>[641.8, 1098.52]</t>
  </si>
  <si>
    <t>[303.98, 489.03]</t>
  </si>
  <si>
    <t>[201.53, 354.43]</t>
  </si>
  <si>
    <t>[58.79, 166.44]</t>
  </si>
  <si>
    <t>[53.92, 249.54]</t>
  </si>
  <si>
    <t>[365.39, 1098.52]</t>
  </si>
  <si>
    <t>[112.09, 388.5]</t>
  </si>
  <si>
    <t>[19.5, 277.8]</t>
  </si>
  <si>
    <t>[0.0, 110.7]</t>
  </si>
  <si>
    <t>[0.0, 570.9]</t>
  </si>
  <si>
    <t>[0.0, 388.5]</t>
  </si>
  <si>
    <t>[0.0, 277.8]</t>
  </si>
  <si>
    <t>[-246.22, 388.5]</t>
  </si>
  <si>
    <t>[40.71, 1098.52]</t>
  </si>
  <si>
    <t>[0.0, 258.3]</t>
  </si>
  <si>
    <t>[-246.22, 12.08]</t>
  </si>
  <si>
    <t>[0.0, 54.46]</t>
  </si>
  <si>
    <t>[-36.35, 18.11]</t>
  </si>
  <si>
    <t>[333.42, 616.43]</t>
  </si>
  <si>
    <t>[250.95, 402.58]</t>
  </si>
  <si>
    <t>[-299.76, 266.26]</t>
  </si>
  <si>
    <t>[334.96, 820.56]</t>
  </si>
  <si>
    <t>[537.11, 786.33]</t>
  </si>
  <si>
    <t>[29.01, 72.16]</t>
  </si>
  <si>
    <t>[479.95, 743.45]</t>
  </si>
  <si>
    <t>[-314.94, 80.84]</t>
  </si>
  <si>
    <t>[1706.24, 1706.32]</t>
  </si>
  <si>
    <t>[663.45, 1112.6]</t>
  </si>
  <si>
    <t>[528.12, 969.68]</t>
  </si>
  <si>
    <t>[72.34, 203.16]</t>
  </si>
  <si>
    <t>[327.46, 818.22]</t>
  </si>
  <si>
    <t>[0.0, 460.44]</t>
  </si>
  <si>
    <t>[0.0, 142.54]</t>
  </si>
  <si>
    <t>[-317.9, 460.44]</t>
  </si>
  <si>
    <t>[1388.42, 1706.32]</t>
  </si>
  <si>
    <t>[441.19, 901.62]</t>
  </si>
  <si>
    <t>[441.19, 759.08]</t>
  </si>
  <si>
    <t>[123.29, 901.62]</t>
  </si>
  <si>
    <t>[0.0, 1706.32]</t>
  </si>
  <si>
    <t>[0.0, 901.62]</t>
  </si>
  <si>
    <t>[0.0, 759.08]</t>
  </si>
  <si>
    <t>[-317.9, 901.62]</t>
  </si>
  <si>
    <t>[1238.22, 1690.33]</t>
  </si>
  <si>
    <t>[5.85, 43.84]</t>
  </si>
  <si>
    <t>[0.75, 1.39]</t>
  </si>
  <si>
    <t>[4.97, 42.72]</t>
  </si>
  <si>
    <t>[-1375.52, -960.81]</t>
  </si>
  <si>
    <t>[268.54, 1443.11]</t>
  </si>
  <si>
    <t>[0.0, 25.68]</t>
  </si>
  <si>
    <t>[0.0, 1.01]</t>
  </si>
  <si>
    <t>[0.0, 24.67]</t>
  </si>
  <si>
    <t>[-1148.89, 25.68]</t>
  </si>
  <si>
    <t>[0.0, 1174.57]</t>
  </si>
  <si>
    <t>[-1170.27, 4.31]</t>
  </si>
  <si>
    <t>[1317.7, 1879.78]</t>
  </si>
  <si>
    <t>[2718.79, 3608.2]</t>
  </si>
  <si>
    <t>[1999.09, 2924.82]</t>
  </si>
  <si>
    <t>[543.15, 993.39]</t>
  </si>
  <si>
    <t>[1487.16, 2318.2]</t>
  </si>
  <si>
    <t>[1688.24, 2379.28]</t>
  </si>
  <si>
    <t>[380.31, 654.26]</t>
  </si>
  <si>
    <t>[292.77, 532.51]</t>
  </si>
  <si>
    <t>[51.63, 168.61]</t>
  </si>
  <si>
    <t>[-1176.97, -508.63]</t>
  </si>
  <si>
    <t>[634.8, 2531.02]</t>
  </si>
  <si>
    <t>[3294.05, 3852.06]</t>
  </si>
  <si>
    <t>[458.33, 630.41]</t>
  </si>
  <si>
    <t>[2830.07, 3309.58]</t>
  </si>
  <si>
    <t>[2547.06, 2978.62]</t>
  </si>
  <si>
    <t>[283.01, 330.96]</t>
  </si>
  <si>
    <t>[-1729.66, 1019.31]</t>
  </si>
  <si>
    <t>[563.09, 2607.37]</t>
  </si>
  <si>
    <t>[0.0, 2607.37]</t>
  </si>
  <si>
    <t>[-1437.63, 606.66]</t>
  </si>
  <si>
    <t>[4044.49, 5950.02]</t>
  </si>
  <si>
    <t>[0.0, 941.87]</t>
  </si>
  <si>
    <t>[2291.36, 2574.37]</t>
  </si>
  <si>
    <t>[2083.51, 2366.52]</t>
  </si>
  <si>
    <t>[2083.51, 2083.51]</t>
  </si>
  <si>
    <t>[0.0, 502.03]</t>
  </si>
  <si>
    <t>[0.0, 333.26]</t>
  </si>
  <si>
    <t>[0.0, 168.77]</t>
  </si>
  <si>
    <t>[-1179.64, 502.03]</t>
  </si>
  <si>
    <t>[0.0, 1381.3]</t>
  </si>
  <si>
    <t>[0.0, 2102.06]</t>
  </si>
  <si>
    <t>[-929.38, 251.01]</t>
  </si>
  <si>
    <t>[0.0, 1409.33]</t>
  </si>
  <si>
    <t>[0.0, 2597.69]</t>
  </si>
  <si>
    <t>[1218.75, 1523.24]</t>
  </si>
  <si>
    <t>[1291.9, 1782.76]</t>
  </si>
  <si>
    <t>[1291.9, 1574.91]</t>
  </si>
  <si>
    <t>[1291.9, 1291.9]</t>
  </si>
  <si>
    <t>[0.75, 502.03]</t>
  </si>
  <si>
    <t>valeur d'entrée</t>
  </si>
  <si>
    <t>Incertitude d'entrée (2 écarts-type de chaque côté de la valeur d'entrée, soit un intervalle de confiance de 95% pour une distribution gaussienne). 
Si la valeur d'entrée vaut 100 +/- 10%, l'écart-type (sigma) vaut 5.</t>
  </si>
  <si>
    <t xml:space="preserve">Ecart entrée/sortie exprimé en nombre d'écart-type.
Si l'entrée vaut 100 +/- 10% (sigma=5)et la sortie vaut 115 ou 85, l'écart entrée/sortie est de 15/5 = 3 sigmas.
Idéalement, aucun écart ne devrait être supérieur à 2 sigmas.
</t>
  </si>
  <si>
    <t>Différence relative entrée/sortie</t>
  </si>
  <si>
    <t>Différence absolue entrée/sortie</t>
  </si>
  <si>
    <t>Borne inf variables libres (avant propagation incertitudes)</t>
  </si>
  <si>
    <t>Borne sup variables libres (avant propagation incertitudes)</t>
  </si>
  <si>
    <t>Min d'entrée</t>
  </si>
  <si>
    <t>Max d'entrée</t>
  </si>
  <si>
    <t>Valeur de sortie du modèle</t>
  </si>
  <si>
    <t>Borne inf (incertitudes)</t>
  </si>
  <si>
    <t>Borne sup (incertitudes)</t>
  </si>
  <si>
    <t>&gt;1</t>
  </si>
  <si>
    <t>&gt;2</t>
  </si>
  <si>
    <t>Imports-Export internationaux et régionaux</t>
  </si>
  <si>
    <t>Valeurs en brun = entrée</t>
  </si>
  <si>
    <t>Valeurs en bleu = calculs à partir des valeurs de sortie</t>
  </si>
  <si>
    <r>
      <t xml:space="preserve">incertitude sup
 </t>
    </r>
    <r>
      <rPr>
        <sz val="10"/>
        <color rgb="FFFF0000"/>
        <rFont val="Verdana"/>
        <family val="2"/>
      </rPr>
      <t>(valeurs mesurées uniquement)</t>
    </r>
  </si>
  <si>
    <r>
      <t xml:space="preserve">reduction incertitude entrée inf
 </t>
    </r>
    <r>
      <rPr>
        <sz val="10"/>
        <color rgb="FFFF0000"/>
        <rFont val="Verdana"/>
        <family val="2"/>
      </rPr>
      <t>(valeurs mesurées uniquement)</t>
    </r>
  </si>
  <si>
    <r>
      <t xml:space="preserve">réduction incertitude entrée sup
 </t>
    </r>
    <r>
      <rPr>
        <sz val="10"/>
        <color rgb="FFFF0000"/>
        <rFont val="Verdana"/>
        <family val="2"/>
      </rPr>
      <t>(valeurs mesurées uniquement)</t>
    </r>
  </si>
  <si>
    <r>
      <t xml:space="preserve">Ecart moyen entre </t>
    </r>
    <r>
      <rPr>
        <u/>
        <sz val="11"/>
        <color rgb="FFFF00FF"/>
        <rFont val="Verdana"/>
        <family val="2"/>
      </rPr>
      <t>centre intervalle</t>
    </r>
    <r>
      <rPr>
        <sz val="11"/>
        <color rgb="FFFF00FF"/>
        <rFont val="Verdana"/>
        <family val="2"/>
      </rPr>
      <t xml:space="preserve"> et bornes en % de la valeur centrale
</t>
    </r>
    <r>
      <rPr>
        <sz val="10"/>
        <color rgb="FFFF00FF"/>
        <rFont val="Verdana"/>
        <family val="2"/>
      </rPr>
      <t>(valeurs non mesurées )</t>
    </r>
  </si>
  <si>
    <r>
      <t xml:space="preserve">Ecart </t>
    </r>
    <r>
      <rPr>
        <u/>
        <sz val="11"/>
        <color rgb="FFFF00FF"/>
        <rFont val="Verdana"/>
        <family val="2"/>
      </rPr>
      <t>entre valeur sortie et borne inf</t>
    </r>
    <r>
      <rPr>
        <sz val="11"/>
        <color rgb="FFFF00FF"/>
        <rFont val="Verdana"/>
        <family val="2"/>
      </rPr>
      <t xml:space="preserve"> en % valeur sortie 
</t>
    </r>
    <r>
      <rPr>
        <sz val="10"/>
        <color rgb="FFFF00FF"/>
        <rFont val="Verdana"/>
        <family val="2"/>
      </rPr>
      <t>(valeurs non mesurées )</t>
    </r>
  </si>
  <si>
    <r>
      <t xml:space="preserve">Ecart </t>
    </r>
    <r>
      <rPr>
        <u/>
        <sz val="11"/>
        <color rgb="FFFF00FF"/>
        <rFont val="Verdana"/>
        <family val="2"/>
      </rPr>
      <t>entre valeur sortie et borne sup</t>
    </r>
    <r>
      <rPr>
        <sz val="11"/>
        <color rgb="FFFF00FF"/>
        <rFont val="Verdana"/>
        <family val="2"/>
      </rPr>
      <t xml:space="preserve"> en % valeur sortie 
</t>
    </r>
    <r>
      <rPr>
        <sz val="10"/>
        <color rgb="FFFF00FF"/>
        <rFont val="Verdana"/>
        <family val="2"/>
      </rPr>
      <t>(valeurs non mesurées )</t>
    </r>
  </si>
  <si>
    <r>
      <t xml:space="preserve">incertitude inf 
</t>
    </r>
    <r>
      <rPr>
        <sz val="10"/>
        <color rgb="FFFF0000"/>
        <rFont val="Verdana"/>
        <family val="2"/>
      </rPr>
      <t>(valeurs mesurées uniquement)</t>
    </r>
  </si>
  <si>
    <r>
      <t xml:space="preserve">Différence </t>
    </r>
    <r>
      <rPr>
        <b/>
        <sz val="11"/>
        <color rgb="FFFF0000"/>
        <rFont val="Verdana"/>
        <family val="2"/>
      </rPr>
      <t>brute</t>
    </r>
    <r>
      <rPr>
        <b/>
        <sz val="11"/>
        <rFont val="Verdana"/>
        <family val="2"/>
      </rPr>
      <t xml:space="preserve"> entrée/sortie 
</t>
    </r>
    <r>
      <rPr>
        <sz val="10"/>
        <color rgb="FFFF0000"/>
        <rFont val="Verdana"/>
        <family val="2"/>
      </rPr>
      <t>(valeurs mesurées uniquement)</t>
    </r>
  </si>
  <si>
    <r>
      <t xml:space="preserve">Différence relative entrée/sortie 
</t>
    </r>
    <r>
      <rPr>
        <sz val="10"/>
        <color rgb="FFFF0000"/>
        <rFont val="Verdana"/>
        <family val="2"/>
      </rPr>
      <t>(valeurs mesurées uniquement)</t>
    </r>
  </si>
  <si>
    <t>donnée IFN sans autre donnée avec laquelle la réconcilier -&gt; inchangée</t>
  </si>
  <si>
    <t>donnée Agreste sans autre donnée avec laquelle la réconcilier -&gt; inchangée</t>
  </si>
  <si>
    <t>donnée Agreste très peu corrigée par l'outil</t>
  </si>
  <si>
    <t>Valeur IFN réconciliée avec correction de 6%</t>
  </si>
  <si>
    <t>Valeur IFN réconciliée avec correction de 11%</t>
  </si>
  <si>
    <t>Somme des valeurs IFN réconciliées feuillus et résineux</t>
  </si>
  <si>
    <t>Valeur de sortie du modèle = borne sup de l'incertitude</t>
  </si>
  <si>
    <r>
      <t xml:space="preserve">Import/export </t>
    </r>
    <r>
      <rPr>
        <i/>
        <sz val="9"/>
        <rFont val="Verdana"/>
        <family val="2"/>
      </rPr>
      <t>(1= si import ou export)</t>
    </r>
  </si>
  <si>
    <t xml:space="preserve">Commentaire </t>
  </si>
  <si>
    <r>
      <t xml:space="preserve">Incertitude d'entrée en % 
</t>
    </r>
    <r>
      <rPr>
        <sz val="9"/>
        <rFont val="Verdana"/>
        <family val="2"/>
      </rPr>
      <t>(2 écarts-type de chaque côté de la valeur d'entrée, soit un intervalle de confiance de 95% pour une distribution gaussienne). 
Si la valeur d'entrée vaut 100 +/- 10%, l'écart-type (sigma) vaut 5.</t>
    </r>
  </si>
  <si>
    <r>
      <t>Ecart entrée/sortie exprimé en nombre d'écart-type</t>
    </r>
    <r>
      <rPr>
        <b/>
        <sz val="11"/>
        <color rgb="FFFF0000"/>
        <rFont val="Verdana"/>
        <family val="2"/>
      </rPr>
      <t xml:space="preserve"> entrée.</t>
    </r>
    <r>
      <rPr>
        <b/>
        <sz val="11"/>
        <rFont val="Verdana"/>
        <family val="2"/>
      </rPr>
      <t xml:space="preserve">
</t>
    </r>
    <r>
      <rPr>
        <sz val="9"/>
        <rFont val="Verdana"/>
        <family val="2"/>
      </rPr>
      <t>Si l'entrée vaut 100 +/- 10% (sigma=5)et la sortie vaut 115 ou 85, l'écart entrée/sortie est de 15/5 = 3 sigmas.
Idéalement, aucun écart ne devrait être supérieur à 2 sigmas, c'est-à-dire correction supérieure à l'incertitude d'entrée.</t>
    </r>
    <r>
      <rPr>
        <sz val="10"/>
        <rFont val="Verdana"/>
        <family val="2"/>
      </rPr>
      <t xml:space="preserve">
</t>
    </r>
  </si>
  <si>
    <t>classification des données de sortie</t>
  </si>
  <si>
    <t>Borne inférieure (incertitudes)</t>
  </si>
  <si>
    <t>Borne supérieure (incertitudes)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</si>
</sst>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30" x14ac:knownFonts="1">
    <font>
      <sz val="10"/>
      <name val="Verdana"/>
    </font>
    <font>
      <b/>
      <sz val="10"/>
      <name val="Verdana"/>
      <family val="2"/>
    </font>
    <font>
      <sz val="10"/>
      <name val="Verdana"/>
      <family val="2"/>
    </font>
    <font>
      <sz val="11"/>
      <name val="Verdana"/>
      <family val="2"/>
    </font>
    <font>
      <sz val="11"/>
      <name val="Calibri"/>
      <family val="2"/>
    </font>
    <font>
      <sz val="10"/>
      <name val="Verdana"/>
      <family val="2"/>
    </font>
    <font>
      <sz val="10"/>
      <name val="Courier"/>
      <family val="1"/>
    </font>
    <font>
      <b/>
      <sz val="11"/>
      <name val="Verdana"/>
      <family val="2"/>
    </font>
    <font>
      <b/>
      <sz val="10"/>
      <color theme="1"/>
      <name val="Verdana"/>
      <family val="2"/>
    </font>
    <font>
      <sz val="10"/>
      <color rgb="FF0070C0"/>
      <name val="Verdana"/>
      <family val="2"/>
    </font>
    <font>
      <sz val="10"/>
      <color theme="5" tint="-0.249977111117893"/>
      <name val="Verdana"/>
      <family val="2"/>
    </font>
    <font>
      <sz val="10"/>
      <color theme="3" tint="0.39997558519241921"/>
      <name val="Verdana"/>
      <family val="2"/>
    </font>
    <font>
      <sz val="10"/>
      <color rgb="FFFF0000"/>
      <name val="Verdana"/>
      <family val="2"/>
    </font>
    <font>
      <sz val="10"/>
      <color theme="4" tint="-0.249977111117893"/>
      <name val="Verdana"/>
      <family val="2"/>
    </font>
    <font>
      <sz val="10"/>
      <color theme="7" tint="-0.249977111117893"/>
      <name val="Verdana"/>
      <family val="2"/>
    </font>
    <font>
      <sz val="10"/>
      <color theme="1"/>
      <name val="Verdana"/>
      <family val="2"/>
    </font>
    <font>
      <b/>
      <sz val="20"/>
      <name val="Verdana"/>
      <family val="2"/>
    </font>
    <font>
      <b/>
      <sz val="14"/>
      <name val="Verdana"/>
      <family val="2"/>
    </font>
    <font>
      <u/>
      <sz val="10"/>
      <name val="Verdana"/>
      <family val="2"/>
    </font>
    <font>
      <b/>
      <sz val="11"/>
      <color rgb="FFFF0000"/>
      <name val="Verdana"/>
      <family val="2"/>
    </font>
    <font>
      <sz val="11"/>
      <color rgb="FFFF0000"/>
      <name val="Verdana"/>
      <family val="2"/>
    </font>
    <font>
      <sz val="10"/>
      <color theme="5" tint="-0.499984740745262"/>
      <name val="Verdana"/>
      <family val="2"/>
    </font>
    <font>
      <sz val="10"/>
      <color theme="4" tint="-0.499984740745262"/>
      <name val="Verdana"/>
      <family val="2"/>
    </font>
    <font>
      <sz val="10"/>
      <color theme="4" tint="-0.24994659260841701"/>
      <name val="Verdana"/>
      <family val="2"/>
    </font>
    <font>
      <sz val="11"/>
      <color rgb="FFFF00FF"/>
      <name val="Verdana"/>
      <family val="2"/>
    </font>
    <font>
      <sz val="10"/>
      <color rgb="FFFF00FF"/>
      <name val="Verdana"/>
      <family val="2"/>
    </font>
    <font>
      <u/>
      <sz val="11"/>
      <color rgb="FFFF00FF"/>
      <name val="Verdana"/>
      <family val="2"/>
    </font>
    <font>
      <b/>
      <sz val="10"/>
      <color theme="5" tint="-0.499984740745262"/>
      <name val="Verdana"/>
      <family val="2"/>
    </font>
    <font>
      <i/>
      <sz val="9"/>
      <name val="Verdana"/>
      <family val="2"/>
    </font>
    <font>
      <sz val="9"/>
      <name val="Verdana"/>
      <family val="2"/>
    </font>
  </fonts>
  <fills count="22">
    <fill>
      <patternFill patternType="none"/>
    </fill>
    <fill>
      <patternFill patternType="gray125"/>
    </fill>
    <fill>
      <patternFill patternType="solid">
        <fgColor theme="4" tint="0.39997558519241921"/>
        <bgColor indexed="64"/>
      </patternFill>
    </fill>
    <fill>
      <patternFill patternType="solid">
        <fgColor indexed="2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s>
  <borders count="6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slantDashDot">
        <color auto="1"/>
      </left>
      <right style="slantDashDot">
        <color auto="1"/>
      </right>
      <top style="slantDashDot">
        <color auto="1"/>
      </top>
      <bottom/>
      <diagonal/>
    </border>
    <border>
      <left style="thin">
        <color auto="1"/>
      </left>
      <right style="slantDashDot">
        <color auto="1"/>
      </right>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auto="1"/>
      </right>
      <top style="medium">
        <color indexed="64"/>
      </top>
      <bottom/>
      <diagonal/>
    </border>
    <border>
      <left/>
      <right style="thin">
        <color auto="1"/>
      </right>
      <top/>
      <bottom style="medium">
        <color indexed="64"/>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auto="1"/>
      </left>
      <right/>
      <top/>
      <bottom style="medium">
        <color indexed="64"/>
      </bottom>
      <diagonal/>
    </border>
    <border>
      <left style="thin">
        <color auto="1"/>
      </left>
      <right/>
      <top style="medium">
        <color indexed="64"/>
      </top>
      <bottom/>
      <diagonal/>
    </border>
    <border>
      <left/>
      <right/>
      <top/>
      <bottom style="medium">
        <color theme="7" tint="-0.499984740745262"/>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slantDashDot">
        <color auto="1"/>
      </top>
      <bottom/>
      <diagonal/>
    </border>
    <border>
      <left/>
      <right style="slantDashDot">
        <color auto="1"/>
      </right>
      <top style="slantDashDot">
        <color auto="1"/>
      </top>
      <bottom/>
      <diagonal/>
    </border>
    <border>
      <left style="slantDashDot">
        <color auto="1"/>
      </left>
      <right style="slantDashDot">
        <color auto="1"/>
      </right>
      <top style="slantDashDot">
        <color auto="1"/>
      </top>
      <bottom style="medium">
        <color indexed="64"/>
      </bottom>
      <diagonal/>
    </border>
    <border>
      <left/>
      <right/>
      <top style="thin">
        <color indexed="64"/>
      </top>
      <bottom/>
      <diagonal/>
    </border>
    <border>
      <left/>
      <right style="slantDashDot">
        <color auto="1"/>
      </right>
      <top style="slantDashDot">
        <color auto="1"/>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s>
  <cellStyleXfs count="2">
    <xf numFmtId="0" fontId="0" fillId="0" borderId="0"/>
    <xf numFmtId="9" fontId="5" fillId="0" borderId="0"/>
  </cellStyleXfs>
  <cellXfs count="618">
    <xf numFmtId="0" fontId="0" fillId="0" borderId="0" xfId="0"/>
    <xf numFmtId="11" fontId="0" fillId="0" borderId="0" xfId="0" applyNumberFormat="1"/>
    <xf numFmtId="1" fontId="0" fillId="0" borderId="3" xfId="0" applyNumberFormat="1" applyBorder="1"/>
    <xf numFmtId="0" fontId="12" fillId="0" borderId="0" xfId="0" applyFont="1"/>
    <xf numFmtId="0" fontId="9" fillId="0" borderId="0" xfId="0" applyFont="1"/>
    <xf numFmtId="0" fontId="2" fillId="8" borderId="0" xfId="0" applyFont="1" applyFill="1"/>
    <xf numFmtId="0" fontId="10" fillId="0" borderId="0" xfId="0" applyFont="1"/>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4" xfId="0" applyBorder="1" applyAlignment="1">
      <alignment vertical="center" wrapText="1"/>
    </xf>
    <xf numFmtId="0" fontId="2" fillId="0" borderId="14" xfId="0" applyFont="1" applyBorder="1"/>
    <xf numFmtId="0" fontId="2" fillId="0" borderId="14" xfId="0" applyFont="1" applyBorder="1" applyAlignment="1">
      <alignment horizontal="center"/>
    </xf>
    <xf numFmtId="0" fontId="2" fillId="0" borderId="22" xfId="0" applyFont="1" applyBorder="1"/>
    <xf numFmtId="1" fontId="0" fillId="0" borderId="16" xfId="0" applyNumberFormat="1" applyBorder="1"/>
    <xf numFmtId="1" fontId="0" fillId="0" borderId="17" xfId="0" applyNumberFormat="1" applyBorder="1"/>
    <xf numFmtId="1" fontId="0" fillId="0" borderId="24" xfId="0" applyNumberFormat="1" applyBorder="1"/>
    <xf numFmtId="1" fontId="0" fillId="0" borderId="25" xfId="0" applyNumberFormat="1" applyBorder="1"/>
    <xf numFmtId="1" fontId="0" fillId="0" borderId="26" xfId="0" applyNumberFormat="1" applyBorder="1"/>
    <xf numFmtId="1" fontId="0" fillId="0" borderId="27" xfId="0" applyNumberFormat="1" applyBorder="1"/>
    <xf numFmtId="1" fontId="0" fillId="0" borderId="28" xfId="0" applyNumberFormat="1" applyBorder="1"/>
    <xf numFmtId="0" fontId="0" fillId="0" borderId="29"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30" xfId="0" applyBorder="1" applyAlignment="1">
      <alignment vertical="center" wrapText="1"/>
    </xf>
    <xf numFmtId="0" fontId="2" fillId="0" borderId="24" xfId="0" applyFont="1" applyBorder="1" applyAlignment="1">
      <alignment vertical="center" wrapText="1"/>
    </xf>
    <xf numFmtId="0" fontId="0" fillId="0" borderId="33" xfId="0" applyBorder="1" applyAlignment="1">
      <alignment vertical="center" wrapText="1"/>
    </xf>
    <xf numFmtId="1" fontId="0" fillId="0" borderId="21" xfId="0" applyNumberFormat="1" applyBorder="1"/>
    <xf numFmtId="1" fontId="0" fillId="0" borderId="34" xfId="0" applyNumberFormat="1" applyBorder="1"/>
    <xf numFmtId="1" fontId="0" fillId="0" borderId="35" xfId="0" applyNumberFormat="1" applyBorder="1"/>
    <xf numFmtId="1" fontId="0" fillId="0" borderId="15" xfId="0" applyNumberFormat="1" applyBorder="1"/>
    <xf numFmtId="1" fontId="0" fillId="0" borderId="29" xfId="0" applyNumberFormat="1" applyBorder="1"/>
    <xf numFmtId="1" fontId="0" fillId="0" borderId="36" xfId="0" applyNumberFormat="1" applyBorder="1"/>
    <xf numFmtId="1" fontId="0" fillId="0" borderId="37" xfId="0" applyNumberFormat="1" applyBorder="1"/>
    <xf numFmtId="1" fontId="0" fillId="0" borderId="14" xfId="0" applyNumberFormat="1" applyBorder="1"/>
    <xf numFmtId="1" fontId="0" fillId="0" borderId="30" xfId="0" applyNumberFormat="1" applyBorder="1"/>
    <xf numFmtId="1" fontId="0" fillId="0" borderId="38" xfId="0" applyNumberFormat="1" applyBorder="1"/>
    <xf numFmtId="1" fontId="0" fillId="0" borderId="39" xfId="0" applyNumberFormat="1" applyBorder="1"/>
    <xf numFmtId="1" fontId="0" fillId="0" borderId="31" xfId="0" applyNumberFormat="1" applyBorder="1"/>
    <xf numFmtId="1" fontId="0" fillId="0" borderId="32" xfId="0" applyNumberFormat="1" applyBorder="1"/>
    <xf numFmtId="1" fontId="0" fillId="0" borderId="40" xfId="0" applyNumberFormat="1" applyBorder="1"/>
    <xf numFmtId="1" fontId="0" fillId="0" borderId="41" xfId="0" applyNumberFormat="1" applyBorder="1"/>
    <xf numFmtId="1" fontId="0" fillId="0" borderId="42" xfId="0" applyNumberFormat="1" applyBorder="1"/>
    <xf numFmtId="1" fontId="0" fillId="0" borderId="43" xfId="0" applyNumberFormat="1" applyBorder="1"/>
    <xf numFmtId="0" fontId="15" fillId="0" borderId="29" xfId="0" applyFont="1" applyBorder="1" applyAlignment="1">
      <alignment vertical="center" wrapText="1"/>
    </xf>
    <xf numFmtId="0" fontId="15" fillId="0" borderId="24" xfId="0" applyFont="1" applyBorder="1" applyAlignment="1">
      <alignment vertical="center" wrapText="1"/>
    </xf>
    <xf numFmtId="0" fontId="15" fillId="0" borderId="25" xfId="0" applyFont="1" applyBorder="1" applyAlignment="1">
      <alignment vertical="center" wrapText="1"/>
    </xf>
    <xf numFmtId="1" fontId="15" fillId="0" borderId="21" xfId="0" applyNumberFormat="1" applyFont="1" applyBorder="1"/>
    <xf numFmtId="1" fontId="15" fillId="0" borderId="16" xfId="0" applyNumberFormat="1" applyFont="1" applyBorder="1"/>
    <xf numFmtId="1" fontId="15" fillId="0" borderId="17" xfId="0" applyNumberFormat="1" applyFont="1" applyBorder="1"/>
    <xf numFmtId="1" fontId="15" fillId="0" borderId="34" xfId="0" applyNumberFormat="1" applyFont="1" applyBorder="1"/>
    <xf numFmtId="1" fontId="15" fillId="0" borderId="24" xfId="0" applyNumberFormat="1" applyFont="1" applyBorder="1"/>
    <xf numFmtId="1" fontId="15" fillId="0" borderId="25" xfId="0" applyNumberFormat="1" applyFont="1" applyBorder="1"/>
    <xf numFmtId="1" fontId="15" fillId="0" borderId="10" xfId="0" applyNumberFormat="1" applyFont="1" applyBorder="1"/>
    <xf numFmtId="1" fontId="15" fillId="0" borderId="3" xfId="0" applyNumberFormat="1" applyFont="1" applyBorder="1"/>
    <xf numFmtId="1" fontId="15" fillId="0" borderId="26" xfId="0" applyNumberFormat="1" applyFont="1" applyBorder="1"/>
    <xf numFmtId="1" fontId="15" fillId="0" borderId="35" xfId="0" applyNumberFormat="1" applyFont="1" applyBorder="1"/>
    <xf numFmtId="1" fontId="15" fillId="0" borderId="27" xfId="0" applyNumberFormat="1" applyFont="1" applyBorder="1"/>
    <xf numFmtId="1" fontId="15" fillId="0" borderId="28" xfId="0" applyNumberFormat="1" applyFont="1" applyBorder="1"/>
    <xf numFmtId="1" fontId="15" fillId="0" borderId="3" xfId="0" applyNumberFormat="1" applyFont="1" applyBorder="1" applyAlignment="1">
      <alignment horizontal="right"/>
    </xf>
    <xf numFmtId="1" fontId="15" fillId="0" borderId="23" xfId="0" applyNumberFormat="1" applyFont="1" applyBorder="1"/>
    <xf numFmtId="0" fontId="1" fillId="0" borderId="14" xfId="0" applyFont="1" applyBorder="1" applyAlignment="1">
      <alignment vertical="center" wrapText="1"/>
    </xf>
    <xf numFmtId="0" fontId="0" fillId="0" borderId="34" xfId="0" applyBorder="1" applyAlignment="1">
      <alignment vertical="center" wrapText="1"/>
    </xf>
    <xf numFmtId="0" fontId="0" fillId="0" borderId="38" xfId="0" applyBorder="1"/>
    <xf numFmtId="0" fontId="2" fillId="0" borderId="38" xfId="0" applyFont="1" applyBorder="1" applyAlignment="1">
      <alignment horizontal="left" indent="1"/>
    </xf>
    <xf numFmtId="0" fontId="2" fillId="0" borderId="38" xfId="0" applyFont="1" applyBorder="1" applyAlignment="1">
      <alignment horizontal="left" indent="2"/>
    </xf>
    <xf numFmtId="0" fontId="0" fillId="0" borderId="38" xfId="0" applyBorder="1" applyAlignment="1">
      <alignment horizontal="left" indent="1"/>
    </xf>
    <xf numFmtId="0" fontId="2" fillId="0" borderId="38" xfId="0" applyFont="1" applyBorder="1" applyAlignment="1">
      <alignment horizontal="left" vertical="center" wrapText="1" indent="1"/>
    </xf>
    <xf numFmtId="0" fontId="0" fillId="0" borderId="38" xfId="0" applyBorder="1" applyAlignment="1">
      <alignment horizontal="left" indent="2"/>
    </xf>
    <xf numFmtId="0" fontId="2" fillId="0" borderId="38" xfId="0" applyFont="1" applyBorder="1" applyAlignment="1">
      <alignment horizontal="left" indent="3"/>
    </xf>
    <xf numFmtId="0" fontId="0" fillId="0" borderId="39" xfId="0" applyBorder="1"/>
    <xf numFmtId="0" fontId="0" fillId="0" borderId="30" xfId="0" applyBorder="1"/>
    <xf numFmtId="0" fontId="2" fillId="0" borderId="39" xfId="0" applyFont="1" applyBorder="1" applyAlignment="1">
      <alignment horizontal="left" indent="2"/>
    </xf>
    <xf numFmtId="0" fontId="0" fillId="0" borderId="14" xfId="0" applyBorder="1"/>
    <xf numFmtId="0" fontId="0" fillId="0" borderId="39" xfId="0" applyBorder="1" applyAlignment="1">
      <alignment horizontal="left" indent="1"/>
    </xf>
    <xf numFmtId="0" fontId="0" fillId="0" borderId="30" xfId="0" applyBorder="1" applyAlignment="1">
      <alignment horizontal="left"/>
    </xf>
    <xf numFmtId="0" fontId="2" fillId="0" borderId="39" xfId="0" applyFont="1" applyBorder="1" applyAlignment="1">
      <alignment horizontal="left" vertical="center" wrapText="1" indent="1"/>
    </xf>
    <xf numFmtId="1" fontId="0" fillId="0" borderId="44" xfId="0" applyNumberFormat="1" applyBorder="1"/>
    <xf numFmtId="1" fontId="0" fillId="0" borderId="45" xfId="0" applyNumberFormat="1" applyBorder="1"/>
    <xf numFmtId="1" fontId="0" fillId="0" borderId="46" xfId="0" applyNumberFormat="1" applyBorder="1"/>
    <xf numFmtId="1" fontId="0" fillId="0" borderId="47" xfId="0" applyNumberFormat="1" applyBorder="1"/>
    <xf numFmtId="1" fontId="0" fillId="0" borderId="48" xfId="0" applyNumberFormat="1" applyBorder="1"/>
    <xf numFmtId="1" fontId="0" fillId="0" borderId="33" xfId="0" applyNumberFormat="1" applyBorder="1"/>
    <xf numFmtId="0" fontId="1" fillId="0" borderId="30" xfId="0" applyFont="1" applyBorder="1" applyAlignment="1">
      <alignment vertical="center" wrapText="1"/>
    </xf>
    <xf numFmtId="1" fontId="0" fillId="0" borderId="19" xfId="0" applyNumberFormat="1" applyBorder="1"/>
    <xf numFmtId="1" fontId="0" fillId="0" borderId="20" xfId="0" applyNumberFormat="1" applyBorder="1"/>
    <xf numFmtId="0" fontId="0" fillId="0" borderId="18" xfId="0" applyBorder="1" applyAlignment="1">
      <alignment vertical="center" wrapText="1"/>
    </xf>
    <xf numFmtId="0" fontId="0" fillId="0" borderId="19" xfId="0" applyBorder="1" applyAlignment="1">
      <alignment vertical="center" wrapText="1"/>
    </xf>
    <xf numFmtId="0" fontId="0" fillId="0" borderId="21" xfId="0" applyBorder="1" applyAlignment="1">
      <alignment vertical="center" wrapText="1"/>
    </xf>
    <xf numFmtId="0" fontId="15" fillId="0" borderId="15" xfId="0" applyFont="1" applyBorder="1" applyAlignment="1">
      <alignment vertical="center" wrapText="1"/>
    </xf>
    <xf numFmtId="0" fontId="15" fillId="0" borderId="16" xfId="0" applyFont="1" applyBorder="1" applyAlignment="1">
      <alignment vertical="center" wrapText="1"/>
    </xf>
    <xf numFmtId="0" fontId="15" fillId="0" borderId="17" xfId="0" applyFont="1" applyBorder="1" applyAlignment="1">
      <alignment vertical="center" wrapText="1"/>
    </xf>
    <xf numFmtId="1" fontId="15" fillId="0" borderId="32" xfId="0" applyNumberFormat="1" applyFont="1" applyBorder="1"/>
    <xf numFmtId="1" fontId="15" fillId="0" borderId="48" xfId="0" applyNumberFormat="1" applyFont="1" applyBorder="1"/>
    <xf numFmtId="1" fontId="15" fillId="0" borderId="33" xfId="0" applyNumberFormat="1" applyFont="1" applyBorder="1"/>
    <xf numFmtId="1" fontId="15" fillId="0" borderId="40" xfId="0" applyNumberFormat="1" applyFont="1" applyBorder="1"/>
    <xf numFmtId="1" fontId="15" fillId="0" borderId="0" xfId="0" applyNumberFormat="1" applyFont="1"/>
    <xf numFmtId="1" fontId="15" fillId="0" borderId="45" xfId="0" applyNumberFormat="1" applyFont="1" applyBorder="1"/>
    <xf numFmtId="1" fontId="15" fillId="0" borderId="41" xfId="0" applyNumberFormat="1" applyFont="1" applyBorder="1"/>
    <xf numFmtId="1" fontId="15" fillId="0" borderId="46" xfId="0" applyNumberFormat="1" applyFont="1" applyBorder="1"/>
    <xf numFmtId="1" fontId="15" fillId="0" borderId="47" xfId="0" applyNumberFormat="1" applyFont="1" applyBorder="1"/>
    <xf numFmtId="1" fontId="15" fillId="0" borderId="31" xfId="0" applyNumberFormat="1" applyFont="1" applyBorder="1"/>
    <xf numFmtId="1" fontId="15" fillId="0" borderId="19" xfId="0" applyNumberFormat="1" applyFont="1" applyBorder="1"/>
    <xf numFmtId="1" fontId="15" fillId="0" borderId="20" xfId="0" applyNumberFormat="1" applyFont="1" applyBorder="1"/>
    <xf numFmtId="0" fontId="2" fillId="8" borderId="3" xfId="0" applyFont="1" applyFill="1" applyBorder="1" applyAlignment="1">
      <alignment vertical="top" wrapText="1"/>
    </xf>
    <xf numFmtId="9" fontId="15" fillId="0" borderId="0" xfId="0" applyNumberFormat="1" applyFont="1" applyAlignment="1">
      <alignment wrapText="1"/>
    </xf>
    <xf numFmtId="0" fontId="0" fillId="0" borderId="0" xfId="0" applyAlignment="1">
      <alignment vertical="center"/>
    </xf>
    <xf numFmtId="9" fontId="0" fillId="0" borderId="0" xfId="1" applyFont="1" applyAlignment="1">
      <alignment vertical="center"/>
    </xf>
    <xf numFmtId="0" fontId="13" fillId="0" borderId="0" xfId="0" applyFont="1"/>
    <xf numFmtId="0" fontId="1" fillId="5" borderId="5" xfId="0" applyFont="1" applyFill="1" applyBorder="1"/>
    <xf numFmtId="9" fontId="1" fillId="5" borderId="11" xfId="1" applyFont="1" applyFill="1" applyBorder="1"/>
    <xf numFmtId="0" fontId="1" fillId="5" borderId="8" xfId="0" applyFont="1" applyFill="1" applyBorder="1"/>
    <xf numFmtId="9" fontId="1" fillId="5" borderId="12" xfId="1" applyFont="1" applyFill="1" applyBorder="1"/>
    <xf numFmtId="9" fontId="0" fillId="5" borderId="2" xfId="1" applyFont="1" applyFill="1" applyBorder="1"/>
    <xf numFmtId="9" fontId="0" fillId="5" borderId="3" xfId="1" applyFont="1" applyFill="1" applyBorder="1"/>
    <xf numFmtId="9" fontId="0" fillId="5" borderId="4" xfId="1" applyFont="1" applyFill="1" applyBorder="1"/>
    <xf numFmtId="9" fontId="0" fillId="0" borderId="6" xfId="1" applyFont="1" applyBorder="1"/>
    <xf numFmtId="9" fontId="0" fillId="0" borderId="11" xfId="1" applyFont="1" applyBorder="1"/>
    <xf numFmtId="9" fontId="0" fillId="0" borderId="0" xfId="1" applyFont="1"/>
    <xf numFmtId="9" fontId="0" fillId="0" borderId="10" xfId="1" applyFont="1" applyBorder="1"/>
    <xf numFmtId="9" fontId="0" fillId="0" borderId="9" xfId="1" applyFont="1" applyBorder="1"/>
    <xf numFmtId="9" fontId="0" fillId="0" borderId="12" xfId="1" applyFont="1" applyBorder="1"/>
    <xf numFmtId="9" fontId="2" fillId="0" borderId="49" xfId="0" applyNumberFormat="1" applyFont="1" applyBorder="1" applyAlignment="1">
      <alignment vertical="center"/>
    </xf>
    <xf numFmtId="9" fontId="2" fillId="0" borderId="50" xfId="0" applyNumberFormat="1" applyFont="1" applyBorder="1" applyAlignment="1">
      <alignment vertical="center"/>
    </xf>
    <xf numFmtId="9" fontId="2" fillId="0" borderId="13" xfId="0" applyNumberFormat="1" applyFont="1" applyBorder="1" applyAlignment="1">
      <alignment vertical="center"/>
    </xf>
    <xf numFmtId="9" fontId="0" fillId="0" borderId="5" xfId="1" applyFont="1" applyBorder="1" applyAlignment="1">
      <alignment horizontal="right"/>
    </xf>
    <xf numFmtId="9" fontId="0" fillId="0" borderId="11" xfId="1" applyFont="1" applyBorder="1" applyAlignment="1">
      <alignment horizontal="right"/>
    </xf>
    <xf numFmtId="9" fontId="0" fillId="0" borderId="7" xfId="1" applyFont="1" applyBorder="1" applyAlignment="1">
      <alignment horizontal="right"/>
    </xf>
    <xf numFmtId="9" fontId="0" fillId="0" borderId="10" xfId="1" applyFont="1" applyBorder="1" applyAlignment="1">
      <alignment horizontal="right"/>
    </xf>
    <xf numFmtId="9" fontId="0" fillId="0" borderId="8" xfId="1" applyFont="1" applyBorder="1" applyAlignment="1">
      <alignment horizontal="right"/>
    </xf>
    <xf numFmtId="9" fontId="0" fillId="0" borderId="12" xfId="1" applyFont="1" applyBorder="1" applyAlignment="1">
      <alignment horizontal="right"/>
    </xf>
    <xf numFmtId="0" fontId="1" fillId="0" borderId="1" xfId="0" applyFont="1" applyBorder="1" applyAlignment="1">
      <alignment vertical="center"/>
    </xf>
    <xf numFmtId="0" fontId="1" fillId="0" borderId="49" xfId="0" applyFont="1" applyBorder="1" applyAlignment="1">
      <alignment vertical="center" wrapText="1"/>
    </xf>
    <xf numFmtId="0" fontId="1" fillId="0" borderId="13" xfId="0" applyFont="1" applyBorder="1" applyAlignment="1">
      <alignment vertical="center" wrapText="1"/>
    </xf>
    <xf numFmtId="0" fontId="0" fillId="0" borderId="50" xfId="0" applyBorder="1" applyAlignment="1">
      <alignment vertical="center" wrapText="1"/>
    </xf>
    <xf numFmtId="0" fontId="0" fillId="0" borderId="13" xfId="0" applyBorder="1" applyAlignment="1">
      <alignment vertical="center" wrapText="1"/>
    </xf>
    <xf numFmtId="0" fontId="2" fillId="0" borderId="49" xfId="0" applyFont="1" applyBorder="1" applyAlignment="1">
      <alignment vertical="center" wrapText="1"/>
    </xf>
    <xf numFmtId="0" fontId="0" fillId="0" borderId="5" xfId="0" applyBorder="1"/>
    <xf numFmtId="1" fontId="0" fillId="0" borderId="11" xfId="0" applyNumberFormat="1" applyBorder="1"/>
    <xf numFmtId="1" fontId="0" fillId="0" borderId="12" xfId="0" applyNumberFormat="1" applyBorder="1"/>
    <xf numFmtId="0" fontId="2" fillId="0" borderId="50" xfId="0" applyFont="1" applyBorder="1" applyAlignment="1">
      <alignment vertical="center" wrapText="1"/>
    </xf>
    <xf numFmtId="0" fontId="0" fillId="0" borderId="49" xfId="0" applyBorder="1" applyAlignment="1">
      <alignment vertical="center" wrapText="1"/>
    </xf>
    <xf numFmtId="9" fontId="0" fillId="0" borderId="5" xfId="1" applyFont="1" applyBorder="1"/>
    <xf numFmtId="9" fontId="0" fillId="0" borderId="7" xfId="1" applyFont="1" applyBorder="1"/>
    <xf numFmtId="9" fontId="0" fillId="0" borderId="8" xfId="1" applyFont="1" applyBorder="1"/>
    <xf numFmtId="0" fontId="1" fillId="5" borderId="6" xfId="0" applyFont="1" applyFill="1" applyBorder="1"/>
    <xf numFmtId="0" fontId="1" fillId="5" borderId="9" xfId="0" applyFont="1" applyFill="1" applyBorder="1"/>
    <xf numFmtId="0" fontId="15" fillId="5" borderId="7" xfId="0" applyFont="1" applyFill="1" applyBorder="1"/>
    <xf numFmtId="0" fontId="15" fillId="5" borderId="0" xfId="0" applyFont="1" applyFill="1"/>
    <xf numFmtId="2" fontId="15" fillId="5" borderId="10" xfId="0" applyNumberFormat="1" applyFont="1" applyFill="1" applyBorder="1"/>
    <xf numFmtId="2" fontId="15" fillId="5" borderId="0" xfId="0" applyNumberFormat="1" applyFont="1" applyFill="1"/>
    <xf numFmtId="1" fontId="15" fillId="5" borderId="0" xfId="0" applyNumberFormat="1" applyFont="1" applyFill="1"/>
    <xf numFmtId="0" fontId="15" fillId="5" borderId="8" xfId="0" applyFont="1" applyFill="1" applyBorder="1"/>
    <xf numFmtId="1" fontId="0" fillId="8" borderId="0" xfId="0" applyNumberFormat="1" applyFill="1"/>
    <xf numFmtId="0" fontId="2" fillId="3" borderId="0" xfId="0" applyFont="1" applyFill="1"/>
    <xf numFmtId="2" fontId="0" fillId="0" borderId="0" xfId="0" applyNumberFormat="1"/>
    <xf numFmtId="9" fontId="2" fillId="0" borderId="0" xfId="1" applyFont="1"/>
    <xf numFmtId="1" fontId="2" fillId="8" borderId="0" xfId="0" applyNumberFormat="1" applyFont="1" applyFill="1"/>
    <xf numFmtId="9" fontId="0" fillId="0" borderId="0" xfId="0" applyNumberFormat="1"/>
    <xf numFmtId="2" fontId="0" fillId="3" borderId="0" xfId="0" applyNumberFormat="1" applyFill="1"/>
    <xf numFmtId="2" fontId="0" fillId="9" borderId="0" xfId="0" applyNumberFormat="1" applyFill="1"/>
    <xf numFmtId="9" fontId="6" fillId="0" borderId="0" xfId="0" applyNumberFormat="1" applyFont="1"/>
    <xf numFmtId="10" fontId="0" fillId="0" borderId="0" xfId="0" applyNumberFormat="1"/>
    <xf numFmtId="10" fontId="0" fillId="0" borderId="0" xfId="1" applyNumberFormat="1" applyFont="1"/>
    <xf numFmtId="0" fontId="0" fillId="0" borderId="0" xfId="1" applyNumberFormat="1" applyFont="1"/>
    <xf numFmtId="9" fontId="0" fillId="0" borderId="9" xfId="0" applyNumberFormat="1" applyBorder="1"/>
    <xf numFmtId="2" fontId="0" fillId="0" borderId="9" xfId="0" applyNumberFormat="1" applyBorder="1"/>
    <xf numFmtId="1" fontId="0" fillId="0" borderId="10" xfId="0" applyNumberFormat="1" applyBorder="1"/>
    <xf numFmtId="0" fontId="2" fillId="0" borderId="10" xfId="0" applyFont="1" applyBorder="1"/>
    <xf numFmtId="0" fontId="8" fillId="0" borderId="49" xfId="0" applyFont="1" applyBorder="1" applyAlignment="1">
      <alignment vertical="center" wrapText="1"/>
    </xf>
    <xf numFmtId="0" fontId="8" fillId="0" borderId="50" xfId="0" applyFont="1" applyBorder="1" applyAlignment="1">
      <alignment vertical="center" wrapText="1"/>
    </xf>
    <xf numFmtId="0" fontId="8" fillId="0" borderId="13" xfId="0" applyFont="1" applyBorder="1" applyAlignment="1">
      <alignment vertical="center" wrapText="1"/>
    </xf>
    <xf numFmtId="9" fontId="8" fillId="0" borderId="50" xfId="1" applyFont="1" applyBorder="1" applyAlignment="1">
      <alignment vertical="center" wrapText="1"/>
    </xf>
    <xf numFmtId="0" fontId="0" fillId="8" borderId="0" xfId="0" applyFill="1"/>
    <xf numFmtId="0" fontId="2" fillId="0" borderId="30" xfId="0" applyFont="1" applyBorder="1"/>
    <xf numFmtId="0" fontId="2" fillId="0" borderId="31" xfId="0" applyFont="1" applyBorder="1" applyAlignment="1">
      <alignment vertical="center" wrapText="1"/>
    </xf>
    <xf numFmtId="0" fontId="2" fillId="0" borderId="29" xfId="0" applyFont="1" applyBorder="1" applyAlignment="1">
      <alignment vertical="center" wrapText="1"/>
    </xf>
    <xf numFmtId="1" fontId="2" fillId="0" borderId="10" xfId="0" applyNumberFormat="1" applyFont="1" applyBorder="1"/>
    <xf numFmtId="0" fontId="2" fillId="8" borderId="0" xfId="0" applyFont="1" applyFill="1" applyAlignment="1">
      <alignment vertical="top" wrapText="1"/>
    </xf>
    <xf numFmtId="0" fontId="2" fillId="0" borderId="8" xfId="0" applyFont="1" applyBorder="1"/>
    <xf numFmtId="1" fontId="0" fillId="8" borderId="9" xfId="0" applyNumberFormat="1" applyFill="1" applyBorder="1"/>
    <xf numFmtId="1" fontId="2" fillId="0" borderId="12" xfId="0" applyNumberFormat="1" applyFont="1" applyBorder="1"/>
    <xf numFmtId="2" fontId="15" fillId="5" borderId="12" xfId="0" applyNumberFormat="1" applyFont="1" applyFill="1" applyBorder="1"/>
    <xf numFmtId="0" fontId="2" fillId="0" borderId="5" xfId="0" applyFont="1" applyBorder="1"/>
    <xf numFmtId="0" fontId="2" fillId="8" borderId="6" xfId="0" applyFont="1" applyFill="1" applyBorder="1" applyAlignment="1">
      <alignment vertical="top" wrapText="1"/>
    </xf>
    <xf numFmtId="1" fontId="2" fillId="0" borderId="11" xfId="0" applyNumberFormat="1" applyFont="1" applyBorder="1"/>
    <xf numFmtId="9" fontId="2" fillId="0" borderId="6" xfId="1" applyFont="1" applyBorder="1"/>
    <xf numFmtId="2" fontId="0" fillId="0" borderId="6" xfId="0" applyNumberFormat="1" applyBorder="1"/>
    <xf numFmtId="0" fontId="15" fillId="5" borderId="5" xfId="0" applyFont="1" applyFill="1" applyBorder="1"/>
    <xf numFmtId="2" fontId="15" fillId="5" borderId="11" xfId="0" applyNumberFormat="1" applyFont="1" applyFill="1" applyBorder="1"/>
    <xf numFmtId="9" fontId="6" fillId="0" borderId="9" xfId="0" applyNumberFormat="1" applyFont="1" applyBorder="1"/>
    <xf numFmtId="2" fontId="15" fillId="5" borderId="9" xfId="0" applyNumberFormat="1" applyFont="1" applyFill="1" applyBorder="1"/>
    <xf numFmtId="9" fontId="0" fillId="0" borderId="5" xfId="0" applyNumberFormat="1" applyBorder="1"/>
    <xf numFmtId="9" fontId="0" fillId="0" borderId="6" xfId="0" applyNumberFormat="1" applyBorder="1"/>
    <xf numFmtId="2" fontId="15" fillId="5" borderId="6" xfId="0" applyNumberFormat="1" applyFont="1" applyFill="1" applyBorder="1"/>
    <xf numFmtId="2" fontId="0" fillId="0" borderId="0" xfId="1" applyNumberFormat="1" applyFont="1"/>
    <xf numFmtId="1" fontId="15" fillId="0" borderId="0" xfId="0" applyNumberFormat="1" applyFont="1" applyAlignment="1">
      <alignment wrapText="1"/>
    </xf>
    <xf numFmtId="0" fontId="16" fillId="0" borderId="0" xfId="0" applyFont="1"/>
    <xf numFmtId="0" fontId="17" fillId="0" borderId="0" xfId="0" applyFont="1"/>
    <xf numFmtId="1" fontId="15" fillId="2" borderId="32" xfId="0" applyNumberFormat="1" applyFont="1" applyFill="1" applyBorder="1"/>
    <xf numFmtId="1" fontId="15" fillId="2" borderId="48" xfId="0" applyNumberFormat="1" applyFont="1" applyFill="1" applyBorder="1"/>
    <xf numFmtId="1" fontId="15" fillId="2" borderId="40" xfId="0" applyNumberFormat="1" applyFont="1" applyFill="1" applyBorder="1"/>
    <xf numFmtId="1" fontId="15" fillId="2" borderId="0" xfId="0" applyNumberFormat="1" applyFont="1" applyFill="1"/>
    <xf numFmtId="1" fontId="15" fillId="2" borderId="41" xfId="0" applyNumberFormat="1" applyFont="1" applyFill="1" applyBorder="1"/>
    <xf numFmtId="1" fontId="15" fillId="2" borderId="46" xfId="0" applyNumberFormat="1" applyFont="1" applyFill="1" applyBorder="1"/>
    <xf numFmtId="1" fontId="15" fillId="2" borderId="31" xfId="0" applyNumberFormat="1" applyFont="1" applyFill="1" applyBorder="1"/>
    <xf numFmtId="1" fontId="15" fillId="2" borderId="19" xfId="0" applyNumberFormat="1" applyFont="1" applyFill="1" applyBorder="1"/>
    <xf numFmtId="1" fontId="15" fillId="2" borderId="34" xfId="0" applyNumberFormat="1" applyFont="1" applyFill="1" applyBorder="1"/>
    <xf numFmtId="1" fontId="15" fillId="2" borderId="24" xfId="0" applyNumberFormat="1" applyFont="1" applyFill="1" applyBorder="1"/>
    <xf numFmtId="1" fontId="15" fillId="2" borderId="21" xfId="0" applyNumberFormat="1" applyFont="1" applyFill="1" applyBorder="1"/>
    <xf numFmtId="1" fontId="15" fillId="2" borderId="16" xfId="0" applyNumberFormat="1" applyFont="1" applyFill="1" applyBorder="1"/>
    <xf numFmtId="1" fontId="15" fillId="2" borderId="10" xfId="0" applyNumberFormat="1" applyFont="1" applyFill="1" applyBorder="1"/>
    <xf numFmtId="1" fontId="15" fillId="2" borderId="3" xfId="0" applyNumberFormat="1" applyFont="1" applyFill="1" applyBorder="1"/>
    <xf numFmtId="1" fontId="15" fillId="2" borderId="35" xfId="0" applyNumberFormat="1" applyFont="1" applyFill="1" applyBorder="1"/>
    <xf numFmtId="1" fontId="15" fillId="2" borderId="27" xfId="0" applyNumberFormat="1" applyFont="1" applyFill="1" applyBorder="1"/>
    <xf numFmtId="1" fontId="0" fillId="2" borderId="38" xfId="0" applyNumberFormat="1" applyFill="1" applyBorder="1"/>
    <xf numFmtId="1" fontId="0" fillId="2" borderId="40" xfId="0" applyNumberFormat="1" applyFill="1" applyBorder="1"/>
    <xf numFmtId="1" fontId="0" fillId="2" borderId="0" xfId="0" applyNumberFormat="1" applyFill="1"/>
    <xf numFmtId="1" fontId="0" fillId="2" borderId="41" xfId="0" applyNumberFormat="1" applyFill="1" applyBorder="1"/>
    <xf numFmtId="1" fontId="0" fillId="2" borderId="46" xfId="0" applyNumberFormat="1" applyFill="1" applyBorder="1"/>
    <xf numFmtId="1" fontId="0" fillId="2" borderId="39" xfId="0" applyNumberFormat="1" applyFill="1" applyBorder="1"/>
    <xf numFmtId="1" fontId="0" fillId="2" borderId="19" xfId="0" applyNumberFormat="1" applyFill="1" applyBorder="1"/>
    <xf numFmtId="1" fontId="0" fillId="2" borderId="3" xfId="0" applyNumberFormat="1" applyFill="1" applyBorder="1"/>
    <xf numFmtId="1" fontId="0" fillId="2" borderId="27" xfId="0" applyNumberFormat="1" applyFill="1" applyBorder="1"/>
    <xf numFmtId="1" fontId="0" fillId="2" borderId="24" xfId="0" applyNumberFormat="1" applyFill="1" applyBorder="1"/>
    <xf numFmtId="1" fontId="0" fillId="2" borderId="32" xfId="0" applyNumberFormat="1" applyFill="1" applyBorder="1"/>
    <xf numFmtId="1" fontId="0" fillId="2" borderId="16" xfId="0" applyNumberFormat="1" applyFill="1" applyBorder="1"/>
    <xf numFmtId="0" fontId="2" fillId="0" borderId="38" xfId="0" applyFont="1" applyBorder="1" applyAlignment="1">
      <alignment horizontal="left"/>
    </xf>
    <xf numFmtId="0" fontId="2" fillId="0" borderId="39" xfId="0" applyFont="1" applyBorder="1" applyAlignment="1">
      <alignment horizontal="left"/>
    </xf>
    <xf numFmtId="2" fontId="1" fillId="5" borderId="6" xfId="0" applyNumberFormat="1" applyFont="1" applyFill="1" applyBorder="1"/>
    <xf numFmtId="2" fontId="1" fillId="5" borderId="9" xfId="0" applyNumberFormat="1" applyFont="1" applyFill="1" applyBorder="1"/>
    <xf numFmtId="0" fontId="1" fillId="5" borderId="2" xfId="0" applyFont="1" applyFill="1" applyBorder="1"/>
    <xf numFmtId="0" fontId="1" fillId="5" borderId="4" xfId="0" applyFont="1" applyFill="1" applyBorder="1"/>
    <xf numFmtId="0" fontId="8" fillId="10" borderId="13" xfId="0" applyFont="1" applyFill="1" applyBorder="1" applyAlignment="1">
      <alignment vertical="center" wrapText="1"/>
    </xf>
    <xf numFmtId="0" fontId="15" fillId="10" borderId="50" xfId="0" applyFont="1" applyFill="1" applyBorder="1" applyAlignment="1">
      <alignment vertical="center" wrapText="1"/>
    </xf>
    <xf numFmtId="0" fontId="15" fillId="10" borderId="49" xfId="0" applyFont="1" applyFill="1" applyBorder="1" applyAlignment="1">
      <alignment vertical="center" wrapText="1"/>
    </xf>
    <xf numFmtId="2" fontId="0" fillId="0" borderId="10" xfId="0" applyNumberFormat="1" applyBorder="1"/>
    <xf numFmtId="2" fontId="0" fillId="9" borderId="10" xfId="0" applyNumberFormat="1" applyFill="1" applyBorder="1"/>
    <xf numFmtId="2" fontId="2" fillId="9" borderId="10" xfId="0" applyNumberFormat="1" applyFont="1" applyFill="1" applyBorder="1"/>
    <xf numFmtId="2" fontId="2" fillId="0" borderId="10" xfId="0" applyNumberFormat="1" applyFont="1" applyBorder="1"/>
    <xf numFmtId="2" fontId="15" fillId="9" borderId="10" xfId="0" applyNumberFormat="1" applyFont="1" applyFill="1" applyBorder="1"/>
    <xf numFmtId="2" fontId="6" fillId="0" borderId="5" xfId="0" applyNumberFormat="1" applyFont="1" applyBorder="1"/>
    <xf numFmtId="2" fontId="0" fillId="0" borderId="11" xfId="0" applyNumberFormat="1" applyBorder="1"/>
    <xf numFmtId="2" fontId="6" fillId="0" borderId="7" xfId="0" applyNumberFormat="1" applyFont="1" applyBorder="1"/>
    <xf numFmtId="2" fontId="6" fillId="0" borderId="8" xfId="0" applyNumberFormat="1" applyFont="1" applyBorder="1"/>
    <xf numFmtId="2" fontId="15" fillId="9" borderId="12" xfId="0" applyNumberFormat="1" applyFont="1" applyFill="1" applyBorder="1"/>
    <xf numFmtId="0" fontId="0" fillId="0" borderId="0" xfId="0" applyAlignment="1">
      <alignment vertical="center" wrapText="1"/>
    </xf>
    <xf numFmtId="0" fontId="2" fillId="7" borderId="0" xfId="0" applyFont="1" applyFill="1"/>
    <xf numFmtId="0" fontId="0" fillId="7" borderId="5" xfId="0" applyFill="1" applyBorder="1"/>
    <xf numFmtId="0" fontId="0" fillId="7" borderId="6" xfId="0" applyFill="1" applyBorder="1"/>
    <xf numFmtId="0" fontId="0" fillId="7" borderId="7" xfId="0" applyFill="1" applyBorder="1"/>
    <xf numFmtId="0" fontId="0" fillId="7" borderId="0" xfId="0" applyFill="1"/>
    <xf numFmtId="0" fontId="0" fillId="7" borderId="10" xfId="0" applyFill="1" applyBorder="1"/>
    <xf numFmtId="0" fontId="0" fillId="7" borderId="8" xfId="0" applyFill="1" applyBorder="1"/>
    <xf numFmtId="0" fontId="0" fillId="7" borderId="9" xfId="0" applyFill="1" applyBorder="1"/>
    <xf numFmtId="0" fontId="2" fillId="7" borderId="9" xfId="0" applyFont="1" applyFill="1" applyBorder="1"/>
    <xf numFmtId="0" fontId="0" fillId="7" borderId="12" xfId="0" applyFill="1" applyBorder="1"/>
    <xf numFmtId="0" fontId="3" fillId="7" borderId="6" xfId="0" applyFont="1" applyFill="1" applyBorder="1" applyAlignment="1">
      <alignment horizontal="left" vertical="center" wrapText="1"/>
    </xf>
    <xf numFmtId="0" fontId="3" fillId="7" borderId="9" xfId="0" applyFont="1" applyFill="1" applyBorder="1" applyAlignment="1">
      <alignment horizontal="left" vertical="center" wrapText="1"/>
    </xf>
    <xf numFmtId="0" fontId="3" fillId="7" borderId="0" xfId="0" applyFont="1" applyFill="1" applyAlignment="1">
      <alignment horizontal="left" vertical="center" wrapText="1"/>
    </xf>
    <xf numFmtId="0" fontId="1" fillId="2" borderId="0" xfId="0" applyFont="1" applyFill="1"/>
    <xf numFmtId="0" fontId="0" fillId="6" borderId="5" xfId="0" applyFill="1" applyBorder="1"/>
    <xf numFmtId="0" fontId="3" fillId="6" borderId="6" xfId="0" applyFont="1" applyFill="1" applyBorder="1" applyAlignment="1">
      <alignment horizontal="left" vertical="center" wrapText="1"/>
    </xf>
    <xf numFmtId="0" fontId="0" fillId="6" borderId="7" xfId="0" applyFill="1" applyBorder="1"/>
    <xf numFmtId="0" fontId="3" fillId="6" borderId="0" xfId="0" applyFont="1" applyFill="1" applyAlignment="1">
      <alignment horizontal="left" vertical="center" wrapText="1"/>
    </xf>
    <xf numFmtId="0" fontId="0" fillId="6" borderId="10" xfId="0" applyFill="1" applyBorder="1"/>
    <xf numFmtId="0" fontId="0" fillId="6" borderId="8" xfId="0" applyFill="1" applyBorder="1"/>
    <xf numFmtId="0" fontId="2" fillId="6" borderId="9" xfId="0" applyFont="1" applyFill="1" applyBorder="1"/>
    <xf numFmtId="0" fontId="3" fillId="6" borderId="9" xfId="0" applyFont="1" applyFill="1" applyBorder="1" applyAlignment="1">
      <alignment horizontal="left" vertical="center" wrapText="1"/>
    </xf>
    <xf numFmtId="0" fontId="0" fillId="6" borderId="12" xfId="0" applyFill="1" applyBorder="1"/>
    <xf numFmtId="0" fontId="2" fillId="6" borderId="0" xfId="0" applyFont="1" applyFill="1"/>
    <xf numFmtId="0" fontId="1" fillId="2" borderId="2" xfId="0" applyFont="1" applyFill="1" applyBorder="1" applyAlignment="1">
      <alignment horizontal="left" vertical="center"/>
    </xf>
    <xf numFmtId="0" fontId="1" fillId="2" borderId="5" xfId="0" applyFont="1" applyFill="1" applyBorder="1"/>
    <xf numFmtId="0" fontId="1" fillId="2" borderId="6" xfId="0" applyFont="1" applyFill="1" applyBorder="1"/>
    <xf numFmtId="0" fontId="1" fillId="2" borderId="11" xfId="0" applyFont="1" applyFill="1" applyBorder="1"/>
    <xf numFmtId="0" fontId="0" fillId="6" borderId="11" xfId="0" applyFill="1" applyBorder="1"/>
    <xf numFmtId="0" fontId="0" fillId="7" borderId="11" xfId="0" applyFill="1" applyBorder="1"/>
    <xf numFmtId="0" fontId="2" fillId="7" borderId="6" xfId="0" applyFont="1" applyFill="1" applyBorder="1"/>
    <xf numFmtId="0" fontId="2" fillId="6" borderId="6" xfId="0" applyFont="1" applyFill="1" applyBorder="1"/>
    <xf numFmtId="0" fontId="4" fillId="6" borderId="6" xfId="0" applyFont="1" applyFill="1" applyBorder="1" applyAlignment="1">
      <alignment horizontal="left" vertical="center" wrapText="1"/>
    </xf>
    <xf numFmtId="2" fontId="0" fillId="7" borderId="6" xfId="0" applyNumberFormat="1" applyFill="1" applyBorder="1"/>
    <xf numFmtId="2" fontId="0" fillId="7" borderId="11" xfId="0" applyNumberFormat="1" applyFill="1" applyBorder="1"/>
    <xf numFmtId="1" fontId="0" fillId="7" borderId="9" xfId="0" applyNumberFormat="1" applyFill="1" applyBorder="1"/>
    <xf numFmtId="1" fontId="0" fillId="7" borderId="12" xfId="0" applyNumberFormat="1" applyFill="1" applyBorder="1"/>
    <xf numFmtId="0" fontId="18" fillId="6" borderId="5" xfId="0" applyFont="1" applyFill="1" applyBorder="1"/>
    <xf numFmtId="0" fontId="0" fillId="6" borderId="6" xfId="0" applyFill="1" applyBorder="1"/>
    <xf numFmtId="1" fontId="2" fillId="6" borderId="6" xfId="0" applyNumberFormat="1" applyFont="1" applyFill="1" applyBorder="1"/>
    <xf numFmtId="2" fontId="0" fillId="6" borderId="5" xfId="0" applyNumberFormat="1" applyFill="1" applyBorder="1"/>
    <xf numFmtId="1" fontId="0" fillId="6" borderId="6" xfId="0" applyNumberFormat="1" applyFill="1" applyBorder="1"/>
    <xf numFmtId="1" fontId="0" fillId="6" borderId="11" xfId="0" applyNumberFormat="1" applyFill="1" applyBorder="1"/>
    <xf numFmtId="0" fontId="0" fillId="6" borderId="9" xfId="0" applyFill="1" applyBorder="1"/>
    <xf numFmtId="1" fontId="2" fillId="6" borderId="9" xfId="0" applyNumberFormat="1" applyFont="1" applyFill="1" applyBorder="1"/>
    <xf numFmtId="2" fontId="0" fillId="6" borderId="8" xfId="0" applyNumberFormat="1" applyFill="1" applyBorder="1"/>
    <xf numFmtId="2" fontId="0" fillId="6" borderId="9" xfId="0" applyNumberFormat="1" applyFill="1" applyBorder="1"/>
    <xf numFmtId="2" fontId="0" fillId="6" borderId="12" xfId="0" applyNumberFormat="1" applyFill="1" applyBorder="1"/>
    <xf numFmtId="0" fontId="0" fillId="6" borderId="0" xfId="0" applyFill="1"/>
    <xf numFmtId="0" fontId="4" fillId="6" borderId="0" xfId="0" applyFont="1" applyFill="1" applyAlignment="1">
      <alignment horizontal="left" vertical="center" wrapText="1"/>
    </xf>
    <xf numFmtId="0" fontId="4" fillId="6" borderId="10" xfId="0" applyFont="1" applyFill="1" applyBorder="1" applyAlignment="1">
      <alignment horizontal="left" vertical="center" wrapText="1"/>
    </xf>
    <xf numFmtId="2" fontId="0" fillId="6" borderId="0" xfId="0" applyNumberFormat="1" applyFill="1"/>
    <xf numFmtId="2" fontId="0" fillId="6" borderId="10" xfId="0" applyNumberFormat="1" applyFill="1" applyBorder="1"/>
    <xf numFmtId="0" fontId="4" fillId="6" borderId="12" xfId="0" applyFont="1" applyFill="1" applyBorder="1" applyAlignment="1">
      <alignment horizontal="left" vertical="center" wrapText="1"/>
    </xf>
    <xf numFmtId="1" fontId="2" fillId="7" borderId="6" xfId="0" applyNumberFormat="1" applyFont="1" applyFill="1" applyBorder="1"/>
    <xf numFmtId="2" fontId="0" fillId="7" borderId="5" xfId="0" applyNumberFormat="1" applyFill="1" applyBorder="1"/>
    <xf numFmtId="1" fontId="2" fillId="7" borderId="9" xfId="0" applyNumberFormat="1" applyFont="1" applyFill="1" applyBorder="1"/>
    <xf numFmtId="2" fontId="0" fillId="7" borderId="8" xfId="0" applyNumberFormat="1" applyFill="1" applyBorder="1"/>
    <xf numFmtId="2" fontId="0" fillId="7" borderId="9" xfId="0" applyNumberFormat="1" applyFill="1" applyBorder="1"/>
    <xf numFmtId="2" fontId="0" fillId="7" borderId="12" xfId="0" applyNumberFormat="1" applyFill="1" applyBorder="1"/>
    <xf numFmtId="2" fontId="0" fillId="7" borderId="0" xfId="0" applyNumberFormat="1" applyFill="1"/>
    <xf numFmtId="2" fontId="0" fillId="7" borderId="10" xfId="0" applyNumberFormat="1" applyFill="1" applyBorder="1"/>
    <xf numFmtId="1" fontId="2" fillId="7" borderId="0" xfId="0" applyNumberFormat="1" applyFont="1" applyFill="1"/>
    <xf numFmtId="1" fontId="2" fillId="6" borderId="11" xfId="0" applyNumberFormat="1" applyFont="1" applyFill="1" applyBorder="1"/>
    <xf numFmtId="1" fontId="0" fillId="6" borderId="5" xfId="0" applyNumberFormat="1" applyFill="1" applyBorder="1"/>
    <xf numFmtId="2" fontId="0" fillId="6" borderId="6" xfId="0" applyNumberFormat="1" applyFill="1" applyBorder="1"/>
    <xf numFmtId="2" fontId="0" fillId="6" borderId="11" xfId="0" applyNumberFormat="1" applyFill="1" applyBorder="1"/>
    <xf numFmtId="1" fontId="2" fillId="6" borderId="0" xfId="0" applyNumberFormat="1" applyFont="1" applyFill="1"/>
    <xf numFmtId="2" fontId="0" fillId="6" borderId="7" xfId="0" applyNumberFormat="1" applyFill="1" applyBorder="1"/>
    <xf numFmtId="1" fontId="2" fillId="6" borderId="12" xfId="0" applyNumberFormat="1" applyFont="1" applyFill="1" applyBorder="1"/>
    <xf numFmtId="1" fontId="0" fillId="6" borderId="9" xfId="0" applyNumberFormat="1" applyFill="1" applyBorder="1"/>
    <xf numFmtId="1" fontId="0" fillId="6" borderId="12" xfId="0" applyNumberFormat="1" applyFill="1" applyBorder="1"/>
    <xf numFmtId="0" fontId="4" fillId="7" borderId="6" xfId="0" applyFont="1" applyFill="1" applyBorder="1" applyAlignment="1">
      <alignment horizontal="left" vertical="center" wrapText="1"/>
    </xf>
    <xf numFmtId="1" fontId="0" fillId="7" borderId="6" xfId="0" applyNumberFormat="1" applyFill="1" applyBorder="1"/>
    <xf numFmtId="1" fontId="0" fillId="7" borderId="5" xfId="0" applyNumberFormat="1" applyFill="1" applyBorder="1"/>
    <xf numFmtId="1" fontId="0" fillId="7" borderId="0" xfId="0" applyNumberFormat="1" applyFill="1"/>
    <xf numFmtId="0" fontId="0" fillId="7" borderId="54" xfId="0" applyFill="1" applyBorder="1"/>
    <xf numFmtId="0" fontId="2" fillId="7" borderId="54" xfId="0" applyFont="1" applyFill="1" applyBorder="1"/>
    <xf numFmtId="0" fontId="0" fillId="6" borderId="54" xfId="0" applyFill="1" applyBorder="1"/>
    <xf numFmtId="0" fontId="2" fillId="6" borderId="54" xfId="0" applyFont="1" applyFill="1" applyBorder="1"/>
    <xf numFmtId="164" fontId="0" fillId="7" borderId="6" xfId="0" applyNumberFormat="1" applyFill="1" applyBorder="1"/>
    <xf numFmtId="164" fontId="0" fillId="7" borderId="11" xfId="0" applyNumberFormat="1" applyFill="1" applyBorder="1"/>
    <xf numFmtId="164" fontId="8" fillId="0" borderId="50" xfId="0" applyNumberFormat="1" applyFont="1" applyBorder="1" applyAlignment="1">
      <alignment vertical="center" wrapText="1"/>
    </xf>
    <xf numFmtId="164" fontId="8" fillId="0" borderId="13" xfId="0" applyNumberFormat="1" applyFont="1" applyBorder="1" applyAlignment="1">
      <alignment vertical="center" wrapText="1"/>
    </xf>
    <xf numFmtId="164" fontId="8" fillId="5" borderId="49" xfId="0" applyNumberFormat="1" applyFont="1" applyFill="1" applyBorder="1" applyAlignment="1">
      <alignment vertical="center" wrapText="1"/>
    </xf>
    <xf numFmtId="164" fontId="8" fillId="5" borderId="50" xfId="0" applyNumberFormat="1" applyFont="1" applyFill="1" applyBorder="1" applyAlignment="1">
      <alignment vertical="center" wrapText="1"/>
    </xf>
    <xf numFmtId="164" fontId="8" fillId="5" borderId="13" xfId="0" applyNumberFormat="1" applyFont="1" applyFill="1" applyBorder="1" applyAlignment="1">
      <alignment vertical="center" wrapText="1"/>
    </xf>
    <xf numFmtId="164" fontId="15" fillId="10" borderId="50" xfId="0" applyNumberFormat="1" applyFont="1" applyFill="1" applyBorder="1" applyAlignment="1">
      <alignment vertical="center" wrapText="1"/>
    </xf>
    <xf numFmtId="164" fontId="15" fillId="10" borderId="13" xfId="0" applyNumberFormat="1" applyFont="1" applyFill="1" applyBorder="1" applyAlignment="1">
      <alignment vertical="center" wrapText="1"/>
    </xf>
    <xf numFmtId="164" fontId="15" fillId="10" borderId="49" xfId="0" applyNumberFormat="1" applyFont="1" applyFill="1" applyBorder="1" applyAlignment="1">
      <alignment vertical="center" wrapText="1"/>
    </xf>
    <xf numFmtId="164" fontId="0" fillId="3" borderId="0" xfId="0" applyNumberFormat="1" applyFill="1"/>
    <xf numFmtId="164" fontId="0" fillId="9" borderId="0" xfId="0" applyNumberFormat="1" applyFill="1"/>
    <xf numFmtId="164" fontId="0" fillId="9" borderId="6" xfId="0" applyNumberFormat="1" applyFill="1" applyBorder="1"/>
    <xf numFmtId="164" fontId="0" fillId="3" borderId="9" xfId="0" applyNumberFormat="1" applyFill="1" applyBorder="1"/>
    <xf numFmtId="165" fontId="0" fillId="0" borderId="5" xfId="1" applyNumberFormat="1" applyFont="1" applyBorder="1"/>
    <xf numFmtId="165" fontId="0" fillId="0" borderId="6" xfId="1" applyNumberFormat="1" applyFont="1" applyBorder="1"/>
    <xf numFmtId="165" fontId="0" fillId="0" borderId="11" xfId="1" applyNumberFormat="1" applyFont="1" applyBorder="1"/>
    <xf numFmtId="165" fontId="0" fillId="0" borderId="7" xfId="1" applyNumberFormat="1" applyFont="1" applyBorder="1"/>
    <xf numFmtId="165" fontId="0" fillId="0" borderId="0" xfId="1" applyNumberFormat="1" applyFont="1"/>
    <xf numFmtId="165" fontId="0" fillId="0" borderId="10" xfId="1" applyNumberFormat="1" applyFont="1" applyBorder="1"/>
    <xf numFmtId="165" fontId="0" fillId="0" borderId="8" xfId="1" applyNumberFormat="1" applyFont="1" applyBorder="1"/>
    <xf numFmtId="165" fontId="0" fillId="0" borderId="9" xfId="1" applyNumberFormat="1" applyFont="1" applyBorder="1"/>
    <xf numFmtId="165" fontId="0" fillId="0" borderId="12" xfId="1" applyNumberFormat="1" applyFont="1" applyBorder="1"/>
    <xf numFmtId="0" fontId="14" fillId="0" borderId="0" xfId="0" applyFont="1" applyAlignment="1">
      <alignment wrapText="1"/>
    </xf>
    <xf numFmtId="0" fontId="12" fillId="0" borderId="0" xfId="0" applyFont="1" applyAlignment="1">
      <alignment wrapText="1"/>
    </xf>
    <xf numFmtId="0" fontId="15" fillId="0" borderId="0" xfId="0" applyFont="1" applyAlignment="1">
      <alignment wrapText="1"/>
    </xf>
    <xf numFmtId="0" fontId="8" fillId="4" borderId="0" xfId="0" applyFont="1" applyFill="1" applyAlignment="1">
      <alignment vertical="center" wrapText="1"/>
    </xf>
    <xf numFmtId="1" fontId="8" fillId="4" borderId="0" xfId="0" applyNumberFormat="1" applyFont="1" applyFill="1" applyAlignment="1">
      <alignment vertical="center" wrapText="1"/>
    </xf>
    <xf numFmtId="9" fontId="8" fillId="4" borderId="0" xfId="0" applyNumberFormat="1" applyFont="1" applyFill="1" applyAlignment="1">
      <alignment vertical="center" wrapText="1"/>
    </xf>
    <xf numFmtId="0" fontId="8" fillId="11" borderId="0" xfId="0" applyFont="1" applyFill="1" applyAlignment="1">
      <alignment vertical="center" wrapText="1"/>
    </xf>
    <xf numFmtId="0" fontId="15" fillId="0" borderId="0" xfId="0" applyFont="1"/>
    <xf numFmtId="0" fontId="2" fillId="0" borderId="0" xfId="0" applyFont="1"/>
    <xf numFmtId="0" fontId="5" fillId="0" borderId="54" xfId="0" applyFont="1" applyBorder="1"/>
    <xf numFmtId="0" fontId="4" fillId="0" borderId="0" xfId="0" applyFont="1" applyAlignment="1">
      <alignment horizontal="left" vertical="center" wrapText="1" indent="1"/>
    </xf>
    <xf numFmtId="0" fontId="4" fillId="0" borderId="10" xfId="0" applyFont="1" applyBorder="1" applyAlignment="1">
      <alignment horizontal="left" vertical="center" wrapText="1"/>
    </xf>
    <xf numFmtId="0" fontId="0" fillId="0" borderId="10" xfId="0" applyBorder="1" applyAlignment="1">
      <alignment vertical="center"/>
    </xf>
    <xf numFmtId="0" fontId="4" fillId="0" borderId="10" xfId="0" applyFont="1" applyBorder="1" applyAlignment="1">
      <alignment horizontal="left" vertical="center" wrapText="1" inden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indent="1"/>
    </xf>
    <xf numFmtId="0" fontId="4" fillId="0" borderId="12" xfId="0" applyFont="1" applyBorder="1" applyAlignment="1">
      <alignment horizontal="left" vertical="center" wrapText="1"/>
    </xf>
    <xf numFmtId="1" fontId="0" fillId="0" borderId="54" xfId="0" applyNumberFormat="1" applyBorder="1"/>
    <xf numFmtId="1" fontId="2" fillId="0" borderId="54" xfId="0" applyNumberFormat="1" applyFont="1" applyBorder="1"/>
    <xf numFmtId="1" fontId="0" fillId="0" borderId="0" xfId="0" applyNumberFormat="1"/>
    <xf numFmtId="1" fontId="2" fillId="0" borderId="0" xfId="0" applyNumberFormat="1" applyFont="1"/>
    <xf numFmtId="1" fontId="0" fillId="0" borderId="9" xfId="0" applyNumberFormat="1" applyBorder="1"/>
    <xf numFmtId="1" fontId="2" fillId="0" borderId="9" xfId="0" applyNumberFormat="1" applyFont="1" applyBorder="1"/>
    <xf numFmtId="0" fontId="0" fillId="0" borderId="1" xfId="0" applyBorder="1"/>
    <xf numFmtId="0" fontId="4" fillId="0" borderId="13" xfId="0" applyFont="1" applyBorder="1" applyAlignment="1">
      <alignment horizontal="left" vertical="center" wrapText="1"/>
    </xf>
    <xf numFmtId="1" fontId="0" fillId="0" borderId="50" xfId="0" applyNumberFormat="1" applyBorder="1"/>
    <xf numFmtId="1" fontId="2" fillId="0" borderId="50" xfId="0" applyNumberFormat="1" applyFont="1" applyBorder="1"/>
    <xf numFmtId="0" fontId="0" fillId="0" borderId="0" xfId="0" applyAlignment="1">
      <alignment horizontal="left" vertical="center" wrapText="1" indent="2"/>
    </xf>
    <xf numFmtId="0" fontId="0" fillId="0" borderId="9" xfId="0" applyBorder="1" applyAlignment="1">
      <alignment horizontal="left" vertical="center" wrapText="1" indent="2"/>
    </xf>
    <xf numFmtId="0" fontId="5" fillId="0" borderId="5" xfId="0" applyFont="1" applyBorder="1"/>
    <xf numFmtId="0" fontId="5" fillId="0" borderId="7" xfId="0" applyFont="1" applyBorder="1" applyAlignment="1">
      <alignment horizontal="left" vertical="center" wrapText="1" indent="1"/>
    </xf>
    <xf numFmtId="0" fontId="5" fillId="0" borderId="7" xfId="0" applyFont="1" applyBorder="1"/>
    <xf numFmtId="0" fontId="5" fillId="0" borderId="8" xfId="0" applyFont="1" applyBorder="1" applyAlignment="1">
      <alignment horizontal="left" vertical="center" wrapText="1" indent="1"/>
    </xf>
    <xf numFmtId="1" fontId="0" fillId="0" borderId="2" xfId="0" applyNumberFormat="1" applyBorder="1"/>
    <xf numFmtId="1" fontId="2" fillId="0" borderId="4" xfId="0" applyNumberFormat="1" applyFont="1" applyBorder="1"/>
    <xf numFmtId="1" fontId="0" fillId="0" borderId="4" xfId="0" applyNumberFormat="1" applyBorder="1"/>
    <xf numFmtId="1" fontId="2" fillId="0" borderId="1" xfId="0" applyNumberFormat="1" applyFont="1" applyBorder="1"/>
    <xf numFmtId="1" fontId="2" fillId="0" borderId="2" xfId="0" applyNumberFormat="1" applyFont="1" applyBorder="1"/>
    <xf numFmtId="1" fontId="2" fillId="0" borderId="3" xfId="0" applyNumberFormat="1" applyFont="1" applyBorder="1"/>
    <xf numFmtId="1" fontId="0" fillId="0" borderId="1" xfId="0" applyNumberFormat="1" applyBorder="1"/>
    <xf numFmtId="0" fontId="2" fillId="0" borderId="2" xfId="0" applyFont="1" applyBorder="1"/>
    <xf numFmtId="0" fontId="3" fillId="0" borderId="2" xfId="0" applyFont="1" applyBorder="1"/>
    <xf numFmtId="0" fontId="0" fillId="0" borderId="2" xfId="0" applyBorder="1"/>
    <xf numFmtId="0" fontId="3" fillId="0" borderId="3" xfId="0" applyFont="1" applyBorder="1" applyAlignment="1">
      <alignment horizontal="left" vertical="center" wrapText="1" indent="1"/>
    </xf>
    <xf numFmtId="0" fontId="3" fillId="0" borderId="3" xfId="0" applyFont="1" applyBorder="1"/>
    <xf numFmtId="0" fontId="3" fillId="0" borderId="3" xfId="0" applyFont="1" applyBorder="1" applyAlignment="1">
      <alignment horizontal="left" vertical="center" wrapText="1" indent="2"/>
    </xf>
    <xf numFmtId="0" fontId="3" fillId="0" borderId="3" xfId="0" applyFont="1" applyBorder="1" applyAlignment="1">
      <alignment horizontal="left" vertical="center" wrapText="1"/>
    </xf>
    <xf numFmtId="0" fontId="3" fillId="0" borderId="3" xfId="0" applyFont="1" applyBorder="1" applyAlignment="1">
      <alignment horizontal="left" indent="3"/>
    </xf>
    <xf numFmtId="0" fontId="3" fillId="0" borderId="3" xfId="0" applyFont="1" applyBorder="1" applyAlignment="1">
      <alignment horizontal="left" vertical="center" wrapText="1" indent="4"/>
    </xf>
    <xf numFmtId="0" fontId="11" fillId="0" borderId="0" xfId="0" applyFont="1"/>
    <xf numFmtId="0" fontId="3" fillId="0" borderId="4" xfId="0" applyFont="1" applyBorder="1" applyAlignment="1">
      <alignment horizontal="left" vertical="center" wrapText="1"/>
    </xf>
    <xf numFmtId="0" fontId="3" fillId="0" borderId="2" xfId="0" applyFont="1" applyBorder="1" applyAlignment="1">
      <alignment horizontal="left" vertical="center" wrapText="1"/>
    </xf>
    <xf numFmtId="1" fontId="3" fillId="0" borderId="7" xfId="0" applyNumberFormat="1" applyFont="1" applyBorder="1"/>
    <xf numFmtId="1" fontId="3" fillId="0" borderId="5" xfId="0" applyNumberFormat="1" applyFont="1" applyBorder="1"/>
    <xf numFmtId="0" fontId="3" fillId="0" borderId="10" xfId="0" applyFont="1" applyBorder="1"/>
    <xf numFmtId="0" fontId="0" fillId="0" borderId="10" xfId="0" applyBorder="1"/>
    <xf numFmtId="1" fontId="3" fillId="0" borderId="8" xfId="0" applyNumberFormat="1" applyFont="1" applyBorder="1"/>
    <xf numFmtId="0" fontId="0" fillId="0" borderId="12" xfId="0" applyBorder="1"/>
    <xf numFmtId="0" fontId="3" fillId="0" borderId="3" xfId="0" applyFont="1" applyBorder="1" applyAlignment="1">
      <alignment horizontal="left" indent="1"/>
    </xf>
    <xf numFmtId="1" fontId="0" fillId="0" borderId="7" xfId="0" applyNumberFormat="1" applyBorder="1"/>
    <xf numFmtId="0" fontId="0" fillId="0" borderId="7" xfId="0" applyBorder="1"/>
    <xf numFmtId="0" fontId="0" fillId="0" borderId="8" xfId="0" applyBorder="1"/>
    <xf numFmtId="0" fontId="2" fillId="0" borderId="54" xfId="0" applyFont="1" applyBorder="1"/>
    <xf numFmtId="0" fontId="0" fillId="0" borderId="9" xfId="0" applyBorder="1"/>
    <xf numFmtId="0" fontId="2" fillId="0" borderId="9" xfId="0" applyFont="1" applyBorder="1"/>
    <xf numFmtId="0" fontId="15" fillId="0" borderId="3" xfId="0" applyFont="1" applyBorder="1"/>
    <xf numFmtId="0" fontId="15" fillId="0" borderId="4" xfId="0" applyFont="1" applyBorder="1"/>
    <xf numFmtId="0" fontId="0" fillId="0" borderId="54" xfId="0" applyBorder="1"/>
    <xf numFmtId="0" fontId="15" fillId="0" borderId="2" xfId="0" applyFont="1" applyBorder="1"/>
    <xf numFmtId="0" fontId="3" fillId="0" borderId="4" xfId="0" applyFont="1" applyBorder="1" applyAlignment="1">
      <alignment horizontal="left" vertical="center" wrapText="1" indent="1"/>
    </xf>
    <xf numFmtId="0" fontId="3" fillId="0" borderId="4" xfId="0" applyFont="1" applyBorder="1"/>
    <xf numFmtId="0" fontId="3" fillId="0" borderId="1" xfId="0" applyFont="1" applyBorder="1"/>
    <xf numFmtId="0" fontId="2" fillId="0" borderId="50" xfId="0" applyFont="1" applyBorder="1"/>
    <xf numFmtId="0" fontId="15" fillId="0" borderId="1" xfId="0" applyFont="1" applyBorder="1"/>
    <xf numFmtId="0" fontId="3" fillId="0" borderId="1" xfId="0" applyFont="1" applyBorder="1" applyAlignment="1">
      <alignment horizontal="left" vertical="center" wrapText="1"/>
    </xf>
    <xf numFmtId="0" fontId="3" fillId="0" borderId="4" xfId="0" applyFont="1" applyBorder="1" applyAlignment="1">
      <alignment horizontal="left" vertical="center" wrapText="1" indent="2"/>
    </xf>
    <xf numFmtId="0" fontId="15" fillId="0" borderId="3" xfId="0" applyFont="1" applyBorder="1" applyAlignment="1">
      <alignment horizontal="left" indent="1"/>
    </xf>
    <xf numFmtId="0" fontId="15" fillId="0" borderId="4" xfId="0" applyFont="1" applyBorder="1" applyAlignment="1">
      <alignment horizontal="left" indent="1"/>
    </xf>
    <xf numFmtId="1" fontId="2" fillId="0" borderId="3" xfId="0" applyNumberFormat="1" applyFont="1" applyBorder="1" applyAlignment="1">
      <alignment horizontal="left" indent="1"/>
    </xf>
    <xf numFmtId="0" fontId="2" fillId="0" borderId="3" xfId="0" applyFont="1" applyBorder="1" applyAlignment="1">
      <alignment horizontal="left" indent="1"/>
    </xf>
    <xf numFmtId="1" fontId="2" fillId="0" borderId="4" xfId="0" applyNumberFormat="1" applyFont="1" applyBorder="1" applyAlignment="1">
      <alignment horizontal="left" indent="1"/>
    </xf>
    <xf numFmtId="1" fontId="0" fillId="0" borderId="3" xfId="0" applyNumberFormat="1" applyBorder="1" applyAlignment="1">
      <alignment horizontal="left" indent="1"/>
    </xf>
    <xf numFmtId="0" fontId="15" fillId="0" borderId="3" xfId="0" applyFont="1" applyBorder="1" applyAlignment="1">
      <alignment horizontal="left" indent="2"/>
    </xf>
    <xf numFmtId="0" fontId="15" fillId="0" borderId="3" xfId="0" applyFont="1" applyBorder="1" applyAlignment="1">
      <alignment horizontal="left" indent="3"/>
    </xf>
    <xf numFmtId="0" fontId="15" fillId="0" borderId="3" xfId="0" applyFont="1" applyBorder="1" applyAlignment="1">
      <alignment horizontal="left" indent="4"/>
    </xf>
    <xf numFmtId="0" fontId="0" fillId="0" borderId="0" xfId="0"/>
    <xf numFmtId="1" fontId="3" fillId="0" borderId="49" xfId="0" applyNumberFormat="1" applyFont="1" applyBorder="1"/>
    <xf numFmtId="0" fontId="3" fillId="0" borderId="8" xfId="0" applyFont="1" applyBorder="1" applyAlignment="1">
      <alignment horizontal="left" vertical="center" wrapText="1" indent="1"/>
    </xf>
    <xf numFmtId="0" fontId="3" fillId="0" borderId="5" xfId="0" applyFont="1" applyBorder="1" applyAlignment="1">
      <alignment horizontal="left" vertical="center" wrapText="1"/>
    </xf>
    <xf numFmtId="0" fontId="3" fillId="0" borderId="7" xfId="0" applyFont="1" applyBorder="1" applyAlignment="1">
      <alignment horizontal="left" vertical="center" wrapText="1"/>
    </xf>
    <xf numFmtId="0" fontId="3" fillId="0" borderId="5" xfId="0" applyFont="1" applyBorder="1"/>
    <xf numFmtId="0" fontId="3" fillId="0" borderId="7" xfId="0" applyFont="1" applyBorder="1" applyAlignment="1">
      <alignment horizontal="left" vertical="center" wrapText="1" indent="1"/>
    </xf>
    <xf numFmtId="0" fontId="3" fillId="0" borderId="7" xfId="0" applyFont="1" applyBorder="1"/>
    <xf numFmtId="0" fontId="3" fillId="0" borderId="7" xfId="0" applyFont="1" applyBorder="1" applyAlignment="1">
      <alignment horizontal="left" vertical="center" wrapText="1" indent="2"/>
    </xf>
    <xf numFmtId="0" fontId="2" fillId="0" borderId="7" xfId="0" applyFont="1" applyBorder="1"/>
    <xf numFmtId="0" fontId="2" fillId="0" borderId="8" xfId="0" applyFont="1" applyBorder="1" applyAlignment="1">
      <alignment horizontal="left" indent="1"/>
    </xf>
    <xf numFmtId="0" fontId="7" fillId="2" borderId="49" xfId="0" applyFont="1" applyFill="1" applyBorder="1" applyAlignment="1">
      <alignment vertical="center"/>
    </xf>
    <xf numFmtId="0" fontId="7" fillId="2" borderId="1" xfId="0" applyFont="1" applyFill="1" applyBorder="1" applyAlignment="1">
      <alignment vertical="center"/>
    </xf>
    <xf numFmtId="0" fontId="7" fillId="2" borderId="1" xfId="0" applyFont="1" applyFill="1" applyBorder="1" applyAlignment="1">
      <alignment vertical="center" wrapText="1"/>
    </xf>
    <xf numFmtId="0" fontId="7" fillId="2" borderId="50" xfId="0" applyFont="1" applyFill="1" applyBorder="1" applyAlignment="1">
      <alignment vertical="center"/>
    </xf>
    <xf numFmtId="0" fontId="7" fillId="2" borderId="13" xfId="0" applyFont="1" applyFill="1" applyBorder="1" applyAlignment="1">
      <alignment vertical="center"/>
    </xf>
    <xf numFmtId="0" fontId="2" fillId="0" borderId="11" xfId="0" applyFont="1" applyBorder="1"/>
    <xf numFmtId="0" fontId="15" fillId="12" borderId="0" xfId="0" applyFont="1" applyFill="1"/>
    <xf numFmtId="1" fontId="15" fillId="12" borderId="0" xfId="0" applyNumberFormat="1" applyFont="1" applyFill="1" applyAlignment="1">
      <alignment wrapText="1"/>
    </xf>
    <xf numFmtId="9" fontId="15" fillId="12" borderId="0" xfId="0" applyNumberFormat="1" applyFont="1" applyFill="1" applyAlignment="1">
      <alignment wrapText="1"/>
    </xf>
    <xf numFmtId="0" fontId="15" fillId="12" borderId="0" xfId="0" applyFont="1" applyFill="1" applyAlignment="1">
      <alignment wrapText="1"/>
    </xf>
    <xf numFmtId="2" fontId="15" fillId="12" borderId="0" xfId="0" applyNumberFormat="1" applyFont="1" applyFill="1" applyAlignment="1">
      <alignment wrapText="1"/>
    </xf>
    <xf numFmtId="0" fontId="15" fillId="6" borderId="0" xfId="0" applyFont="1" applyFill="1"/>
    <xf numFmtId="1" fontId="15" fillId="6" borderId="0" xfId="0" applyNumberFormat="1" applyFont="1" applyFill="1" applyAlignment="1">
      <alignment wrapText="1"/>
    </xf>
    <xf numFmtId="9" fontId="15" fillId="6" borderId="0" xfId="0" applyNumberFormat="1" applyFont="1" applyFill="1" applyAlignment="1">
      <alignment wrapText="1"/>
    </xf>
    <xf numFmtId="0" fontId="15" fillId="6" borderId="0" xfId="0" applyFont="1" applyFill="1" applyAlignment="1">
      <alignment wrapText="1"/>
    </xf>
    <xf numFmtId="2" fontId="15" fillId="6" borderId="0" xfId="0" applyNumberFormat="1" applyFont="1" applyFill="1" applyAlignment="1">
      <alignment wrapText="1"/>
    </xf>
    <xf numFmtId="0" fontId="15" fillId="13" borderId="0" xfId="0" applyFont="1" applyFill="1"/>
    <xf numFmtId="1" fontId="15" fillId="13" borderId="0" xfId="0" applyNumberFormat="1" applyFont="1" applyFill="1" applyAlignment="1">
      <alignment wrapText="1"/>
    </xf>
    <xf numFmtId="9" fontId="15" fillId="13" borderId="0" xfId="0" applyNumberFormat="1" applyFont="1" applyFill="1" applyAlignment="1">
      <alignment wrapText="1"/>
    </xf>
    <xf numFmtId="0" fontId="15" fillId="13" borderId="0" xfId="0" applyFont="1" applyFill="1" applyAlignment="1">
      <alignment wrapText="1"/>
    </xf>
    <xf numFmtId="2" fontId="15" fillId="13" borderId="0" xfId="0" applyNumberFormat="1" applyFont="1" applyFill="1" applyAlignment="1">
      <alignment wrapText="1"/>
    </xf>
    <xf numFmtId="9" fontId="15" fillId="13" borderId="0" xfId="1" applyFont="1" applyFill="1" applyAlignment="1">
      <alignment wrapText="1"/>
    </xf>
    <xf numFmtId="0" fontId="15" fillId="14" borderId="0" xfId="0" applyFont="1" applyFill="1"/>
    <xf numFmtId="1" fontId="15" fillId="14" borderId="0" xfId="0" applyNumberFormat="1" applyFont="1" applyFill="1" applyAlignment="1">
      <alignment wrapText="1"/>
    </xf>
    <xf numFmtId="9" fontId="15" fillId="14" borderId="0" xfId="0" applyNumberFormat="1" applyFont="1" applyFill="1" applyAlignment="1">
      <alignment wrapText="1"/>
    </xf>
    <xf numFmtId="0" fontId="15" fillId="14" borderId="0" xfId="0" applyFont="1" applyFill="1" applyAlignment="1">
      <alignment wrapText="1"/>
    </xf>
    <xf numFmtId="2" fontId="15" fillId="14" borderId="0" xfId="0" applyNumberFormat="1" applyFont="1" applyFill="1" applyAlignment="1">
      <alignment wrapText="1"/>
    </xf>
    <xf numFmtId="1" fontId="15" fillId="5" borderId="0" xfId="0" applyNumberFormat="1" applyFont="1" applyFill="1" applyAlignment="1">
      <alignment wrapText="1"/>
    </xf>
    <xf numFmtId="9" fontId="15" fillId="5" borderId="0" xfId="0" applyNumberFormat="1" applyFont="1" applyFill="1" applyAlignment="1">
      <alignment wrapText="1"/>
    </xf>
    <xf numFmtId="0" fontId="15" fillId="5" borderId="0" xfId="0" applyFont="1" applyFill="1" applyAlignment="1">
      <alignment wrapText="1"/>
    </xf>
    <xf numFmtId="2" fontId="15" fillId="5" borderId="0" xfId="0" applyNumberFormat="1" applyFont="1" applyFill="1" applyAlignment="1">
      <alignment wrapText="1"/>
    </xf>
    <xf numFmtId="0" fontId="15" fillId="15" borderId="0" xfId="0" applyFont="1" applyFill="1"/>
    <xf numFmtId="1" fontId="15" fillId="15" borderId="0" xfId="0" applyNumberFormat="1" applyFont="1" applyFill="1" applyAlignment="1">
      <alignment wrapText="1"/>
    </xf>
    <xf numFmtId="9" fontId="15" fillId="15" borderId="0" xfId="0" applyNumberFormat="1" applyFont="1" applyFill="1" applyAlignment="1">
      <alignment wrapText="1"/>
    </xf>
    <xf numFmtId="0" fontId="15" fillId="15" borderId="0" xfId="0" applyFont="1" applyFill="1" applyAlignment="1">
      <alignment wrapText="1"/>
    </xf>
    <xf numFmtId="2" fontId="15" fillId="15" borderId="0" xfId="0" applyNumberFormat="1" applyFont="1" applyFill="1" applyAlignment="1">
      <alignment wrapText="1"/>
    </xf>
    <xf numFmtId="0" fontId="15" fillId="16" borderId="0" xfId="0" applyFont="1" applyFill="1"/>
    <xf numFmtId="1" fontId="15" fillId="16" borderId="0" xfId="0" applyNumberFormat="1" applyFont="1" applyFill="1" applyAlignment="1">
      <alignment wrapText="1"/>
    </xf>
    <xf numFmtId="9" fontId="15" fillId="16" borderId="0" xfId="0" applyNumberFormat="1" applyFont="1" applyFill="1" applyAlignment="1">
      <alignment wrapText="1"/>
    </xf>
    <xf numFmtId="0" fontId="15" fillId="16" borderId="0" xfId="0" applyFont="1" applyFill="1" applyAlignment="1">
      <alignment wrapText="1"/>
    </xf>
    <xf numFmtId="2" fontId="15" fillId="16" borderId="0" xfId="0" applyNumberFormat="1" applyFont="1" applyFill="1" applyAlignment="1">
      <alignment wrapText="1"/>
    </xf>
    <xf numFmtId="0" fontId="0" fillId="15" borderId="0" xfId="0" applyFill="1"/>
    <xf numFmtId="1" fontId="0" fillId="15" borderId="0" xfId="0" applyNumberFormat="1" applyFill="1"/>
    <xf numFmtId="0" fontId="2" fillId="15" borderId="0" xfId="0" applyFont="1" applyFill="1"/>
    <xf numFmtId="2" fontId="0" fillId="15" borderId="0" xfId="0" applyNumberFormat="1" applyFill="1"/>
    <xf numFmtId="0" fontId="4" fillId="15" borderId="0" xfId="0" applyFont="1" applyFill="1" applyAlignment="1">
      <alignment horizontal="left" vertical="center" wrapText="1"/>
    </xf>
    <xf numFmtId="1" fontId="0" fillId="6" borderId="0" xfId="0" applyNumberFormat="1" applyFill="1"/>
    <xf numFmtId="0" fontId="0" fillId="5" borderId="0" xfId="0" applyFill="1"/>
    <xf numFmtId="1" fontId="0" fillId="5" borderId="0" xfId="0" applyNumberFormat="1" applyFill="1"/>
    <xf numFmtId="2" fontId="0" fillId="5" borderId="0" xfId="0" applyNumberFormat="1" applyFill="1"/>
    <xf numFmtId="0" fontId="0" fillId="0" borderId="3" xfId="0" applyBorder="1"/>
    <xf numFmtId="0" fontId="0" fillId="0" borderId="4" xfId="0" applyBorder="1"/>
    <xf numFmtId="0" fontId="2" fillId="0" borderId="22" xfId="0" applyFont="1" applyBorder="1" applyAlignment="1">
      <alignment horizontal="center"/>
    </xf>
    <xf numFmtId="0" fontId="0" fillId="0" borderId="6" xfId="0" applyBorder="1"/>
    <xf numFmtId="0" fontId="0" fillId="0" borderId="11" xfId="0" applyBorder="1"/>
    <xf numFmtId="0" fontId="0" fillId="0" borderId="50" xfId="0" applyBorder="1"/>
    <xf numFmtId="9" fontId="5" fillId="0" borderId="0" xfId="1"/>
    <xf numFmtId="0" fontId="7" fillId="17" borderId="50" xfId="0" applyFont="1" applyFill="1" applyBorder="1" applyAlignment="1">
      <alignment horizontal="left" vertical="center" wrapText="1"/>
    </xf>
    <xf numFmtId="0" fontId="7" fillId="17" borderId="13" xfId="0" applyFont="1" applyFill="1" applyBorder="1" applyAlignment="1">
      <alignment horizontal="left" vertical="center" wrapText="1"/>
    </xf>
    <xf numFmtId="0" fontId="7" fillId="4" borderId="50" xfId="0" applyFont="1" applyFill="1" applyBorder="1" applyAlignment="1">
      <alignment horizontal="left" vertical="center" wrapText="1"/>
    </xf>
    <xf numFmtId="9" fontId="7" fillId="4" borderId="50" xfId="1" applyFont="1" applyFill="1" applyBorder="1" applyAlignment="1">
      <alignment horizontal="left" vertical="center" wrapText="1"/>
    </xf>
    <xf numFmtId="0" fontId="7" fillId="18" borderId="50" xfId="0" applyFont="1" applyFill="1" applyBorder="1" applyAlignment="1">
      <alignment horizontal="left" vertical="center" wrapText="1"/>
    </xf>
    <xf numFmtId="0" fontId="7" fillId="0" borderId="49" xfId="0" applyFont="1" applyFill="1" applyBorder="1" applyAlignment="1">
      <alignment horizontal="left" vertical="center" wrapText="1"/>
    </xf>
    <xf numFmtId="0" fontId="3" fillId="0" borderId="0" xfId="0" applyFont="1" applyFill="1" applyAlignment="1">
      <alignment horizontal="left" wrapText="1"/>
    </xf>
    <xf numFmtId="0" fontId="0" fillId="14" borderId="0" xfId="0" applyFill="1"/>
    <xf numFmtId="0" fontId="21" fillId="0" borderId="0" xfId="0" applyFont="1"/>
    <xf numFmtId="0" fontId="2" fillId="20" borderId="0" xfId="0" applyFont="1" applyFill="1"/>
    <xf numFmtId="0" fontId="2" fillId="21" borderId="0" xfId="0" applyFont="1" applyFill="1"/>
    <xf numFmtId="0" fontId="2" fillId="14" borderId="0" xfId="0" applyFont="1" applyFill="1"/>
    <xf numFmtId="0" fontId="13" fillId="0" borderId="0" xfId="0" applyFont="1" applyFill="1"/>
    <xf numFmtId="2" fontId="21" fillId="0" borderId="0" xfId="0" applyNumberFormat="1" applyFont="1"/>
    <xf numFmtId="2" fontId="21" fillId="0" borderId="0" xfId="0" applyNumberFormat="1" applyFont="1" applyFill="1"/>
    <xf numFmtId="0" fontId="7" fillId="6" borderId="56" xfId="0" applyFont="1" applyFill="1" applyBorder="1" applyAlignment="1">
      <alignment horizontal="left" vertical="center" wrapText="1"/>
    </xf>
    <xf numFmtId="0" fontId="7" fillId="6" borderId="57" xfId="0" applyFont="1" applyFill="1" applyBorder="1" applyAlignment="1">
      <alignment horizontal="left" vertical="center" wrapText="1"/>
    </xf>
    <xf numFmtId="0" fontId="20" fillId="6" borderId="32" xfId="0" applyFont="1" applyFill="1" applyBorder="1" applyAlignment="1">
      <alignment horizontal="left" vertical="center" wrapText="1"/>
    </xf>
    <xf numFmtId="0" fontId="20" fillId="6" borderId="33" xfId="0" applyFont="1" applyFill="1" applyBorder="1" applyAlignment="1">
      <alignment horizontal="left" vertical="center" wrapText="1"/>
    </xf>
    <xf numFmtId="10" fontId="13" fillId="0" borderId="40" xfId="0" applyNumberFormat="1" applyFont="1" applyBorder="1"/>
    <xf numFmtId="10" fontId="13" fillId="0" borderId="45" xfId="0" applyNumberFormat="1" applyFont="1" applyBorder="1"/>
    <xf numFmtId="10" fontId="13" fillId="14" borderId="40" xfId="0" applyNumberFormat="1" applyFont="1" applyFill="1" applyBorder="1"/>
    <xf numFmtId="10" fontId="13" fillId="14" borderId="45" xfId="0" applyNumberFormat="1" applyFont="1" applyFill="1" applyBorder="1"/>
    <xf numFmtId="10" fontId="13" fillId="14" borderId="41" xfId="0" applyNumberFormat="1" applyFont="1" applyFill="1" applyBorder="1"/>
    <xf numFmtId="10" fontId="13" fillId="14" borderId="47" xfId="0" applyNumberFormat="1" applyFont="1" applyFill="1" applyBorder="1"/>
    <xf numFmtId="0" fontId="24" fillId="6" borderId="30" xfId="0" applyFont="1" applyFill="1" applyBorder="1" applyAlignment="1">
      <alignment horizontal="left" vertical="center" wrapText="1"/>
    </xf>
    <xf numFmtId="9" fontId="13" fillId="0" borderId="38" xfId="0" applyNumberFormat="1" applyFont="1" applyBorder="1"/>
    <xf numFmtId="9" fontId="13" fillId="14" borderId="38" xfId="0" applyNumberFormat="1" applyFont="1" applyFill="1" applyBorder="1"/>
    <xf numFmtId="9" fontId="13" fillId="14" borderId="39" xfId="0" applyNumberFormat="1" applyFont="1" applyFill="1" applyBorder="1"/>
    <xf numFmtId="0" fontId="24" fillId="6" borderId="32" xfId="0" applyFont="1" applyFill="1" applyBorder="1" applyAlignment="1">
      <alignment horizontal="left" vertical="center" wrapText="1"/>
    </xf>
    <xf numFmtId="0" fontId="24" fillId="6" borderId="33" xfId="0" applyFont="1" applyFill="1" applyBorder="1" applyAlignment="1">
      <alignment horizontal="left" vertical="center" wrapText="1"/>
    </xf>
    <xf numFmtId="9" fontId="23" fillId="0" borderId="40" xfId="0" applyNumberFormat="1" applyFont="1" applyBorder="1"/>
    <xf numFmtId="9" fontId="23" fillId="0" borderId="45" xfId="0" applyNumberFormat="1" applyFont="1" applyBorder="1"/>
    <xf numFmtId="9" fontId="23" fillId="14" borderId="40" xfId="0" applyNumberFormat="1" applyFont="1" applyFill="1" applyBorder="1"/>
    <xf numFmtId="9" fontId="23" fillId="14" borderId="45" xfId="0" applyNumberFormat="1" applyFont="1" applyFill="1" applyBorder="1"/>
    <xf numFmtId="9" fontId="23" fillId="14" borderId="41" xfId="0" applyNumberFormat="1" applyFont="1" applyFill="1" applyBorder="1"/>
    <xf numFmtId="9" fontId="23" fillId="14" borderId="47" xfId="0" applyNumberFormat="1" applyFont="1" applyFill="1" applyBorder="1"/>
    <xf numFmtId="0" fontId="0" fillId="14" borderId="38" xfId="0" applyFill="1" applyBorder="1"/>
    <xf numFmtId="0" fontId="0" fillId="14" borderId="39" xfId="0" applyFill="1" applyBorder="1"/>
    <xf numFmtId="0" fontId="3" fillId="0" borderId="30" xfId="0" applyFont="1" applyFill="1" applyBorder="1" applyAlignment="1">
      <alignment horizontal="left" vertical="center" wrapText="1"/>
    </xf>
    <xf numFmtId="0" fontId="7" fillId="17" borderId="56" xfId="0" applyFont="1" applyFill="1" applyBorder="1" applyAlignment="1">
      <alignment horizontal="left" vertical="center" wrapText="1"/>
    </xf>
    <xf numFmtId="0" fontId="7" fillId="17" borderId="57" xfId="0" applyFont="1" applyFill="1" applyBorder="1" applyAlignment="1">
      <alignment horizontal="left" vertical="center" wrapText="1"/>
    </xf>
    <xf numFmtId="0" fontId="0" fillId="0" borderId="40" xfId="0" applyBorder="1"/>
    <xf numFmtId="0" fontId="0" fillId="0" borderId="45" xfId="0" applyBorder="1"/>
    <xf numFmtId="0" fontId="0" fillId="14" borderId="40" xfId="0" applyFill="1" applyBorder="1"/>
    <xf numFmtId="0" fontId="0" fillId="14" borderId="45" xfId="0" applyFill="1" applyBorder="1"/>
    <xf numFmtId="0" fontId="0" fillId="14" borderId="41" xfId="0" applyFill="1" applyBorder="1"/>
    <xf numFmtId="0" fontId="0" fillId="14" borderId="47" xfId="0" applyFill="1" applyBorder="1"/>
    <xf numFmtId="0" fontId="7" fillId="17" borderId="58" xfId="0" applyFont="1" applyFill="1" applyBorder="1" applyAlignment="1">
      <alignment horizontal="left" vertical="center" wrapText="1"/>
    </xf>
    <xf numFmtId="0" fontId="1" fillId="0" borderId="0" xfId="0" applyFont="1"/>
    <xf numFmtId="2" fontId="7" fillId="4" borderId="56" xfId="0" applyNumberFormat="1" applyFont="1" applyFill="1" applyBorder="1" applyAlignment="1">
      <alignment horizontal="left" vertical="center" wrapText="1"/>
    </xf>
    <xf numFmtId="0" fontId="7" fillId="4" borderId="59" xfId="0" applyFont="1" applyFill="1" applyBorder="1" applyAlignment="1">
      <alignment horizontal="left" vertical="center" wrapText="1"/>
    </xf>
    <xf numFmtId="0" fontId="21" fillId="0" borderId="0" xfId="0" applyFont="1" applyBorder="1"/>
    <xf numFmtId="0" fontId="21" fillId="0" borderId="46" xfId="0" applyFont="1" applyBorder="1"/>
    <xf numFmtId="0" fontId="7" fillId="6" borderId="58" xfId="0" applyFont="1" applyFill="1" applyBorder="1" applyAlignment="1">
      <alignment horizontal="left" vertical="center" wrapText="1"/>
    </xf>
    <xf numFmtId="0" fontId="22" fillId="0" borderId="38" xfId="0" applyFont="1" applyBorder="1"/>
    <xf numFmtId="0" fontId="22" fillId="14" borderId="38" xfId="0" applyFont="1" applyFill="1" applyBorder="1"/>
    <xf numFmtId="0" fontId="22" fillId="20" borderId="38" xfId="0" applyFont="1" applyFill="1" applyBorder="1"/>
    <xf numFmtId="0" fontId="22" fillId="19" borderId="38" xfId="0" applyFont="1" applyFill="1" applyBorder="1"/>
    <xf numFmtId="0" fontId="22" fillId="14" borderId="39" xfId="0" applyFont="1" applyFill="1" applyBorder="1"/>
    <xf numFmtId="0" fontId="7" fillId="18" borderId="56" xfId="0" applyFont="1" applyFill="1" applyBorder="1" applyAlignment="1">
      <alignment horizontal="left" vertical="center" wrapText="1"/>
    </xf>
    <xf numFmtId="0" fontId="7" fillId="18" borderId="57" xfId="0" applyFont="1" applyFill="1" applyBorder="1" applyAlignment="1">
      <alignment horizontal="left" vertical="center" wrapText="1"/>
    </xf>
    <xf numFmtId="9" fontId="7" fillId="4" borderId="57" xfId="1" applyNumberFormat="1" applyFont="1" applyFill="1" applyBorder="1" applyAlignment="1">
      <alignment horizontal="center" vertical="center" wrapText="1"/>
    </xf>
    <xf numFmtId="9" fontId="21" fillId="0" borderId="45" xfId="0" applyNumberFormat="1" applyFont="1" applyBorder="1" applyAlignment="1">
      <alignment horizontal="center"/>
    </xf>
    <xf numFmtId="9" fontId="21" fillId="14" borderId="45" xfId="0" applyNumberFormat="1" applyFont="1" applyFill="1" applyBorder="1" applyAlignment="1">
      <alignment horizontal="center"/>
    </xf>
    <xf numFmtId="9" fontId="21" fillId="0" borderId="0" xfId="0" applyNumberFormat="1" applyFont="1" applyAlignment="1">
      <alignment horizontal="center"/>
    </xf>
    <xf numFmtId="9" fontId="21" fillId="14" borderId="47" xfId="0" applyNumberFormat="1" applyFont="1" applyFill="1" applyBorder="1" applyAlignment="1">
      <alignment horizontal="center"/>
    </xf>
    <xf numFmtId="3" fontId="27" fillId="0" borderId="40" xfId="0" applyNumberFormat="1" applyFont="1" applyBorder="1"/>
    <xf numFmtId="3" fontId="27" fillId="14" borderId="40" xfId="0" applyNumberFormat="1" applyFont="1" applyFill="1" applyBorder="1"/>
    <xf numFmtId="3" fontId="27" fillId="14" borderId="41" xfId="0" applyNumberFormat="1" applyFont="1" applyFill="1" applyBorder="1"/>
    <xf numFmtId="3" fontId="1" fillId="0" borderId="38" xfId="0" applyNumberFormat="1" applyFont="1" applyBorder="1"/>
    <xf numFmtId="3" fontId="1" fillId="14" borderId="38" xfId="0" applyNumberFormat="1" applyFont="1" applyFill="1" applyBorder="1"/>
    <xf numFmtId="3" fontId="1" fillId="14" borderId="39" xfId="0" applyNumberFormat="1" applyFont="1" applyFill="1" applyBorder="1"/>
    <xf numFmtId="1" fontId="13" fillId="0" borderId="40" xfId="0" applyNumberFormat="1" applyFont="1" applyBorder="1"/>
    <xf numFmtId="9" fontId="13" fillId="0" borderId="45" xfId="1" applyFont="1" applyBorder="1"/>
    <xf numFmtId="1" fontId="13" fillId="14" borderId="40" xfId="0" applyNumberFormat="1" applyFont="1" applyFill="1" applyBorder="1"/>
    <xf numFmtId="9" fontId="13" fillId="14" borderId="45" xfId="1" applyFont="1" applyFill="1" applyBorder="1"/>
    <xf numFmtId="1" fontId="13" fillId="7" borderId="40" xfId="0" applyNumberFormat="1" applyFont="1" applyFill="1" applyBorder="1"/>
    <xf numFmtId="1" fontId="13" fillId="14" borderId="41" xfId="0" applyNumberFormat="1" applyFont="1" applyFill="1" applyBorder="1"/>
    <xf numFmtId="9" fontId="13" fillId="14" borderId="47" xfId="1" applyFont="1" applyFill="1" applyBorder="1"/>
    <xf numFmtId="0" fontId="3" fillId="0" borderId="0" xfId="0" applyFont="1" applyFill="1" applyAlignment="1">
      <alignment horizontal="left" vertical="center" wrapText="1"/>
    </xf>
    <xf numFmtId="0" fontId="2" fillId="0" borderId="2" xfId="0" applyFont="1" applyBorder="1" applyAlignment="1">
      <alignment horizontal="left" vertical="center" wrapText="1"/>
    </xf>
    <xf numFmtId="0" fontId="0" fillId="0" borderId="3" xfId="0" applyBorder="1"/>
    <xf numFmtId="0" fontId="2" fillId="0" borderId="4" xfId="0" applyFont="1" applyBorder="1" applyAlignment="1">
      <alignment horizontal="left" vertical="center" wrapText="1"/>
    </xf>
    <xf numFmtId="0" fontId="0" fillId="0" borderId="4" xfId="0" applyBorder="1"/>
    <xf numFmtId="0" fontId="2" fillId="0" borderId="15" xfId="0" applyFont="1" applyBorder="1" applyAlignment="1">
      <alignment horizontal="center"/>
    </xf>
    <xf numFmtId="0" fontId="0" fillId="0" borderId="19" xfId="0" applyBorder="1"/>
    <xf numFmtId="0" fontId="0" fillId="0" borderId="21" xfId="0" applyBorder="1"/>
    <xf numFmtId="0" fontId="2" fillId="0" borderId="21" xfId="0" applyFont="1" applyBorder="1" applyAlignment="1">
      <alignment horizontal="center"/>
    </xf>
    <xf numFmtId="0" fontId="2" fillId="0" borderId="19" xfId="0" applyFont="1" applyBorder="1" applyAlignment="1">
      <alignment horizontal="center"/>
    </xf>
    <xf numFmtId="0" fontId="15" fillId="0" borderId="20" xfId="0" applyFont="1" applyBorder="1" applyAlignment="1">
      <alignment horizontal="center"/>
    </xf>
    <xf numFmtId="0" fontId="0" fillId="0" borderId="20" xfId="0" applyBorder="1"/>
    <xf numFmtId="0" fontId="2" fillId="0" borderId="14" xfId="0" applyFont="1" applyBorder="1" applyAlignment="1">
      <alignment horizontal="center" wrapText="1"/>
    </xf>
    <xf numFmtId="0" fontId="2" fillId="0" borderId="22" xfId="0" applyFont="1" applyBorder="1" applyAlignment="1">
      <alignment horizontal="center"/>
    </xf>
    <xf numFmtId="0" fontId="0" fillId="0" borderId="51" xfId="0" applyBorder="1"/>
    <xf numFmtId="0" fontId="0" fillId="0" borderId="52" xfId="0" applyBorder="1"/>
    <xf numFmtId="0" fontId="15" fillId="0" borderId="22" xfId="0" applyFont="1" applyBorder="1" applyAlignment="1">
      <alignment horizontal="center"/>
    </xf>
    <xf numFmtId="0" fontId="2" fillId="0" borderId="53" xfId="0" applyFont="1" applyBorder="1" applyAlignment="1">
      <alignment horizontal="center"/>
    </xf>
    <xf numFmtId="0" fontId="0" fillId="0" borderId="55" xfId="0" applyBorder="1"/>
    <xf numFmtId="0" fontId="2" fillId="6" borderId="1" xfId="0" applyFont="1" applyFill="1" applyBorder="1" applyAlignment="1">
      <alignment horizontal="left" vertical="center"/>
    </xf>
    <xf numFmtId="0" fontId="2" fillId="7" borderId="1" xfId="0" applyFont="1" applyFill="1" applyBorder="1" applyAlignment="1">
      <alignment horizontal="left" vertical="center"/>
    </xf>
    <xf numFmtId="0" fontId="2" fillId="6" borderId="1" xfId="0" applyFont="1" applyFill="1" applyBorder="1" applyAlignment="1">
      <alignment horizontal="left" vertical="center" wrapText="1"/>
    </xf>
    <xf numFmtId="0" fontId="2" fillId="6" borderId="2" xfId="0" applyFont="1" applyFill="1" applyBorder="1" applyAlignment="1">
      <alignment horizontal="left" vertical="center"/>
    </xf>
    <xf numFmtId="0" fontId="2" fillId="7" borderId="1" xfId="0" applyFont="1" applyFill="1" applyBorder="1" applyAlignment="1">
      <alignment horizontal="left" vertical="center" wrapText="1"/>
    </xf>
    <xf numFmtId="0" fontId="0" fillId="7" borderId="1" xfId="0" applyFill="1" applyBorder="1" applyAlignment="1">
      <alignment horizontal="left" vertical="center"/>
    </xf>
    <xf numFmtId="0" fontId="0" fillId="6" borderId="1" xfId="0" applyFill="1" applyBorder="1" applyAlignment="1">
      <alignment horizontal="left" wrapText="1"/>
    </xf>
    <xf numFmtId="0" fontId="0" fillId="7" borderId="1" xfId="0" applyFill="1" applyBorder="1" applyAlignment="1">
      <alignment horizontal="left" vertical="center" wrapText="1"/>
    </xf>
    <xf numFmtId="0" fontId="2" fillId="6" borderId="2" xfId="0" applyFont="1" applyFill="1" applyBorder="1" applyAlignment="1">
      <alignment horizontal="left" vertical="center" wrapText="1"/>
    </xf>
    <xf numFmtId="0" fontId="2" fillId="0" borderId="2" xfId="0" applyFont="1" applyBorder="1" applyAlignment="1">
      <alignment horizontal="center" vertical="center"/>
    </xf>
    <xf numFmtId="0" fontId="0" fillId="0" borderId="6" xfId="0" applyBorder="1"/>
    <xf numFmtId="0" fontId="0" fillId="0" borderId="11" xfId="0" applyBorder="1"/>
    <xf numFmtId="0" fontId="1" fillId="0" borderId="2" xfId="0" applyFont="1" applyBorder="1" applyAlignment="1">
      <alignment horizontal="center" vertical="center" wrapText="1"/>
    </xf>
    <xf numFmtId="0" fontId="1" fillId="5" borderId="1" xfId="0" applyFont="1" applyFill="1" applyBorder="1" applyAlignment="1">
      <alignment horizontal="center" vertical="center" wrapText="1"/>
    </xf>
    <xf numFmtId="0" fontId="8" fillId="10" borderId="49" xfId="0" applyFont="1" applyFill="1" applyBorder="1" applyAlignment="1">
      <alignment horizontal="center" vertical="center" wrapText="1"/>
    </xf>
    <xf numFmtId="0" fontId="0" fillId="0" borderId="50" xfId="0" applyBorder="1"/>
  </cellXfs>
  <cellStyles count="2">
    <cellStyle name="Normal" xfId="0" builtinId="0"/>
    <cellStyle name="Pourcentage" xfId="1" builtinId="5"/>
  </cellStyles>
  <dxfs count="49">
    <dxf>
      <font>
        <color rgb="FFC0C0C0"/>
      </font>
      <fill>
        <patternFill>
          <bgColor rgb="FFC0C0C0"/>
        </patternFill>
      </fill>
    </dxf>
    <dxf>
      <font>
        <color rgb="FFC0C0C0"/>
      </font>
      <fill>
        <patternFill>
          <bgColor rgb="FFC0C0C0"/>
        </patternFill>
      </fill>
    </dxf>
    <dxf>
      <font>
        <color rgb="FFC0C0C0"/>
      </font>
      <fill>
        <patternFill>
          <bgColor rgb="FFC0C0C0"/>
        </patternFill>
      </fill>
    </dxf>
    <dxf>
      <font>
        <color rgb="FFC0C0C0"/>
      </font>
      <fill>
        <patternFill>
          <bgColor rgb="FFC0C0C0"/>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s>
  <tableStyles count="0" defaultTableStyle="TableStyleMedium9"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2298700</xdr:colOff>
      <xdr:row>78</xdr:row>
      <xdr:rowOff>25400</xdr:rowOff>
    </xdr:from>
    <xdr:to>
      <xdr:col>3</xdr:col>
      <xdr:colOff>1308100</xdr:colOff>
      <xdr:row>141</xdr:row>
      <xdr:rowOff>25400</xdr:rowOff>
    </xdr:to>
    <xdr:pic>
      <xdr:nvPicPr>
        <xdr:cNvPr id="2" name="Image 1" descr="screenshot_02.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746500" y="14351000"/>
          <a:ext cx="3162300" cy="10401300"/>
        </a:xfrm>
        <a:prstGeom prst="rect">
          <a:avLst/>
        </a:prstGeom>
        <a:ln>
          <a:prstDash val="solid"/>
        </a:ln>
      </xdr:spPr>
    </xdr:pic>
    <xdr:clientData/>
  </xdr:twoCellAnchor>
  <xdr:twoCellAnchor editAs="oneCell">
    <xdr:from>
      <xdr:col>5</xdr:col>
      <xdr:colOff>0</xdr:colOff>
      <xdr:row>78</xdr:row>
      <xdr:rowOff>0</xdr:rowOff>
    </xdr:from>
    <xdr:to>
      <xdr:col>7</xdr:col>
      <xdr:colOff>673100</xdr:colOff>
      <xdr:row>142</xdr:row>
      <xdr:rowOff>0</xdr:rowOff>
    </xdr:to>
    <xdr:pic>
      <xdr:nvPicPr>
        <xdr:cNvPr id="3" name="Image 2" descr="screenshot_01.jpg">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8572500" y="14744700"/>
          <a:ext cx="3136900" cy="10566400"/>
        </a:xfrm>
        <a:prstGeom prst="rect">
          <a:avLst/>
        </a:prstGeom>
        <a:ln>
          <a:prstDash val="solid"/>
        </a:ln>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baseColWidth="10" defaultRowHeight="12.75" x14ac:dyDescent="0.2"/>
  <cols>
    <col min="1" max="1" width="5.875" style="435" customWidth="1"/>
    <col min="2" max="2" width="5.625" style="435" customWidth="1"/>
  </cols>
  <sheetData>
    <row r="1" spans="1:3" ht="24.95" customHeight="1" x14ac:dyDescent="0.3">
      <c r="A1" s="197" t="s">
        <v>0</v>
      </c>
    </row>
    <row r="3" spans="1:3" ht="18" customHeight="1" x14ac:dyDescent="0.25">
      <c r="A3" s="198" t="s">
        <v>1</v>
      </c>
      <c r="B3" s="358"/>
    </row>
    <row r="4" spans="1:3" x14ac:dyDescent="0.2">
      <c r="B4" s="358" t="s">
        <v>2</v>
      </c>
    </row>
    <row r="5" spans="1:3" x14ac:dyDescent="0.2">
      <c r="B5" s="358"/>
      <c r="C5" s="358" t="s">
        <v>3</v>
      </c>
    </row>
    <row r="6" spans="1:3" x14ac:dyDescent="0.2">
      <c r="B6" s="358"/>
      <c r="C6" s="358" t="s">
        <v>4</v>
      </c>
    </row>
    <row r="7" spans="1:3" x14ac:dyDescent="0.2">
      <c r="B7" s="358" t="s">
        <v>5</v>
      </c>
      <c r="C7" s="358"/>
    </row>
    <row r="8" spans="1:3" x14ac:dyDescent="0.2">
      <c r="B8" s="358"/>
      <c r="C8" s="358" t="s">
        <v>6</v>
      </c>
    </row>
    <row r="9" spans="1:3" x14ac:dyDescent="0.2">
      <c r="B9" s="35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I78"/>
  <sheetViews>
    <sheetView workbookViewId="0">
      <pane xSplit="2" ySplit="1" topLeftCell="C2" activePane="bottomRight" state="frozen"/>
      <selection activeCell="H24" sqref="H24"/>
      <selection pane="topRight" activeCell="H24" sqref="H24"/>
      <selection pane="bottomLeft" activeCell="H24" sqref="H24"/>
      <selection pane="bottomRight"/>
    </sheetView>
  </sheetViews>
  <sheetFormatPr baseColWidth="10" defaultColWidth="10.875" defaultRowHeight="12.75" x14ac:dyDescent="0.2"/>
  <cols>
    <col min="1" max="1" width="12.5" style="435" customWidth="1"/>
    <col min="2" max="2" width="32" style="435" customWidth="1"/>
    <col min="3" max="3" width="22.5" style="435" customWidth="1"/>
    <col min="4" max="4" width="17.5" style="435" customWidth="1"/>
    <col min="5" max="5" width="21.375" style="435" customWidth="1"/>
    <col min="6" max="6" width="18.875" style="435" customWidth="1"/>
    <col min="7" max="7" width="13.5" style="118" bestFit="1" customWidth="1"/>
    <col min="8" max="8" width="15" style="118" bestFit="1" customWidth="1"/>
    <col min="9" max="9" width="15.875" style="435" customWidth="1"/>
    <col min="10" max="10" width="21.5" style="435" customWidth="1"/>
    <col min="11" max="11" width="29.375" style="435" customWidth="1"/>
    <col min="12" max="12" width="38.125" style="435" customWidth="1"/>
    <col min="13" max="13" width="21" style="435" bestFit="1" customWidth="1"/>
    <col min="14" max="14" width="29.875" style="435" bestFit="1" customWidth="1"/>
    <col min="15" max="15" width="41" style="108" customWidth="1"/>
    <col min="16" max="16" width="16.875" style="108" customWidth="1"/>
    <col min="17" max="17" width="22.125" style="108" customWidth="1"/>
    <col min="18" max="18" width="21.625" style="435" bestFit="1" customWidth="1"/>
    <col min="19" max="33" width="10.875" style="435" customWidth="1"/>
    <col min="34" max="34" width="20.5" style="435" customWidth="1"/>
    <col min="35" max="35" width="13.625" style="435" customWidth="1"/>
    <col min="36" max="42" width="10.875" style="435" customWidth="1"/>
    <col min="43" max="16384" width="10.875" style="435"/>
  </cols>
  <sheetData>
    <row r="1" spans="1:18" s="246" customFormat="1" ht="84" customHeight="1" x14ac:dyDescent="0.2">
      <c r="A1" s="169" t="s">
        <v>314</v>
      </c>
      <c r="B1" s="170" t="s">
        <v>315</v>
      </c>
      <c r="C1" s="171" t="s">
        <v>245</v>
      </c>
      <c r="D1" s="170" t="s">
        <v>316</v>
      </c>
      <c r="E1" s="170" t="s">
        <v>317</v>
      </c>
      <c r="F1" s="170" t="s">
        <v>318</v>
      </c>
      <c r="G1" s="170" t="s">
        <v>319</v>
      </c>
      <c r="H1" s="172" t="s">
        <v>320</v>
      </c>
      <c r="I1" s="172" t="s">
        <v>321</v>
      </c>
      <c r="J1" s="169" t="s">
        <v>322</v>
      </c>
      <c r="K1" s="170" t="s">
        <v>323</v>
      </c>
      <c r="L1" s="170" t="s">
        <v>324</v>
      </c>
      <c r="M1" s="170" t="s">
        <v>325</v>
      </c>
      <c r="N1" s="329" t="s">
        <v>326</v>
      </c>
      <c r="O1" s="330" t="s">
        <v>327</v>
      </c>
      <c r="P1" s="331" t="s">
        <v>328</v>
      </c>
      <c r="Q1" s="332" t="s">
        <v>329</v>
      </c>
      <c r="R1" s="333" t="s">
        <v>330</v>
      </c>
    </row>
    <row r="2" spans="1:18" s="246" customFormat="1" ht="225" customHeight="1" x14ac:dyDescent="0.2">
      <c r="A2" s="616" t="s">
        <v>331</v>
      </c>
      <c r="B2" s="617"/>
      <c r="C2" s="233"/>
      <c r="D2" s="234" t="s">
        <v>332</v>
      </c>
      <c r="E2" s="234" t="s">
        <v>333</v>
      </c>
      <c r="F2" s="234" t="s">
        <v>334</v>
      </c>
      <c r="G2" s="234" t="s">
        <v>334</v>
      </c>
      <c r="H2" s="234" t="s">
        <v>334</v>
      </c>
      <c r="I2" s="234" t="s">
        <v>334</v>
      </c>
      <c r="J2" s="235" t="s">
        <v>335</v>
      </c>
      <c r="K2" s="234" t="s">
        <v>336</v>
      </c>
      <c r="L2" s="234" t="s">
        <v>337</v>
      </c>
      <c r="M2" s="234" t="s">
        <v>338</v>
      </c>
      <c r="N2" s="334" t="s">
        <v>339</v>
      </c>
      <c r="O2" s="335" t="s">
        <v>340</v>
      </c>
      <c r="P2" s="336" t="s">
        <v>341</v>
      </c>
      <c r="Q2" s="334" t="s">
        <v>342</v>
      </c>
      <c r="R2" s="335" t="s">
        <v>343</v>
      </c>
    </row>
    <row r="3" spans="1:18" x14ac:dyDescent="0.2">
      <c r="A3" s="444" t="s">
        <v>344</v>
      </c>
      <c r="B3" s="153" t="s">
        <v>33</v>
      </c>
      <c r="C3" s="167"/>
      <c r="D3" s="154" t="s">
        <v>345</v>
      </c>
      <c r="E3" s="154" t="s">
        <v>345</v>
      </c>
      <c r="H3" s="156">
        <v>0.5</v>
      </c>
      <c r="I3" s="156">
        <v>0.5</v>
      </c>
      <c r="J3" s="243">
        <f t="shared" ref="J3:J50" si="0">H3*infra_d_f+I3*infra_d_r</f>
        <v>0.47941199999999995</v>
      </c>
      <c r="K3" s="337"/>
      <c r="L3" s="338"/>
      <c r="M3" s="338"/>
      <c r="N3" s="155">
        <f>(N4+N5)/2</f>
        <v>0.70500000000000007</v>
      </c>
      <c r="O3" s="236">
        <v>1</v>
      </c>
      <c r="P3" s="147" t="s">
        <v>266</v>
      </c>
      <c r="Q3" s="148">
        <v>1</v>
      </c>
      <c r="R3" s="149">
        <f t="shared" ref="R3:R50" si="1">1/Q3</f>
        <v>1</v>
      </c>
    </row>
    <row r="4" spans="1:18" ht="14.1" customHeight="1" x14ac:dyDescent="0.2">
      <c r="A4" s="444" t="s">
        <v>344</v>
      </c>
      <c r="B4" s="104" t="s">
        <v>39</v>
      </c>
      <c r="C4" s="167"/>
      <c r="D4" s="154" t="s">
        <v>345</v>
      </c>
      <c r="E4" s="154" t="s">
        <v>345</v>
      </c>
      <c r="H4" s="156">
        <v>1</v>
      </c>
      <c r="I4" s="156"/>
      <c r="J4" s="243">
        <f t="shared" si="0"/>
        <v>0.57488039999999996</v>
      </c>
      <c r="K4" s="337"/>
      <c r="L4" s="338"/>
      <c r="M4" s="338"/>
      <c r="N4" s="155">
        <v>0.63</v>
      </c>
      <c r="O4" s="236">
        <v>1</v>
      </c>
      <c r="P4" s="147" t="s">
        <v>266</v>
      </c>
      <c r="Q4" s="148">
        <v>1</v>
      </c>
      <c r="R4" s="149">
        <f t="shared" si="1"/>
        <v>1</v>
      </c>
    </row>
    <row r="5" spans="1:18" ht="14.1" customHeight="1" x14ac:dyDescent="0.2">
      <c r="A5" s="444" t="s">
        <v>344</v>
      </c>
      <c r="B5" s="104" t="s">
        <v>41</v>
      </c>
      <c r="C5" s="167"/>
      <c r="D5" s="154" t="s">
        <v>345</v>
      </c>
      <c r="E5" s="154" t="s">
        <v>345</v>
      </c>
      <c r="H5" s="156"/>
      <c r="I5" s="156">
        <v>1</v>
      </c>
      <c r="J5" s="243">
        <f t="shared" si="0"/>
        <v>0.3839436</v>
      </c>
      <c r="K5" s="337"/>
      <c r="L5" s="338"/>
      <c r="M5" s="338"/>
      <c r="N5" s="155">
        <v>0.78</v>
      </c>
      <c r="O5" s="236">
        <v>1</v>
      </c>
      <c r="P5" s="147" t="s">
        <v>266</v>
      </c>
      <c r="Q5" s="148">
        <v>1</v>
      </c>
      <c r="R5" s="149">
        <f t="shared" si="1"/>
        <v>1</v>
      </c>
    </row>
    <row r="6" spans="1:18" ht="14.1" customHeight="1" x14ac:dyDescent="0.2">
      <c r="A6" s="444" t="s">
        <v>344</v>
      </c>
      <c r="B6" s="178" t="s">
        <v>43</v>
      </c>
      <c r="C6" s="177"/>
      <c r="D6" s="154" t="s">
        <v>345</v>
      </c>
      <c r="E6" s="154" t="s">
        <v>345</v>
      </c>
      <c r="H6" s="156">
        <v>0.2</v>
      </c>
      <c r="I6" s="156">
        <v>0.8</v>
      </c>
      <c r="J6" s="243">
        <f t="shared" si="0"/>
        <v>0.42213096</v>
      </c>
      <c r="K6" s="337"/>
      <c r="L6" s="338"/>
      <c r="M6" s="338"/>
      <c r="N6" s="160"/>
      <c r="O6" s="236">
        <v>1</v>
      </c>
      <c r="P6" s="147" t="s">
        <v>266</v>
      </c>
      <c r="Q6" s="148">
        <v>1</v>
      </c>
      <c r="R6" s="149">
        <f t="shared" si="1"/>
        <v>1</v>
      </c>
    </row>
    <row r="7" spans="1:18" x14ac:dyDescent="0.2">
      <c r="A7" s="444" t="s">
        <v>344</v>
      </c>
      <c r="B7" s="153" t="s">
        <v>50</v>
      </c>
      <c r="C7" s="167"/>
      <c r="D7" s="154" t="s">
        <v>345</v>
      </c>
      <c r="E7" s="154" t="s">
        <v>345</v>
      </c>
      <c r="H7" s="156">
        <v>1</v>
      </c>
      <c r="I7" s="156"/>
      <c r="J7" s="243">
        <f t="shared" si="0"/>
        <v>0.57488039999999996</v>
      </c>
      <c r="K7" s="337"/>
      <c r="L7" s="338"/>
      <c r="M7" s="338"/>
      <c r="N7" s="337"/>
      <c r="O7" s="236">
        <v>1</v>
      </c>
      <c r="P7" s="147" t="s">
        <v>266</v>
      </c>
      <c r="Q7" s="148">
        <v>1</v>
      </c>
      <c r="R7" s="149">
        <f t="shared" si="1"/>
        <v>1</v>
      </c>
    </row>
    <row r="8" spans="1:18" x14ac:dyDescent="0.2">
      <c r="A8" s="444" t="s">
        <v>344</v>
      </c>
      <c r="B8" s="153" t="s">
        <v>52</v>
      </c>
      <c r="C8" s="167"/>
      <c r="D8" s="154" t="s">
        <v>345</v>
      </c>
      <c r="E8" s="154" t="s">
        <v>345</v>
      </c>
      <c r="H8" s="156"/>
      <c r="I8" s="156">
        <v>1</v>
      </c>
      <c r="J8" s="243">
        <f t="shared" si="0"/>
        <v>0.3839436</v>
      </c>
      <c r="K8" s="337"/>
      <c r="L8" s="338"/>
      <c r="M8" s="338"/>
      <c r="N8" s="337"/>
      <c r="O8" s="236">
        <v>1</v>
      </c>
      <c r="P8" s="147" t="s">
        <v>266</v>
      </c>
      <c r="Q8" s="148">
        <v>1</v>
      </c>
      <c r="R8" s="149">
        <f t="shared" si="1"/>
        <v>1</v>
      </c>
    </row>
    <row r="9" spans="1:18" x14ac:dyDescent="0.2">
      <c r="A9" s="444" t="s">
        <v>344</v>
      </c>
      <c r="B9" s="157" t="s">
        <v>54</v>
      </c>
      <c r="C9" s="177" t="s">
        <v>346</v>
      </c>
      <c r="D9" s="158">
        <v>0.42899999999999999</v>
      </c>
      <c r="E9" s="158">
        <v>0.3</v>
      </c>
      <c r="H9" s="156">
        <v>0.2</v>
      </c>
      <c r="I9" s="156">
        <v>0.8</v>
      </c>
      <c r="J9" s="243">
        <f t="shared" si="0"/>
        <v>0.42213096</v>
      </c>
      <c r="K9" s="155">
        <f>(J9/(1-E9))/(1-F9)</f>
        <v>0.60304422857142859</v>
      </c>
      <c r="L9" s="155">
        <f>5*(1-E9)-0.7*E9</f>
        <v>3.29</v>
      </c>
      <c r="M9" s="155">
        <f>L9*K9</f>
        <v>1.984015512</v>
      </c>
      <c r="N9" s="337"/>
      <c r="O9" s="236">
        <v>1</v>
      </c>
      <c r="P9" s="147" t="s">
        <v>347</v>
      </c>
      <c r="Q9" s="150">
        <f>1/K9</f>
        <v>1.658253163899658</v>
      </c>
      <c r="R9" s="149">
        <f t="shared" si="1"/>
        <v>0.60304422857142859</v>
      </c>
    </row>
    <row r="10" spans="1:18" x14ac:dyDescent="0.2">
      <c r="A10" s="444" t="s">
        <v>344</v>
      </c>
      <c r="B10" s="153" t="s">
        <v>57</v>
      </c>
      <c r="C10" s="167"/>
      <c r="D10" s="154" t="s">
        <v>345</v>
      </c>
      <c r="E10" s="154" t="s">
        <v>345</v>
      </c>
      <c r="H10" s="156">
        <v>1</v>
      </c>
      <c r="I10" s="156"/>
      <c r="J10" s="243">
        <f t="shared" si="0"/>
        <v>0.57488039999999996</v>
      </c>
      <c r="K10" s="337"/>
      <c r="L10" s="338"/>
      <c r="M10" s="338"/>
      <c r="N10" s="337"/>
      <c r="O10" s="236">
        <v>1</v>
      </c>
      <c r="P10" s="147" t="s">
        <v>266</v>
      </c>
      <c r="Q10" s="148">
        <v>1</v>
      </c>
      <c r="R10" s="149">
        <f t="shared" si="1"/>
        <v>1</v>
      </c>
    </row>
    <row r="11" spans="1:18" x14ac:dyDescent="0.2">
      <c r="A11" s="444" t="s">
        <v>344</v>
      </c>
      <c r="B11" s="153" t="s">
        <v>59</v>
      </c>
      <c r="C11" s="167"/>
      <c r="D11" s="154" t="s">
        <v>345</v>
      </c>
      <c r="E11" s="154" t="s">
        <v>345</v>
      </c>
      <c r="H11" s="156"/>
      <c r="I11" s="156">
        <v>1</v>
      </c>
      <c r="J11" s="243">
        <f t="shared" si="0"/>
        <v>0.3839436</v>
      </c>
      <c r="K11" s="337"/>
      <c r="L11" s="338"/>
      <c r="M11" s="338"/>
      <c r="N11" s="337"/>
      <c r="O11" s="236">
        <v>1</v>
      </c>
      <c r="P11" s="147" t="s">
        <v>266</v>
      </c>
      <c r="Q11" s="148">
        <v>1</v>
      </c>
      <c r="R11" s="149">
        <f t="shared" si="1"/>
        <v>1</v>
      </c>
    </row>
    <row r="12" spans="1:18" x14ac:dyDescent="0.2">
      <c r="A12" s="444" t="s">
        <v>344</v>
      </c>
      <c r="B12" s="157" t="s">
        <v>61</v>
      </c>
      <c r="C12" s="167"/>
      <c r="D12" s="154" t="s">
        <v>345</v>
      </c>
      <c r="E12" s="154" t="s">
        <v>345</v>
      </c>
      <c r="H12" s="156">
        <v>1</v>
      </c>
      <c r="I12" s="156"/>
      <c r="J12" s="243">
        <f t="shared" si="0"/>
        <v>0.57488039999999996</v>
      </c>
      <c r="K12" s="337"/>
      <c r="L12" s="338"/>
      <c r="M12" s="338"/>
      <c r="N12" s="337"/>
      <c r="O12" s="236">
        <v>1</v>
      </c>
      <c r="P12" s="147" t="s">
        <v>266</v>
      </c>
      <c r="Q12" s="148">
        <v>1</v>
      </c>
      <c r="R12" s="149">
        <f t="shared" si="1"/>
        <v>1</v>
      </c>
    </row>
    <row r="13" spans="1:18" x14ac:dyDescent="0.2">
      <c r="A13" s="444" t="s">
        <v>344</v>
      </c>
      <c r="B13" s="5" t="s">
        <v>142</v>
      </c>
      <c r="C13" s="168"/>
      <c r="D13" s="158">
        <v>0.3</v>
      </c>
      <c r="E13" s="158">
        <v>0.23</v>
      </c>
      <c r="H13" s="118">
        <v>0.2</v>
      </c>
      <c r="I13" s="118">
        <v>0.8</v>
      </c>
      <c r="J13" s="243">
        <f t="shared" si="0"/>
        <v>0.42213096</v>
      </c>
      <c r="K13" s="155">
        <f t="shared" ref="K13:K18" si="2">(J13/(1-E13))/(1-F13)</f>
        <v>0.54822202597402592</v>
      </c>
      <c r="L13" s="155">
        <f t="shared" ref="L13:L18" si="3">5*(1-E13)-0.7*E13</f>
        <v>3.6890000000000001</v>
      </c>
      <c r="M13" s="155">
        <f t="shared" ref="M13:M18" si="4">L13*K13</f>
        <v>2.0223910538181817</v>
      </c>
      <c r="N13" s="337"/>
      <c r="O13" s="236">
        <v>1</v>
      </c>
      <c r="P13" s="147" t="s">
        <v>347</v>
      </c>
      <c r="Q13" s="150">
        <f>1/K13</f>
        <v>1.8240784802896242</v>
      </c>
      <c r="R13" s="149">
        <f t="shared" si="1"/>
        <v>0.54822202597402592</v>
      </c>
    </row>
    <row r="14" spans="1:18" x14ac:dyDescent="0.2">
      <c r="A14" s="444" t="s">
        <v>344</v>
      </c>
      <c r="B14" s="5" t="s">
        <v>146</v>
      </c>
      <c r="C14" s="168" t="s">
        <v>348</v>
      </c>
      <c r="D14" s="158">
        <v>0.55000000000000004</v>
      </c>
      <c r="E14" s="158">
        <v>0.35</v>
      </c>
      <c r="H14" s="118">
        <v>0.5</v>
      </c>
      <c r="I14" s="118">
        <v>0.5</v>
      </c>
      <c r="J14" s="243">
        <f t="shared" si="0"/>
        <v>0.47941199999999995</v>
      </c>
      <c r="K14" s="155">
        <f t="shared" si="2"/>
        <v>0.737556923076923</v>
      </c>
      <c r="L14" s="155">
        <f t="shared" si="3"/>
        <v>3.0049999999999999</v>
      </c>
      <c r="M14" s="155">
        <f t="shared" si="4"/>
        <v>2.2163585538461534</v>
      </c>
      <c r="N14" s="337"/>
      <c r="O14" s="237"/>
      <c r="P14" s="147" t="s">
        <v>347</v>
      </c>
      <c r="Q14" s="150">
        <f>1/K14</f>
        <v>1.3558275554220589</v>
      </c>
      <c r="R14" s="149">
        <f t="shared" si="1"/>
        <v>0.737556923076923</v>
      </c>
    </row>
    <row r="15" spans="1:18" x14ac:dyDescent="0.2">
      <c r="A15" s="444" t="s">
        <v>344</v>
      </c>
      <c r="B15" s="153" t="s">
        <v>90</v>
      </c>
      <c r="C15" s="167"/>
      <c r="D15" s="158">
        <v>0.66700000000000004</v>
      </c>
      <c r="E15" s="158">
        <v>0.4</v>
      </c>
      <c r="H15" s="118">
        <v>0.2</v>
      </c>
      <c r="I15" s="118">
        <v>0.8</v>
      </c>
      <c r="J15" s="243">
        <f t="shared" si="0"/>
        <v>0.42213096</v>
      </c>
      <c r="K15" s="155">
        <f t="shared" si="2"/>
        <v>0.70355160000000005</v>
      </c>
      <c r="L15" s="155">
        <f t="shared" si="3"/>
        <v>2.72</v>
      </c>
      <c r="M15" s="155">
        <f t="shared" si="4"/>
        <v>1.9136603520000002</v>
      </c>
      <c r="N15" s="337"/>
      <c r="O15" s="237"/>
      <c r="P15" s="147" t="s">
        <v>347</v>
      </c>
      <c r="Q15" s="150">
        <f>1/K15</f>
        <v>1.4213598547711355</v>
      </c>
      <c r="R15" s="149">
        <f t="shared" si="1"/>
        <v>0.70355160000000005</v>
      </c>
    </row>
    <row r="16" spans="1:18" x14ac:dyDescent="0.2">
      <c r="A16" s="444" t="s">
        <v>344</v>
      </c>
      <c r="B16" s="153" t="s">
        <v>102</v>
      </c>
      <c r="C16" s="167"/>
      <c r="D16" s="158">
        <v>0.3</v>
      </c>
      <c r="E16" s="158">
        <v>0.23</v>
      </c>
      <c r="H16" s="156">
        <v>1</v>
      </c>
      <c r="I16" s="156"/>
      <c r="J16" s="243">
        <f t="shared" si="0"/>
        <v>0.57488039999999996</v>
      </c>
      <c r="K16" s="155">
        <f t="shared" si="2"/>
        <v>0.74659792207792197</v>
      </c>
      <c r="L16" s="155">
        <f t="shared" si="3"/>
        <v>3.6890000000000001</v>
      </c>
      <c r="M16" s="155">
        <f t="shared" si="4"/>
        <v>2.7541997345454541</v>
      </c>
      <c r="N16" s="337"/>
      <c r="O16" s="236">
        <v>1</v>
      </c>
      <c r="P16" s="147" t="s">
        <v>266</v>
      </c>
      <c r="Q16" s="151">
        <v>1</v>
      </c>
      <c r="R16" s="149">
        <f t="shared" si="1"/>
        <v>1</v>
      </c>
    </row>
    <row r="17" spans="1:18" x14ac:dyDescent="0.2">
      <c r="A17" s="444" t="s">
        <v>344</v>
      </c>
      <c r="B17" s="153" t="s">
        <v>104</v>
      </c>
      <c r="C17" s="167"/>
      <c r="D17" s="158">
        <v>0.3</v>
      </c>
      <c r="E17" s="158">
        <v>0.23</v>
      </c>
      <c r="H17" s="156">
        <v>1</v>
      </c>
      <c r="I17" s="156"/>
      <c r="J17" s="243">
        <f t="shared" si="0"/>
        <v>0.57488039999999996</v>
      </c>
      <c r="K17" s="155">
        <f t="shared" si="2"/>
        <v>0.74659792207792197</v>
      </c>
      <c r="L17" s="155">
        <f t="shared" si="3"/>
        <v>3.6890000000000001</v>
      </c>
      <c r="M17" s="155">
        <f t="shared" si="4"/>
        <v>2.7541997345454541</v>
      </c>
      <c r="N17" s="337"/>
      <c r="O17" s="236">
        <v>1</v>
      </c>
      <c r="P17" s="147" t="s">
        <v>266</v>
      </c>
      <c r="Q17" s="151">
        <v>1</v>
      </c>
      <c r="R17" s="149">
        <f t="shared" si="1"/>
        <v>1</v>
      </c>
    </row>
    <row r="18" spans="1:18" x14ac:dyDescent="0.2">
      <c r="A18" s="444" t="s">
        <v>344</v>
      </c>
      <c r="B18" s="153" t="s">
        <v>98</v>
      </c>
      <c r="C18" s="167"/>
      <c r="D18" s="158">
        <v>0.3</v>
      </c>
      <c r="E18" s="158">
        <v>0.23</v>
      </c>
      <c r="H18" s="156">
        <v>1</v>
      </c>
      <c r="I18" s="156"/>
      <c r="J18" s="243">
        <f t="shared" si="0"/>
        <v>0.57488039999999996</v>
      </c>
      <c r="K18" s="155">
        <f t="shared" si="2"/>
        <v>0.74659792207792197</v>
      </c>
      <c r="L18" s="155">
        <f t="shared" si="3"/>
        <v>3.6890000000000001</v>
      </c>
      <c r="M18" s="155">
        <f t="shared" si="4"/>
        <v>2.7541997345454541</v>
      </c>
      <c r="N18" s="338"/>
      <c r="O18" s="236">
        <f>1/Q18</f>
        <v>1</v>
      </c>
      <c r="P18" s="147" t="s">
        <v>266</v>
      </c>
      <c r="Q18" s="151">
        <v>1</v>
      </c>
      <c r="R18" s="149">
        <f t="shared" si="1"/>
        <v>1</v>
      </c>
    </row>
    <row r="19" spans="1:18" x14ac:dyDescent="0.2">
      <c r="A19" s="444" t="s">
        <v>344</v>
      </c>
      <c r="B19" s="153" t="s">
        <v>100</v>
      </c>
      <c r="C19" s="167"/>
      <c r="D19" s="154" t="s">
        <v>345</v>
      </c>
      <c r="E19" s="154" t="s">
        <v>345</v>
      </c>
      <c r="H19" s="156"/>
      <c r="I19" s="156">
        <v>1</v>
      </c>
      <c r="J19" s="243">
        <f t="shared" si="0"/>
        <v>0.3839436</v>
      </c>
      <c r="K19" s="159"/>
      <c r="L19" s="160"/>
      <c r="M19" s="160"/>
      <c r="N19" s="337"/>
      <c r="O19" s="236">
        <v>1</v>
      </c>
      <c r="P19" s="147" t="s">
        <v>266</v>
      </c>
      <c r="Q19" s="148">
        <v>1</v>
      </c>
      <c r="R19" s="149">
        <f t="shared" si="1"/>
        <v>1</v>
      </c>
    </row>
    <row r="20" spans="1:18" x14ac:dyDescent="0.2">
      <c r="A20" s="444" t="s">
        <v>344</v>
      </c>
      <c r="B20" s="157" t="s">
        <v>94</v>
      </c>
      <c r="C20" s="177"/>
      <c r="D20" s="154" t="s">
        <v>345</v>
      </c>
      <c r="E20" s="154" t="s">
        <v>345</v>
      </c>
      <c r="H20" s="118">
        <v>0.2</v>
      </c>
      <c r="I20" s="118">
        <v>0.8</v>
      </c>
      <c r="J20" s="243">
        <f t="shared" si="0"/>
        <v>0.42213096</v>
      </c>
      <c r="K20" s="159"/>
      <c r="L20" s="160"/>
      <c r="M20" s="160"/>
      <c r="N20" s="337"/>
      <c r="O20" s="236">
        <v>1</v>
      </c>
      <c r="P20" s="147" t="s">
        <v>266</v>
      </c>
      <c r="Q20" s="148">
        <v>1</v>
      </c>
      <c r="R20" s="149">
        <f t="shared" si="1"/>
        <v>1</v>
      </c>
    </row>
    <row r="21" spans="1:18" x14ac:dyDescent="0.2">
      <c r="A21" s="444" t="s">
        <v>344</v>
      </c>
      <c r="B21" s="153" t="s">
        <v>68</v>
      </c>
      <c r="C21" s="167"/>
      <c r="D21" s="158">
        <v>0.42899999999999999</v>
      </c>
      <c r="E21" s="158">
        <v>0.3</v>
      </c>
      <c r="H21" s="118">
        <v>0.2</v>
      </c>
      <c r="I21" s="118">
        <v>0.8</v>
      </c>
      <c r="J21" s="243">
        <f t="shared" si="0"/>
        <v>0.42213096</v>
      </c>
      <c r="K21" s="155">
        <f t="shared" ref="K21:K29" si="5">(J21/(1-E21))/(1-F21)</f>
        <v>0.60304422857142859</v>
      </c>
      <c r="L21" s="155">
        <f t="shared" ref="L21:L29" si="6">5*(1-E21)-0.7*E21</f>
        <v>3.29</v>
      </c>
      <c r="M21" s="155">
        <f t="shared" ref="M21:M29" si="7">L21*K21</f>
        <v>1.984015512</v>
      </c>
      <c r="N21" s="337"/>
      <c r="O21" s="237"/>
      <c r="P21" s="147" t="s">
        <v>347</v>
      </c>
      <c r="Q21" s="150">
        <f t="shared" ref="Q21:Q27" si="8">1/K21</f>
        <v>1.658253163899658</v>
      </c>
      <c r="R21" s="149">
        <f t="shared" si="1"/>
        <v>0.60304422857142859</v>
      </c>
    </row>
    <row r="22" spans="1:18" x14ac:dyDescent="0.2">
      <c r="A22" s="444" t="s">
        <v>344</v>
      </c>
      <c r="B22" s="153" t="s">
        <v>84</v>
      </c>
      <c r="C22" s="167"/>
      <c r="D22" s="158">
        <v>0.42899999999999999</v>
      </c>
      <c r="E22" s="158">
        <v>0.3</v>
      </c>
      <c r="H22" s="118">
        <v>0.2</v>
      </c>
      <c r="I22" s="118">
        <v>0.8</v>
      </c>
      <c r="J22" s="243">
        <f t="shared" si="0"/>
        <v>0.42213096</v>
      </c>
      <c r="K22" s="155">
        <f t="shared" si="5"/>
        <v>0.60304422857142859</v>
      </c>
      <c r="L22" s="155">
        <f t="shared" si="6"/>
        <v>3.29</v>
      </c>
      <c r="M22" s="155">
        <f t="shared" si="7"/>
        <v>1.984015512</v>
      </c>
      <c r="N22" s="337"/>
      <c r="O22" s="237"/>
      <c r="P22" s="147" t="s">
        <v>347</v>
      </c>
      <c r="Q22" s="150">
        <f t="shared" si="8"/>
        <v>1.658253163899658</v>
      </c>
      <c r="R22" s="149">
        <f t="shared" si="1"/>
        <v>0.60304422857142859</v>
      </c>
    </row>
    <row r="23" spans="1:18" x14ac:dyDescent="0.2">
      <c r="A23" s="444" t="s">
        <v>344</v>
      </c>
      <c r="B23" s="153" t="s">
        <v>106</v>
      </c>
      <c r="C23" s="167"/>
      <c r="D23" s="158">
        <v>7.0000000000000007E-2</v>
      </c>
      <c r="E23" s="161">
        <v>6.5420561000000002E-2</v>
      </c>
      <c r="H23" s="118">
        <v>0.2</v>
      </c>
      <c r="I23" s="118">
        <v>0.8</v>
      </c>
      <c r="J23" s="243">
        <f t="shared" si="0"/>
        <v>0.42213096</v>
      </c>
      <c r="K23" s="155">
        <f t="shared" si="5"/>
        <v>0.45168012732195367</v>
      </c>
      <c r="L23" s="155">
        <f t="shared" si="6"/>
        <v>4.6271028022999996</v>
      </c>
      <c r="M23" s="155">
        <f t="shared" si="7"/>
        <v>2.0899703828746325</v>
      </c>
      <c r="N23" s="337"/>
      <c r="O23" s="238"/>
      <c r="P23" s="147" t="s">
        <v>347</v>
      </c>
      <c r="Q23" s="150">
        <f t="shared" si="8"/>
        <v>2.213956159481882</v>
      </c>
      <c r="R23" s="149">
        <f t="shared" si="1"/>
        <v>0.45168012732195367</v>
      </c>
    </row>
    <row r="24" spans="1:18" x14ac:dyDescent="0.2">
      <c r="A24" s="444" t="s">
        <v>344</v>
      </c>
      <c r="B24" s="157" t="s">
        <v>134</v>
      </c>
      <c r="C24" s="167"/>
      <c r="D24" s="158">
        <v>0.55000000000000004</v>
      </c>
      <c r="E24" s="161">
        <v>0.35</v>
      </c>
      <c r="H24" s="118">
        <v>0.2</v>
      </c>
      <c r="I24" s="118">
        <v>0.8</v>
      </c>
      <c r="J24" s="243">
        <f t="shared" si="0"/>
        <v>0.42213096</v>
      </c>
      <c r="K24" s="155">
        <f t="shared" si="5"/>
        <v>0.64943224615384609</v>
      </c>
      <c r="L24" s="155">
        <f t="shared" si="6"/>
        <v>3.0049999999999999</v>
      </c>
      <c r="M24" s="155">
        <f t="shared" si="7"/>
        <v>1.9515438996923073</v>
      </c>
      <c r="N24" s="337"/>
      <c r="O24" s="237"/>
      <c r="P24" s="147" t="s">
        <v>347</v>
      </c>
      <c r="Q24" s="150">
        <f t="shared" si="8"/>
        <v>1.539806509335397</v>
      </c>
      <c r="R24" s="149">
        <f t="shared" si="1"/>
        <v>0.64943224615384609</v>
      </c>
    </row>
    <row r="25" spans="1:18" x14ac:dyDescent="0.2">
      <c r="A25" s="444" t="s">
        <v>344</v>
      </c>
      <c r="B25" s="157" t="s">
        <v>65</v>
      </c>
      <c r="C25" s="177"/>
      <c r="D25" s="158">
        <v>0.55000000000000004</v>
      </c>
      <c r="E25" s="161">
        <v>0.35</v>
      </c>
      <c r="H25" s="118">
        <v>0.2</v>
      </c>
      <c r="I25" s="118">
        <v>0.8</v>
      </c>
      <c r="J25" s="243">
        <f t="shared" si="0"/>
        <v>0.42213096</v>
      </c>
      <c r="K25" s="155">
        <f t="shared" si="5"/>
        <v>0.64943224615384609</v>
      </c>
      <c r="L25" s="155">
        <f t="shared" si="6"/>
        <v>3.0049999999999999</v>
      </c>
      <c r="M25" s="155">
        <f t="shared" si="7"/>
        <v>1.9515438996923073</v>
      </c>
      <c r="N25" s="337"/>
      <c r="O25" s="237"/>
      <c r="P25" s="147" t="s">
        <v>347</v>
      </c>
      <c r="Q25" s="150">
        <f t="shared" si="8"/>
        <v>1.539806509335397</v>
      </c>
      <c r="R25" s="149">
        <f t="shared" si="1"/>
        <v>0.64943224615384609</v>
      </c>
    </row>
    <row r="26" spans="1:18" x14ac:dyDescent="0.2">
      <c r="A26" s="444" t="s">
        <v>344</v>
      </c>
      <c r="B26" s="157" t="s">
        <v>157</v>
      </c>
      <c r="C26" s="177" t="s">
        <v>349</v>
      </c>
      <c r="D26" s="158">
        <v>0.42899999999999999</v>
      </c>
      <c r="E26" s="158">
        <v>0.3</v>
      </c>
      <c r="H26" s="118">
        <v>0.2</v>
      </c>
      <c r="I26" s="118">
        <v>0.8</v>
      </c>
      <c r="J26" s="243">
        <f t="shared" si="0"/>
        <v>0.42213096</v>
      </c>
      <c r="K26" s="155">
        <f t="shared" si="5"/>
        <v>0.60304422857142859</v>
      </c>
      <c r="L26" s="155">
        <f t="shared" si="6"/>
        <v>3.29</v>
      </c>
      <c r="M26" s="155">
        <f t="shared" si="7"/>
        <v>1.984015512</v>
      </c>
      <c r="N26" s="337"/>
      <c r="O26" s="237"/>
      <c r="P26" s="147" t="s">
        <v>347</v>
      </c>
      <c r="Q26" s="150">
        <f t="shared" si="8"/>
        <v>1.658253163899658</v>
      </c>
      <c r="R26" s="149">
        <f t="shared" si="1"/>
        <v>0.60304422857142859</v>
      </c>
    </row>
    <row r="27" spans="1:18" x14ac:dyDescent="0.2">
      <c r="A27" s="444" t="s">
        <v>344</v>
      </c>
      <c r="B27" s="153" t="s">
        <v>107</v>
      </c>
      <c r="C27" s="167"/>
      <c r="D27" s="158">
        <v>0.25</v>
      </c>
      <c r="E27" s="158">
        <v>0.2</v>
      </c>
      <c r="H27" s="118">
        <v>0.2</v>
      </c>
      <c r="I27" s="118">
        <v>0.8</v>
      </c>
      <c r="J27" s="243">
        <f t="shared" si="0"/>
        <v>0.42213096</v>
      </c>
      <c r="K27" s="155">
        <f t="shared" si="5"/>
        <v>0.52766369999999996</v>
      </c>
      <c r="L27" s="155">
        <f t="shared" si="6"/>
        <v>3.86</v>
      </c>
      <c r="M27" s="155">
        <f t="shared" si="7"/>
        <v>2.0367818819999997</v>
      </c>
      <c r="N27" s="337"/>
      <c r="O27" s="239">
        <f>1-(0.3-D27)*(H27*retrait_v_f+I27*retrait_v_r)</f>
        <v>0.97793666666666668</v>
      </c>
      <c r="P27" s="147" t="s">
        <v>347</v>
      </c>
      <c r="Q27" s="150">
        <f t="shared" si="8"/>
        <v>1.8951464730281808</v>
      </c>
      <c r="R27" s="149">
        <f t="shared" si="1"/>
        <v>0.52766369999999996</v>
      </c>
    </row>
    <row r="28" spans="1:18" x14ac:dyDescent="0.2">
      <c r="A28" s="444" t="s">
        <v>344</v>
      </c>
      <c r="B28" s="153" t="s">
        <v>111</v>
      </c>
      <c r="C28" s="167"/>
      <c r="D28" s="158">
        <v>7.0000000000000007E-2</v>
      </c>
      <c r="E28" s="161">
        <v>6.5420561000000002E-2</v>
      </c>
      <c r="H28" s="118">
        <v>0.2</v>
      </c>
      <c r="I28" s="118">
        <v>0.8</v>
      </c>
      <c r="J28" s="243">
        <f t="shared" si="0"/>
        <v>0.42213096</v>
      </c>
      <c r="K28" s="155">
        <f t="shared" si="5"/>
        <v>0.45168012732195367</v>
      </c>
      <c r="L28" s="155">
        <f t="shared" si="6"/>
        <v>4.6271028022999996</v>
      </c>
      <c r="M28" s="155">
        <f t="shared" si="7"/>
        <v>2.0899703828746325</v>
      </c>
      <c r="N28" s="337"/>
      <c r="O28" s="236">
        <f>1/Q28</f>
        <v>0.89850866666666673</v>
      </c>
      <c r="P28" s="147" t="s">
        <v>266</v>
      </c>
      <c r="Q28" s="150">
        <f>1/(1-(0.3-D28)*(H28*retrait_v_f+I28*retrait_v_r))</f>
        <v>1.1129553192957515</v>
      </c>
      <c r="R28" s="149">
        <f t="shared" si="1"/>
        <v>0.89850866666666673</v>
      </c>
    </row>
    <row r="29" spans="1:18" x14ac:dyDescent="0.2">
      <c r="A29" s="444" t="s">
        <v>344</v>
      </c>
      <c r="B29" s="153" t="s">
        <v>113</v>
      </c>
      <c r="C29" s="167"/>
      <c r="D29" s="158">
        <v>7.0000000000000007E-2</v>
      </c>
      <c r="E29" s="161">
        <v>6.5420561000000002E-2</v>
      </c>
      <c r="F29" s="162">
        <v>7.6999999999999999E-2</v>
      </c>
      <c r="G29" s="162"/>
      <c r="H29" s="118">
        <v>0.2</v>
      </c>
      <c r="I29" s="118">
        <v>0.8</v>
      </c>
      <c r="J29" s="243">
        <f t="shared" si="0"/>
        <v>0.42213096</v>
      </c>
      <c r="K29" s="155">
        <f t="shared" si="5"/>
        <v>0.4893609180086172</v>
      </c>
      <c r="L29" s="155">
        <f t="shared" si="6"/>
        <v>4.6271028022999996</v>
      </c>
      <c r="M29" s="155">
        <f t="shared" si="7"/>
        <v>2.2643232750537732</v>
      </c>
      <c r="N29" s="337"/>
      <c r="O29" s="236">
        <f>(1-(0.3-D29)*(H29*retrait_v_f+I29*retrait_v_r))/(1-F29)</f>
        <v>0.97346551101480672</v>
      </c>
      <c r="P29" s="147" t="s">
        <v>266</v>
      </c>
      <c r="Q29" s="150">
        <f>1/O29</f>
        <v>1.0272577597099788</v>
      </c>
      <c r="R29" s="149">
        <f t="shared" si="1"/>
        <v>0.97346551101480672</v>
      </c>
    </row>
    <row r="30" spans="1:18" x14ac:dyDescent="0.2">
      <c r="A30" s="444" t="s">
        <v>344</v>
      </c>
      <c r="B30" s="153" t="s">
        <v>115</v>
      </c>
      <c r="C30" s="167"/>
      <c r="D30" s="158">
        <v>7.0000000000000007E-2</v>
      </c>
      <c r="E30" s="161">
        <v>6.5420561000000002E-2</v>
      </c>
      <c r="F30" s="163">
        <f>0.65*F31+0.2*F34+0.1*F32+0.05*F33</f>
        <v>3.9E-2</v>
      </c>
      <c r="G30" s="155">
        <f>0.65*G31+0.2*G34+0.1*G32+0.05*G33</f>
        <v>0.71350000000000002</v>
      </c>
      <c r="H30" s="118">
        <v>0.2</v>
      </c>
      <c r="I30" s="118">
        <v>0.8</v>
      </c>
      <c r="J30" s="243">
        <f t="shared" si="0"/>
        <v>0.42213096</v>
      </c>
      <c r="K30" s="155">
        <f>0.65*K31+0.2*K34+0.1*K32+0.05*K33</f>
        <v>0.47042004749807731</v>
      </c>
      <c r="L30" s="155">
        <f>0.65*L31+0.2*L34+0.1*L32+0.05*L33</f>
        <v>4.6271028022999996</v>
      </c>
      <c r="M30" s="155">
        <f>0.65*M31+0.2*M34+0.1*M32+0.05*M33</f>
        <v>2.1766819200364527</v>
      </c>
      <c r="N30" s="337"/>
      <c r="O30" s="236">
        <f>0.65*O31+0.2*O34+0.1*O32+0.05*O33</f>
        <v>0.6720490358833614</v>
      </c>
      <c r="P30" s="147" t="s">
        <v>266</v>
      </c>
      <c r="Q30" s="150">
        <f>0.65*Q31+0.2*Q34+0.1*Q32+0.05*Q33</f>
        <v>1.5235339311474572</v>
      </c>
      <c r="R30" s="149">
        <f t="shared" si="1"/>
        <v>0.65636870932493441</v>
      </c>
    </row>
    <row r="31" spans="1:18" x14ac:dyDescent="0.2">
      <c r="A31" s="444" t="s">
        <v>344</v>
      </c>
      <c r="B31" s="173" t="s">
        <v>350</v>
      </c>
      <c r="C31" s="167"/>
      <c r="D31" s="158">
        <v>7.0000000000000007E-2</v>
      </c>
      <c r="E31" s="161">
        <v>6.5420561000000002E-2</v>
      </c>
      <c r="F31" s="162">
        <v>0.06</v>
      </c>
      <c r="G31" s="164">
        <v>0.65</v>
      </c>
      <c r="H31" s="118">
        <v>0.2</v>
      </c>
      <c r="I31" s="118">
        <v>0.8</v>
      </c>
      <c r="J31" s="243">
        <f t="shared" si="0"/>
        <v>0.42213096</v>
      </c>
      <c r="K31" s="155">
        <f>(J31/(1-E31))/(1-F31)</f>
        <v>0.48051077374675927</v>
      </c>
      <c r="L31" s="155">
        <f>5*(1-E31)-0.7*E31</f>
        <v>4.6271028022999996</v>
      </c>
      <c r="M31" s="155">
        <f>L31*K31</f>
        <v>2.2233727477389711</v>
      </c>
      <c r="N31" s="337"/>
      <c r="O31" s="236">
        <f>K31/G31</f>
        <v>0.73924734422578342</v>
      </c>
      <c r="P31" s="147" t="s">
        <v>266</v>
      </c>
      <c r="Q31" s="150">
        <f>1/O31</f>
        <v>1.3527272134434298</v>
      </c>
      <c r="R31" s="149">
        <f t="shared" si="1"/>
        <v>0.73924734422578342</v>
      </c>
    </row>
    <row r="32" spans="1:18" x14ac:dyDescent="0.2">
      <c r="A32" s="444" t="s">
        <v>344</v>
      </c>
      <c r="B32" s="173" t="s">
        <v>351</v>
      </c>
      <c r="C32" s="167"/>
      <c r="D32" s="158">
        <v>7.0000000000000007E-2</v>
      </c>
      <c r="E32" s="161">
        <v>6.5420561000000002E-2</v>
      </c>
      <c r="F32" s="162"/>
      <c r="G32" s="164">
        <v>0.85</v>
      </c>
      <c r="H32" s="118">
        <v>0.2</v>
      </c>
      <c r="I32" s="118">
        <v>0.8</v>
      </c>
      <c r="J32" s="243">
        <f t="shared" si="0"/>
        <v>0.42213096</v>
      </c>
      <c r="K32" s="155">
        <f>(J32/(1-E32))/(1-F32)</f>
        <v>0.45168012732195367</v>
      </c>
      <c r="L32" s="155">
        <f>5*(1-E32)-0.7*E32</f>
        <v>4.6271028022999996</v>
      </c>
      <c r="M32" s="155">
        <f>L32*K32</f>
        <v>2.0899703828746325</v>
      </c>
      <c r="N32" s="337"/>
      <c r="O32" s="236">
        <f>K32/G32</f>
        <v>0.53138838508465136</v>
      </c>
      <c r="P32" s="147" t="s">
        <v>266</v>
      </c>
      <c r="Q32" s="150">
        <f>1/O32</f>
        <v>1.8818627355595996</v>
      </c>
      <c r="R32" s="149">
        <f t="shared" si="1"/>
        <v>0.53138838508465136</v>
      </c>
    </row>
    <row r="33" spans="1:18" x14ac:dyDescent="0.2">
      <c r="A33" s="444" t="s">
        <v>344</v>
      </c>
      <c r="B33" s="173" t="s">
        <v>352</v>
      </c>
      <c r="C33" s="167"/>
      <c r="D33" s="158">
        <v>7.0000000000000007E-2</v>
      </c>
      <c r="E33" s="161">
        <v>6.5420561000000002E-2</v>
      </c>
      <c r="F33" s="162"/>
      <c r="G33" s="164">
        <v>1</v>
      </c>
      <c r="H33" s="118">
        <v>0.2</v>
      </c>
      <c r="I33" s="118">
        <v>0.8</v>
      </c>
      <c r="J33" s="243">
        <f t="shared" si="0"/>
        <v>0.42213096</v>
      </c>
      <c r="K33" s="155">
        <f>(J33/(1-E33))/(1-F33)</f>
        <v>0.45168012732195367</v>
      </c>
      <c r="L33" s="155">
        <f>5*(1-E33)-0.7*E33</f>
        <v>4.6271028022999996</v>
      </c>
      <c r="M33" s="155">
        <f>L33*K33</f>
        <v>2.0899703828746325</v>
      </c>
      <c r="N33" s="337"/>
      <c r="O33" s="236">
        <f>K33/G33</f>
        <v>0.45168012732195367</v>
      </c>
      <c r="P33" s="147" t="s">
        <v>266</v>
      </c>
      <c r="Q33" s="150">
        <f>1/O33</f>
        <v>2.213956159481882</v>
      </c>
      <c r="R33" s="149">
        <f t="shared" si="1"/>
        <v>0.45168012732195367</v>
      </c>
    </row>
    <row r="34" spans="1:18" x14ac:dyDescent="0.2">
      <c r="A34" s="444" t="s">
        <v>344</v>
      </c>
      <c r="B34" s="173" t="s">
        <v>353</v>
      </c>
      <c r="C34" s="167"/>
      <c r="D34" s="158">
        <v>7.0000000000000007E-2</v>
      </c>
      <c r="E34" s="161">
        <v>6.5420561000000002E-2</v>
      </c>
      <c r="F34" s="162"/>
      <c r="G34" s="164">
        <v>0.78</v>
      </c>
      <c r="H34" s="118">
        <v>0.2</v>
      </c>
      <c r="I34" s="118">
        <v>0.8</v>
      </c>
      <c r="J34" s="243">
        <f t="shared" si="0"/>
        <v>0.42213096</v>
      </c>
      <c r="K34" s="155">
        <f>(J34/(1-E34))/(1-F34)</f>
        <v>0.45168012732195367</v>
      </c>
      <c r="L34" s="155">
        <f>5*(1-E34)-0.7*E34</f>
        <v>4.6271028022999996</v>
      </c>
      <c r="M34" s="155">
        <f>L34*K34</f>
        <v>2.0899703828746325</v>
      </c>
      <c r="N34" s="337"/>
      <c r="O34" s="236">
        <f>K34/G34</f>
        <v>0.57907708631019694</v>
      </c>
      <c r="P34" s="147" t="s">
        <v>266</v>
      </c>
      <c r="Q34" s="150">
        <f>1/O34</f>
        <v>1.7268858043958681</v>
      </c>
      <c r="R34" s="149">
        <f t="shared" si="1"/>
        <v>0.57907708631019694</v>
      </c>
    </row>
    <row r="35" spans="1:18" x14ac:dyDescent="0.2">
      <c r="A35" s="444" t="s">
        <v>344</v>
      </c>
      <c r="B35" s="5" t="s">
        <v>108</v>
      </c>
      <c r="C35" s="177"/>
      <c r="D35" s="158">
        <v>7.0000000000000007E-2</v>
      </c>
      <c r="E35" s="161">
        <v>6.5420561000000002E-2</v>
      </c>
      <c r="F35" s="163">
        <f>F30</f>
        <v>3.9E-2</v>
      </c>
      <c r="G35" s="195">
        <f>G30</f>
        <v>0.71350000000000002</v>
      </c>
      <c r="H35" s="118">
        <v>0.2</v>
      </c>
      <c r="I35" s="118">
        <v>0.8</v>
      </c>
      <c r="J35" s="243">
        <f t="shared" si="0"/>
        <v>0.42213096</v>
      </c>
      <c r="K35" s="155">
        <f>K30</f>
        <v>0.47042004749807731</v>
      </c>
      <c r="L35" s="155">
        <f>L30</f>
        <v>4.6271028022999996</v>
      </c>
      <c r="M35" s="155">
        <f>M30</f>
        <v>2.1766819200364527</v>
      </c>
      <c r="N35" s="337"/>
      <c r="O35" s="236">
        <f>O30</f>
        <v>0.6720490358833614</v>
      </c>
      <c r="P35" s="147" t="s">
        <v>347</v>
      </c>
      <c r="Q35" s="150">
        <f>Q30</f>
        <v>1.5235339311474572</v>
      </c>
      <c r="R35" s="149">
        <f t="shared" si="1"/>
        <v>0.65636870932493441</v>
      </c>
    </row>
    <row r="36" spans="1:18" x14ac:dyDescent="0.2">
      <c r="A36" s="444" t="s">
        <v>344</v>
      </c>
      <c r="B36" s="5" t="s">
        <v>121</v>
      </c>
      <c r="C36" s="167"/>
      <c r="D36" s="158">
        <v>0.111</v>
      </c>
      <c r="E36" s="158">
        <v>0.1</v>
      </c>
      <c r="F36" s="162"/>
      <c r="G36" s="164"/>
      <c r="H36" s="118">
        <v>0.2</v>
      </c>
      <c r="I36" s="118">
        <v>0.8</v>
      </c>
      <c r="J36" s="243">
        <f t="shared" si="0"/>
        <v>0.42213096</v>
      </c>
      <c r="K36" s="155">
        <f t="shared" ref="K36:K46" si="9">(J36/(1-E36))/(1-F36)</f>
        <v>0.46903439999999996</v>
      </c>
      <c r="L36" s="155">
        <f t="shared" ref="L36:L46" si="10">5*(1-E36)-0.7*E36</f>
        <v>4.43</v>
      </c>
      <c r="M36" s="155">
        <f t="shared" ref="M36:M46" si="11">L36*K36</f>
        <v>2.0778223919999999</v>
      </c>
      <c r="N36" s="337"/>
      <c r="O36" s="240"/>
      <c r="P36" s="147" t="s">
        <v>347</v>
      </c>
      <c r="Q36" s="150">
        <f t="shared" ref="Q36:Q46" si="12">1/K36</f>
        <v>2.1320397821567032</v>
      </c>
      <c r="R36" s="149">
        <f t="shared" si="1"/>
        <v>0.46903440000000002</v>
      </c>
    </row>
    <row r="37" spans="1:18" x14ac:dyDescent="0.2">
      <c r="A37" s="444" t="s">
        <v>344</v>
      </c>
      <c r="B37" s="157" t="s">
        <v>126</v>
      </c>
      <c r="C37" s="167"/>
      <c r="D37" s="158">
        <v>0.111</v>
      </c>
      <c r="E37" s="158">
        <v>0.1</v>
      </c>
      <c r="H37" s="118">
        <v>0.2</v>
      </c>
      <c r="I37" s="118">
        <v>0.8</v>
      </c>
      <c r="J37" s="243">
        <f t="shared" si="0"/>
        <v>0.42213096</v>
      </c>
      <c r="K37" s="155">
        <f t="shared" si="9"/>
        <v>0.46903439999999996</v>
      </c>
      <c r="L37" s="155">
        <f t="shared" si="10"/>
        <v>4.43</v>
      </c>
      <c r="M37" s="155">
        <f t="shared" si="11"/>
        <v>2.0778223919999999</v>
      </c>
      <c r="N37" s="337"/>
      <c r="O37" s="240"/>
      <c r="P37" s="147" t="s">
        <v>347</v>
      </c>
      <c r="Q37" s="150">
        <f t="shared" si="12"/>
        <v>2.1320397821567032</v>
      </c>
      <c r="R37" s="149">
        <f t="shared" si="1"/>
        <v>0.46903440000000002</v>
      </c>
    </row>
    <row r="38" spans="1:18" x14ac:dyDescent="0.2">
      <c r="A38" s="444" t="s">
        <v>344</v>
      </c>
      <c r="B38" s="157" t="s">
        <v>124</v>
      </c>
      <c r="C38" s="167"/>
      <c r="D38" s="158">
        <v>0.111</v>
      </c>
      <c r="E38" s="158">
        <v>0.1</v>
      </c>
      <c r="H38" s="118">
        <v>0.2</v>
      </c>
      <c r="I38" s="118">
        <v>0.8</v>
      </c>
      <c r="J38" s="243">
        <f t="shared" si="0"/>
        <v>0.42213096</v>
      </c>
      <c r="K38" s="155">
        <f t="shared" si="9"/>
        <v>0.46903439999999996</v>
      </c>
      <c r="L38" s="155">
        <f t="shared" si="10"/>
        <v>4.43</v>
      </c>
      <c r="M38" s="155">
        <f t="shared" si="11"/>
        <v>2.0778223919999999</v>
      </c>
      <c r="N38" s="337"/>
      <c r="O38" s="240"/>
      <c r="P38" s="147" t="s">
        <v>347</v>
      </c>
      <c r="Q38" s="150">
        <f t="shared" si="12"/>
        <v>2.1320397821567032</v>
      </c>
      <c r="R38" s="149">
        <f t="shared" si="1"/>
        <v>0.46903440000000002</v>
      </c>
    </row>
    <row r="39" spans="1:18" x14ac:dyDescent="0.2">
      <c r="A39" s="444" t="s">
        <v>344</v>
      </c>
      <c r="B39" s="153" t="s">
        <v>128</v>
      </c>
      <c r="C39" s="167"/>
      <c r="D39" s="158">
        <v>0.111</v>
      </c>
      <c r="E39" s="158">
        <v>0.1</v>
      </c>
      <c r="H39" s="118">
        <v>0.2</v>
      </c>
      <c r="I39" s="118">
        <v>0.8</v>
      </c>
      <c r="J39" s="243">
        <f t="shared" si="0"/>
        <v>0.42213096</v>
      </c>
      <c r="K39" s="155">
        <f t="shared" si="9"/>
        <v>0.46903439999999996</v>
      </c>
      <c r="L39" s="155">
        <f t="shared" si="10"/>
        <v>4.43</v>
      </c>
      <c r="M39" s="155">
        <f t="shared" si="11"/>
        <v>2.0778223919999999</v>
      </c>
      <c r="N39" s="337"/>
      <c r="O39" s="240"/>
      <c r="P39" s="147" t="s">
        <v>347</v>
      </c>
      <c r="Q39" s="150">
        <f t="shared" si="12"/>
        <v>2.1320397821567032</v>
      </c>
      <c r="R39" s="149">
        <f t="shared" si="1"/>
        <v>0.46903440000000002</v>
      </c>
    </row>
    <row r="40" spans="1:18" x14ac:dyDescent="0.2">
      <c r="A40" s="444" t="s">
        <v>344</v>
      </c>
      <c r="B40" s="153" t="s">
        <v>130</v>
      </c>
      <c r="C40" s="167"/>
      <c r="D40" s="158">
        <v>7.0000000000000007E-2</v>
      </c>
      <c r="E40" s="161">
        <v>6.5420561000000002E-2</v>
      </c>
      <c r="F40" s="158">
        <v>0.1</v>
      </c>
      <c r="G40" s="158"/>
      <c r="H40" s="118">
        <v>0.2</v>
      </c>
      <c r="I40" s="118">
        <v>0.8</v>
      </c>
      <c r="J40" s="243">
        <f t="shared" si="0"/>
        <v>0.42213096</v>
      </c>
      <c r="K40" s="155">
        <f t="shared" si="9"/>
        <v>0.50186680813550411</v>
      </c>
      <c r="L40" s="155">
        <f t="shared" si="10"/>
        <v>4.6271028022999996</v>
      </c>
      <c r="M40" s="155">
        <f t="shared" si="11"/>
        <v>2.3221893143051471</v>
      </c>
      <c r="N40" s="337"/>
      <c r="O40" s="240"/>
      <c r="P40" s="147" t="s">
        <v>347</v>
      </c>
      <c r="Q40" s="150">
        <f t="shared" si="12"/>
        <v>1.9925605435336937</v>
      </c>
      <c r="R40" s="149">
        <f t="shared" si="1"/>
        <v>0.50186680813550411</v>
      </c>
    </row>
    <row r="41" spans="1:18" x14ac:dyDescent="0.2">
      <c r="A41" s="444" t="s">
        <v>344</v>
      </c>
      <c r="B41" s="153" t="s">
        <v>132</v>
      </c>
      <c r="C41" s="167"/>
      <c r="D41" s="158">
        <v>7.0000000000000007E-2</v>
      </c>
      <c r="E41" s="161">
        <v>6.5420561000000002E-2</v>
      </c>
      <c r="F41" s="158">
        <v>0.1</v>
      </c>
      <c r="G41" s="158"/>
      <c r="H41" s="118">
        <v>0.2</v>
      </c>
      <c r="I41" s="118">
        <v>0.8</v>
      </c>
      <c r="J41" s="243">
        <f t="shared" si="0"/>
        <v>0.42213096</v>
      </c>
      <c r="K41" s="155">
        <f t="shared" si="9"/>
        <v>0.50186680813550411</v>
      </c>
      <c r="L41" s="155">
        <f t="shared" si="10"/>
        <v>4.6271028022999996</v>
      </c>
      <c r="M41" s="155">
        <f t="shared" si="11"/>
        <v>2.3221893143051471</v>
      </c>
      <c r="N41" s="337"/>
      <c r="O41" s="240"/>
      <c r="P41" s="147" t="s">
        <v>347</v>
      </c>
      <c r="Q41" s="150">
        <f t="shared" si="12"/>
        <v>1.9925605435336937</v>
      </c>
      <c r="R41" s="149">
        <f t="shared" si="1"/>
        <v>0.50186680813550411</v>
      </c>
    </row>
    <row r="42" spans="1:18" x14ac:dyDescent="0.2">
      <c r="A42" s="444" t="s">
        <v>344</v>
      </c>
      <c r="B42" s="153" t="s">
        <v>91</v>
      </c>
      <c r="C42" s="167"/>
      <c r="D42" s="158">
        <v>0.25</v>
      </c>
      <c r="E42" s="158">
        <v>0.2</v>
      </c>
      <c r="H42" s="118">
        <v>0.2</v>
      </c>
      <c r="I42" s="118">
        <v>0.8</v>
      </c>
      <c r="J42" s="243">
        <f t="shared" si="0"/>
        <v>0.42213096</v>
      </c>
      <c r="K42" s="155">
        <f t="shared" si="9"/>
        <v>0.52766369999999996</v>
      </c>
      <c r="L42" s="155">
        <f t="shared" si="10"/>
        <v>3.86</v>
      </c>
      <c r="M42" s="155">
        <f t="shared" si="11"/>
        <v>2.0367818819999997</v>
      </c>
      <c r="N42" s="337"/>
      <c r="O42" s="236">
        <f>1-(0.3-D42)*(H42*retrait_v_f+I42*retrait_v_r)</f>
        <v>0.97793666666666668</v>
      </c>
      <c r="P42" s="147" t="s">
        <v>347</v>
      </c>
      <c r="Q42" s="150">
        <f t="shared" si="12"/>
        <v>1.8951464730281808</v>
      </c>
      <c r="R42" s="149">
        <f t="shared" si="1"/>
        <v>0.52766369999999996</v>
      </c>
    </row>
    <row r="43" spans="1:18" ht="14.1" customHeight="1" x14ac:dyDescent="0.2">
      <c r="A43" s="183" t="s">
        <v>354</v>
      </c>
      <c r="B43" s="184" t="s">
        <v>43</v>
      </c>
      <c r="C43" s="185" t="s">
        <v>355</v>
      </c>
      <c r="D43" s="192">
        <v>0.66700000000000004</v>
      </c>
      <c r="E43" s="193">
        <v>0.4</v>
      </c>
      <c r="F43" s="499"/>
      <c r="G43" s="499"/>
      <c r="H43" s="186">
        <v>0.2</v>
      </c>
      <c r="I43" s="186">
        <v>0.8</v>
      </c>
      <c r="J43" s="241">
        <f t="shared" si="0"/>
        <v>0.42213096</v>
      </c>
      <c r="K43" s="187">
        <f t="shared" si="9"/>
        <v>0.70355160000000005</v>
      </c>
      <c r="L43" s="187">
        <f t="shared" si="10"/>
        <v>2.72</v>
      </c>
      <c r="M43" s="187">
        <f t="shared" si="11"/>
        <v>1.9136603520000002</v>
      </c>
      <c r="N43" s="339"/>
      <c r="O43" s="242">
        <v>1</v>
      </c>
      <c r="P43" s="188" t="s">
        <v>347</v>
      </c>
      <c r="Q43" s="194">
        <f t="shared" si="12"/>
        <v>1.4213598547711355</v>
      </c>
      <c r="R43" s="189">
        <f t="shared" si="1"/>
        <v>0.70355160000000005</v>
      </c>
    </row>
    <row r="44" spans="1:18" x14ac:dyDescent="0.2">
      <c r="A44" s="444" t="s">
        <v>354</v>
      </c>
      <c r="B44" s="157" t="s">
        <v>94</v>
      </c>
      <c r="C44" s="177" t="s">
        <v>355</v>
      </c>
      <c r="D44" s="158">
        <f>E44/(1-E44)</f>
        <v>0.17647058823529413</v>
      </c>
      <c r="E44" s="158">
        <v>0.15</v>
      </c>
      <c r="H44" s="156">
        <v>0.2</v>
      </c>
      <c r="I44" s="118">
        <v>0.8</v>
      </c>
      <c r="J44" s="243">
        <f t="shared" si="0"/>
        <v>0.42213096</v>
      </c>
      <c r="K44" s="155">
        <f t="shared" si="9"/>
        <v>0.49662465882352941</v>
      </c>
      <c r="L44" s="155">
        <f t="shared" si="10"/>
        <v>4.1449999999999996</v>
      </c>
      <c r="M44" s="155">
        <f t="shared" si="11"/>
        <v>2.0585092108235292</v>
      </c>
      <c r="N44" s="338"/>
      <c r="O44" s="239">
        <f>1-(0.3-D44)*(H44*retrait_v_f+I44*retrait_v_r)</f>
        <v>0.94549058823529408</v>
      </c>
      <c r="P44" s="147" t="s">
        <v>347</v>
      </c>
      <c r="Q44" s="150">
        <f t="shared" si="12"/>
        <v>2.0135931275924421</v>
      </c>
      <c r="R44" s="149">
        <f t="shared" si="1"/>
        <v>0.49662465882352935</v>
      </c>
    </row>
    <row r="45" spans="1:18" x14ac:dyDescent="0.2">
      <c r="A45" s="444" t="s">
        <v>354</v>
      </c>
      <c r="B45" s="157" t="s">
        <v>107</v>
      </c>
      <c r="C45" s="177" t="s">
        <v>355</v>
      </c>
      <c r="D45" s="158">
        <v>0.25</v>
      </c>
      <c r="E45" s="158">
        <v>0.2</v>
      </c>
      <c r="H45" s="118">
        <v>0.2</v>
      </c>
      <c r="I45" s="118">
        <v>0.8</v>
      </c>
      <c r="J45" s="243">
        <f t="shared" si="0"/>
        <v>0.42213096</v>
      </c>
      <c r="K45" s="155">
        <f t="shared" si="9"/>
        <v>0.52766369999999996</v>
      </c>
      <c r="L45" s="155">
        <f t="shared" si="10"/>
        <v>3.86</v>
      </c>
      <c r="M45" s="155">
        <f t="shared" si="11"/>
        <v>2.0367818819999997</v>
      </c>
      <c r="N45" s="337"/>
      <c r="O45" s="239">
        <f>1-(0.3-D45)*(H45*retrait_v_f+I45*retrait_v_r)</f>
        <v>0.97793666666666668</v>
      </c>
      <c r="P45" s="147" t="s">
        <v>347</v>
      </c>
      <c r="Q45" s="150">
        <f t="shared" si="12"/>
        <v>1.8951464730281808</v>
      </c>
      <c r="R45" s="149">
        <f t="shared" si="1"/>
        <v>0.52766369999999996</v>
      </c>
    </row>
    <row r="46" spans="1:18" x14ac:dyDescent="0.2">
      <c r="A46" s="444" t="s">
        <v>354</v>
      </c>
      <c r="B46" s="157" t="s">
        <v>65</v>
      </c>
      <c r="C46" s="177" t="s">
        <v>355</v>
      </c>
      <c r="D46" s="158">
        <v>0.55000000000000004</v>
      </c>
      <c r="E46" s="161">
        <v>0.35</v>
      </c>
      <c r="H46" s="118">
        <v>0.2</v>
      </c>
      <c r="I46" s="118">
        <v>0.8</v>
      </c>
      <c r="J46" s="243">
        <f t="shared" si="0"/>
        <v>0.42213096</v>
      </c>
      <c r="K46" s="155">
        <f t="shared" si="9"/>
        <v>0.64943224615384609</v>
      </c>
      <c r="L46" s="155">
        <f t="shared" si="10"/>
        <v>3.0049999999999999</v>
      </c>
      <c r="M46" s="155">
        <f t="shared" si="11"/>
        <v>1.9515438996923073</v>
      </c>
      <c r="N46" s="337"/>
      <c r="O46" s="237"/>
      <c r="P46" s="147" t="s">
        <v>347</v>
      </c>
      <c r="Q46" s="150">
        <f t="shared" si="12"/>
        <v>1.539806509335397</v>
      </c>
      <c r="R46" s="149">
        <f t="shared" si="1"/>
        <v>0.64943224615384609</v>
      </c>
    </row>
    <row r="47" spans="1:18" x14ac:dyDescent="0.2">
      <c r="A47" s="444" t="s">
        <v>354</v>
      </c>
      <c r="B47" s="5" t="s">
        <v>108</v>
      </c>
      <c r="C47" s="177" t="s">
        <v>355</v>
      </c>
      <c r="D47" s="158">
        <v>7.0000000000000007E-2</v>
      </c>
      <c r="E47" s="161">
        <v>6.5420561000000002E-2</v>
      </c>
      <c r="F47" s="163">
        <f>F30</f>
        <v>3.9E-2</v>
      </c>
      <c r="G47" s="195">
        <f>G30</f>
        <v>0.71350000000000002</v>
      </c>
      <c r="H47" s="118">
        <v>0.2</v>
      </c>
      <c r="I47" s="118">
        <v>0.8</v>
      </c>
      <c r="J47" s="243">
        <f t="shared" si="0"/>
        <v>0.42213096</v>
      </c>
      <c r="K47" s="155">
        <f>K30</f>
        <v>0.47042004749807731</v>
      </c>
      <c r="L47" s="155">
        <f>L30</f>
        <v>4.6271028022999996</v>
      </c>
      <c r="M47" s="155">
        <f>M30</f>
        <v>2.1766819200364527</v>
      </c>
      <c r="N47" s="337"/>
      <c r="O47" s="236">
        <f>O30</f>
        <v>0.6720490358833614</v>
      </c>
      <c r="P47" s="147" t="s">
        <v>347</v>
      </c>
      <c r="Q47" s="150">
        <f>Q30</f>
        <v>1.5235339311474572</v>
      </c>
      <c r="R47" s="149">
        <f t="shared" si="1"/>
        <v>0.65636870932493441</v>
      </c>
    </row>
    <row r="48" spans="1:18" x14ac:dyDescent="0.2">
      <c r="A48" s="444" t="s">
        <v>354</v>
      </c>
      <c r="B48" s="5" t="s">
        <v>121</v>
      </c>
      <c r="C48" s="177" t="s">
        <v>355</v>
      </c>
      <c r="D48" s="158">
        <v>0.111</v>
      </c>
      <c r="E48" s="158">
        <v>0.1</v>
      </c>
      <c r="F48" s="162"/>
      <c r="G48" s="164"/>
      <c r="H48" s="118">
        <v>0.2</v>
      </c>
      <c r="I48" s="118">
        <v>0.8</v>
      </c>
      <c r="J48" s="243">
        <f t="shared" si="0"/>
        <v>0.42213096</v>
      </c>
      <c r="K48" s="155">
        <f>(J48/(1-E48))/(1-F48)</f>
        <v>0.46903439999999996</v>
      </c>
      <c r="L48" s="155">
        <f>5*(1-E48)-0.7*E48</f>
        <v>4.43</v>
      </c>
      <c r="M48" s="155">
        <f>L48*K48</f>
        <v>2.0778223919999999</v>
      </c>
      <c r="N48" s="337"/>
      <c r="O48" s="240"/>
      <c r="P48" s="147" t="s">
        <v>347</v>
      </c>
      <c r="Q48" s="150">
        <f>1/K48</f>
        <v>2.1320397821567032</v>
      </c>
      <c r="R48" s="149">
        <f t="shared" si="1"/>
        <v>0.46903440000000002</v>
      </c>
    </row>
    <row r="49" spans="1:34" x14ac:dyDescent="0.2">
      <c r="A49" s="444" t="s">
        <v>354</v>
      </c>
      <c r="B49" s="153" t="s">
        <v>130</v>
      </c>
      <c r="C49" s="177" t="s">
        <v>355</v>
      </c>
      <c r="D49" s="158">
        <v>7.0000000000000007E-2</v>
      </c>
      <c r="E49" s="161">
        <v>6.5420561000000002E-2</v>
      </c>
      <c r="F49" s="158">
        <v>0.1</v>
      </c>
      <c r="G49" s="158"/>
      <c r="H49" s="118">
        <v>0.2</v>
      </c>
      <c r="I49" s="118">
        <v>0.8</v>
      </c>
      <c r="J49" s="243">
        <f t="shared" si="0"/>
        <v>0.42213096</v>
      </c>
      <c r="K49" s="155">
        <f>(J49/(1-E49))/(1-F49)</f>
        <v>0.50186680813550411</v>
      </c>
      <c r="L49" s="155">
        <f>5*(1-E49)-0.7*E49</f>
        <v>4.6271028022999996</v>
      </c>
      <c r="M49" s="155">
        <f>L49*K49</f>
        <v>2.3221893143051471</v>
      </c>
      <c r="N49" s="337"/>
      <c r="O49" s="240"/>
      <c r="P49" s="147" t="s">
        <v>347</v>
      </c>
      <c r="Q49" s="150">
        <f>1/K49</f>
        <v>1.9925605435336937</v>
      </c>
      <c r="R49" s="149">
        <f t="shared" si="1"/>
        <v>0.50186680813550411</v>
      </c>
    </row>
    <row r="50" spans="1:34" x14ac:dyDescent="0.2">
      <c r="A50" s="179" t="s">
        <v>354</v>
      </c>
      <c r="B50" s="180" t="s">
        <v>132</v>
      </c>
      <c r="C50" s="181" t="s">
        <v>355</v>
      </c>
      <c r="D50" s="165">
        <v>7.0000000000000007E-2</v>
      </c>
      <c r="E50" s="190">
        <v>6.5420561000000002E-2</v>
      </c>
      <c r="F50" s="165">
        <v>0.1</v>
      </c>
      <c r="G50" s="165"/>
      <c r="H50" s="120">
        <v>0.2</v>
      </c>
      <c r="I50" s="120">
        <v>0.8</v>
      </c>
      <c r="J50" s="244">
        <f t="shared" si="0"/>
        <v>0.42213096</v>
      </c>
      <c r="K50" s="166">
        <f>(J50/(1-E50))/(1-F50)</f>
        <v>0.50186680813550411</v>
      </c>
      <c r="L50" s="166">
        <f>5*(1-E50)-0.7*E50</f>
        <v>4.6271028022999996</v>
      </c>
      <c r="M50" s="166">
        <f>L50*K50</f>
        <v>2.3221893143051471</v>
      </c>
      <c r="N50" s="340"/>
      <c r="O50" s="245"/>
      <c r="P50" s="152" t="s">
        <v>347</v>
      </c>
      <c r="Q50" s="191">
        <f>1/K50</f>
        <v>1.9925605435336937</v>
      </c>
      <c r="R50" s="182">
        <f t="shared" si="1"/>
        <v>0.50186680813550411</v>
      </c>
    </row>
    <row r="53" spans="1:34" s="106" customFormat="1" ht="33" customHeight="1" x14ac:dyDescent="0.2">
      <c r="G53" s="107"/>
      <c r="H53" s="107"/>
      <c r="M53" s="611" t="s">
        <v>356</v>
      </c>
      <c r="N53" s="612"/>
      <c r="O53" s="612"/>
      <c r="P53" s="612"/>
      <c r="Q53" s="612"/>
      <c r="R53" s="612"/>
      <c r="S53" s="613"/>
      <c r="T53" s="611" t="s">
        <v>357</v>
      </c>
      <c r="U53" s="612"/>
      <c r="V53" s="612"/>
      <c r="W53" s="612"/>
      <c r="X53" s="612"/>
      <c r="Y53" s="612"/>
      <c r="Z53" s="613"/>
      <c r="AA53" s="614" t="s">
        <v>358</v>
      </c>
      <c r="AB53" s="612"/>
      <c r="AC53" s="612"/>
      <c r="AD53" s="612"/>
      <c r="AE53" s="612"/>
      <c r="AF53" s="612"/>
      <c r="AG53" s="613"/>
      <c r="AH53" s="615" t="s">
        <v>359</v>
      </c>
    </row>
    <row r="54" spans="1:34" s="106" customFormat="1" ht="96" customHeight="1" x14ac:dyDescent="0.2">
      <c r="A54" s="131" t="s">
        <v>360</v>
      </c>
      <c r="B54" s="132" t="s">
        <v>361</v>
      </c>
      <c r="C54" s="133" t="s">
        <v>362</v>
      </c>
      <c r="D54" s="136" t="s">
        <v>363</v>
      </c>
      <c r="E54" s="133" t="s">
        <v>364</v>
      </c>
      <c r="F54" s="136" t="s">
        <v>365</v>
      </c>
      <c r="G54" s="140" t="s">
        <v>366</v>
      </c>
      <c r="H54" s="133" t="s">
        <v>367</v>
      </c>
      <c r="I54" s="134" t="s">
        <v>368</v>
      </c>
      <c r="J54" s="141" t="s">
        <v>369</v>
      </c>
      <c r="K54" s="134" t="s">
        <v>370</v>
      </c>
      <c r="L54" s="135" t="s">
        <v>359</v>
      </c>
      <c r="M54" s="122">
        <v>0</v>
      </c>
      <c r="N54" s="123">
        <v>0.05</v>
      </c>
      <c r="O54" s="123">
        <v>0.1</v>
      </c>
      <c r="P54" s="123">
        <v>0.15</v>
      </c>
      <c r="Q54" s="123">
        <v>0.2</v>
      </c>
      <c r="R54" s="123">
        <v>0.25</v>
      </c>
      <c r="S54" s="124">
        <v>0.3</v>
      </c>
      <c r="T54" s="122">
        <v>0</v>
      </c>
      <c r="U54" s="123">
        <v>0.05</v>
      </c>
      <c r="V54" s="123">
        <v>0.1</v>
      </c>
      <c r="W54" s="123">
        <v>0.15</v>
      </c>
      <c r="X54" s="123">
        <v>0.2</v>
      </c>
      <c r="Y54" s="123">
        <v>0.25</v>
      </c>
      <c r="Z54" s="124">
        <v>0.3</v>
      </c>
      <c r="AA54" s="122">
        <v>0</v>
      </c>
      <c r="AB54" s="123">
        <v>0.05</v>
      </c>
      <c r="AC54" s="123">
        <v>0.1</v>
      </c>
      <c r="AD54" s="123">
        <v>0.15</v>
      </c>
      <c r="AE54" s="123">
        <v>0.2</v>
      </c>
      <c r="AF54" s="123">
        <v>0.25</v>
      </c>
      <c r="AG54" s="124">
        <v>0.3</v>
      </c>
      <c r="AH54" s="587"/>
    </row>
    <row r="55" spans="1:34" x14ac:dyDescent="0.2">
      <c r="A55" s="496" t="s">
        <v>371</v>
      </c>
      <c r="B55" s="125">
        <v>0.3</v>
      </c>
      <c r="C55" s="126"/>
      <c r="D55" s="137">
        <v>705</v>
      </c>
      <c r="E55" s="138">
        <f t="shared" ref="E55:E73" si="13">0.828*D55</f>
        <v>583.74</v>
      </c>
      <c r="F55" s="142">
        <v>0.12</v>
      </c>
      <c r="G55" s="116">
        <v>0.06</v>
      </c>
      <c r="H55" s="117">
        <v>0.18</v>
      </c>
      <c r="I55" s="116">
        <f t="shared" ref="I55:I73" si="14">1-(1-F55)*(1-G55)</f>
        <v>0.17280000000000006</v>
      </c>
      <c r="J55" s="142">
        <f t="shared" ref="J55:J73" si="15">F55/0.3</f>
        <v>0.4</v>
      </c>
      <c r="K55" s="116">
        <f t="shared" ref="K55:K73" si="16">G55/0.3</f>
        <v>0.2</v>
      </c>
      <c r="L55" s="117">
        <f t="shared" ref="L55:L73" si="17">I55/0.3</f>
        <v>0.57600000000000029</v>
      </c>
      <c r="M55" s="142">
        <f t="shared" ref="M55:S64" si="18">1-(1-$J55*(0.3-M$54))*(1-$K55*(0.3-M$54))</f>
        <v>0.17280000000000006</v>
      </c>
      <c r="N55" s="116">
        <f t="shared" si="18"/>
        <v>0.14500000000000002</v>
      </c>
      <c r="O55" s="116">
        <f t="shared" si="18"/>
        <v>0.11680000000000001</v>
      </c>
      <c r="P55" s="116">
        <f t="shared" si="18"/>
        <v>8.8200000000000056E-2</v>
      </c>
      <c r="Q55" s="116">
        <f t="shared" si="18"/>
        <v>5.920000000000003E-2</v>
      </c>
      <c r="R55" s="116">
        <f t="shared" si="18"/>
        <v>2.9800000000000049E-2</v>
      </c>
      <c r="S55" s="117">
        <f t="shared" si="18"/>
        <v>0</v>
      </c>
      <c r="T55" s="142">
        <f t="shared" ref="T55:Z64" si="19">$L55*(0.3-T$54)</f>
        <v>0.17280000000000009</v>
      </c>
      <c r="U55" s="116">
        <f t="shared" si="19"/>
        <v>0.14400000000000007</v>
      </c>
      <c r="V55" s="116">
        <f t="shared" si="19"/>
        <v>0.11520000000000005</v>
      </c>
      <c r="W55" s="116">
        <f t="shared" si="19"/>
        <v>8.6400000000000046E-2</v>
      </c>
      <c r="X55" s="116">
        <f t="shared" si="19"/>
        <v>5.7600000000000019E-2</v>
      </c>
      <c r="Y55" s="116">
        <f t="shared" si="19"/>
        <v>2.880000000000001E-2</v>
      </c>
      <c r="Z55" s="117">
        <f t="shared" si="19"/>
        <v>0</v>
      </c>
      <c r="AA55" s="341">
        <f t="shared" ref="AA55:AA73" si="20">M55-T55</f>
        <v>0</v>
      </c>
      <c r="AB55" s="342">
        <f t="shared" ref="AB55:AB73" si="21">N55-U55</f>
        <v>9.9999999999994538E-4</v>
      </c>
      <c r="AC55" s="342">
        <f t="shared" ref="AC55:AC73" si="22">O55-V55</f>
        <v>1.5999999999999626E-3</v>
      </c>
      <c r="AD55" s="342">
        <f t="shared" ref="AD55:AD73" si="23">P55-W55</f>
        <v>1.8000000000000099E-3</v>
      </c>
      <c r="AE55" s="342">
        <f t="shared" ref="AE55:AE73" si="24">Q55-X55</f>
        <v>1.6000000000000111E-3</v>
      </c>
      <c r="AF55" s="342">
        <f t="shared" ref="AF55:AF73" si="25">R55-Y55</f>
        <v>1.0000000000000391E-3</v>
      </c>
      <c r="AG55" s="343">
        <f t="shared" ref="AG55:AG73" si="26">S55-Z55</f>
        <v>0</v>
      </c>
      <c r="AH55" s="113">
        <f t="shared" ref="AH55:AH73" si="27">H55/0.3</f>
        <v>0.6</v>
      </c>
    </row>
    <row r="56" spans="1:34" x14ac:dyDescent="0.2">
      <c r="A56" s="496" t="s">
        <v>372</v>
      </c>
      <c r="B56" s="127">
        <v>0.26</v>
      </c>
      <c r="C56" s="128"/>
      <c r="D56" s="410">
        <v>685</v>
      </c>
      <c r="E56" s="167">
        <f t="shared" si="13"/>
        <v>567.17999999999995</v>
      </c>
      <c r="F56" s="143">
        <v>0.1</v>
      </c>
      <c r="G56" s="118">
        <v>0.05</v>
      </c>
      <c r="H56" s="119">
        <v>0.15</v>
      </c>
      <c r="I56" s="118">
        <f t="shared" si="14"/>
        <v>0.14500000000000002</v>
      </c>
      <c r="J56" s="143">
        <f t="shared" si="15"/>
        <v>0.33333333333333337</v>
      </c>
      <c r="K56" s="118">
        <f t="shared" si="16"/>
        <v>0.16666666666666669</v>
      </c>
      <c r="L56" s="119">
        <f t="shared" si="17"/>
        <v>0.48333333333333339</v>
      </c>
      <c r="M56" s="143">
        <f t="shared" si="18"/>
        <v>0.14500000000000002</v>
      </c>
      <c r="N56" s="118">
        <f t="shared" si="18"/>
        <v>0.12152777777777779</v>
      </c>
      <c r="O56" s="118">
        <f t="shared" si="18"/>
        <v>9.7777777777777741E-2</v>
      </c>
      <c r="P56" s="118">
        <f t="shared" si="18"/>
        <v>7.3750000000000093E-2</v>
      </c>
      <c r="Q56" s="118">
        <f t="shared" si="18"/>
        <v>4.9444444444444513E-2</v>
      </c>
      <c r="R56" s="118">
        <f t="shared" si="18"/>
        <v>2.4861111111111112E-2</v>
      </c>
      <c r="S56" s="119">
        <f t="shared" si="18"/>
        <v>0</v>
      </c>
      <c r="T56" s="143">
        <f t="shared" si="19"/>
        <v>0.14500000000000002</v>
      </c>
      <c r="U56" s="118">
        <f t="shared" si="19"/>
        <v>0.12083333333333335</v>
      </c>
      <c r="V56" s="118">
        <f t="shared" si="19"/>
        <v>9.6666666666666665E-2</v>
      </c>
      <c r="W56" s="118">
        <f t="shared" si="19"/>
        <v>7.2500000000000009E-2</v>
      </c>
      <c r="X56" s="118">
        <f t="shared" si="19"/>
        <v>4.8333333333333325E-2</v>
      </c>
      <c r="Y56" s="118">
        <f t="shared" si="19"/>
        <v>2.4166666666666663E-2</v>
      </c>
      <c r="Z56" s="119">
        <f t="shared" si="19"/>
        <v>0</v>
      </c>
      <c r="AA56" s="344">
        <f t="shared" si="20"/>
        <v>0</v>
      </c>
      <c r="AB56" s="345">
        <f t="shared" si="21"/>
        <v>6.9444444444444198E-4</v>
      </c>
      <c r="AC56" s="345">
        <f t="shared" si="22"/>
        <v>1.1111111111110766E-3</v>
      </c>
      <c r="AD56" s="345">
        <f t="shared" si="23"/>
        <v>1.2500000000000844E-3</v>
      </c>
      <c r="AE56" s="345">
        <f t="shared" si="24"/>
        <v>1.1111111111111877E-3</v>
      </c>
      <c r="AF56" s="345">
        <f t="shared" si="25"/>
        <v>6.9444444444444892E-4</v>
      </c>
      <c r="AG56" s="346">
        <f t="shared" si="26"/>
        <v>0</v>
      </c>
      <c r="AH56" s="114">
        <f t="shared" si="27"/>
        <v>0.5</v>
      </c>
    </row>
    <row r="57" spans="1:34" x14ac:dyDescent="0.2">
      <c r="A57" s="496" t="s">
        <v>373</v>
      </c>
      <c r="B57" s="127"/>
      <c r="C57" s="128"/>
      <c r="D57" s="410">
        <v>690</v>
      </c>
      <c r="E57" s="167">
        <f t="shared" si="13"/>
        <v>571.31999999999994</v>
      </c>
      <c r="F57" s="143">
        <v>0.09</v>
      </c>
      <c r="G57" s="118">
        <v>0.05</v>
      </c>
      <c r="H57" s="119">
        <v>0.14000000000000001</v>
      </c>
      <c r="I57" s="118">
        <f t="shared" si="14"/>
        <v>0.13550000000000006</v>
      </c>
      <c r="J57" s="143">
        <f t="shared" si="15"/>
        <v>0.3</v>
      </c>
      <c r="K57" s="118">
        <f t="shared" si="16"/>
        <v>0.16666666666666669</v>
      </c>
      <c r="L57" s="119">
        <f t="shared" si="17"/>
        <v>0.45166666666666688</v>
      </c>
      <c r="M57" s="143">
        <f t="shared" si="18"/>
        <v>0.13550000000000006</v>
      </c>
      <c r="N57" s="118">
        <f t="shared" si="18"/>
        <v>0.11354166666666654</v>
      </c>
      <c r="O57" s="118">
        <f t="shared" si="18"/>
        <v>9.1333333333333266E-2</v>
      </c>
      <c r="P57" s="118">
        <f t="shared" si="18"/>
        <v>6.887500000000002E-2</v>
      </c>
      <c r="Q57" s="118">
        <f t="shared" si="18"/>
        <v>4.6166666666666689E-2</v>
      </c>
      <c r="R57" s="118">
        <f t="shared" si="18"/>
        <v>2.3208333333333275E-2</v>
      </c>
      <c r="S57" s="119">
        <f t="shared" si="18"/>
        <v>0</v>
      </c>
      <c r="T57" s="143">
        <f t="shared" si="19"/>
        <v>0.13550000000000006</v>
      </c>
      <c r="U57" s="118">
        <f t="shared" si="19"/>
        <v>0.11291666666666672</v>
      </c>
      <c r="V57" s="118">
        <f t="shared" si="19"/>
        <v>9.0333333333333363E-2</v>
      </c>
      <c r="W57" s="118">
        <f t="shared" si="19"/>
        <v>6.7750000000000032E-2</v>
      </c>
      <c r="X57" s="118">
        <f t="shared" si="19"/>
        <v>4.5166666666666681E-2</v>
      </c>
      <c r="Y57" s="118">
        <f t="shared" si="19"/>
        <v>2.2583333333333341E-2</v>
      </c>
      <c r="Z57" s="119">
        <f t="shared" si="19"/>
        <v>0</v>
      </c>
      <c r="AA57" s="344">
        <f t="shared" si="20"/>
        <v>0</v>
      </c>
      <c r="AB57" s="345">
        <f t="shared" si="21"/>
        <v>6.2499999999982014E-4</v>
      </c>
      <c r="AC57" s="345">
        <f t="shared" si="22"/>
        <v>9.9999999999990374E-4</v>
      </c>
      <c r="AD57" s="345">
        <f t="shared" si="23"/>
        <v>1.1249999999999871E-3</v>
      </c>
      <c r="AE57" s="345">
        <f t="shared" si="24"/>
        <v>1.0000000000000078E-3</v>
      </c>
      <c r="AF57" s="345">
        <f t="shared" si="25"/>
        <v>6.2499999999993464E-4</v>
      </c>
      <c r="AG57" s="346">
        <f t="shared" si="26"/>
        <v>0</v>
      </c>
      <c r="AH57" s="114">
        <f t="shared" si="27"/>
        <v>0.46666666666666673</v>
      </c>
    </row>
    <row r="58" spans="1:34" x14ac:dyDescent="0.2">
      <c r="A58" s="496" t="s">
        <v>374</v>
      </c>
      <c r="B58" s="127">
        <v>0.1</v>
      </c>
      <c r="C58" s="128"/>
      <c r="D58" s="410">
        <v>715</v>
      </c>
      <c r="E58" s="167">
        <f t="shared" si="13"/>
        <v>592.02</v>
      </c>
      <c r="F58" s="143">
        <v>0.08</v>
      </c>
      <c r="G58" s="118">
        <v>0.06</v>
      </c>
      <c r="H58" s="119">
        <v>0.14000000000000001</v>
      </c>
      <c r="I58" s="118">
        <f t="shared" si="14"/>
        <v>0.13519999999999999</v>
      </c>
      <c r="J58" s="143">
        <f t="shared" si="15"/>
        <v>0.26666666666666666</v>
      </c>
      <c r="K58" s="118">
        <f t="shared" si="16"/>
        <v>0.2</v>
      </c>
      <c r="L58" s="119">
        <f t="shared" si="17"/>
        <v>0.45066666666666666</v>
      </c>
      <c r="M58" s="143">
        <f t="shared" si="18"/>
        <v>0.13519999999999999</v>
      </c>
      <c r="N58" s="118">
        <f t="shared" si="18"/>
        <v>0.1133333333333334</v>
      </c>
      <c r="O58" s="118">
        <f t="shared" si="18"/>
        <v>9.1200000000000059E-2</v>
      </c>
      <c r="P58" s="118">
        <f t="shared" si="18"/>
        <v>6.8800000000000083E-2</v>
      </c>
      <c r="Q58" s="118">
        <f t="shared" si="18"/>
        <v>4.6133333333333248E-2</v>
      </c>
      <c r="R58" s="118">
        <f t="shared" si="18"/>
        <v>2.3199999999999998E-2</v>
      </c>
      <c r="S58" s="119">
        <f t="shared" si="18"/>
        <v>0</v>
      </c>
      <c r="T58" s="143">
        <f t="shared" si="19"/>
        <v>0.13519999999999999</v>
      </c>
      <c r="U58" s="118">
        <f t="shared" si="19"/>
        <v>0.11266666666666666</v>
      </c>
      <c r="V58" s="118">
        <f t="shared" si="19"/>
        <v>9.0133333333333329E-2</v>
      </c>
      <c r="W58" s="118">
        <f t="shared" si="19"/>
        <v>6.7599999999999993E-2</v>
      </c>
      <c r="X58" s="118">
        <f t="shared" si="19"/>
        <v>4.5066666666666658E-2</v>
      </c>
      <c r="Y58" s="118">
        <f t="shared" si="19"/>
        <v>2.2533333333333329E-2</v>
      </c>
      <c r="Z58" s="119">
        <f t="shared" si="19"/>
        <v>0</v>
      </c>
      <c r="AA58" s="344">
        <f t="shared" si="20"/>
        <v>0</v>
      </c>
      <c r="AB58" s="345">
        <f t="shared" si="21"/>
        <v>6.6666666666673202E-4</v>
      </c>
      <c r="AC58" s="345">
        <f t="shared" si="22"/>
        <v>1.0666666666667296E-3</v>
      </c>
      <c r="AD58" s="345">
        <f t="shared" si="23"/>
        <v>1.2000000000000899E-3</v>
      </c>
      <c r="AE58" s="345">
        <f t="shared" si="24"/>
        <v>1.0666666666665908E-3</v>
      </c>
      <c r="AF58" s="345">
        <f t="shared" si="25"/>
        <v>6.6666666666666957E-4</v>
      </c>
      <c r="AG58" s="346">
        <f t="shared" si="26"/>
        <v>0</v>
      </c>
      <c r="AH58" s="114">
        <f t="shared" si="27"/>
        <v>0.46666666666666673</v>
      </c>
    </row>
    <row r="59" spans="1:34" x14ac:dyDescent="0.2">
      <c r="A59" s="496" t="s">
        <v>375</v>
      </c>
      <c r="B59" s="127"/>
      <c r="C59" s="128"/>
      <c r="D59" s="410">
        <v>635</v>
      </c>
      <c r="E59" s="167">
        <f t="shared" si="13"/>
        <v>525.78</v>
      </c>
      <c r="F59" s="143">
        <v>0.08</v>
      </c>
      <c r="G59" s="118">
        <v>0.04</v>
      </c>
      <c r="H59" s="119">
        <v>0.12</v>
      </c>
      <c r="I59" s="118">
        <f t="shared" si="14"/>
        <v>0.11680000000000001</v>
      </c>
      <c r="J59" s="143">
        <f t="shared" si="15"/>
        <v>0.26666666666666666</v>
      </c>
      <c r="K59" s="118">
        <f t="shared" si="16"/>
        <v>0.13333333333333333</v>
      </c>
      <c r="L59" s="119">
        <f t="shared" si="17"/>
        <v>0.38933333333333342</v>
      </c>
      <c r="M59" s="143">
        <f t="shared" si="18"/>
        <v>0.11680000000000001</v>
      </c>
      <c r="N59" s="118">
        <f t="shared" si="18"/>
        <v>9.7777777777777741E-2</v>
      </c>
      <c r="O59" s="118">
        <f t="shared" si="18"/>
        <v>7.8577777777777746E-2</v>
      </c>
      <c r="P59" s="118">
        <f t="shared" si="18"/>
        <v>5.920000000000003E-2</v>
      </c>
      <c r="Q59" s="118">
        <f t="shared" si="18"/>
        <v>3.9644444444444371E-2</v>
      </c>
      <c r="R59" s="118">
        <f t="shared" si="18"/>
        <v>1.9911111111111102E-2</v>
      </c>
      <c r="S59" s="119">
        <f t="shared" si="18"/>
        <v>0</v>
      </c>
      <c r="T59" s="143">
        <f t="shared" si="19"/>
        <v>0.11680000000000001</v>
      </c>
      <c r="U59" s="118">
        <f t="shared" si="19"/>
        <v>9.7333333333333355E-2</v>
      </c>
      <c r="V59" s="118">
        <f t="shared" si="19"/>
        <v>7.7866666666666681E-2</v>
      </c>
      <c r="W59" s="118">
        <f t="shared" si="19"/>
        <v>5.8400000000000007E-2</v>
      </c>
      <c r="X59" s="118">
        <f t="shared" si="19"/>
        <v>3.8933333333333334E-2</v>
      </c>
      <c r="Y59" s="118">
        <f t="shared" si="19"/>
        <v>1.9466666666666667E-2</v>
      </c>
      <c r="Z59" s="119">
        <f t="shared" si="19"/>
        <v>0</v>
      </c>
      <c r="AA59" s="344">
        <f t="shared" si="20"/>
        <v>0</v>
      </c>
      <c r="AB59" s="345">
        <f t="shared" si="21"/>
        <v>4.4444444444438624E-4</v>
      </c>
      <c r="AC59" s="345">
        <f t="shared" si="22"/>
        <v>7.1111111111106518E-4</v>
      </c>
      <c r="AD59" s="345">
        <f t="shared" si="23"/>
        <v>8.0000000000002292E-4</v>
      </c>
      <c r="AE59" s="345">
        <f t="shared" si="24"/>
        <v>7.1111111111103742E-4</v>
      </c>
      <c r="AF59" s="345">
        <f t="shared" si="25"/>
        <v>4.4444444444443482E-4</v>
      </c>
      <c r="AG59" s="346">
        <f t="shared" si="26"/>
        <v>0</v>
      </c>
      <c r="AH59" s="114">
        <f t="shared" si="27"/>
        <v>0.4</v>
      </c>
    </row>
    <row r="60" spans="1:34" x14ac:dyDescent="0.2">
      <c r="A60" s="496" t="s">
        <v>376</v>
      </c>
      <c r="B60" s="127">
        <v>0.18</v>
      </c>
      <c r="C60" s="128"/>
      <c r="D60" s="410">
        <v>825</v>
      </c>
      <c r="E60" s="167">
        <f t="shared" si="13"/>
        <v>683.09999999999991</v>
      </c>
      <c r="F60" s="143">
        <v>0.115</v>
      </c>
      <c r="G60" s="118">
        <v>7.0000000000000007E-2</v>
      </c>
      <c r="H60" s="119">
        <v>0.185</v>
      </c>
      <c r="I60" s="118">
        <f t="shared" si="14"/>
        <v>0.17695000000000005</v>
      </c>
      <c r="J60" s="143">
        <f t="shared" si="15"/>
        <v>0.38333333333333336</v>
      </c>
      <c r="K60" s="118">
        <f t="shared" si="16"/>
        <v>0.23333333333333336</v>
      </c>
      <c r="L60" s="119">
        <f t="shared" si="17"/>
        <v>0.58983333333333354</v>
      </c>
      <c r="M60" s="143">
        <f t="shared" si="18"/>
        <v>0.17695000000000005</v>
      </c>
      <c r="N60" s="118">
        <f t="shared" si="18"/>
        <v>0.14857638888888891</v>
      </c>
      <c r="O60" s="118">
        <f t="shared" si="18"/>
        <v>0.1197555555555555</v>
      </c>
      <c r="P60" s="118">
        <f t="shared" si="18"/>
        <v>9.0487500000000054E-2</v>
      </c>
      <c r="Q60" s="118">
        <f t="shared" si="18"/>
        <v>6.0772222222222227E-2</v>
      </c>
      <c r="R60" s="118">
        <f t="shared" si="18"/>
        <v>3.0609722222222246E-2</v>
      </c>
      <c r="S60" s="119">
        <f t="shared" si="18"/>
        <v>0</v>
      </c>
      <c r="T60" s="143">
        <f t="shared" si="19"/>
        <v>0.17695000000000005</v>
      </c>
      <c r="U60" s="118">
        <f t="shared" si="19"/>
        <v>0.14745833333333339</v>
      </c>
      <c r="V60" s="118">
        <f t="shared" si="19"/>
        <v>0.11796666666666669</v>
      </c>
      <c r="W60" s="118">
        <f t="shared" si="19"/>
        <v>8.8475000000000026E-2</v>
      </c>
      <c r="X60" s="118">
        <f t="shared" si="19"/>
        <v>5.8983333333333339E-2</v>
      </c>
      <c r="Y60" s="118">
        <f t="shared" si="19"/>
        <v>2.9491666666666669E-2</v>
      </c>
      <c r="Z60" s="119">
        <f t="shared" si="19"/>
        <v>0</v>
      </c>
      <c r="AA60" s="344">
        <f t="shared" si="20"/>
        <v>0</v>
      </c>
      <c r="AB60" s="345">
        <f t="shared" si="21"/>
        <v>1.1180555555555249E-3</v>
      </c>
      <c r="AC60" s="345">
        <f t="shared" si="22"/>
        <v>1.7888888888888121E-3</v>
      </c>
      <c r="AD60" s="345">
        <f t="shared" si="23"/>
        <v>2.0125000000000282E-3</v>
      </c>
      <c r="AE60" s="345">
        <f t="shared" si="24"/>
        <v>1.7888888888888885E-3</v>
      </c>
      <c r="AF60" s="345">
        <f t="shared" si="25"/>
        <v>1.118055555555577E-3</v>
      </c>
      <c r="AG60" s="346">
        <f t="shared" si="26"/>
        <v>0</v>
      </c>
      <c r="AH60" s="114">
        <f t="shared" si="27"/>
        <v>0.6166666666666667</v>
      </c>
    </row>
    <row r="61" spans="1:34" x14ac:dyDescent="0.2">
      <c r="A61" s="496" t="s">
        <v>377</v>
      </c>
      <c r="B61" s="127">
        <v>0.04</v>
      </c>
      <c r="C61" s="128"/>
      <c r="D61" s="410">
        <v>645</v>
      </c>
      <c r="E61" s="167">
        <f t="shared" si="13"/>
        <v>534.05999999999995</v>
      </c>
      <c r="F61" s="143">
        <v>0.09</v>
      </c>
      <c r="G61" s="118">
        <v>0.06</v>
      </c>
      <c r="H61" s="119">
        <v>0.15</v>
      </c>
      <c r="I61" s="118">
        <f t="shared" si="14"/>
        <v>0.14460000000000006</v>
      </c>
      <c r="J61" s="143">
        <f t="shared" si="15"/>
        <v>0.3</v>
      </c>
      <c r="K61" s="118">
        <f t="shared" si="16"/>
        <v>0.2</v>
      </c>
      <c r="L61" s="119">
        <f t="shared" si="17"/>
        <v>0.48200000000000021</v>
      </c>
      <c r="M61" s="143">
        <f t="shared" si="18"/>
        <v>0.14460000000000006</v>
      </c>
      <c r="N61" s="118">
        <f t="shared" si="18"/>
        <v>0.12124999999999997</v>
      </c>
      <c r="O61" s="118">
        <f t="shared" si="18"/>
        <v>9.760000000000002E-2</v>
      </c>
      <c r="P61" s="118">
        <f t="shared" si="18"/>
        <v>7.3650000000000104E-2</v>
      </c>
      <c r="Q61" s="118">
        <f t="shared" si="18"/>
        <v>4.9399999999999999E-2</v>
      </c>
      <c r="R61" s="118">
        <f t="shared" si="18"/>
        <v>2.4850000000000039E-2</v>
      </c>
      <c r="S61" s="119">
        <f t="shared" si="18"/>
        <v>0</v>
      </c>
      <c r="T61" s="143">
        <f t="shared" si="19"/>
        <v>0.14460000000000006</v>
      </c>
      <c r="U61" s="118">
        <f t="shared" si="19"/>
        <v>0.12050000000000005</v>
      </c>
      <c r="V61" s="118">
        <f t="shared" si="19"/>
        <v>9.6400000000000027E-2</v>
      </c>
      <c r="W61" s="118">
        <f t="shared" si="19"/>
        <v>7.2300000000000031E-2</v>
      </c>
      <c r="X61" s="118">
        <f t="shared" si="19"/>
        <v>4.8200000000000007E-2</v>
      </c>
      <c r="Y61" s="118">
        <f t="shared" si="19"/>
        <v>2.4100000000000003E-2</v>
      </c>
      <c r="Z61" s="119">
        <f t="shared" si="19"/>
        <v>0</v>
      </c>
      <c r="AA61" s="344">
        <f t="shared" si="20"/>
        <v>0</v>
      </c>
      <c r="AB61" s="345">
        <f t="shared" si="21"/>
        <v>7.499999999999174E-4</v>
      </c>
      <c r="AC61" s="345">
        <f t="shared" si="22"/>
        <v>1.1999999999999927E-3</v>
      </c>
      <c r="AD61" s="345">
        <f t="shared" si="23"/>
        <v>1.3500000000000734E-3</v>
      </c>
      <c r="AE61" s="345">
        <f t="shared" si="24"/>
        <v>1.1999999999999927E-3</v>
      </c>
      <c r="AF61" s="345">
        <f t="shared" si="25"/>
        <v>7.5000000000003536E-4</v>
      </c>
      <c r="AG61" s="346">
        <f t="shared" si="26"/>
        <v>0</v>
      </c>
      <c r="AH61" s="114">
        <f t="shared" si="27"/>
        <v>0.5</v>
      </c>
    </row>
    <row r="62" spans="1:34" x14ac:dyDescent="0.2">
      <c r="A62" s="496" t="s">
        <v>378</v>
      </c>
      <c r="B62" s="127"/>
      <c r="C62" s="128"/>
      <c r="D62" s="410">
        <v>685</v>
      </c>
      <c r="E62" s="167">
        <f t="shared" si="13"/>
        <v>567.17999999999995</v>
      </c>
      <c r="F62" s="143">
        <v>7.4999999999999997E-2</v>
      </c>
      <c r="G62" s="118">
        <v>5.5E-2</v>
      </c>
      <c r="H62" s="119">
        <v>0.13</v>
      </c>
      <c r="I62" s="118">
        <f t="shared" si="14"/>
        <v>0.12587499999999996</v>
      </c>
      <c r="J62" s="143">
        <f t="shared" si="15"/>
        <v>0.25</v>
      </c>
      <c r="K62" s="118">
        <f t="shared" si="16"/>
        <v>0.18333333333333335</v>
      </c>
      <c r="L62" s="119">
        <f t="shared" si="17"/>
        <v>0.4195833333333332</v>
      </c>
      <c r="M62" s="143">
        <f t="shared" si="18"/>
        <v>0.12587499999999996</v>
      </c>
      <c r="N62" s="118">
        <f t="shared" si="18"/>
        <v>0.10546875</v>
      </c>
      <c r="O62" s="118">
        <f t="shared" si="18"/>
        <v>8.4833333333333316E-2</v>
      </c>
      <c r="P62" s="118">
        <f t="shared" si="18"/>
        <v>6.3968749999999908E-2</v>
      </c>
      <c r="Q62" s="118">
        <f t="shared" si="18"/>
        <v>4.2874999999999996E-2</v>
      </c>
      <c r="R62" s="118">
        <f t="shared" si="18"/>
        <v>2.155208333333325E-2</v>
      </c>
      <c r="S62" s="119">
        <f t="shared" si="18"/>
        <v>0</v>
      </c>
      <c r="T62" s="143">
        <f t="shared" si="19"/>
        <v>0.12587499999999996</v>
      </c>
      <c r="U62" s="118">
        <f t="shared" si="19"/>
        <v>0.1048958333333333</v>
      </c>
      <c r="V62" s="118">
        <f t="shared" si="19"/>
        <v>8.3916666666666626E-2</v>
      </c>
      <c r="W62" s="118">
        <f t="shared" si="19"/>
        <v>6.293749999999998E-2</v>
      </c>
      <c r="X62" s="118">
        <f t="shared" si="19"/>
        <v>4.1958333333333313E-2</v>
      </c>
      <c r="Y62" s="118">
        <f t="shared" si="19"/>
        <v>2.0979166666666656E-2</v>
      </c>
      <c r="Z62" s="119">
        <f t="shared" si="19"/>
        <v>0</v>
      </c>
      <c r="AA62" s="344">
        <f t="shared" si="20"/>
        <v>0</v>
      </c>
      <c r="AB62" s="345">
        <f t="shared" si="21"/>
        <v>5.7291666666670071E-4</v>
      </c>
      <c r="AC62" s="345">
        <f t="shared" si="22"/>
        <v>9.1666666666669061E-4</v>
      </c>
      <c r="AD62" s="345">
        <f t="shared" si="23"/>
        <v>1.0312499999999281E-3</v>
      </c>
      <c r="AE62" s="345">
        <f t="shared" si="24"/>
        <v>9.1666666666668367E-4</v>
      </c>
      <c r="AF62" s="345">
        <f t="shared" si="25"/>
        <v>5.7291666666659316E-4</v>
      </c>
      <c r="AG62" s="346">
        <f t="shared" si="26"/>
        <v>0</v>
      </c>
      <c r="AH62" s="114">
        <f t="shared" si="27"/>
        <v>0.43333333333333335</v>
      </c>
    </row>
    <row r="63" spans="1:34" x14ac:dyDescent="0.2">
      <c r="A63" s="496" t="s">
        <v>379</v>
      </c>
      <c r="B63" s="127"/>
      <c r="C63" s="128"/>
      <c r="D63" s="410">
        <v>665</v>
      </c>
      <c r="E63" s="167">
        <f t="shared" si="13"/>
        <v>550.62</v>
      </c>
      <c r="F63" s="143">
        <v>0.1</v>
      </c>
      <c r="G63" s="118">
        <v>0.05</v>
      </c>
      <c r="H63" s="119">
        <v>0.15</v>
      </c>
      <c r="I63" s="118">
        <f t="shared" si="14"/>
        <v>0.14500000000000002</v>
      </c>
      <c r="J63" s="143">
        <f t="shared" si="15"/>
        <v>0.33333333333333337</v>
      </c>
      <c r="K63" s="118">
        <f t="shared" si="16"/>
        <v>0.16666666666666669</v>
      </c>
      <c r="L63" s="119">
        <f t="shared" si="17"/>
        <v>0.48333333333333339</v>
      </c>
      <c r="M63" s="143">
        <f t="shared" si="18"/>
        <v>0.14500000000000002</v>
      </c>
      <c r="N63" s="118">
        <f t="shared" si="18"/>
        <v>0.12152777777777779</v>
      </c>
      <c r="O63" s="118">
        <f t="shared" si="18"/>
        <v>9.7777777777777741E-2</v>
      </c>
      <c r="P63" s="118">
        <f t="shared" si="18"/>
        <v>7.3750000000000093E-2</v>
      </c>
      <c r="Q63" s="118">
        <f t="shared" si="18"/>
        <v>4.9444444444444513E-2</v>
      </c>
      <c r="R63" s="118">
        <f t="shared" si="18"/>
        <v>2.4861111111111112E-2</v>
      </c>
      <c r="S63" s="119">
        <f t="shared" si="18"/>
        <v>0</v>
      </c>
      <c r="T63" s="143">
        <f t="shared" si="19"/>
        <v>0.14500000000000002</v>
      </c>
      <c r="U63" s="118">
        <f t="shared" si="19"/>
        <v>0.12083333333333335</v>
      </c>
      <c r="V63" s="118">
        <f t="shared" si="19"/>
        <v>9.6666666666666665E-2</v>
      </c>
      <c r="W63" s="118">
        <f t="shared" si="19"/>
        <v>7.2500000000000009E-2</v>
      </c>
      <c r="X63" s="118">
        <f t="shared" si="19"/>
        <v>4.8333333333333325E-2</v>
      </c>
      <c r="Y63" s="118">
        <f t="shared" si="19"/>
        <v>2.4166666666666663E-2</v>
      </c>
      <c r="Z63" s="119">
        <f t="shared" si="19"/>
        <v>0</v>
      </c>
      <c r="AA63" s="344">
        <f t="shared" si="20"/>
        <v>0</v>
      </c>
      <c r="AB63" s="345">
        <f t="shared" si="21"/>
        <v>6.9444444444444198E-4</v>
      </c>
      <c r="AC63" s="345">
        <f t="shared" si="22"/>
        <v>1.1111111111110766E-3</v>
      </c>
      <c r="AD63" s="345">
        <f t="shared" si="23"/>
        <v>1.2500000000000844E-3</v>
      </c>
      <c r="AE63" s="345">
        <f t="shared" si="24"/>
        <v>1.1111111111111877E-3</v>
      </c>
      <c r="AF63" s="345">
        <f t="shared" si="25"/>
        <v>6.9444444444444892E-4</v>
      </c>
      <c r="AG63" s="346">
        <f t="shared" si="26"/>
        <v>0</v>
      </c>
      <c r="AH63" s="114">
        <f t="shared" si="27"/>
        <v>0.5</v>
      </c>
    </row>
    <row r="64" spans="1:34" x14ac:dyDescent="0.2">
      <c r="A64" s="496" t="s">
        <v>380</v>
      </c>
      <c r="B64" s="127">
        <v>0.06</v>
      </c>
      <c r="C64" s="128"/>
      <c r="D64" s="410">
        <v>425</v>
      </c>
      <c r="E64" s="167">
        <f t="shared" si="13"/>
        <v>351.9</v>
      </c>
      <c r="F64" s="143">
        <v>0.09</v>
      </c>
      <c r="G64" s="118">
        <v>0.05</v>
      </c>
      <c r="H64" s="119">
        <v>0.14000000000000001</v>
      </c>
      <c r="I64" s="118">
        <f t="shared" si="14"/>
        <v>0.13550000000000006</v>
      </c>
      <c r="J64" s="143">
        <f t="shared" si="15"/>
        <v>0.3</v>
      </c>
      <c r="K64" s="118">
        <f t="shared" si="16"/>
        <v>0.16666666666666669</v>
      </c>
      <c r="L64" s="119">
        <f t="shared" si="17"/>
        <v>0.45166666666666688</v>
      </c>
      <c r="M64" s="143">
        <f t="shared" si="18"/>
        <v>0.13550000000000006</v>
      </c>
      <c r="N64" s="118">
        <f t="shared" si="18"/>
        <v>0.11354166666666654</v>
      </c>
      <c r="O64" s="118">
        <f t="shared" si="18"/>
        <v>9.1333333333333266E-2</v>
      </c>
      <c r="P64" s="118">
        <f t="shared" si="18"/>
        <v>6.887500000000002E-2</v>
      </c>
      <c r="Q64" s="118">
        <f t="shared" si="18"/>
        <v>4.6166666666666689E-2</v>
      </c>
      <c r="R64" s="118">
        <f t="shared" si="18"/>
        <v>2.3208333333333275E-2</v>
      </c>
      <c r="S64" s="119">
        <f t="shared" si="18"/>
        <v>0</v>
      </c>
      <c r="T64" s="143">
        <f t="shared" si="19"/>
        <v>0.13550000000000006</v>
      </c>
      <c r="U64" s="118">
        <f t="shared" si="19"/>
        <v>0.11291666666666672</v>
      </c>
      <c r="V64" s="118">
        <f t="shared" si="19"/>
        <v>9.0333333333333363E-2</v>
      </c>
      <c r="W64" s="118">
        <f t="shared" si="19"/>
        <v>6.7750000000000032E-2</v>
      </c>
      <c r="X64" s="118">
        <f t="shared" si="19"/>
        <v>4.5166666666666681E-2</v>
      </c>
      <c r="Y64" s="118">
        <f t="shared" si="19"/>
        <v>2.2583333333333341E-2</v>
      </c>
      <c r="Z64" s="119">
        <f t="shared" si="19"/>
        <v>0</v>
      </c>
      <c r="AA64" s="344">
        <f t="shared" si="20"/>
        <v>0</v>
      </c>
      <c r="AB64" s="345">
        <f t="shared" si="21"/>
        <v>6.2499999999982014E-4</v>
      </c>
      <c r="AC64" s="345">
        <f t="shared" si="22"/>
        <v>9.9999999999990374E-4</v>
      </c>
      <c r="AD64" s="345">
        <f t="shared" si="23"/>
        <v>1.1249999999999871E-3</v>
      </c>
      <c r="AE64" s="345">
        <f t="shared" si="24"/>
        <v>1.0000000000000078E-3</v>
      </c>
      <c r="AF64" s="345">
        <f t="shared" si="25"/>
        <v>6.2499999999993464E-4</v>
      </c>
      <c r="AG64" s="346">
        <f t="shared" si="26"/>
        <v>0</v>
      </c>
      <c r="AH64" s="114">
        <f t="shared" si="27"/>
        <v>0.46666666666666673</v>
      </c>
    </row>
    <row r="65" spans="1:35" x14ac:dyDescent="0.2">
      <c r="A65" s="496" t="s">
        <v>381</v>
      </c>
      <c r="B65" s="127">
        <v>0.02</v>
      </c>
      <c r="C65" s="128"/>
      <c r="D65" s="410">
        <v>540</v>
      </c>
      <c r="E65" s="167">
        <f t="shared" si="13"/>
        <v>447.12</v>
      </c>
      <c r="F65" s="143">
        <v>7.0000000000000007E-2</v>
      </c>
      <c r="G65" s="118">
        <v>0.05</v>
      </c>
      <c r="H65" s="119">
        <v>0.12</v>
      </c>
      <c r="I65" s="118">
        <f t="shared" si="14"/>
        <v>0.11650000000000005</v>
      </c>
      <c r="J65" s="143">
        <f t="shared" si="15"/>
        <v>0.23333333333333336</v>
      </c>
      <c r="K65" s="118">
        <f t="shared" si="16"/>
        <v>0.16666666666666669</v>
      </c>
      <c r="L65" s="119">
        <f t="shared" si="17"/>
        <v>0.38833333333333353</v>
      </c>
      <c r="M65" s="143">
        <f t="shared" ref="M65:S73" si="28">1-(1-$J65*(0.3-M$54))*(1-$K65*(0.3-M$54))</f>
        <v>0.11650000000000005</v>
      </c>
      <c r="N65" s="118">
        <f t="shared" si="28"/>
        <v>9.7569444444444375E-2</v>
      </c>
      <c r="O65" s="118">
        <f t="shared" si="28"/>
        <v>7.8444444444444428E-2</v>
      </c>
      <c r="P65" s="118">
        <f t="shared" si="28"/>
        <v>5.9125000000000094E-2</v>
      </c>
      <c r="Q65" s="118">
        <f t="shared" si="28"/>
        <v>3.9611111111111152E-2</v>
      </c>
      <c r="R65" s="118">
        <f t="shared" si="28"/>
        <v>1.9902777777777825E-2</v>
      </c>
      <c r="S65" s="119">
        <f t="shared" si="28"/>
        <v>0</v>
      </c>
      <c r="T65" s="143">
        <f t="shared" ref="T65:Z73" si="29">$L65*(0.3-T$54)</f>
        <v>0.11650000000000005</v>
      </c>
      <c r="U65" s="118">
        <f t="shared" si="29"/>
        <v>9.7083333333333383E-2</v>
      </c>
      <c r="V65" s="118">
        <f t="shared" si="29"/>
        <v>7.7666666666666703E-2</v>
      </c>
      <c r="W65" s="118">
        <f t="shared" si="29"/>
        <v>5.8250000000000024E-2</v>
      </c>
      <c r="X65" s="118">
        <f t="shared" si="29"/>
        <v>3.8833333333333345E-2</v>
      </c>
      <c r="Y65" s="118">
        <f t="shared" si="29"/>
        <v>1.9416666666666672E-2</v>
      </c>
      <c r="Z65" s="119">
        <f t="shared" si="29"/>
        <v>0</v>
      </c>
      <c r="AA65" s="344">
        <f t="shared" si="20"/>
        <v>0</v>
      </c>
      <c r="AB65" s="345">
        <f t="shared" si="21"/>
        <v>4.8611111111099281E-4</v>
      </c>
      <c r="AC65" s="345">
        <f t="shared" si="22"/>
        <v>7.777777777777245E-4</v>
      </c>
      <c r="AD65" s="345">
        <f t="shared" si="23"/>
        <v>8.7500000000007017E-4</v>
      </c>
      <c r="AE65" s="345">
        <f t="shared" si="24"/>
        <v>7.7777777777780777E-4</v>
      </c>
      <c r="AF65" s="345">
        <f t="shared" si="25"/>
        <v>4.8611111111115241E-4</v>
      </c>
      <c r="AG65" s="346">
        <f t="shared" si="26"/>
        <v>0</v>
      </c>
      <c r="AH65" s="114">
        <f t="shared" si="27"/>
        <v>0.4</v>
      </c>
    </row>
    <row r="66" spans="1:35" x14ac:dyDescent="0.2">
      <c r="A66" s="496" t="s">
        <v>382</v>
      </c>
      <c r="B66" s="127">
        <v>0.04</v>
      </c>
      <c r="C66" s="128"/>
      <c r="D66" s="410">
        <v>565</v>
      </c>
      <c r="E66" s="167">
        <f t="shared" si="13"/>
        <v>467.82</v>
      </c>
      <c r="F66" s="143">
        <v>0.08</v>
      </c>
      <c r="G66" s="118">
        <v>0.04</v>
      </c>
      <c r="H66" s="119">
        <v>0.12</v>
      </c>
      <c r="I66" s="118">
        <f t="shared" si="14"/>
        <v>0.11680000000000001</v>
      </c>
      <c r="J66" s="143">
        <f t="shared" si="15"/>
        <v>0.26666666666666666</v>
      </c>
      <c r="K66" s="118">
        <f t="shared" si="16"/>
        <v>0.13333333333333333</v>
      </c>
      <c r="L66" s="119">
        <f t="shared" si="17"/>
        <v>0.38933333333333342</v>
      </c>
      <c r="M66" s="143">
        <f t="shared" si="28"/>
        <v>0.11680000000000001</v>
      </c>
      <c r="N66" s="118">
        <f t="shared" si="28"/>
        <v>9.7777777777777741E-2</v>
      </c>
      <c r="O66" s="118">
        <f t="shared" si="28"/>
        <v>7.8577777777777746E-2</v>
      </c>
      <c r="P66" s="118">
        <f t="shared" si="28"/>
        <v>5.920000000000003E-2</v>
      </c>
      <c r="Q66" s="118">
        <f t="shared" si="28"/>
        <v>3.9644444444444371E-2</v>
      </c>
      <c r="R66" s="118">
        <f t="shared" si="28"/>
        <v>1.9911111111111102E-2</v>
      </c>
      <c r="S66" s="119">
        <f t="shared" si="28"/>
        <v>0</v>
      </c>
      <c r="T66" s="143">
        <f t="shared" si="29"/>
        <v>0.11680000000000001</v>
      </c>
      <c r="U66" s="118">
        <f t="shared" si="29"/>
        <v>9.7333333333333355E-2</v>
      </c>
      <c r="V66" s="118">
        <f t="shared" si="29"/>
        <v>7.7866666666666681E-2</v>
      </c>
      <c r="W66" s="118">
        <f t="shared" si="29"/>
        <v>5.8400000000000007E-2</v>
      </c>
      <c r="X66" s="118">
        <f t="shared" si="29"/>
        <v>3.8933333333333334E-2</v>
      </c>
      <c r="Y66" s="118">
        <f t="shared" si="29"/>
        <v>1.9466666666666667E-2</v>
      </c>
      <c r="Z66" s="119">
        <f t="shared" si="29"/>
        <v>0</v>
      </c>
      <c r="AA66" s="344">
        <f t="shared" si="20"/>
        <v>0</v>
      </c>
      <c r="AB66" s="345">
        <f t="shared" si="21"/>
        <v>4.4444444444438624E-4</v>
      </c>
      <c r="AC66" s="345">
        <f t="shared" si="22"/>
        <v>7.1111111111106518E-4</v>
      </c>
      <c r="AD66" s="345">
        <f t="shared" si="23"/>
        <v>8.0000000000002292E-4</v>
      </c>
      <c r="AE66" s="345">
        <f t="shared" si="24"/>
        <v>7.1111111111103742E-4</v>
      </c>
      <c r="AF66" s="345">
        <f t="shared" si="25"/>
        <v>4.4444444444443482E-4</v>
      </c>
      <c r="AG66" s="346">
        <f t="shared" si="26"/>
        <v>0</v>
      </c>
      <c r="AH66" s="114">
        <f t="shared" si="27"/>
        <v>0.4</v>
      </c>
    </row>
    <row r="67" spans="1:35" x14ac:dyDescent="0.2">
      <c r="A67" s="496" t="s">
        <v>383</v>
      </c>
      <c r="B67" s="127"/>
      <c r="C67" s="128"/>
      <c r="D67" s="410">
        <v>520</v>
      </c>
      <c r="E67" s="167">
        <f t="shared" si="13"/>
        <v>430.56</v>
      </c>
      <c r="F67" s="143">
        <v>0.09</v>
      </c>
      <c r="G67" s="118">
        <v>5.5E-2</v>
      </c>
      <c r="H67" s="119">
        <v>0.14499999999999999</v>
      </c>
      <c r="I67" s="118">
        <f t="shared" si="14"/>
        <v>0.14005000000000001</v>
      </c>
      <c r="J67" s="143">
        <f t="shared" si="15"/>
        <v>0.3</v>
      </c>
      <c r="K67" s="118">
        <f t="shared" si="16"/>
        <v>0.18333333333333335</v>
      </c>
      <c r="L67" s="119">
        <f t="shared" si="17"/>
        <v>0.46683333333333338</v>
      </c>
      <c r="M67" s="143">
        <f t="shared" si="28"/>
        <v>0.14005000000000001</v>
      </c>
      <c r="N67" s="118">
        <f t="shared" si="28"/>
        <v>0.11739583333333337</v>
      </c>
      <c r="O67" s="118">
        <f t="shared" si="28"/>
        <v>9.4466666666666588E-2</v>
      </c>
      <c r="P67" s="118">
        <f t="shared" si="28"/>
        <v>7.1262500000000006E-2</v>
      </c>
      <c r="Q67" s="118">
        <f t="shared" si="28"/>
        <v>4.7783333333333289E-2</v>
      </c>
      <c r="R67" s="118">
        <f t="shared" si="28"/>
        <v>2.4029166666666657E-2</v>
      </c>
      <c r="S67" s="119">
        <f t="shared" si="28"/>
        <v>0</v>
      </c>
      <c r="T67" s="143">
        <f t="shared" si="29"/>
        <v>0.14005000000000001</v>
      </c>
      <c r="U67" s="118">
        <f t="shared" si="29"/>
        <v>0.11670833333333334</v>
      </c>
      <c r="V67" s="118">
        <f t="shared" si="29"/>
        <v>9.3366666666666667E-2</v>
      </c>
      <c r="W67" s="118">
        <f t="shared" si="29"/>
        <v>7.0025000000000004E-2</v>
      </c>
      <c r="X67" s="118">
        <f t="shared" si="29"/>
        <v>4.6683333333333327E-2</v>
      </c>
      <c r="Y67" s="118">
        <f t="shared" si="29"/>
        <v>2.3341666666666663E-2</v>
      </c>
      <c r="Z67" s="119">
        <f t="shared" si="29"/>
        <v>0</v>
      </c>
      <c r="AA67" s="344">
        <f t="shared" si="20"/>
        <v>0</v>
      </c>
      <c r="AB67" s="345">
        <f t="shared" si="21"/>
        <v>6.8750000000002143E-4</v>
      </c>
      <c r="AC67" s="345">
        <f t="shared" si="22"/>
        <v>1.0999999999999205E-3</v>
      </c>
      <c r="AD67" s="345">
        <f t="shared" si="23"/>
        <v>1.2375000000000025E-3</v>
      </c>
      <c r="AE67" s="345">
        <f t="shared" si="24"/>
        <v>1.0999999999999621E-3</v>
      </c>
      <c r="AF67" s="345">
        <f t="shared" si="25"/>
        <v>6.8749999999999367E-4</v>
      </c>
      <c r="AG67" s="346">
        <f t="shared" si="26"/>
        <v>0</v>
      </c>
      <c r="AH67" s="114">
        <f t="shared" si="27"/>
        <v>0.48333333333333334</v>
      </c>
    </row>
    <row r="68" spans="1:35" x14ac:dyDescent="0.2">
      <c r="A68" s="496" t="s">
        <v>384</v>
      </c>
      <c r="B68" s="127"/>
      <c r="C68" s="128">
        <v>0.36</v>
      </c>
      <c r="D68" s="410">
        <v>465</v>
      </c>
      <c r="E68" s="167">
        <f t="shared" si="13"/>
        <v>385.02</v>
      </c>
      <c r="F68" s="143">
        <v>0.08</v>
      </c>
      <c r="G68" s="118">
        <v>0.04</v>
      </c>
      <c r="H68" s="119">
        <v>0.12</v>
      </c>
      <c r="I68" s="118">
        <f t="shared" si="14"/>
        <v>0.11680000000000001</v>
      </c>
      <c r="J68" s="143">
        <f t="shared" si="15"/>
        <v>0.26666666666666666</v>
      </c>
      <c r="K68" s="118">
        <f t="shared" si="16"/>
        <v>0.13333333333333333</v>
      </c>
      <c r="L68" s="119">
        <f t="shared" si="17"/>
        <v>0.38933333333333342</v>
      </c>
      <c r="M68" s="143">
        <f t="shared" si="28"/>
        <v>0.11680000000000001</v>
      </c>
      <c r="N68" s="118">
        <f t="shared" si="28"/>
        <v>9.7777777777777741E-2</v>
      </c>
      <c r="O68" s="118">
        <f t="shared" si="28"/>
        <v>7.8577777777777746E-2</v>
      </c>
      <c r="P68" s="118">
        <f t="shared" si="28"/>
        <v>5.920000000000003E-2</v>
      </c>
      <c r="Q68" s="118">
        <f t="shared" si="28"/>
        <v>3.9644444444444371E-2</v>
      </c>
      <c r="R68" s="118">
        <f t="shared" si="28"/>
        <v>1.9911111111111102E-2</v>
      </c>
      <c r="S68" s="119">
        <f t="shared" si="28"/>
        <v>0</v>
      </c>
      <c r="T68" s="143">
        <f t="shared" si="29"/>
        <v>0.11680000000000001</v>
      </c>
      <c r="U68" s="118">
        <f t="shared" si="29"/>
        <v>9.7333333333333355E-2</v>
      </c>
      <c r="V68" s="118">
        <f t="shared" si="29"/>
        <v>7.7866666666666681E-2</v>
      </c>
      <c r="W68" s="118">
        <f t="shared" si="29"/>
        <v>5.8400000000000007E-2</v>
      </c>
      <c r="X68" s="118">
        <f t="shared" si="29"/>
        <v>3.8933333333333334E-2</v>
      </c>
      <c r="Y68" s="118">
        <f t="shared" si="29"/>
        <v>1.9466666666666667E-2</v>
      </c>
      <c r="Z68" s="119">
        <f t="shared" si="29"/>
        <v>0</v>
      </c>
      <c r="AA68" s="344">
        <f t="shared" si="20"/>
        <v>0</v>
      </c>
      <c r="AB68" s="345">
        <f t="shared" si="21"/>
        <v>4.4444444444438624E-4</v>
      </c>
      <c r="AC68" s="345">
        <f t="shared" si="22"/>
        <v>7.1111111111106518E-4</v>
      </c>
      <c r="AD68" s="345">
        <f t="shared" si="23"/>
        <v>8.0000000000002292E-4</v>
      </c>
      <c r="AE68" s="345">
        <f t="shared" si="24"/>
        <v>7.1111111111103742E-4</v>
      </c>
      <c r="AF68" s="345">
        <f t="shared" si="25"/>
        <v>4.4444444444443482E-4</v>
      </c>
      <c r="AG68" s="346">
        <f t="shared" si="26"/>
        <v>0</v>
      </c>
      <c r="AH68" s="114">
        <f t="shared" si="27"/>
        <v>0.4</v>
      </c>
    </row>
    <row r="69" spans="1:35" x14ac:dyDescent="0.2">
      <c r="A69" s="496" t="s">
        <v>385</v>
      </c>
      <c r="B69" s="127"/>
      <c r="C69" s="128">
        <v>0.48</v>
      </c>
      <c r="D69" s="410">
        <v>435</v>
      </c>
      <c r="E69" s="167">
        <f t="shared" si="13"/>
        <v>360.18</v>
      </c>
      <c r="F69" s="143">
        <v>0.09</v>
      </c>
      <c r="G69" s="118">
        <v>0.04</v>
      </c>
      <c r="H69" s="119">
        <v>0.13</v>
      </c>
      <c r="I69" s="118">
        <f t="shared" si="14"/>
        <v>0.12639999999999996</v>
      </c>
      <c r="J69" s="143">
        <f t="shared" si="15"/>
        <v>0.3</v>
      </c>
      <c r="K69" s="118">
        <f t="shared" si="16"/>
        <v>0.13333333333333333</v>
      </c>
      <c r="L69" s="119">
        <f t="shared" si="17"/>
        <v>0.42133333333333323</v>
      </c>
      <c r="M69" s="143">
        <f t="shared" si="28"/>
        <v>0.12639999999999996</v>
      </c>
      <c r="N69" s="118">
        <f t="shared" si="28"/>
        <v>0.10583333333333333</v>
      </c>
      <c r="O69" s="118">
        <f t="shared" si="28"/>
        <v>8.5066666666666513E-2</v>
      </c>
      <c r="P69" s="118">
        <f t="shared" si="28"/>
        <v>6.4100000000000046E-2</v>
      </c>
      <c r="Q69" s="118">
        <f t="shared" si="28"/>
        <v>4.2933333333333379E-2</v>
      </c>
      <c r="R69" s="118">
        <f t="shared" si="28"/>
        <v>2.1566666666666734E-2</v>
      </c>
      <c r="S69" s="119">
        <f t="shared" si="28"/>
        <v>0</v>
      </c>
      <c r="T69" s="143">
        <f t="shared" si="29"/>
        <v>0.12639999999999996</v>
      </c>
      <c r="U69" s="118">
        <f t="shared" si="29"/>
        <v>0.10533333333333331</v>
      </c>
      <c r="V69" s="118">
        <f t="shared" si="29"/>
        <v>8.4266666666666643E-2</v>
      </c>
      <c r="W69" s="118">
        <f t="shared" si="29"/>
        <v>6.3199999999999978E-2</v>
      </c>
      <c r="X69" s="118">
        <f t="shared" si="29"/>
        <v>4.2133333333333314E-2</v>
      </c>
      <c r="Y69" s="118">
        <f t="shared" si="29"/>
        <v>2.1066666666666657E-2</v>
      </c>
      <c r="Z69" s="119">
        <f t="shared" si="29"/>
        <v>0</v>
      </c>
      <c r="AA69" s="344">
        <f t="shared" si="20"/>
        <v>0</v>
      </c>
      <c r="AB69" s="345">
        <f t="shared" si="21"/>
        <v>5.000000000000282E-4</v>
      </c>
      <c r="AC69" s="345">
        <f t="shared" si="22"/>
        <v>7.9999999999987026E-4</v>
      </c>
      <c r="AD69" s="345">
        <f t="shared" si="23"/>
        <v>9.0000000000006741E-4</v>
      </c>
      <c r="AE69" s="345">
        <f t="shared" si="24"/>
        <v>8.0000000000006455E-4</v>
      </c>
      <c r="AF69" s="345">
        <f t="shared" si="25"/>
        <v>5.0000000000007677E-4</v>
      </c>
      <c r="AG69" s="346">
        <f t="shared" si="26"/>
        <v>0</v>
      </c>
      <c r="AH69" s="114">
        <f t="shared" si="27"/>
        <v>0.43333333333333335</v>
      </c>
    </row>
    <row r="70" spans="1:35" x14ac:dyDescent="0.2">
      <c r="A70" s="496" t="s">
        <v>386</v>
      </c>
      <c r="B70" s="127"/>
      <c r="C70" s="128"/>
      <c r="D70" s="410">
        <v>590</v>
      </c>
      <c r="E70" s="167">
        <f t="shared" si="13"/>
        <v>488.52</v>
      </c>
      <c r="F70" s="143">
        <v>0.08</v>
      </c>
      <c r="G70" s="118">
        <v>0.05</v>
      </c>
      <c r="H70" s="119">
        <v>0.13</v>
      </c>
      <c r="I70" s="118">
        <f t="shared" si="14"/>
        <v>0.126</v>
      </c>
      <c r="J70" s="143">
        <f t="shared" si="15"/>
        <v>0.26666666666666666</v>
      </c>
      <c r="K70" s="118">
        <f t="shared" si="16"/>
        <v>0.16666666666666669</v>
      </c>
      <c r="L70" s="119">
        <f t="shared" si="17"/>
        <v>0.42000000000000004</v>
      </c>
      <c r="M70" s="143">
        <f t="shared" si="28"/>
        <v>0.126</v>
      </c>
      <c r="N70" s="118">
        <f t="shared" si="28"/>
        <v>0.10555555555555551</v>
      </c>
      <c r="O70" s="118">
        <f t="shared" si="28"/>
        <v>8.4888888888888903E-2</v>
      </c>
      <c r="P70" s="118">
        <f t="shared" si="28"/>
        <v>6.4000000000000057E-2</v>
      </c>
      <c r="Q70" s="118">
        <f t="shared" si="28"/>
        <v>4.2888888888888865E-2</v>
      </c>
      <c r="R70" s="118">
        <f t="shared" si="28"/>
        <v>2.155555555555555E-2</v>
      </c>
      <c r="S70" s="119">
        <f t="shared" si="28"/>
        <v>0</v>
      </c>
      <c r="T70" s="143">
        <f t="shared" si="29"/>
        <v>0.126</v>
      </c>
      <c r="U70" s="118">
        <f t="shared" si="29"/>
        <v>0.10500000000000001</v>
      </c>
      <c r="V70" s="118">
        <f t="shared" si="29"/>
        <v>8.4000000000000005E-2</v>
      </c>
      <c r="W70" s="118">
        <f t="shared" si="29"/>
        <v>6.3E-2</v>
      </c>
      <c r="X70" s="118">
        <f t="shared" si="29"/>
        <v>4.1999999999999996E-2</v>
      </c>
      <c r="Y70" s="118">
        <f t="shared" si="29"/>
        <v>2.0999999999999998E-2</v>
      </c>
      <c r="Z70" s="119">
        <f t="shared" si="29"/>
        <v>0</v>
      </c>
      <c r="AA70" s="344">
        <f t="shared" si="20"/>
        <v>0</v>
      </c>
      <c r="AB70" s="345">
        <f t="shared" si="21"/>
        <v>5.5555555555550362E-4</v>
      </c>
      <c r="AC70" s="345">
        <f t="shared" si="22"/>
        <v>8.8888888888889739E-4</v>
      </c>
      <c r="AD70" s="345">
        <f t="shared" si="23"/>
        <v>1.0000000000000564E-3</v>
      </c>
      <c r="AE70" s="345">
        <f t="shared" si="24"/>
        <v>8.8888888888886963E-4</v>
      </c>
      <c r="AF70" s="345">
        <f t="shared" si="25"/>
        <v>5.5555555555555219E-4</v>
      </c>
      <c r="AG70" s="346">
        <f t="shared" si="26"/>
        <v>0</v>
      </c>
      <c r="AH70" s="114">
        <f t="shared" si="27"/>
        <v>0.43333333333333335</v>
      </c>
    </row>
    <row r="71" spans="1:35" x14ac:dyDescent="0.2">
      <c r="A71" s="496" t="s">
        <v>387</v>
      </c>
      <c r="B71" s="127"/>
      <c r="C71" s="128">
        <v>0.09</v>
      </c>
      <c r="D71" s="410">
        <v>595</v>
      </c>
      <c r="E71" s="167">
        <f t="shared" si="13"/>
        <v>492.65999999999997</v>
      </c>
      <c r="F71" s="143">
        <v>0.08</v>
      </c>
      <c r="G71" s="118">
        <v>0.05</v>
      </c>
      <c r="H71" s="119">
        <v>0.13</v>
      </c>
      <c r="I71" s="118">
        <f t="shared" si="14"/>
        <v>0.126</v>
      </c>
      <c r="J71" s="143">
        <f t="shared" si="15"/>
        <v>0.26666666666666666</v>
      </c>
      <c r="K71" s="118">
        <f t="shared" si="16"/>
        <v>0.16666666666666669</v>
      </c>
      <c r="L71" s="119">
        <f t="shared" si="17"/>
        <v>0.42000000000000004</v>
      </c>
      <c r="M71" s="143">
        <f t="shared" si="28"/>
        <v>0.126</v>
      </c>
      <c r="N71" s="118">
        <f t="shared" si="28"/>
        <v>0.10555555555555551</v>
      </c>
      <c r="O71" s="118">
        <f t="shared" si="28"/>
        <v>8.4888888888888903E-2</v>
      </c>
      <c r="P71" s="118">
        <f t="shared" si="28"/>
        <v>6.4000000000000057E-2</v>
      </c>
      <c r="Q71" s="118">
        <f t="shared" si="28"/>
        <v>4.2888888888888865E-2</v>
      </c>
      <c r="R71" s="118">
        <f t="shared" si="28"/>
        <v>2.155555555555555E-2</v>
      </c>
      <c r="S71" s="119">
        <f t="shared" si="28"/>
        <v>0</v>
      </c>
      <c r="T71" s="143">
        <f t="shared" si="29"/>
        <v>0.126</v>
      </c>
      <c r="U71" s="118">
        <f t="shared" si="29"/>
        <v>0.10500000000000001</v>
      </c>
      <c r="V71" s="118">
        <f t="shared" si="29"/>
        <v>8.4000000000000005E-2</v>
      </c>
      <c r="W71" s="118">
        <f t="shared" si="29"/>
        <v>6.3E-2</v>
      </c>
      <c r="X71" s="118">
        <f t="shared" si="29"/>
        <v>4.1999999999999996E-2</v>
      </c>
      <c r="Y71" s="118">
        <f t="shared" si="29"/>
        <v>2.0999999999999998E-2</v>
      </c>
      <c r="Z71" s="119">
        <f t="shared" si="29"/>
        <v>0</v>
      </c>
      <c r="AA71" s="344">
        <f t="shared" si="20"/>
        <v>0</v>
      </c>
      <c r="AB71" s="345">
        <f t="shared" si="21"/>
        <v>5.5555555555550362E-4</v>
      </c>
      <c r="AC71" s="345">
        <f t="shared" si="22"/>
        <v>8.8888888888889739E-4</v>
      </c>
      <c r="AD71" s="345">
        <f t="shared" si="23"/>
        <v>1.0000000000000564E-3</v>
      </c>
      <c r="AE71" s="345">
        <f t="shared" si="24"/>
        <v>8.8888888888886963E-4</v>
      </c>
      <c r="AF71" s="345">
        <f t="shared" si="25"/>
        <v>5.5555555555555219E-4</v>
      </c>
      <c r="AG71" s="346">
        <f t="shared" si="26"/>
        <v>0</v>
      </c>
      <c r="AH71" s="114">
        <f t="shared" si="27"/>
        <v>0.43333333333333335</v>
      </c>
    </row>
    <row r="72" spans="1:35" x14ac:dyDescent="0.2">
      <c r="A72" s="496" t="s">
        <v>388</v>
      </c>
      <c r="B72" s="127"/>
      <c r="C72" s="128">
        <v>7.0000000000000007E-2</v>
      </c>
      <c r="D72" s="410">
        <v>485</v>
      </c>
      <c r="E72" s="167">
        <f t="shared" si="13"/>
        <v>401.58</v>
      </c>
      <c r="F72" s="143">
        <v>7.0000000000000007E-2</v>
      </c>
      <c r="G72" s="118">
        <v>0.04</v>
      </c>
      <c r="H72" s="119">
        <v>0.11</v>
      </c>
      <c r="I72" s="118">
        <f t="shared" si="14"/>
        <v>0.10720000000000007</v>
      </c>
      <c r="J72" s="143">
        <f t="shared" si="15"/>
        <v>0.23333333333333336</v>
      </c>
      <c r="K72" s="118">
        <f t="shared" si="16"/>
        <v>0.13333333333333333</v>
      </c>
      <c r="L72" s="119">
        <f t="shared" si="17"/>
        <v>0.35733333333333361</v>
      </c>
      <c r="M72" s="143">
        <f t="shared" si="28"/>
        <v>0.10720000000000007</v>
      </c>
      <c r="N72" s="118">
        <f t="shared" si="28"/>
        <v>8.9722222222222259E-2</v>
      </c>
      <c r="O72" s="118">
        <f t="shared" si="28"/>
        <v>7.2088888888888758E-2</v>
      </c>
      <c r="P72" s="118">
        <f t="shared" si="28"/>
        <v>5.4300000000000015E-2</v>
      </c>
      <c r="Q72" s="118">
        <f t="shared" si="28"/>
        <v>3.6355555555555474E-2</v>
      </c>
      <c r="R72" s="118">
        <f t="shared" si="28"/>
        <v>1.8255555555555691E-2</v>
      </c>
      <c r="S72" s="119">
        <f t="shared" si="28"/>
        <v>0</v>
      </c>
      <c r="T72" s="143">
        <f t="shared" si="29"/>
        <v>0.10720000000000009</v>
      </c>
      <c r="U72" s="118">
        <f t="shared" si="29"/>
        <v>8.9333333333333403E-2</v>
      </c>
      <c r="V72" s="118">
        <f t="shared" si="29"/>
        <v>7.146666666666672E-2</v>
      </c>
      <c r="W72" s="118">
        <f t="shared" si="29"/>
        <v>5.3600000000000043E-2</v>
      </c>
      <c r="X72" s="118">
        <f t="shared" si="29"/>
        <v>3.5733333333333353E-2</v>
      </c>
      <c r="Y72" s="118">
        <f t="shared" si="29"/>
        <v>1.7866666666666677E-2</v>
      </c>
      <c r="Z72" s="119">
        <f t="shared" si="29"/>
        <v>0</v>
      </c>
      <c r="AA72" s="344">
        <f t="shared" si="20"/>
        <v>0</v>
      </c>
      <c r="AB72" s="345">
        <f t="shared" si="21"/>
        <v>3.8888888888885531E-4</v>
      </c>
      <c r="AC72" s="345">
        <f t="shared" si="22"/>
        <v>6.2222222222203805E-4</v>
      </c>
      <c r="AD72" s="345">
        <f t="shared" si="23"/>
        <v>6.9999999999997148E-4</v>
      </c>
      <c r="AE72" s="345">
        <f t="shared" si="24"/>
        <v>6.2222222222212131E-4</v>
      </c>
      <c r="AF72" s="345">
        <f t="shared" si="25"/>
        <v>3.8888888888901491E-4</v>
      </c>
      <c r="AG72" s="346">
        <f t="shared" si="26"/>
        <v>0</v>
      </c>
      <c r="AH72" s="114">
        <f t="shared" si="27"/>
        <v>0.3666666666666667</v>
      </c>
    </row>
    <row r="73" spans="1:35" x14ac:dyDescent="0.2">
      <c r="A73" s="497" t="s">
        <v>389</v>
      </c>
      <c r="B73" s="129"/>
      <c r="C73" s="130"/>
      <c r="D73" s="411">
        <v>625</v>
      </c>
      <c r="E73" s="139">
        <f t="shared" si="13"/>
        <v>517.5</v>
      </c>
      <c r="F73" s="144">
        <v>0.09</v>
      </c>
      <c r="G73" s="120">
        <v>0.05</v>
      </c>
      <c r="H73" s="121">
        <v>0.14000000000000001</v>
      </c>
      <c r="I73" s="120">
        <f t="shared" si="14"/>
        <v>0.13550000000000006</v>
      </c>
      <c r="J73" s="144">
        <f t="shared" si="15"/>
        <v>0.3</v>
      </c>
      <c r="K73" s="120">
        <f t="shared" si="16"/>
        <v>0.16666666666666669</v>
      </c>
      <c r="L73" s="121">
        <f t="shared" si="17"/>
        <v>0.45166666666666688</v>
      </c>
      <c r="M73" s="144">
        <f t="shared" si="28"/>
        <v>0.13550000000000006</v>
      </c>
      <c r="N73" s="120">
        <f t="shared" si="28"/>
        <v>0.11354166666666654</v>
      </c>
      <c r="O73" s="120">
        <f t="shared" si="28"/>
        <v>9.1333333333333266E-2</v>
      </c>
      <c r="P73" s="120">
        <f t="shared" si="28"/>
        <v>6.887500000000002E-2</v>
      </c>
      <c r="Q73" s="120">
        <f t="shared" si="28"/>
        <v>4.6166666666666689E-2</v>
      </c>
      <c r="R73" s="120">
        <f t="shared" si="28"/>
        <v>2.3208333333333275E-2</v>
      </c>
      <c r="S73" s="121">
        <f t="shared" si="28"/>
        <v>0</v>
      </c>
      <c r="T73" s="144">
        <f t="shared" si="29"/>
        <v>0.13550000000000006</v>
      </c>
      <c r="U73" s="120">
        <f t="shared" si="29"/>
        <v>0.11291666666666672</v>
      </c>
      <c r="V73" s="120">
        <f t="shared" si="29"/>
        <v>9.0333333333333363E-2</v>
      </c>
      <c r="W73" s="120">
        <f t="shared" si="29"/>
        <v>6.7750000000000032E-2</v>
      </c>
      <c r="X73" s="120">
        <f t="shared" si="29"/>
        <v>4.5166666666666681E-2</v>
      </c>
      <c r="Y73" s="120">
        <f t="shared" si="29"/>
        <v>2.2583333333333341E-2</v>
      </c>
      <c r="Z73" s="121">
        <f t="shared" si="29"/>
        <v>0</v>
      </c>
      <c r="AA73" s="347">
        <f t="shared" si="20"/>
        <v>0</v>
      </c>
      <c r="AB73" s="348">
        <f t="shared" si="21"/>
        <v>6.2499999999982014E-4</v>
      </c>
      <c r="AC73" s="348">
        <f t="shared" si="22"/>
        <v>9.9999999999990374E-4</v>
      </c>
      <c r="AD73" s="348">
        <f t="shared" si="23"/>
        <v>1.1249999999999871E-3</v>
      </c>
      <c r="AE73" s="348">
        <f t="shared" si="24"/>
        <v>1.0000000000000078E-3</v>
      </c>
      <c r="AF73" s="348">
        <f t="shared" si="25"/>
        <v>6.2499999999993464E-4</v>
      </c>
      <c r="AG73" s="349">
        <f t="shared" si="26"/>
        <v>0</v>
      </c>
      <c r="AH73" s="115">
        <f t="shared" si="27"/>
        <v>0.46666666666666673</v>
      </c>
    </row>
    <row r="74" spans="1:35" x14ac:dyDescent="0.2">
      <c r="G74" s="108"/>
      <c r="H74" s="108"/>
    </row>
    <row r="75" spans="1:35" x14ac:dyDescent="0.2">
      <c r="A75" s="109" t="s">
        <v>390</v>
      </c>
      <c r="B75" s="145"/>
      <c r="C75" s="145"/>
      <c r="D75" s="145"/>
      <c r="E75" s="229">
        <f>SUMPRODUCT(B55:B73,E55:E73)/1000</f>
        <v>0.57488039999999996</v>
      </c>
      <c r="F75" s="231" t="s">
        <v>391</v>
      </c>
      <c r="G75" s="195"/>
      <c r="L75" s="108"/>
      <c r="M75" s="108"/>
      <c r="AG75" s="109" t="s">
        <v>390</v>
      </c>
      <c r="AH75" s="110">
        <f>SUMPRODUCT(B55:B73,AH55:AH73)</f>
        <v>0.53966666666666674</v>
      </c>
      <c r="AI75" s="231" t="s">
        <v>392</v>
      </c>
    </row>
    <row r="76" spans="1:35" x14ac:dyDescent="0.2">
      <c r="A76" s="111" t="s">
        <v>393</v>
      </c>
      <c r="B76" s="146"/>
      <c r="C76" s="146"/>
      <c r="D76" s="146"/>
      <c r="E76" s="230">
        <f>SUMPRODUCT(C55:C73,E55:E73)/1000</f>
        <v>0.3839436</v>
      </c>
      <c r="F76" s="232" t="s">
        <v>394</v>
      </c>
      <c r="G76" s="195"/>
      <c r="AG76" s="111" t="s">
        <v>393</v>
      </c>
      <c r="AH76" s="112">
        <f>SUMPRODUCT(C55:C73,AH55:AH73)</f>
        <v>0.41666666666666663</v>
      </c>
      <c r="AI76" s="232" t="s">
        <v>395</v>
      </c>
    </row>
    <row r="78" spans="1:35" x14ac:dyDescent="0.2">
      <c r="C78" t="s">
        <v>396</v>
      </c>
    </row>
  </sheetData>
  <mergeCells count="5">
    <mergeCell ref="M53:S53"/>
    <mergeCell ref="T53:Z53"/>
    <mergeCell ref="AA53:AG53"/>
    <mergeCell ref="AH53:AH54"/>
    <mergeCell ref="A2:B2"/>
  </mergeCells>
  <conditionalFormatting sqref="B3:C19 B20 B21:C43 B47:C47 C48:C50">
    <cfRule type="cellIs" dxfId="10" priority="8" stopIfTrue="1" operator="equal">
      <formula>"NULL"</formula>
    </cfRule>
  </conditionalFormatting>
  <conditionalFormatting sqref="C20">
    <cfRule type="cellIs" dxfId="9" priority="7" stopIfTrue="1" operator="equal">
      <formula>"NULL"</formula>
    </cfRule>
  </conditionalFormatting>
  <conditionalFormatting sqref="B44:B45">
    <cfRule type="cellIs" dxfId="8" priority="6" stopIfTrue="1" operator="equal">
      <formula>"NULL"</formula>
    </cfRule>
  </conditionalFormatting>
  <conditionalFormatting sqref="C44:C45">
    <cfRule type="cellIs" dxfId="7" priority="5" stopIfTrue="1" operator="equal">
      <formula>"NULL"</formula>
    </cfRule>
  </conditionalFormatting>
  <conditionalFormatting sqref="B48">
    <cfRule type="cellIs" dxfId="6" priority="2" stopIfTrue="1" operator="equal">
      <formula>"NULL"</formula>
    </cfRule>
  </conditionalFormatting>
  <conditionalFormatting sqref="B49:B50">
    <cfRule type="cellIs" dxfId="5" priority="3" stopIfTrue="1" operator="equal">
      <formula>"NULL"</formula>
    </cfRule>
  </conditionalFormatting>
  <conditionalFormatting sqref="B46:C46">
    <cfRule type="cellIs" dxfId="4" priority="1" stopIfTrue="1" operator="equal">
      <formula>"NULL"</formula>
    </cfRule>
  </conditionalFormatting>
  <pageMargins left="0.75" right="0.75" top="1" bottom="1" header="0.5" footer="0.5"/>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E823"/>
  <sheetViews>
    <sheetView tabSelected="1" workbookViewId="0">
      <pane xSplit="6" ySplit="1" topLeftCell="G17" activePane="bottomRight" state="frozen"/>
      <selection pane="topRight" activeCell="G1" sqref="G1"/>
      <selection pane="bottomLeft" activeCell="A2" sqref="A2"/>
      <selection pane="bottomRight" activeCell="AU23" sqref="AU23"/>
    </sheetView>
  </sheetViews>
  <sheetFormatPr baseColWidth="10" defaultColWidth="8.875" defaultRowHeight="12.75" x14ac:dyDescent="0.2"/>
  <cols>
    <col min="1" max="1" width="2.75" customWidth="1"/>
    <col min="2" max="2" width="2.125" customWidth="1"/>
    <col min="3" max="3" width="0.5" hidden="1" customWidth="1"/>
    <col min="4" max="4" width="1" customWidth="1"/>
    <col min="5" max="5" width="20" customWidth="1"/>
    <col min="6" max="6" width="25.375" customWidth="1"/>
    <col min="7" max="7" width="12.125" style="516" customWidth="1"/>
    <col min="8" max="8" width="0" style="511" hidden="1" customWidth="1"/>
    <col min="9" max="9" width="22.875" style="568" customWidth="1"/>
    <col min="10" max="11" width="0.625" customWidth="1"/>
    <col min="12" max="12" width="10.5" style="552" customWidth="1"/>
    <col min="13" max="13" width="28.625" customWidth="1"/>
    <col min="14" max="14" width="5" hidden="1" customWidth="1"/>
    <col min="15" max="15" width="15.375" customWidth="1"/>
    <col min="16" max="16" width="15" customWidth="1"/>
    <col min="17" max="17" width="12.25" customWidth="1"/>
    <col min="18" max="21" width="0" hidden="1" customWidth="1"/>
    <col min="22" max="22" width="16.125" customWidth="1"/>
    <col min="23" max="23" width="15.125" customWidth="1"/>
    <col min="24" max="35" width="0" hidden="1" customWidth="1"/>
    <col min="36" max="36" width="3.25" hidden="1" customWidth="1"/>
    <col min="37" max="37" width="4.125" hidden="1" customWidth="1"/>
    <col min="38" max="38" width="5.25" hidden="1" customWidth="1"/>
    <col min="39" max="39" width="5.125" hidden="1" customWidth="1"/>
    <col min="40" max="40" width="4.5" hidden="1" customWidth="1"/>
    <col min="41" max="41" width="4.875" hidden="1" customWidth="1"/>
    <col min="42" max="42" width="3.75" hidden="1" customWidth="1"/>
    <col min="43" max="43" width="4.375" hidden="1" customWidth="1"/>
    <col min="44" max="44" width="5.625" hidden="1" customWidth="1"/>
    <col min="45" max="45" width="5.125" hidden="1" customWidth="1"/>
    <col min="46" max="46" width="3.625" hidden="1" customWidth="1"/>
    <col min="47" max="47" width="16" customWidth="1"/>
    <col min="48" max="48" width="14.75" customWidth="1"/>
    <col min="49" max="49" width="10.625" customWidth="1"/>
    <col min="50" max="50" width="11" customWidth="1"/>
    <col min="51" max="51" width="11.875" customWidth="1"/>
    <col min="52" max="52" width="11.375" customWidth="1"/>
    <col min="53" max="53" width="13" customWidth="1"/>
    <col min="54" max="54" width="12.875" customWidth="1"/>
    <col min="55" max="55" width="13" customWidth="1"/>
    <col min="57" max="57" width="65.75" customWidth="1"/>
  </cols>
  <sheetData>
    <row r="1" spans="1:57" s="509" customFormat="1" ht="173.1" customHeight="1" x14ac:dyDescent="0.2">
      <c r="A1" s="508" t="s">
        <v>284</v>
      </c>
      <c r="B1" s="507" t="s">
        <v>397</v>
      </c>
      <c r="C1" s="507" t="s">
        <v>398</v>
      </c>
      <c r="D1" s="507" t="s">
        <v>399</v>
      </c>
      <c r="E1" s="563" t="s">
        <v>400</v>
      </c>
      <c r="F1" s="564" t="s">
        <v>401</v>
      </c>
      <c r="G1" s="553" t="s">
        <v>1619</v>
      </c>
      <c r="H1" s="554" t="s">
        <v>402</v>
      </c>
      <c r="I1" s="565" t="s">
        <v>1654</v>
      </c>
      <c r="J1" s="505" t="s">
        <v>1626</v>
      </c>
      <c r="K1" s="505" t="s">
        <v>1627</v>
      </c>
      <c r="L1" s="551" t="s">
        <v>1628</v>
      </c>
      <c r="M1" s="557" t="s">
        <v>1655</v>
      </c>
      <c r="N1" s="503" t="s">
        <v>403</v>
      </c>
      <c r="O1" s="543" t="s">
        <v>1624</v>
      </c>
      <c r="P1" s="544" t="s">
        <v>1625</v>
      </c>
      <c r="Q1" s="551" t="s">
        <v>1656</v>
      </c>
      <c r="R1" s="503" t="s">
        <v>405</v>
      </c>
      <c r="S1" s="503" t="s">
        <v>406</v>
      </c>
      <c r="T1" s="503" t="s">
        <v>407</v>
      </c>
      <c r="U1" s="503" t="s">
        <v>408</v>
      </c>
      <c r="V1" s="543" t="s">
        <v>1657</v>
      </c>
      <c r="W1" s="544" t="s">
        <v>1658</v>
      </c>
      <c r="X1" s="503" t="s">
        <v>409</v>
      </c>
      <c r="Y1" s="503" t="s">
        <v>410</v>
      </c>
      <c r="Z1" s="503" t="s">
        <v>411</v>
      </c>
      <c r="AA1" s="503" t="s">
        <v>412</v>
      </c>
      <c r="AB1" s="503" t="s">
        <v>413</v>
      </c>
      <c r="AC1" s="503" t="s">
        <v>414</v>
      </c>
      <c r="AD1" s="503" t="s">
        <v>415</v>
      </c>
      <c r="AE1" s="503" t="s">
        <v>416</v>
      </c>
      <c r="AF1" s="503" t="s">
        <v>417</v>
      </c>
      <c r="AG1" s="503" t="s">
        <v>418</v>
      </c>
      <c r="AH1" s="503" t="s">
        <v>419</v>
      </c>
      <c r="AI1" s="503" t="s">
        <v>420</v>
      </c>
      <c r="AJ1" s="503" t="s">
        <v>421</v>
      </c>
      <c r="AK1" s="503" t="s">
        <v>422</v>
      </c>
      <c r="AL1" s="503" t="s">
        <v>423</v>
      </c>
      <c r="AM1" s="503" t="s">
        <v>424</v>
      </c>
      <c r="AN1" s="503" t="s">
        <v>425</v>
      </c>
      <c r="AO1" s="503" t="s">
        <v>426</v>
      </c>
      <c r="AP1" s="503" t="s">
        <v>427</v>
      </c>
      <c r="AQ1" s="503" t="s">
        <v>428</v>
      </c>
      <c r="AR1" s="503" t="s">
        <v>429</v>
      </c>
      <c r="AS1" s="503" t="s">
        <v>430</v>
      </c>
      <c r="AT1" s="503" t="s">
        <v>431</v>
      </c>
      <c r="AU1" s="518" t="s">
        <v>1643</v>
      </c>
      <c r="AV1" s="519" t="s">
        <v>1644</v>
      </c>
      <c r="AW1" s="520" t="s">
        <v>1642</v>
      </c>
      <c r="AX1" s="521" t="s">
        <v>1636</v>
      </c>
      <c r="AY1" s="520" t="s">
        <v>1637</v>
      </c>
      <c r="AZ1" s="521" t="s">
        <v>1638</v>
      </c>
      <c r="BA1" s="528" t="s">
        <v>1639</v>
      </c>
      <c r="BB1" s="532" t="s">
        <v>1640</v>
      </c>
      <c r="BC1" s="533" t="s">
        <v>1641</v>
      </c>
      <c r="BD1" s="542" t="s">
        <v>1652</v>
      </c>
      <c r="BE1" s="583" t="s">
        <v>1653</v>
      </c>
    </row>
    <row r="2" spans="1:57" x14ac:dyDescent="0.2">
      <c r="A2">
        <v>0</v>
      </c>
      <c r="B2" t="s">
        <v>432</v>
      </c>
      <c r="C2" t="s">
        <v>37</v>
      </c>
      <c r="D2" t="s">
        <v>158</v>
      </c>
      <c r="E2" s="545" t="s">
        <v>158</v>
      </c>
      <c r="F2" s="546" t="s">
        <v>37</v>
      </c>
      <c r="G2" s="570"/>
      <c r="H2" s="555"/>
      <c r="I2" s="566"/>
      <c r="J2">
        <v>0</v>
      </c>
      <c r="K2">
        <v>1000000</v>
      </c>
      <c r="L2" s="573">
        <v>18259</v>
      </c>
      <c r="M2" s="558"/>
      <c r="N2" t="s">
        <v>433</v>
      </c>
      <c r="O2" s="545"/>
      <c r="P2" s="546"/>
      <c r="Q2" s="63" t="s">
        <v>434</v>
      </c>
      <c r="T2">
        <v>18262.740000000002</v>
      </c>
      <c r="U2">
        <v>304.01</v>
      </c>
      <c r="V2" s="545">
        <v>17740.169999999998</v>
      </c>
      <c r="W2" s="546">
        <v>18851.66</v>
      </c>
      <c r="X2">
        <v>17466.75</v>
      </c>
      <c r="Y2">
        <v>17764.2</v>
      </c>
      <c r="Z2">
        <v>17845.599999999999</v>
      </c>
      <c r="AA2">
        <v>17985.830000000002</v>
      </c>
      <c r="AB2">
        <v>18097.21</v>
      </c>
      <c r="AC2">
        <v>18218.310000000001</v>
      </c>
      <c r="AD2">
        <v>18276.02</v>
      </c>
      <c r="AE2">
        <v>18367.27</v>
      </c>
      <c r="AF2">
        <v>18439.41</v>
      </c>
      <c r="AG2">
        <v>18544.63</v>
      </c>
      <c r="AH2">
        <v>18596.95</v>
      </c>
      <c r="AI2">
        <v>18646.740000000002</v>
      </c>
      <c r="AJ2">
        <v>19119.27</v>
      </c>
      <c r="AK2">
        <v>1</v>
      </c>
      <c r="AL2">
        <v>8</v>
      </c>
      <c r="AM2">
        <v>9</v>
      </c>
      <c r="AN2">
        <v>15</v>
      </c>
      <c r="AO2">
        <v>20</v>
      </c>
      <c r="AP2">
        <v>19</v>
      </c>
      <c r="AQ2">
        <v>21</v>
      </c>
      <c r="AR2">
        <v>4</v>
      </c>
      <c r="AS2">
        <v>2</v>
      </c>
      <c r="AT2">
        <v>1</v>
      </c>
      <c r="AU2" s="576" t="str">
        <f t="shared" ref="AU2:AU65" si="0">IF(ISBLANK(G2),"",L2-G2)</f>
        <v/>
      </c>
      <c r="AV2" s="577" t="str">
        <f t="shared" ref="AV2:AV65" si="1">IF(ISBLANK(G2),"",AU2/G2)</f>
        <v/>
      </c>
      <c r="AW2" s="522" t="str">
        <f t="shared" ref="AW2:AW65" si="2">IF(Q2="mesuré",(L2-V2)/L2,"")</f>
        <v/>
      </c>
      <c r="AX2" s="523" t="str">
        <f t="shared" ref="AX2:AX65" si="3">IF(Q2="mesuré",(W2-L2)/L2,"")</f>
        <v/>
      </c>
      <c r="AY2" s="522" t="str">
        <f t="shared" ref="AY2:AY65" si="4">IF(Q2="mesuré",AW2-I2,"")</f>
        <v/>
      </c>
      <c r="AZ2" s="523" t="str">
        <f t="shared" ref="AZ2:AZ65" si="5">IF(Q2="mesuré",AX2-I2,"")</f>
        <v/>
      </c>
      <c r="BA2" s="529">
        <f t="shared" ref="BA2:BA65" si="6">IF(OR(Q2="mesuré",W2=0),"",(W2-V2)/2/AVERAGE(V2:W2))</f>
        <v>3.0375359745604458E-2</v>
      </c>
      <c r="BB2" s="534">
        <f t="shared" ref="BB2:BB65" si="7">IF(OR(Q2="mesuré",L2=0),"",(L2-V2)/L2)</f>
        <v>2.8415028205268731E-2</v>
      </c>
      <c r="BC2" s="535">
        <f t="shared" ref="BC2:BC65" si="8">IF(OR(Q2="mesuré",L2=0),"",(W2-L2)/L2)</f>
        <v>3.2458513609726701E-2</v>
      </c>
      <c r="BD2" s="63"/>
    </row>
    <row r="3" spans="1:57" x14ac:dyDescent="0.2">
      <c r="A3">
        <v>1</v>
      </c>
      <c r="B3" t="s">
        <v>432</v>
      </c>
      <c r="C3" t="s">
        <v>37</v>
      </c>
      <c r="D3" t="s">
        <v>160</v>
      </c>
      <c r="E3" s="545" t="s">
        <v>160</v>
      </c>
      <c r="F3" s="546" t="s">
        <v>37</v>
      </c>
      <c r="G3" s="570"/>
      <c r="H3" s="555"/>
      <c r="I3" s="566"/>
      <c r="J3">
        <v>0</v>
      </c>
      <c r="K3">
        <v>1000000</v>
      </c>
      <c r="L3" s="573">
        <v>606651</v>
      </c>
      <c r="M3" s="558"/>
      <c r="N3" t="s">
        <v>435</v>
      </c>
      <c r="O3" s="545"/>
      <c r="P3" s="546"/>
      <c r="Q3" s="63" t="s">
        <v>434</v>
      </c>
      <c r="T3">
        <v>607913.1</v>
      </c>
      <c r="U3">
        <v>12302.15</v>
      </c>
      <c r="V3" s="545">
        <v>585805.93000000005</v>
      </c>
      <c r="W3" s="546">
        <v>636191.16</v>
      </c>
      <c r="X3">
        <v>581449.41</v>
      </c>
      <c r="Y3">
        <v>589264.54</v>
      </c>
      <c r="Z3">
        <v>594034.77</v>
      </c>
      <c r="AA3">
        <v>598130.86</v>
      </c>
      <c r="AB3">
        <v>601027.18999999994</v>
      </c>
      <c r="AC3">
        <v>603157.65</v>
      </c>
      <c r="AD3">
        <v>606404.74</v>
      </c>
      <c r="AE3">
        <v>610041.88</v>
      </c>
      <c r="AF3">
        <v>613179.62</v>
      </c>
      <c r="AG3">
        <v>618306.78</v>
      </c>
      <c r="AH3">
        <v>621696.51</v>
      </c>
      <c r="AI3">
        <v>628968.09</v>
      </c>
      <c r="AJ3">
        <v>643797.97</v>
      </c>
      <c r="AK3">
        <v>3</v>
      </c>
      <c r="AL3">
        <v>7</v>
      </c>
      <c r="AM3">
        <v>16</v>
      </c>
      <c r="AN3">
        <v>24</v>
      </c>
      <c r="AO3">
        <v>18</v>
      </c>
      <c r="AP3">
        <v>13</v>
      </c>
      <c r="AQ3">
        <v>12</v>
      </c>
      <c r="AR3">
        <v>3</v>
      </c>
      <c r="AS3">
        <v>1</v>
      </c>
      <c r="AT3">
        <v>3</v>
      </c>
      <c r="AU3" s="576" t="str">
        <f t="shared" si="0"/>
        <v/>
      </c>
      <c r="AV3" s="577" t="str">
        <f t="shared" si="1"/>
        <v/>
      </c>
      <c r="AW3" s="522" t="str">
        <f t="shared" si="2"/>
        <v/>
      </c>
      <c r="AX3" s="523" t="str">
        <f t="shared" si="3"/>
        <v/>
      </c>
      <c r="AY3" s="522" t="str">
        <f t="shared" si="4"/>
        <v/>
      </c>
      <c r="AZ3" s="523" t="str">
        <f t="shared" si="5"/>
        <v/>
      </c>
      <c r="BA3" s="529">
        <f t="shared" si="6"/>
        <v>4.1231873964609832E-2</v>
      </c>
      <c r="BB3" s="534">
        <f t="shared" si="7"/>
        <v>3.4360892836243488E-2</v>
      </c>
      <c r="BC3" s="535">
        <f t="shared" si="8"/>
        <v>4.8693828906570716E-2</v>
      </c>
      <c r="BD3" s="63"/>
    </row>
    <row r="4" spans="1:57" x14ac:dyDescent="0.2">
      <c r="A4">
        <v>2</v>
      </c>
      <c r="B4" t="s">
        <v>432</v>
      </c>
      <c r="C4" t="s">
        <v>39</v>
      </c>
      <c r="D4" t="s">
        <v>158</v>
      </c>
      <c r="E4" s="545" t="s">
        <v>158</v>
      </c>
      <c r="F4" s="546" t="s">
        <v>39</v>
      </c>
      <c r="G4" s="570">
        <v>13008</v>
      </c>
      <c r="H4" s="555">
        <v>241.5</v>
      </c>
      <c r="I4" s="566">
        <v>3.7130996309963103E-2</v>
      </c>
      <c r="J4">
        <v>0</v>
      </c>
      <c r="K4">
        <v>1000000</v>
      </c>
      <c r="L4" s="573">
        <v>13008</v>
      </c>
      <c r="M4" s="558">
        <v>0</v>
      </c>
      <c r="N4" t="s">
        <v>436</v>
      </c>
      <c r="O4" s="545"/>
      <c r="P4" s="546"/>
      <c r="Q4" s="63" t="s">
        <v>437</v>
      </c>
      <c r="R4">
        <v>12977.07</v>
      </c>
      <c r="S4">
        <v>238.41</v>
      </c>
      <c r="T4">
        <v>12977.07</v>
      </c>
      <c r="U4">
        <v>238.41</v>
      </c>
      <c r="V4" s="545">
        <v>12496.22</v>
      </c>
      <c r="W4" s="546">
        <v>13508.18</v>
      </c>
      <c r="X4">
        <v>12407.8</v>
      </c>
      <c r="Y4">
        <v>12570.84</v>
      </c>
      <c r="Z4">
        <v>12704.98</v>
      </c>
      <c r="AA4">
        <v>12790.86</v>
      </c>
      <c r="AB4">
        <v>12840.4</v>
      </c>
      <c r="AC4">
        <v>12921.54</v>
      </c>
      <c r="AD4">
        <v>12973.46</v>
      </c>
      <c r="AE4">
        <v>13028.94</v>
      </c>
      <c r="AF4">
        <v>13080.16</v>
      </c>
      <c r="AG4">
        <v>13132.7</v>
      </c>
      <c r="AH4">
        <v>13281.93</v>
      </c>
      <c r="AI4">
        <v>13417.55</v>
      </c>
      <c r="AJ4">
        <v>13661.7</v>
      </c>
      <c r="AK4">
        <v>4</v>
      </c>
      <c r="AL4">
        <v>2</v>
      </c>
      <c r="AM4">
        <v>13</v>
      </c>
      <c r="AN4">
        <v>19</v>
      </c>
      <c r="AO4">
        <v>24</v>
      </c>
      <c r="AP4">
        <v>23</v>
      </c>
      <c r="AQ4">
        <v>5</v>
      </c>
      <c r="AR4">
        <v>4</v>
      </c>
      <c r="AS4">
        <v>5</v>
      </c>
      <c r="AT4">
        <v>1</v>
      </c>
      <c r="AU4" s="576">
        <f t="shared" si="0"/>
        <v>0</v>
      </c>
      <c r="AV4" s="577">
        <f t="shared" si="1"/>
        <v>0</v>
      </c>
      <c r="AW4" s="522">
        <f t="shared" si="2"/>
        <v>3.9343480934809397E-2</v>
      </c>
      <c r="AX4" s="523">
        <f t="shared" si="3"/>
        <v>3.8451722017220191E-2</v>
      </c>
      <c r="AY4" s="522">
        <f t="shared" si="4"/>
        <v>2.2124846248462934E-3</v>
      </c>
      <c r="AZ4" s="523">
        <f t="shared" si="5"/>
        <v>1.320725707257088E-3</v>
      </c>
      <c r="BA4" s="529" t="str">
        <f t="shared" si="6"/>
        <v/>
      </c>
      <c r="BB4" s="534" t="str">
        <f t="shared" si="7"/>
        <v/>
      </c>
      <c r="BC4" s="535" t="str">
        <f t="shared" si="8"/>
        <v/>
      </c>
      <c r="BD4" s="63"/>
      <c r="BE4" s="358" t="s">
        <v>1645</v>
      </c>
    </row>
    <row r="5" spans="1:57" x14ac:dyDescent="0.2">
      <c r="A5">
        <v>3</v>
      </c>
      <c r="B5" t="s">
        <v>432</v>
      </c>
      <c r="C5" t="s">
        <v>39</v>
      </c>
      <c r="D5" t="s">
        <v>160</v>
      </c>
      <c r="E5" s="545" t="s">
        <v>160</v>
      </c>
      <c r="F5" s="546" t="s">
        <v>39</v>
      </c>
      <c r="G5" s="570">
        <v>448077</v>
      </c>
      <c r="H5" s="555">
        <v>9815.5</v>
      </c>
      <c r="I5" s="566">
        <v>4.3811666298426387E-2</v>
      </c>
      <c r="J5">
        <v>0</v>
      </c>
      <c r="K5">
        <v>1000000</v>
      </c>
      <c r="L5" s="573">
        <v>448077</v>
      </c>
      <c r="M5" s="558">
        <v>0</v>
      </c>
      <c r="N5" t="s">
        <v>438</v>
      </c>
      <c r="O5" s="545"/>
      <c r="P5" s="546"/>
      <c r="Q5" s="63" t="s">
        <v>437</v>
      </c>
      <c r="R5">
        <v>449518.9</v>
      </c>
      <c r="S5">
        <v>9786.5400000000009</v>
      </c>
      <c r="T5">
        <v>449518.9</v>
      </c>
      <c r="U5">
        <v>9786.5400000000009</v>
      </c>
      <c r="V5" s="545">
        <v>432480.66</v>
      </c>
      <c r="W5" s="546">
        <v>467554.76</v>
      </c>
      <c r="X5">
        <v>421725.89</v>
      </c>
      <c r="Y5">
        <v>435208.38</v>
      </c>
      <c r="Z5">
        <v>436694.22</v>
      </c>
      <c r="AA5">
        <v>441455.33</v>
      </c>
      <c r="AB5">
        <v>444365.39</v>
      </c>
      <c r="AC5">
        <v>446869.74</v>
      </c>
      <c r="AD5">
        <v>449453.7</v>
      </c>
      <c r="AE5">
        <v>452862.46</v>
      </c>
      <c r="AF5">
        <v>454639.11</v>
      </c>
      <c r="AG5">
        <v>457253.34</v>
      </c>
      <c r="AH5">
        <v>460899.81</v>
      </c>
      <c r="AI5">
        <v>465835.3</v>
      </c>
      <c r="AJ5">
        <v>477142.15</v>
      </c>
      <c r="AK5">
        <v>2</v>
      </c>
      <c r="AL5">
        <v>2</v>
      </c>
      <c r="AM5">
        <v>7</v>
      </c>
      <c r="AN5">
        <v>18</v>
      </c>
      <c r="AO5">
        <v>21</v>
      </c>
      <c r="AP5">
        <v>22</v>
      </c>
      <c r="AQ5">
        <v>17</v>
      </c>
      <c r="AR5">
        <v>6</v>
      </c>
      <c r="AS5">
        <v>4</v>
      </c>
      <c r="AT5">
        <v>1</v>
      </c>
      <c r="AU5" s="576">
        <f t="shared" si="0"/>
        <v>0</v>
      </c>
      <c r="AV5" s="577">
        <f t="shared" si="1"/>
        <v>0</v>
      </c>
      <c r="AW5" s="522">
        <f t="shared" si="2"/>
        <v>3.4807276427935435E-2</v>
      </c>
      <c r="AX5" s="523">
        <f t="shared" si="3"/>
        <v>4.346967150735255E-2</v>
      </c>
      <c r="AY5" s="522">
        <f t="shared" si="4"/>
        <v>-9.0043898704909517E-3</v>
      </c>
      <c r="AZ5" s="523">
        <f t="shared" si="5"/>
        <v>-3.4199479107383662E-4</v>
      </c>
      <c r="BA5" s="529" t="str">
        <f t="shared" si="6"/>
        <v/>
      </c>
      <c r="BB5" s="534" t="str">
        <f t="shared" si="7"/>
        <v/>
      </c>
      <c r="BC5" s="535" t="str">
        <f t="shared" si="8"/>
        <v/>
      </c>
      <c r="BD5" s="63"/>
      <c r="BE5" s="358" t="s">
        <v>1645</v>
      </c>
    </row>
    <row r="6" spans="1:57" x14ac:dyDescent="0.2">
      <c r="A6">
        <v>4</v>
      </c>
      <c r="B6" t="s">
        <v>432</v>
      </c>
      <c r="C6" t="s">
        <v>41</v>
      </c>
      <c r="D6" t="s">
        <v>158</v>
      </c>
      <c r="E6" s="545" t="s">
        <v>158</v>
      </c>
      <c r="F6" s="546" t="s">
        <v>41</v>
      </c>
      <c r="G6" s="570">
        <v>5251</v>
      </c>
      <c r="H6" s="555">
        <v>227.50000000000011</v>
      </c>
      <c r="I6" s="566">
        <v>8.6650161873928794E-2</v>
      </c>
      <c r="J6">
        <v>0</v>
      </c>
      <c r="K6">
        <v>1000000</v>
      </c>
      <c r="L6" s="573">
        <v>5251</v>
      </c>
      <c r="M6" s="558">
        <v>0</v>
      </c>
      <c r="N6" t="s">
        <v>439</v>
      </c>
      <c r="O6" s="545"/>
      <c r="P6" s="546"/>
      <c r="Q6" s="63" t="s">
        <v>437</v>
      </c>
      <c r="R6">
        <v>5285.67</v>
      </c>
      <c r="S6">
        <v>216.78</v>
      </c>
      <c r="T6">
        <v>5285.67</v>
      </c>
      <c r="U6">
        <v>216.78</v>
      </c>
      <c r="V6" s="545">
        <v>4838.6400000000003</v>
      </c>
      <c r="W6" s="546">
        <v>5613.58</v>
      </c>
      <c r="X6">
        <v>4764.21</v>
      </c>
      <c r="Y6">
        <v>4892.3900000000003</v>
      </c>
      <c r="Z6">
        <v>4997.5600000000004</v>
      </c>
      <c r="AA6">
        <v>5105.04</v>
      </c>
      <c r="AB6">
        <v>5172.24</v>
      </c>
      <c r="AC6">
        <v>5245.87</v>
      </c>
      <c r="AD6">
        <v>5296.21</v>
      </c>
      <c r="AE6">
        <v>5355.87</v>
      </c>
      <c r="AF6">
        <v>5427.42</v>
      </c>
      <c r="AG6">
        <v>5480.05</v>
      </c>
      <c r="AH6">
        <v>5558.7</v>
      </c>
      <c r="AI6">
        <v>5592.67</v>
      </c>
      <c r="AJ6">
        <v>5685.88</v>
      </c>
      <c r="AK6">
        <v>4</v>
      </c>
      <c r="AL6">
        <v>6</v>
      </c>
      <c r="AM6">
        <v>2</v>
      </c>
      <c r="AN6">
        <v>12</v>
      </c>
      <c r="AO6">
        <v>13</v>
      </c>
      <c r="AP6">
        <v>17</v>
      </c>
      <c r="AQ6">
        <v>11</v>
      </c>
      <c r="AR6">
        <v>19</v>
      </c>
      <c r="AS6">
        <v>11</v>
      </c>
      <c r="AT6">
        <v>5</v>
      </c>
      <c r="AU6" s="576">
        <f t="shared" si="0"/>
        <v>0</v>
      </c>
      <c r="AV6" s="577">
        <f t="shared" si="1"/>
        <v>0</v>
      </c>
      <c r="AW6" s="522">
        <f t="shared" si="2"/>
        <v>7.8529803846886251E-2</v>
      </c>
      <c r="AX6" s="523">
        <f t="shared" si="3"/>
        <v>6.9049704818129873E-2</v>
      </c>
      <c r="AY6" s="522">
        <f t="shared" si="4"/>
        <v>-8.1203580270425429E-3</v>
      </c>
      <c r="AZ6" s="523">
        <f t="shared" si="5"/>
        <v>-1.7600457055798921E-2</v>
      </c>
      <c r="BA6" s="529" t="str">
        <f t="shared" si="6"/>
        <v/>
      </c>
      <c r="BB6" s="534" t="str">
        <f t="shared" si="7"/>
        <v/>
      </c>
      <c r="BC6" s="535" t="str">
        <f t="shared" si="8"/>
        <v/>
      </c>
      <c r="BD6" s="63"/>
      <c r="BE6" s="358" t="s">
        <v>1645</v>
      </c>
    </row>
    <row r="7" spans="1:57" x14ac:dyDescent="0.2">
      <c r="A7">
        <v>5</v>
      </c>
      <c r="B7" t="s">
        <v>432</v>
      </c>
      <c r="C7" t="s">
        <v>41</v>
      </c>
      <c r="D7" t="s">
        <v>160</v>
      </c>
      <c r="E7" s="545" t="s">
        <v>160</v>
      </c>
      <c r="F7" s="546" t="s">
        <v>41</v>
      </c>
      <c r="G7" s="570">
        <v>158574</v>
      </c>
      <c r="H7" s="555">
        <v>7104.0000000000018</v>
      </c>
      <c r="I7" s="566">
        <v>8.9598547050588395E-2</v>
      </c>
      <c r="J7">
        <v>0</v>
      </c>
      <c r="K7">
        <v>1000000</v>
      </c>
      <c r="L7" s="573">
        <v>158574</v>
      </c>
      <c r="M7" s="558">
        <v>0</v>
      </c>
      <c r="N7" t="s">
        <v>440</v>
      </c>
      <c r="O7" s="545"/>
      <c r="P7" s="546"/>
      <c r="Q7" s="63" t="s">
        <v>437</v>
      </c>
      <c r="R7">
        <v>158394.20000000001</v>
      </c>
      <c r="S7">
        <v>6410.55</v>
      </c>
      <c r="T7">
        <v>158394.20000000001</v>
      </c>
      <c r="U7">
        <v>6410.55</v>
      </c>
      <c r="V7" s="545">
        <v>148145.63</v>
      </c>
      <c r="W7" s="546">
        <v>170466.51</v>
      </c>
      <c r="X7">
        <v>140189.35999999999</v>
      </c>
      <c r="Y7">
        <v>148470.06</v>
      </c>
      <c r="Z7">
        <v>149074.62</v>
      </c>
      <c r="AA7">
        <v>153083.16</v>
      </c>
      <c r="AB7">
        <v>155213.92000000001</v>
      </c>
      <c r="AC7">
        <v>157081.98000000001</v>
      </c>
      <c r="AD7">
        <v>158245.26999999999</v>
      </c>
      <c r="AE7">
        <v>159820.45000000001</v>
      </c>
      <c r="AF7">
        <v>161805.66</v>
      </c>
      <c r="AG7">
        <v>163164.87</v>
      </c>
      <c r="AH7">
        <v>167191.73000000001</v>
      </c>
      <c r="AI7">
        <v>168458.77</v>
      </c>
      <c r="AJ7">
        <v>174934.42</v>
      </c>
      <c r="AK7">
        <v>1</v>
      </c>
      <c r="AL7">
        <v>1</v>
      </c>
      <c r="AM7">
        <v>10</v>
      </c>
      <c r="AN7">
        <v>13</v>
      </c>
      <c r="AO7">
        <v>19</v>
      </c>
      <c r="AP7">
        <v>23</v>
      </c>
      <c r="AQ7">
        <v>18</v>
      </c>
      <c r="AR7">
        <v>8</v>
      </c>
      <c r="AS7">
        <v>5</v>
      </c>
      <c r="AT7">
        <v>2</v>
      </c>
      <c r="AU7" s="576">
        <f t="shared" si="0"/>
        <v>0</v>
      </c>
      <c r="AV7" s="577">
        <f t="shared" si="1"/>
        <v>0</v>
      </c>
      <c r="AW7" s="522">
        <f t="shared" si="2"/>
        <v>6.5763429061510684E-2</v>
      </c>
      <c r="AX7" s="523">
        <f t="shared" si="3"/>
        <v>7.4996594649816548E-2</v>
      </c>
      <c r="AY7" s="522">
        <f t="shared" si="4"/>
        <v>-2.3835117989077712E-2</v>
      </c>
      <c r="AZ7" s="523">
        <f t="shared" si="5"/>
        <v>-1.4601952400771848E-2</v>
      </c>
      <c r="BA7" s="529" t="str">
        <f t="shared" si="6"/>
        <v/>
      </c>
      <c r="BB7" s="534" t="str">
        <f t="shared" si="7"/>
        <v/>
      </c>
      <c r="BC7" s="535" t="str">
        <f t="shared" si="8"/>
        <v/>
      </c>
      <c r="BD7" s="63"/>
      <c r="BE7" s="358" t="s">
        <v>1645</v>
      </c>
    </row>
    <row r="8" spans="1:57" x14ac:dyDescent="0.2">
      <c r="A8">
        <v>6</v>
      </c>
      <c r="B8" t="s">
        <v>432</v>
      </c>
      <c r="C8" t="s">
        <v>43</v>
      </c>
      <c r="D8" t="s">
        <v>166</v>
      </c>
      <c r="E8" s="545" t="s">
        <v>166</v>
      </c>
      <c r="F8" s="546" t="s">
        <v>43</v>
      </c>
      <c r="G8" s="570"/>
      <c r="H8" s="555"/>
      <c r="I8" s="566"/>
      <c r="J8">
        <v>0</v>
      </c>
      <c r="K8">
        <v>1000000</v>
      </c>
      <c r="L8" s="573">
        <v>5986.14</v>
      </c>
      <c r="M8" s="558"/>
      <c r="N8" t="s">
        <v>441</v>
      </c>
      <c r="O8" s="545"/>
      <c r="P8" s="546"/>
      <c r="Q8" s="63" t="s">
        <v>434</v>
      </c>
      <c r="T8">
        <v>6062.78</v>
      </c>
      <c r="U8">
        <v>209.55</v>
      </c>
      <c r="V8" s="545">
        <v>5637.73</v>
      </c>
      <c r="W8" s="546">
        <v>6450.98</v>
      </c>
      <c r="X8">
        <v>5436.97</v>
      </c>
      <c r="Y8">
        <v>5762.42</v>
      </c>
      <c r="Z8">
        <v>5804.62</v>
      </c>
      <c r="AA8">
        <v>5898.56</v>
      </c>
      <c r="AB8">
        <v>5951.65</v>
      </c>
      <c r="AC8">
        <v>6003.23</v>
      </c>
      <c r="AD8">
        <v>6057.59</v>
      </c>
      <c r="AE8">
        <v>6127.88</v>
      </c>
      <c r="AF8">
        <v>6168.46</v>
      </c>
      <c r="AG8">
        <v>6231.7</v>
      </c>
      <c r="AH8">
        <v>6324.33</v>
      </c>
      <c r="AI8">
        <v>6408.24</v>
      </c>
      <c r="AJ8">
        <v>6598.23</v>
      </c>
      <c r="AK8">
        <v>1</v>
      </c>
      <c r="AL8">
        <v>3</v>
      </c>
      <c r="AM8">
        <v>2</v>
      </c>
      <c r="AN8">
        <v>15</v>
      </c>
      <c r="AO8">
        <v>23</v>
      </c>
      <c r="AP8">
        <v>19</v>
      </c>
      <c r="AQ8">
        <v>20</v>
      </c>
      <c r="AR8">
        <v>10</v>
      </c>
      <c r="AS8">
        <v>5</v>
      </c>
      <c r="AT8">
        <v>2</v>
      </c>
      <c r="AU8" s="576" t="str">
        <f t="shared" si="0"/>
        <v/>
      </c>
      <c r="AV8" s="577" t="str">
        <f t="shared" si="1"/>
        <v/>
      </c>
      <c r="AW8" s="522" t="str">
        <f t="shared" si="2"/>
        <v/>
      </c>
      <c r="AX8" s="523" t="str">
        <f t="shared" si="3"/>
        <v/>
      </c>
      <c r="AY8" s="522" t="str">
        <f t="shared" si="4"/>
        <v/>
      </c>
      <c r="AZ8" s="523" t="str">
        <f t="shared" si="5"/>
        <v/>
      </c>
      <c r="BA8" s="529">
        <f t="shared" si="6"/>
        <v>6.7273513881960942E-2</v>
      </c>
      <c r="BB8" s="534">
        <f t="shared" si="7"/>
        <v>5.82027817591972E-2</v>
      </c>
      <c r="BC8" s="535">
        <f t="shared" si="8"/>
        <v>7.7652711095964874E-2</v>
      </c>
      <c r="BD8" s="63"/>
    </row>
    <row r="9" spans="1:57" x14ac:dyDescent="0.2">
      <c r="A9">
        <v>7</v>
      </c>
      <c r="B9" t="s">
        <v>432</v>
      </c>
      <c r="C9" t="s">
        <v>43</v>
      </c>
      <c r="D9" t="s">
        <v>200</v>
      </c>
      <c r="E9" s="545" t="s">
        <v>200</v>
      </c>
      <c r="F9" s="546" t="s">
        <v>43</v>
      </c>
      <c r="G9" s="570"/>
      <c r="H9" s="555"/>
      <c r="I9" s="566"/>
      <c r="J9">
        <v>0</v>
      </c>
      <c r="K9">
        <v>1000000</v>
      </c>
      <c r="L9" s="573">
        <v>5986.14</v>
      </c>
      <c r="M9" s="558"/>
      <c r="N9" t="s">
        <v>442</v>
      </c>
      <c r="O9" s="545"/>
      <c r="P9" s="546"/>
      <c r="Q9" s="63" t="s">
        <v>443</v>
      </c>
      <c r="T9">
        <v>6062.78</v>
      </c>
      <c r="U9">
        <v>209.55</v>
      </c>
      <c r="V9" s="545">
        <v>5637.73</v>
      </c>
      <c r="W9" s="546">
        <v>6450.98</v>
      </c>
      <c r="X9">
        <v>5436.97</v>
      </c>
      <c r="Y9">
        <v>5762.42</v>
      </c>
      <c r="Z9">
        <v>5804.62</v>
      </c>
      <c r="AA9">
        <v>5898.56</v>
      </c>
      <c r="AB9">
        <v>5951.65</v>
      </c>
      <c r="AC9">
        <v>6003.23</v>
      </c>
      <c r="AD9">
        <v>6057.59</v>
      </c>
      <c r="AE9">
        <v>6127.88</v>
      </c>
      <c r="AF9">
        <v>6168.46</v>
      </c>
      <c r="AG9">
        <v>6231.7</v>
      </c>
      <c r="AH9">
        <v>6324.33</v>
      </c>
      <c r="AI9">
        <v>6408.24</v>
      </c>
      <c r="AJ9">
        <v>6598.23</v>
      </c>
      <c r="AK9">
        <v>1</v>
      </c>
      <c r="AL9">
        <v>3</v>
      </c>
      <c r="AM9">
        <v>2</v>
      </c>
      <c r="AN9">
        <v>15</v>
      </c>
      <c r="AO9">
        <v>23</v>
      </c>
      <c r="AP9">
        <v>19</v>
      </c>
      <c r="AQ9">
        <v>20</v>
      </c>
      <c r="AR9">
        <v>10</v>
      </c>
      <c r="AS9">
        <v>5</v>
      </c>
      <c r="AT9">
        <v>2</v>
      </c>
      <c r="AU9" s="576" t="str">
        <f t="shared" si="0"/>
        <v/>
      </c>
      <c r="AV9" s="577" t="str">
        <f t="shared" si="1"/>
        <v/>
      </c>
      <c r="AW9" s="522" t="str">
        <f t="shared" si="2"/>
        <v/>
      </c>
      <c r="AX9" s="523" t="str">
        <f t="shared" si="3"/>
        <v/>
      </c>
      <c r="AY9" s="522" t="str">
        <f t="shared" si="4"/>
        <v/>
      </c>
      <c r="AZ9" s="523" t="str">
        <f t="shared" si="5"/>
        <v/>
      </c>
      <c r="BA9" s="529">
        <f t="shared" si="6"/>
        <v>6.7273513881960942E-2</v>
      </c>
      <c r="BB9" s="534">
        <f t="shared" si="7"/>
        <v>5.82027817591972E-2</v>
      </c>
      <c r="BC9" s="535">
        <f t="shared" si="8"/>
        <v>7.7652711095964874E-2</v>
      </c>
      <c r="BD9" s="63"/>
    </row>
    <row r="10" spans="1:57" s="510" customFormat="1" x14ac:dyDescent="0.2">
      <c r="A10" s="510">
        <v>8</v>
      </c>
      <c r="B10" s="510" t="s">
        <v>432</v>
      </c>
      <c r="C10" s="510" t="s">
        <v>43</v>
      </c>
      <c r="D10" s="510" t="s">
        <v>19</v>
      </c>
      <c r="E10" s="547" t="s">
        <v>19</v>
      </c>
      <c r="F10" s="548" t="s">
        <v>43</v>
      </c>
      <c r="G10" s="571"/>
      <c r="H10" s="555"/>
      <c r="I10" s="567"/>
      <c r="J10" s="510">
        <v>0</v>
      </c>
      <c r="K10" s="510">
        <v>1000000</v>
      </c>
      <c r="L10" s="574">
        <v>1462.31</v>
      </c>
      <c r="M10" s="559"/>
      <c r="N10" t="s">
        <v>444</v>
      </c>
      <c r="O10" s="547"/>
      <c r="P10" s="548"/>
      <c r="Q10" s="540" t="s">
        <v>434</v>
      </c>
      <c r="R10"/>
      <c r="S10"/>
      <c r="T10">
        <v>1482.32</v>
      </c>
      <c r="U10">
        <v>142.38</v>
      </c>
      <c r="V10" s="547">
        <v>1194.1099999999999</v>
      </c>
      <c r="W10" s="548">
        <v>1723.74</v>
      </c>
      <c r="X10">
        <v>1123.46</v>
      </c>
      <c r="Y10">
        <v>1214.48</v>
      </c>
      <c r="Z10">
        <v>1323.35</v>
      </c>
      <c r="AA10">
        <v>1372.76</v>
      </c>
      <c r="AB10">
        <v>1402.17</v>
      </c>
      <c r="AC10">
        <v>1442.14</v>
      </c>
      <c r="AD10">
        <v>1472.69</v>
      </c>
      <c r="AE10">
        <v>1523.11</v>
      </c>
      <c r="AF10">
        <v>1567.82</v>
      </c>
      <c r="AG10">
        <v>1617.56</v>
      </c>
      <c r="AH10">
        <v>1653.12</v>
      </c>
      <c r="AI10">
        <v>1694.74</v>
      </c>
      <c r="AJ10">
        <v>1824.03</v>
      </c>
      <c r="AK10">
        <v>3</v>
      </c>
      <c r="AL10">
        <v>6</v>
      </c>
      <c r="AM10">
        <v>2</v>
      </c>
      <c r="AN10">
        <v>19</v>
      </c>
      <c r="AO10">
        <v>21</v>
      </c>
      <c r="AP10">
        <v>14</v>
      </c>
      <c r="AQ10">
        <v>14</v>
      </c>
      <c r="AR10">
        <v>15</v>
      </c>
      <c r="AS10">
        <v>4</v>
      </c>
      <c r="AT10">
        <v>2</v>
      </c>
      <c r="AU10" s="578" t="str">
        <f t="shared" si="0"/>
        <v/>
      </c>
      <c r="AV10" s="579" t="str">
        <f t="shared" si="1"/>
        <v/>
      </c>
      <c r="AW10" s="524" t="str">
        <f t="shared" si="2"/>
        <v/>
      </c>
      <c r="AX10" s="525" t="str">
        <f t="shared" si="3"/>
        <v/>
      </c>
      <c r="AY10" s="524" t="str">
        <f t="shared" si="4"/>
        <v/>
      </c>
      <c r="AZ10" s="525" t="str">
        <f t="shared" si="5"/>
        <v/>
      </c>
      <c r="BA10" s="530">
        <f t="shared" si="6"/>
        <v>0.18151378583546107</v>
      </c>
      <c r="BB10" s="536">
        <f t="shared" si="7"/>
        <v>0.18340844280624496</v>
      </c>
      <c r="BC10" s="537">
        <f t="shared" si="8"/>
        <v>0.17877878151691506</v>
      </c>
      <c r="BD10" s="540">
        <v>1</v>
      </c>
    </row>
    <row r="11" spans="1:57" s="510" customFormat="1" x14ac:dyDescent="0.2">
      <c r="A11" s="510">
        <v>9</v>
      </c>
      <c r="B11" s="510" t="s">
        <v>432</v>
      </c>
      <c r="C11" s="510" t="s">
        <v>43</v>
      </c>
      <c r="D11" s="510" t="s">
        <v>216</v>
      </c>
      <c r="E11" s="547" t="s">
        <v>216</v>
      </c>
      <c r="F11" s="548" t="s">
        <v>43</v>
      </c>
      <c r="G11" s="571">
        <v>480.09982494532022</v>
      </c>
      <c r="H11" s="555">
        <v>72.01497374179803</v>
      </c>
      <c r="I11" s="567">
        <v>0.3</v>
      </c>
      <c r="J11" s="510">
        <v>0</v>
      </c>
      <c r="K11" s="510">
        <v>1000000</v>
      </c>
      <c r="L11" s="574">
        <v>571.02</v>
      </c>
      <c r="M11" s="559">
        <v>1.26</v>
      </c>
      <c r="N11" t="s">
        <v>445</v>
      </c>
      <c r="O11" s="547"/>
      <c r="P11" s="548"/>
      <c r="Q11" s="540" t="s">
        <v>437</v>
      </c>
      <c r="R11">
        <v>481.08</v>
      </c>
      <c r="S11">
        <v>71.42</v>
      </c>
      <c r="T11">
        <v>578.66</v>
      </c>
      <c r="U11">
        <v>69.88</v>
      </c>
      <c r="V11" s="547">
        <v>443.11</v>
      </c>
      <c r="W11" s="548">
        <v>700.97</v>
      </c>
      <c r="X11">
        <v>383.95</v>
      </c>
      <c r="Y11">
        <v>465.33</v>
      </c>
      <c r="Z11">
        <v>489.15</v>
      </c>
      <c r="AA11">
        <v>518.41999999999996</v>
      </c>
      <c r="AB11">
        <v>546.48</v>
      </c>
      <c r="AC11">
        <v>558.95000000000005</v>
      </c>
      <c r="AD11">
        <v>576.79</v>
      </c>
      <c r="AE11">
        <v>601.73</v>
      </c>
      <c r="AF11">
        <v>619.27</v>
      </c>
      <c r="AG11">
        <v>635.23</v>
      </c>
      <c r="AH11">
        <v>662.33</v>
      </c>
      <c r="AI11">
        <v>695.53</v>
      </c>
      <c r="AJ11">
        <v>748.57</v>
      </c>
      <c r="AK11">
        <v>1</v>
      </c>
      <c r="AL11">
        <v>3</v>
      </c>
      <c r="AM11">
        <v>7</v>
      </c>
      <c r="AN11">
        <v>12</v>
      </c>
      <c r="AO11">
        <v>22</v>
      </c>
      <c r="AP11">
        <v>15</v>
      </c>
      <c r="AQ11">
        <v>22</v>
      </c>
      <c r="AR11">
        <v>10</v>
      </c>
      <c r="AS11">
        <v>6</v>
      </c>
      <c r="AT11">
        <v>2</v>
      </c>
      <c r="AU11" s="578">
        <f t="shared" si="0"/>
        <v>90.92017505467976</v>
      </c>
      <c r="AV11" s="579">
        <f t="shared" si="1"/>
        <v>0.18937764675301619</v>
      </c>
      <c r="AW11" s="524">
        <f t="shared" si="2"/>
        <v>0.22400266190326079</v>
      </c>
      <c r="AX11" s="525">
        <f t="shared" si="3"/>
        <v>0.22757521627964003</v>
      </c>
      <c r="AY11" s="524">
        <f t="shared" si="4"/>
        <v>-7.5997338096739198E-2</v>
      </c>
      <c r="AZ11" s="525">
        <f t="shared" si="5"/>
        <v>-7.2424783720359959E-2</v>
      </c>
      <c r="BA11" s="530" t="str">
        <f t="shared" si="6"/>
        <v/>
      </c>
      <c r="BB11" s="536" t="str">
        <f t="shared" si="7"/>
        <v/>
      </c>
      <c r="BC11" s="537" t="str">
        <f t="shared" si="8"/>
        <v/>
      </c>
      <c r="BD11" s="540">
        <v>1</v>
      </c>
    </row>
    <row r="12" spans="1:57" s="510" customFormat="1" x14ac:dyDescent="0.2">
      <c r="A12" s="510">
        <v>10</v>
      </c>
      <c r="B12" s="510" t="s">
        <v>432</v>
      </c>
      <c r="C12" s="510" t="s">
        <v>43</v>
      </c>
      <c r="D12" s="510" t="s">
        <v>218</v>
      </c>
      <c r="E12" s="547" t="s">
        <v>218</v>
      </c>
      <c r="F12" s="548" t="s">
        <v>43</v>
      </c>
      <c r="G12" s="571">
        <v>745.31420296677595</v>
      </c>
      <c r="H12" s="555">
        <v>115.6144230723521</v>
      </c>
      <c r="I12" s="567">
        <v>0.3102434452802339</v>
      </c>
      <c r="J12" s="510">
        <v>0</v>
      </c>
      <c r="K12" s="510">
        <v>1000000</v>
      </c>
      <c r="L12" s="574">
        <v>891.29</v>
      </c>
      <c r="M12" s="559">
        <v>1.26</v>
      </c>
      <c r="N12" t="s">
        <v>446</v>
      </c>
      <c r="O12" s="547"/>
      <c r="P12" s="548"/>
      <c r="Q12" s="540" t="s">
        <v>437</v>
      </c>
      <c r="R12">
        <v>747</v>
      </c>
      <c r="S12">
        <v>109.27</v>
      </c>
      <c r="T12">
        <v>903.66</v>
      </c>
      <c r="U12">
        <v>115.71</v>
      </c>
      <c r="V12" s="547">
        <v>711.32</v>
      </c>
      <c r="W12" s="548">
        <v>1094.94</v>
      </c>
      <c r="X12">
        <v>597.67999999999995</v>
      </c>
      <c r="Y12">
        <v>730.24</v>
      </c>
      <c r="Z12">
        <v>753.29</v>
      </c>
      <c r="AA12">
        <v>799.06</v>
      </c>
      <c r="AB12">
        <v>845.58</v>
      </c>
      <c r="AC12">
        <v>870.09</v>
      </c>
      <c r="AD12">
        <v>896.48</v>
      </c>
      <c r="AE12">
        <v>933.82</v>
      </c>
      <c r="AF12">
        <v>965.45</v>
      </c>
      <c r="AG12">
        <v>1002.28</v>
      </c>
      <c r="AH12">
        <v>1038.77</v>
      </c>
      <c r="AI12">
        <v>1069.8499999999999</v>
      </c>
      <c r="AJ12">
        <v>1262.99</v>
      </c>
      <c r="AK12">
        <v>2</v>
      </c>
      <c r="AL12">
        <v>4</v>
      </c>
      <c r="AM12">
        <v>13</v>
      </c>
      <c r="AN12">
        <v>19</v>
      </c>
      <c r="AO12">
        <v>21</v>
      </c>
      <c r="AP12">
        <v>17</v>
      </c>
      <c r="AQ12">
        <v>18</v>
      </c>
      <c r="AR12">
        <v>4</v>
      </c>
      <c r="AS12">
        <v>1</v>
      </c>
      <c r="AT12">
        <v>1</v>
      </c>
      <c r="AU12" s="578">
        <f t="shared" si="0"/>
        <v>145.97579703322401</v>
      </c>
      <c r="AV12" s="579">
        <f t="shared" si="1"/>
        <v>0.19585806422600968</v>
      </c>
      <c r="AW12" s="524">
        <f t="shared" si="2"/>
        <v>0.20192081140818355</v>
      </c>
      <c r="AX12" s="525">
        <f t="shared" si="3"/>
        <v>0.22848904396997621</v>
      </c>
      <c r="AY12" s="524">
        <f t="shared" si="4"/>
        <v>-0.10832263387205035</v>
      </c>
      <c r="AZ12" s="525">
        <f t="shared" si="5"/>
        <v>-8.1754401310257685E-2</v>
      </c>
      <c r="BA12" s="530" t="str">
        <f t="shared" si="6"/>
        <v/>
      </c>
      <c r="BB12" s="536" t="str">
        <f t="shared" si="7"/>
        <v/>
      </c>
      <c r="BC12" s="537" t="str">
        <f t="shared" si="8"/>
        <v/>
      </c>
      <c r="BD12" s="540">
        <v>1</v>
      </c>
    </row>
    <row r="13" spans="1:57" s="510" customFormat="1" x14ac:dyDescent="0.2">
      <c r="A13" s="510">
        <v>11</v>
      </c>
      <c r="B13" s="510" t="s">
        <v>432</v>
      </c>
      <c r="C13" s="510" t="s">
        <v>43</v>
      </c>
      <c r="D13" s="510" t="s">
        <v>222</v>
      </c>
      <c r="E13" s="547" t="s">
        <v>222</v>
      </c>
      <c r="F13" s="548" t="s">
        <v>43</v>
      </c>
      <c r="G13" s="571"/>
      <c r="H13" s="555"/>
      <c r="I13" s="567"/>
      <c r="J13" s="510">
        <v>-1000000</v>
      </c>
      <c r="K13" s="510">
        <v>1000000</v>
      </c>
      <c r="L13" s="574">
        <v>-1145.06</v>
      </c>
      <c r="M13" s="559"/>
      <c r="N13" t="s">
        <v>447</v>
      </c>
      <c r="O13" s="547"/>
      <c r="P13" s="548"/>
      <c r="Q13" s="540" t="s">
        <v>443</v>
      </c>
      <c r="R13"/>
      <c r="S13"/>
      <c r="T13">
        <v>-1107.5</v>
      </c>
      <c r="U13">
        <v>342.44</v>
      </c>
      <c r="V13" s="547">
        <v>-1654.28</v>
      </c>
      <c r="W13" s="548">
        <v>-384.86</v>
      </c>
      <c r="X13">
        <v>-1848.84</v>
      </c>
      <c r="Y13">
        <v>-1577.59</v>
      </c>
      <c r="Z13">
        <v>-1510.97</v>
      </c>
      <c r="AA13">
        <v>-1421.16</v>
      </c>
      <c r="AB13">
        <v>-1324.19</v>
      </c>
      <c r="AC13">
        <v>-1219.6300000000001</v>
      </c>
      <c r="AD13">
        <v>-1138.32</v>
      </c>
      <c r="AE13">
        <v>-1058.71</v>
      </c>
      <c r="AF13">
        <v>-962.23</v>
      </c>
      <c r="AG13">
        <v>-815.49</v>
      </c>
      <c r="AH13">
        <v>-619.13</v>
      </c>
      <c r="AI13">
        <v>-450.7</v>
      </c>
      <c r="AJ13">
        <v>-317.38</v>
      </c>
      <c r="AK13">
        <v>3</v>
      </c>
      <c r="AL13">
        <v>5</v>
      </c>
      <c r="AM13">
        <v>14</v>
      </c>
      <c r="AN13">
        <v>17</v>
      </c>
      <c r="AO13">
        <v>17</v>
      </c>
      <c r="AP13">
        <v>15</v>
      </c>
      <c r="AQ13">
        <v>10</v>
      </c>
      <c r="AR13">
        <v>8</v>
      </c>
      <c r="AS13">
        <v>5</v>
      </c>
      <c r="AT13">
        <v>6</v>
      </c>
      <c r="AU13" s="578" t="str">
        <f t="shared" si="0"/>
        <v/>
      </c>
      <c r="AV13" s="579" t="str">
        <f t="shared" si="1"/>
        <v/>
      </c>
      <c r="AW13" s="524" t="str">
        <f t="shared" si="2"/>
        <v/>
      </c>
      <c r="AX13" s="525" t="str">
        <f t="shared" si="3"/>
        <v/>
      </c>
      <c r="AY13" s="524" t="str">
        <f t="shared" si="4"/>
        <v/>
      </c>
      <c r="AZ13" s="525" t="str">
        <f t="shared" si="5"/>
        <v/>
      </c>
      <c r="BA13" s="530">
        <f t="shared" si="6"/>
        <v>-0.62252714379591401</v>
      </c>
      <c r="BB13" s="536">
        <f t="shared" si="7"/>
        <v>-0.44471032085654905</v>
      </c>
      <c r="BC13" s="537">
        <f t="shared" si="8"/>
        <v>-0.6638953417288177</v>
      </c>
      <c r="BD13" s="540">
        <v>1</v>
      </c>
    </row>
    <row r="14" spans="1:57" x14ac:dyDescent="0.2">
      <c r="A14">
        <v>12</v>
      </c>
      <c r="B14" t="s">
        <v>432</v>
      </c>
      <c r="C14" t="s">
        <v>47</v>
      </c>
      <c r="D14" t="s">
        <v>166</v>
      </c>
      <c r="E14" s="545" t="s">
        <v>166</v>
      </c>
      <c r="F14" s="546" t="s">
        <v>47</v>
      </c>
      <c r="G14" s="570"/>
      <c r="H14" s="555"/>
      <c r="I14" s="566"/>
      <c r="J14">
        <v>0</v>
      </c>
      <c r="K14">
        <v>1000000</v>
      </c>
      <c r="L14" s="573">
        <v>2992.14</v>
      </c>
      <c r="M14" s="558"/>
      <c r="N14" t="s">
        <v>448</v>
      </c>
      <c r="O14" s="545"/>
      <c r="P14" s="546"/>
      <c r="Q14" s="63" t="s">
        <v>434</v>
      </c>
      <c r="T14">
        <v>3055.21</v>
      </c>
      <c r="U14">
        <v>167.18</v>
      </c>
      <c r="V14" s="545">
        <v>2741.8</v>
      </c>
      <c r="W14" s="546">
        <v>3354.96</v>
      </c>
      <c r="X14">
        <v>2616.67</v>
      </c>
      <c r="Y14">
        <v>2774.89</v>
      </c>
      <c r="Z14">
        <v>2835.16</v>
      </c>
      <c r="AA14">
        <v>2915.98</v>
      </c>
      <c r="AB14">
        <v>2955.25</v>
      </c>
      <c r="AC14">
        <v>3011.37</v>
      </c>
      <c r="AD14">
        <v>3060.41</v>
      </c>
      <c r="AE14">
        <v>3095.11</v>
      </c>
      <c r="AF14">
        <v>3133.3</v>
      </c>
      <c r="AG14">
        <v>3191.2</v>
      </c>
      <c r="AH14">
        <v>3275.97</v>
      </c>
      <c r="AI14">
        <v>3336.85</v>
      </c>
      <c r="AJ14">
        <v>3414.72</v>
      </c>
      <c r="AK14">
        <v>2</v>
      </c>
      <c r="AL14">
        <v>4</v>
      </c>
      <c r="AM14">
        <v>7</v>
      </c>
      <c r="AN14">
        <v>11</v>
      </c>
      <c r="AO14">
        <v>18</v>
      </c>
      <c r="AP14">
        <v>18</v>
      </c>
      <c r="AQ14">
        <v>18</v>
      </c>
      <c r="AR14">
        <v>8</v>
      </c>
      <c r="AS14">
        <v>8</v>
      </c>
      <c r="AT14">
        <v>6</v>
      </c>
      <c r="AU14" s="576" t="str">
        <f t="shared" si="0"/>
        <v/>
      </c>
      <c r="AV14" s="577" t="str">
        <f t="shared" si="1"/>
        <v/>
      </c>
      <c r="AW14" s="522" t="str">
        <f t="shared" si="2"/>
        <v/>
      </c>
      <c r="AX14" s="523" t="str">
        <f t="shared" si="3"/>
        <v/>
      </c>
      <c r="AY14" s="522" t="str">
        <f t="shared" si="4"/>
        <v/>
      </c>
      <c r="AZ14" s="523" t="str">
        <f t="shared" si="5"/>
        <v/>
      </c>
      <c r="BA14" s="529">
        <f t="shared" si="6"/>
        <v>0.10057145106581197</v>
      </c>
      <c r="BB14" s="534">
        <f t="shared" si="7"/>
        <v>8.3665871249339843E-2</v>
      </c>
      <c r="BC14" s="535">
        <f t="shared" si="8"/>
        <v>0.12125769516132273</v>
      </c>
      <c r="BD14" s="63"/>
    </row>
    <row r="15" spans="1:57" x14ac:dyDescent="0.2">
      <c r="A15">
        <v>13</v>
      </c>
      <c r="B15" t="s">
        <v>432</v>
      </c>
      <c r="C15" t="s">
        <v>47</v>
      </c>
      <c r="D15" t="s">
        <v>200</v>
      </c>
      <c r="E15" s="545" t="s">
        <v>200</v>
      </c>
      <c r="F15" s="546" t="s">
        <v>47</v>
      </c>
      <c r="G15" s="570"/>
      <c r="H15" s="555"/>
      <c r="I15" s="566"/>
      <c r="J15">
        <v>0</v>
      </c>
      <c r="K15">
        <v>1000000</v>
      </c>
      <c r="L15" s="573">
        <v>2992.14</v>
      </c>
      <c r="M15" s="558"/>
      <c r="N15" t="s">
        <v>449</v>
      </c>
      <c r="O15" s="545"/>
      <c r="P15" s="546"/>
      <c r="Q15" s="63" t="s">
        <v>434</v>
      </c>
      <c r="T15">
        <v>3055.21</v>
      </c>
      <c r="U15">
        <v>167.18</v>
      </c>
      <c r="V15" s="545">
        <v>2741.8</v>
      </c>
      <c r="W15" s="546">
        <v>3354.96</v>
      </c>
      <c r="X15">
        <v>2616.67</v>
      </c>
      <c r="Y15">
        <v>2774.89</v>
      </c>
      <c r="Z15">
        <v>2835.16</v>
      </c>
      <c r="AA15">
        <v>2915.98</v>
      </c>
      <c r="AB15">
        <v>2955.25</v>
      </c>
      <c r="AC15">
        <v>3011.37</v>
      </c>
      <c r="AD15">
        <v>3060.41</v>
      </c>
      <c r="AE15">
        <v>3095.11</v>
      </c>
      <c r="AF15">
        <v>3133.3</v>
      </c>
      <c r="AG15">
        <v>3191.2</v>
      </c>
      <c r="AH15">
        <v>3275.97</v>
      </c>
      <c r="AI15">
        <v>3336.85</v>
      </c>
      <c r="AJ15">
        <v>3414.72</v>
      </c>
      <c r="AK15">
        <v>2</v>
      </c>
      <c r="AL15">
        <v>4</v>
      </c>
      <c r="AM15">
        <v>7</v>
      </c>
      <c r="AN15">
        <v>11</v>
      </c>
      <c r="AO15">
        <v>18</v>
      </c>
      <c r="AP15">
        <v>18</v>
      </c>
      <c r="AQ15">
        <v>18</v>
      </c>
      <c r="AR15">
        <v>8</v>
      </c>
      <c r="AS15">
        <v>8</v>
      </c>
      <c r="AT15">
        <v>6</v>
      </c>
      <c r="AU15" s="576" t="str">
        <f t="shared" si="0"/>
        <v/>
      </c>
      <c r="AV15" s="577" t="str">
        <f t="shared" si="1"/>
        <v/>
      </c>
      <c r="AW15" s="522" t="str">
        <f t="shared" si="2"/>
        <v/>
      </c>
      <c r="AX15" s="523" t="str">
        <f t="shared" si="3"/>
        <v/>
      </c>
      <c r="AY15" s="522" t="str">
        <f t="shared" si="4"/>
        <v/>
      </c>
      <c r="AZ15" s="523" t="str">
        <f t="shared" si="5"/>
        <v/>
      </c>
      <c r="BA15" s="529">
        <f t="shared" si="6"/>
        <v>0.10057145106581197</v>
      </c>
      <c r="BB15" s="534">
        <f t="shared" si="7"/>
        <v>8.3665871249339843E-2</v>
      </c>
      <c r="BC15" s="535">
        <f t="shared" si="8"/>
        <v>0.12125769516132273</v>
      </c>
      <c r="BD15" s="63"/>
    </row>
    <row r="16" spans="1:57" s="510" customFormat="1" x14ac:dyDescent="0.2">
      <c r="A16" s="510">
        <v>14</v>
      </c>
      <c r="B16" s="510" t="s">
        <v>432</v>
      </c>
      <c r="C16" s="510" t="s">
        <v>47</v>
      </c>
      <c r="D16" s="510" t="s">
        <v>19</v>
      </c>
      <c r="E16" s="547" t="s">
        <v>19</v>
      </c>
      <c r="F16" s="548" t="s">
        <v>47</v>
      </c>
      <c r="G16" s="571"/>
      <c r="H16" s="555"/>
      <c r="I16" s="567"/>
      <c r="J16" s="510">
        <v>0</v>
      </c>
      <c r="K16" s="510">
        <v>1000000</v>
      </c>
      <c r="L16" s="574">
        <v>377.66</v>
      </c>
      <c r="M16" s="559"/>
      <c r="N16" t="s">
        <v>450</v>
      </c>
      <c r="O16" s="547">
        <v>0</v>
      </c>
      <c r="P16" s="548">
        <v>1437.63</v>
      </c>
      <c r="Q16" s="540" t="s">
        <v>451</v>
      </c>
      <c r="R16"/>
      <c r="S16"/>
      <c r="T16">
        <v>333.3</v>
      </c>
      <c r="U16">
        <v>189.95</v>
      </c>
      <c r="V16" s="547">
        <v>0</v>
      </c>
      <c r="W16" s="548">
        <v>1800</v>
      </c>
      <c r="X16">
        <v>0</v>
      </c>
      <c r="Y16">
        <v>0</v>
      </c>
      <c r="Z16">
        <v>100</v>
      </c>
      <c r="AA16">
        <v>200</v>
      </c>
      <c r="AB16">
        <v>400</v>
      </c>
      <c r="AC16">
        <v>500</v>
      </c>
      <c r="AD16">
        <v>600</v>
      </c>
      <c r="AE16">
        <v>800</v>
      </c>
      <c r="AF16">
        <v>900</v>
      </c>
      <c r="AG16">
        <v>1100</v>
      </c>
      <c r="AH16">
        <v>1300</v>
      </c>
      <c r="AI16">
        <v>1400</v>
      </c>
      <c r="AJ16">
        <v>1800</v>
      </c>
      <c r="AK16">
        <v>200</v>
      </c>
      <c r="AL16">
        <v>199</v>
      </c>
      <c r="AM16">
        <v>196</v>
      </c>
      <c r="AN16">
        <v>192</v>
      </c>
      <c r="AO16">
        <v>94</v>
      </c>
      <c r="AP16">
        <v>167</v>
      </c>
      <c r="AQ16">
        <v>145</v>
      </c>
      <c r="AR16">
        <v>105</v>
      </c>
      <c r="AS16">
        <v>37</v>
      </c>
      <c r="AT16">
        <v>3</v>
      </c>
      <c r="AU16" s="578" t="str">
        <f t="shared" si="0"/>
        <v/>
      </c>
      <c r="AV16" s="579" t="str">
        <f t="shared" si="1"/>
        <v/>
      </c>
      <c r="AW16" s="524" t="str">
        <f t="shared" si="2"/>
        <v/>
      </c>
      <c r="AX16" s="525" t="str">
        <f t="shared" si="3"/>
        <v/>
      </c>
      <c r="AY16" s="524" t="str">
        <f t="shared" si="4"/>
        <v/>
      </c>
      <c r="AZ16" s="525" t="str">
        <f t="shared" si="5"/>
        <v/>
      </c>
      <c r="BA16" s="530">
        <f t="shared" si="6"/>
        <v>1</v>
      </c>
      <c r="BB16" s="536">
        <f t="shared" si="7"/>
        <v>1</v>
      </c>
      <c r="BC16" s="537">
        <f t="shared" si="8"/>
        <v>3.766191812741619</v>
      </c>
      <c r="BD16" s="540">
        <v>1</v>
      </c>
    </row>
    <row r="17" spans="1:57" s="510" customFormat="1" x14ac:dyDescent="0.2">
      <c r="A17" s="510">
        <v>15</v>
      </c>
      <c r="B17" s="510" t="s">
        <v>432</v>
      </c>
      <c r="C17" s="510" t="s">
        <v>47</v>
      </c>
      <c r="D17" s="510" t="s">
        <v>216</v>
      </c>
      <c r="E17" s="547" t="s">
        <v>216</v>
      </c>
      <c r="F17" s="548" t="s">
        <v>47</v>
      </c>
      <c r="G17" s="571"/>
      <c r="H17" s="555"/>
      <c r="I17" s="567"/>
      <c r="J17" s="510">
        <v>0</v>
      </c>
      <c r="K17" s="510">
        <v>1000000</v>
      </c>
      <c r="L17" s="574">
        <v>122.76</v>
      </c>
      <c r="M17" s="559"/>
      <c r="N17" t="s">
        <v>452</v>
      </c>
      <c r="O17" s="547">
        <v>0</v>
      </c>
      <c r="P17" s="548">
        <v>571.02</v>
      </c>
      <c r="Q17" s="540" t="s">
        <v>451</v>
      </c>
      <c r="R17"/>
      <c r="S17"/>
      <c r="T17">
        <v>119.67</v>
      </c>
      <c r="U17">
        <v>74.319999999999993</v>
      </c>
      <c r="V17" s="547">
        <v>0</v>
      </c>
      <c r="W17" s="548">
        <v>740</v>
      </c>
      <c r="X17">
        <v>0</v>
      </c>
      <c r="Y17">
        <v>20</v>
      </c>
      <c r="Z17">
        <v>50</v>
      </c>
      <c r="AA17">
        <v>110</v>
      </c>
      <c r="AB17">
        <v>170</v>
      </c>
      <c r="AC17">
        <v>230</v>
      </c>
      <c r="AD17">
        <v>280</v>
      </c>
      <c r="AE17">
        <v>340</v>
      </c>
      <c r="AF17">
        <v>400</v>
      </c>
      <c r="AG17">
        <v>460</v>
      </c>
      <c r="AH17">
        <v>530</v>
      </c>
      <c r="AI17">
        <v>580</v>
      </c>
      <c r="AJ17">
        <v>740</v>
      </c>
      <c r="AK17">
        <v>800</v>
      </c>
      <c r="AL17">
        <v>700</v>
      </c>
      <c r="AM17">
        <v>800</v>
      </c>
      <c r="AN17">
        <v>698</v>
      </c>
      <c r="AO17">
        <v>692</v>
      </c>
      <c r="AP17">
        <v>776</v>
      </c>
      <c r="AQ17">
        <v>619</v>
      </c>
      <c r="AR17">
        <v>486</v>
      </c>
      <c r="AS17">
        <v>171</v>
      </c>
      <c r="AT17">
        <v>30</v>
      </c>
      <c r="AU17" s="578" t="str">
        <f t="shared" si="0"/>
        <v/>
      </c>
      <c r="AV17" s="579" t="str">
        <f t="shared" si="1"/>
        <v/>
      </c>
      <c r="AW17" s="524" t="str">
        <f t="shared" si="2"/>
        <v/>
      </c>
      <c r="AX17" s="525" t="str">
        <f t="shared" si="3"/>
        <v/>
      </c>
      <c r="AY17" s="524" t="str">
        <f t="shared" si="4"/>
        <v/>
      </c>
      <c r="AZ17" s="525" t="str">
        <f t="shared" si="5"/>
        <v/>
      </c>
      <c r="BA17" s="530">
        <f t="shared" si="6"/>
        <v>1</v>
      </c>
      <c r="BB17" s="536">
        <f t="shared" si="7"/>
        <v>1</v>
      </c>
      <c r="BC17" s="537">
        <f t="shared" si="8"/>
        <v>5.0280221570544148</v>
      </c>
      <c r="BD17" s="540">
        <v>1</v>
      </c>
    </row>
    <row r="18" spans="1:57" s="510" customFormat="1" x14ac:dyDescent="0.2">
      <c r="A18" s="510">
        <v>16</v>
      </c>
      <c r="B18" s="510" t="s">
        <v>432</v>
      </c>
      <c r="C18" s="510" t="s">
        <v>47</v>
      </c>
      <c r="D18" s="510" t="s">
        <v>218</v>
      </c>
      <c r="E18" s="547" t="s">
        <v>218</v>
      </c>
      <c r="F18" s="548" t="s">
        <v>47</v>
      </c>
      <c r="G18" s="571"/>
      <c r="H18" s="555"/>
      <c r="I18" s="567"/>
      <c r="J18" s="510">
        <v>0</v>
      </c>
      <c r="K18" s="510">
        <v>1000000</v>
      </c>
      <c r="L18" s="574">
        <v>254.9</v>
      </c>
      <c r="M18" s="559"/>
      <c r="N18" t="s">
        <v>453</v>
      </c>
      <c r="O18" s="547">
        <v>0</v>
      </c>
      <c r="P18" s="548">
        <v>891.29</v>
      </c>
      <c r="Q18" s="540" t="s">
        <v>451</v>
      </c>
      <c r="R18"/>
      <c r="S18"/>
      <c r="T18">
        <v>213.64</v>
      </c>
      <c r="U18">
        <v>122.7</v>
      </c>
      <c r="V18" s="547">
        <v>0</v>
      </c>
      <c r="W18" s="548">
        <v>1200</v>
      </c>
      <c r="X18">
        <v>0</v>
      </c>
      <c r="Y18">
        <v>0</v>
      </c>
      <c r="Z18">
        <v>0</v>
      </c>
      <c r="AA18">
        <v>100</v>
      </c>
      <c r="AB18">
        <v>200</v>
      </c>
      <c r="AC18">
        <v>300</v>
      </c>
      <c r="AD18">
        <v>400</v>
      </c>
      <c r="AE18">
        <v>500</v>
      </c>
      <c r="AF18">
        <v>600</v>
      </c>
      <c r="AG18">
        <v>700</v>
      </c>
      <c r="AH18">
        <v>800</v>
      </c>
      <c r="AI18">
        <v>900</v>
      </c>
      <c r="AJ18">
        <v>1200</v>
      </c>
      <c r="AK18">
        <v>200</v>
      </c>
      <c r="AL18">
        <v>100</v>
      </c>
      <c r="AM18">
        <v>99</v>
      </c>
      <c r="AN18">
        <v>98</v>
      </c>
      <c r="AO18">
        <v>98</v>
      </c>
      <c r="AP18">
        <v>189</v>
      </c>
      <c r="AQ18">
        <v>76</v>
      </c>
      <c r="AR18">
        <v>45</v>
      </c>
      <c r="AS18">
        <v>18</v>
      </c>
      <c r="AT18">
        <v>3</v>
      </c>
      <c r="AU18" s="578" t="str">
        <f t="shared" si="0"/>
        <v/>
      </c>
      <c r="AV18" s="579" t="str">
        <f t="shared" si="1"/>
        <v/>
      </c>
      <c r="AW18" s="524" t="str">
        <f t="shared" si="2"/>
        <v/>
      </c>
      <c r="AX18" s="525" t="str">
        <f t="shared" si="3"/>
        <v/>
      </c>
      <c r="AY18" s="524" t="str">
        <f t="shared" si="4"/>
        <v/>
      </c>
      <c r="AZ18" s="525" t="str">
        <f t="shared" si="5"/>
        <v/>
      </c>
      <c r="BA18" s="530">
        <f t="shared" si="6"/>
        <v>1</v>
      </c>
      <c r="BB18" s="536">
        <f t="shared" si="7"/>
        <v>1</v>
      </c>
      <c r="BC18" s="537">
        <f t="shared" si="8"/>
        <v>3.7077285209886228</v>
      </c>
      <c r="BD18" s="540">
        <v>1</v>
      </c>
    </row>
    <row r="19" spans="1:57" s="510" customFormat="1" x14ac:dyDescent="0.2">
      <c r="A19" s="510">
        <v>17</v>
      </c>
      <c r="B19" s="510" t="s">
        <v>432</v>
      </c>
      <c r="C19" s="510" t="s">
        <v>47</v>
      </c>
      <c r="D19" s="510" t="s">
        <v>222</v>
      </c>
      <c r="E19" s="547" t="s">
        <v>222</v>
      </c>
      <c r="F19" s="548" t="s">
        <v>47</v>
      </c>
      <c r="G19" s="571"/>
      <c r="H19" s="555"/>
      <c r="I19" s="567"/>
      <c r="J19" s="510">
        <v>-1000000</v>
      </c>
      <c r="K19" s="510">
        <v>1000000</v>
      </c>
      <c r="L19" s="574">
        <v>-274.68</v>
      </c>
      <c r="M19" s="559"/>
      <c r="N19" t="s">
        <v>454</v>
      </c>
      <c r="O19" s="547">
        <v>-574.67999999999995</v>
      </c>
      <c r="P19" s="548">
        <v>-274.68</v>
      </c>
      <c r="Q19" s="540" t="s">
        <v>451</v>
      </c>
      <c r="R19"/>
      <c r="S19"/>
      <c r="T19">
        <v>-322.58999999999997</v>
      </c>
      <c r="U19">
        <v>208.47</v>
      </c>
      <c r="V19" s="547">
        <v>-1186</v>
      </c>
      <c r="W19" s="548">
        <v>31</v>
      </c>
      <c r="X19">
        <v>-1186</v>
      </c>
      <c r="Y19">
        <v>-894.6</v>
      </c>
      <c r="Z19">
        <v>-794.6</v>
      </c>
      <c r="AA19">
        <v>-691.4</v>
      </c>
      <c r="AB19">
        <v>-602.20000000000005</v>
      </c>
      <c r="AC19">
        <v>-535.6</v>
      </c>
      <c r="AD19">
        <v>-479</v>
      </c>
      <c r="AE19">
        <v>-419.4</v>
      </c>
      <c r="AF19">
        <v>-358.6</v>
      </c>
      <c r="AG19">
        <v>-290.2</v>
      </c>
      <c r="AH19">
        <v>-190.6</v>
      </c>
      <c r="AI19">
        <v>-126.8</v>
      </c>
      <c r="AJ19">
        <v>31</v>
      </c>
      <c r="AK19">
        <v>3</v>
      </c>
      <c r="AL19">
        <v>10</v>
      </c>
      <c r="AM19">
        <v>18</v>
      </c>
      <c r="AN19">
        <v>30</v>
      </c>
      <c r="AO19">
        <v>54</v>
      </c>
      <c r="AP19">
        <v>67</v>
      </c>
      <c r="AQ19">
        <v>67</v>
      </c>
      <c r="AR19">
        <v>47</v>
      </c>
      <c r="AS19">
        <v>30</v>
      </c>
      <c r="AT19">
        <v>11</v>
      </c>
      <c r="AU19" s="578" t="str">
        <f t="shared" si="0"/>
        <v/>
      </c>
      <c r="AV19" s="579" t="str">
        <f t="shared" si="1"/>
        <v/>
      </c>
      <c r="AW19" s="524" t="str">
        <f t="shared" si="2"/>
        <v/>
      </c>
      <c r="AX19" s="525" t="str">
        <f t="shared" si="3"/>
        <v/>
      </c>
      <c r="AY19" s="524" t="str">
        <f t="shared" si="4"/>
        <v/>
      </c>
      <c r="AZ19" s="525" t="str">
        <f t="shared" si="5"/>
        <v/>
      </c>
      <c r="BA19" s="530">
        <f t="shared" si="6"/>
        <v>-1.0536796536796538</v>
      </c>
      <c r="BB19" s="536">
        <f t="shared" si="7"/>
        <v>-3.317751565457987</v>
      </c>
      <c r="BC19" s="537">
        <f t="shared" si="8"/>
        <v>-1.1128585990971311</v>
      </c>
      <c r="BD19" s="540">
        <v>1</v>
      </c>
    </row>
    <row r="20" spans="1:57" x14ac:dyDescent="0.2">
      <c r="A20">
        <v>18</v>
      </c>
      <c r="B20" t="s">
        <v>432</v>
      </c>
      <c r="C20" t="s">
        <v>50</v>
      </c>
      <c r="D20" t="s">
        <v>166</v>
      </c>
      <c r="E20" s="545" t="s">
        <v>166</v>
      </c>
      <c r="F20" s="546" t="s">
        <v>50</v>
      </c>
      <c r="G20" s="570">
        <v>1336</v>
      </c>
      <c r="H20" s="555">
        <v>100.2</v>
      </c>
      <c r="I20" s="566">
        <v>0.15</v>
      </c>
      <c r="J20">
        <v>0</v>
      </c>
      <c r="K20">
        <v>1000000</v>
      </c>
      <c r="L20" s="573">
        <v>1343.7</v>
      </c>
      <c r="M20" s="558">
        <v>0.08</v>
      </c>
      <c r="N20" t="s">
        <v>455</v>
      </c>
      <c r="O20" s="545"/>
      <c r="P20" s="546"/>
      <c r="Q20" s="63" t="s">
        <v>437</v>
      </c>
      <c r="R20">
        <v>1352.24</v>
      </c>
      <c r="S20">
        <v>96.1</v>
      </c>
      <c r="T20">
        <v>1375.54</v>
      </c>
      <c r="U20">
        <v>93.52</v>
      </c>
      <c r="V20" s="545">
        <v>1200.55</v>
      </c>
      <c r="W20" s="546">
        <v>1575.18</v>
      </c>
      <c r="X20">
        <v>1139.82</v>
      </c>
      <c r="Y20">
        <v>1224.79</v>
      </c>
      <c r="Z20">
        <v>1277.33</v>
      </c>
      <c r="AA20">
        <v>1306.3699999999999</v>
      </c>
      <c r="AB20">
        <v>1327.9</v>
      </c>
      <c r="AC20">
        <v>1342.65</v>
      </c>
      <c r="AD20">
        <v>1364.39</v>
      </c>
      <c r="AE20">
        <v>1386.95</v>
      </c>
      <c r="AF20">
        <v>1424.24</v>
      </c>
      <c r="AG20">
        <v>1451.63</v>
      </c>
      <c r="AH20">
        <v>1502.01</v>
      </c>
      <c r="AI20">
        <v>1550.06</v>
      </c>
      <c r="AJ20">
        <v>1610.13</v>
      </c>
      <c r="AK20">
        <v>2</v>
      </c>
      <c r="AL20">
        <v>4</v>
      </c>
      <c r="AM20">
        <v>7</v>
      </c>
      <c r="AN20">
        <v>17</v>
      </c>
      <c r="AO20">
        <v>27</v>
      </c>
      <c r="AP20">
        <v>12</v>
      </c>
      <c r="AQ20">
        <v>16</v>
      </c>
      <c r="AR20">
        <v>8</v>
      </c>
      <c r="AS20">
        <v>3</v>
      </c>
      <c r="AT20">
        <v>4</v>
      </c>
      <c r="AU20" s="576">
        <f t="shared" si="0"/>
        <v>7.7000000000000455</v>
      </c>
      <c r="AV20" s="577">
        <f t="shared" si="1"/>
        <v>5.7634730538922499E-3</v>
      </c>
      <c r="AW20" s="522">
        <f t="shared" si="2"/>
        <v>0.10653419662126969</v>
      </c>
      <c r="AX20" s="523">
        <f t="shared" si="3"/>
        <v>0.17227059611520429</v>
      </c>
      <c r="AY20" s="522">
        <f t="shared" si="4"/>
        <v>-4.3465803378730308E-2</v>
      </c>
      <c r="AZ20" s="523">
        <f t="shared" si="5"/>
        <v>2.2270596115204294E-2</v>
      </c>
      <c r="BA20" s="529" t="str">
        <f t="shared" si="6"/>
        <v/>
      </c>
      <c r="BB20" s="534" t="str">
        <f t="shared" si="7"/>
        <v/>
      </c>
      <c r="BC20" s="535" t="str">
        <f t="shared" si="8"/>
        <v/>
      </c>
      <c r="BD20" s="63"/>
      <c r="BE20" s="358" t="s">
        <v>1647</v>
      </c>
    </row>
    <row r="21" spans="1:57" x14ac:dyDescent="0.2">
      <c r="A21">
        <v>19</v>
      </c>
      <c r="B21" t="s">
        <v>432</v>
      </c>
      <c r="C21" t="s">
        <v>50</v>
      </c>
      <c r="D21" t="s">
        <v>200</v>
      </c>
      <c r="E21" s="545" t="s">
        <v>200</v>
      </c>
      <c r="F21" s="546" t="s">
        <v>50</v>
      </c>
      <c r="G21" s="570"/>
      <c r="H21" s="555"/>
      <c r="I21" s="566"/>
      <c r="J21">
        <v>0</v>
      </c>
      <c r="K21">
        <v>1000000</v>
      </c>
      <c r="L21" s="573">
        <v>1343.7</v>
      </c>
      <c r="M21" s="558"/>
      <c r="N21" t="s">
        <v>456</v>
      </c>
      <c r="O21" s="545"/>
      <c r="P21" s="546"/>
      <c r="Q21" s="63" t="s">
        <v>434</v>
      </c>
      <c r="T21">
        <v>1375.54</v>
      </c>
      <c r="U21">
        <v>93.52</v>
      </c>
      <c r="V21" s="545">
        <v>1200.55</v>
      </c>
      <c r="W21" s="546">
        <v>1575.18</v>
      </c>
      <c r="X21">
        <v>1139.82</v>
      </c>
      <c r="Y21">
        <v>1224.79</v>
      </c>
      <c r="Z21">
        <v>1277.33</v>
      </c>
      <c r="AA21">
        <v>1306.3699999999999</v>
      </c>
      <c r="AB21">
        <v>1327.9</v>
      </c>
      <c r="AC21">
        <v>1342.65</v>
      </c>
      <c r="AD21">
        <v>1364.39</v>
      </c>
      <c r="AE21">
        <v>1386.95</v>
      </c>
      <c r="AF21">
        <v>1424.24</v>
      </c>
      <c r="AG21">
        <v>1451.63</v>
      </c>
      <c r="AH21">
        <v>1502.01</v>
      </c>
      <c r="AI21">
        <v>1550.06</v>
      </c>
      <c r="AJ21">
        <v>1610.13</v>
      </c>
      <c r="AK21">
        <v>2</v>
      </c>
      <c r="AL21">
        <v>4</v>
      </c>
      <c r="AM21">
        <v>7</v>
      </c>
      <c r="AN21">
        <v>17</v>
      </c>
      <c r="AO21">
        <v>27</v>
      </c>
      <c r="AP21">
        <v>12</v>
      </c>
      <c r="AQ21">
        <v>16</v>
      </c>
      <c r="AR21">
        <v>8</v>
      </c>
      <c r="AS21">
        <v>3</v>
      </c>
      <c r="AT21">
        <v>4</v>
      </c>
      <c r="AU21" s="576" t="str">
        <f t="shared" si="0"/>
        <v/>
      </c>
      <c r="AV21" s="577" t="str">
        <f t="shared" si="1"/>
        <v/>
      </c>
      <c r="AW21" s="522" t="str">
        <f t="shared" si="2"/>
        <v/>
      </c>
      <c r="AX21" s="523" t="str">
        <f t="shared" si="3"/>
        <v/>
      </c>
      <c r="AY21" s="522" t="str">
        <f t="shared" si="4"/>
        <v/>
      </c>
      <c r="AZ21" s="523" t="str">
        <f t="shared" si="5"/>
        <v/>
      </c>
      <c r="BA21" s="529">
        <f t="shared" si="6"/>
        <v>0.13496629715426217</v>
      </c>
      <c r="BB21" s="534">
        <f t="shared" si="7"/>
        <v>0.10653419662126969</v>
      </c>
      <c r="BC21" s="535">
        <f t="shared" si="8"/>
        <v>0.17227059611520429</v>
      </c>
      <c r="BD21" s="63"/>
    </row>
    <row r="22" spans="1:57" s="510" customFormat="1" x14ac:dyDescent="0.2">
      <c r="A22" s="510">
        <v>20</v>
      </c>
      <c r="B22" s="510" t="s">
        <v>432</v>
      </c>
      <c r="C22" s="510" t="s">
        <v>50</v>
      </c>
      <c r="D22" s="510" t="s">
        <v>19</v>
      </c>
      <c r="E22" s="547" t="s">
        <v>19</v>
      </c>
      <c r="F22" s="548" t="s">
        <v>50</v>
      </c>
      <c r="G22" s="571"/>
      <c r="H22" s="555"/>
      <c r="I22" s="567"/>
      <c r="J22" s="510">
        <v>0</v>
      </c>
      <c r="K22" s="510">
        <v>1000000</v>
      </c>
      <c r="L22" s="574">
        <v>75.95</v>
      </c>
      <c r="M22" s="559"/>
      <c r="N22" t="s">
        <v>457</v>
      </c>
      <c r="O22" s="547">
        <v>0</v>
      </c>
      <c r="P22" s="548">
        <v>1437.63</v>
      </c>
      <c r="Q22" s="540" t="s">
        <v>451</v>
      </c>
      <c r="R22"/>
      <c r="S22"/>
      <c r="T22">
        <v>63.33</v>
      </c>
      <c r="U22">
        <v>56.73</v>
      </c>
      <c r="V22" s="547">
        <v>0</v>
      </c>
      <c r="W22" s="548">
        <v>1800</v>
      </c>
      <c r="X22">
        <v>0</v>
      </c>
      <c r="Y22">
        <v>0</v>
      </c>
      <c r="Z22">
        <v>100</v>
      </c>
      <c r="AA22">
        <v>200</v>
      </c>
      <c r="AB22">
        <v>400</v>
      </c>
      <c r="AC22">
        <v>500</v>
      </c>
      <c r="AD22">
        <v>600</v>
      </c>
      <c r="AE22">
        <v>800</v>
      </c>
      <c r="AF22">
        <v>900</v>
      </c>
      <c r="AG22">
        <v>1100</v>
      </c>
      <c r="AH22">
        <v>1300</v>
      </c>
      <c r="AI22">
        <v>1400</v>
      </c>
      <c r="AJ22">
        <v>1800</v>
      </c>
      <c r="AK22">
        <v>200</v>
      </c>
      <c r="AL22">
        <v>199</v>
      </c>
      <c r="AM22">
        <v>196</v>
      </c>
      <c r="AN22">
        <v>192</v>
      </c>
      <c r="AO22">
        <v>94</v>
      </c>
      <c r="AP22">
        <v>167</v>
      </c>
      <c r="AQ22">
        <v>145</v>
      </c>
      <c r="AR22">
        <v>105</v>
      </c>
      <c r="AS22">
        <v>37</v>
      </c>
      <c r="AT22">
        <v>3</v>
      </c>
      <c r="AU22" s="578" t="str">
        <f t="shared" si="0"/>
        <v/>
      </c>
      <c r="AV22" s="579" t="str">
        <f t="shared" si="1"/>
        <v/>
      </c>
      <c r="AW22" s="524" t="str">
        <f t="shared" si="2"/>
        <v/>
      </c>
      <c r="AX22" s="525" t="str">
        <f t="shared" si="3"/>
        <v/>
      </c>
      <c r="AY22" s="524" t="str">
        <f t="shared" si="4"/>
        <v/>
      </c>
      <c r="AZ22" s="525" t="str">
        <f t="shared" si="5"/>
        <v/>
      </c>
      <c r="BA22" s="530">
        <f t="shared" si="6"/>
        <v>1</v>
      </c>
      <c r="BB22" s="536">
        <f t="shared" si="7"/>
        <v>1</v>
      </c>
      <c r="BC22" s="537">
        <f t="shared" si="8"/>
        <v>22.699802501645816</v>
      </c>
      <c r="BD22" s="540">
        <v>1</v>
      </c>
    </row>
    <row r="23" spans="1:57" s="510" customFormat="1" x14ac:dyDescent="0.2">
      <c r="A23" s="510">
        <v>21</v>
      </c>
      <c r="B23" s="510" t="s">
        <v>432</v>
      </c>
      <c r="C23" s="510" t="s">
        <v>50</v>
      </c>
      <c r="D23" s="510" t="s">
        <v>216</v>
      </c>
      <c r="E23" s="547" t="s">
        <v>216</v>
      </c>
      <c r="F23" s="548" t="s">
        <v>50</v>
      </c>
      <c r="G23" s="571"/>
      <c r="H23" s="555"/>
      <c r="I23" s="567"/>
      <c r="J23" s="510">
        <v>0</v>
      </c>
      <c r="K23" s="510">
        <v>1000000</v>
      </c>
      <c r="L23" s="574">
        <v>37.979999999999997</v>
      </c>
      <c r="M23" s="559"/>
      <c r="N23" t="s">
        <v>458</v>
      </c>
      <c r="O23" s="547">
        <v>0</v>
      </c>
      <c r="P23" s="548">
        <v>571.02</v>
      </c>
      <c r="Q23" s="540" t="s">
        <v>451</v>
      </c>
      <c r="R23"/>
      <c r="S23"/>
      <c r="T23">
        <v>30.59</v>
      </c>
      <c r="U23">
        <v>27.06</v>
      </c>
      <c r="V23" s="547">
        <v>0</v>
      </c>
      <c r="W23" s="548">
        <v>740</v>
      </c>
      <c r="X23">
        <v>0</v>
      </c>
      <c r="Y23">
        <v>20</v>
      </c>
      <c r="Z23">
        <v>50</v>
      </c>
      <c r="AA23">
        <v>110</v>
      </c>
      <c r="AB23">
        <v>170</v>
      </c>
      <c r="AC23">
        <v>230</v>
      </c>
      <c r="AD23">
        <v>280</v>
      </c>
      <c r="AE23">
        <v>340</v>
      </c>
      <c r="AF23">
        <v>400</v>
      </c>
      <c r="AG23">
        <v>460</v>
      </c>
      <c r="AH23">
        <v>530</v>
      </c>
      <c r="AI23">
        <v>580</v>
      </c>
      <c r="AJ23">
        <v>740</v>
      </c>
      <c r="AK23">
        <v>800</v>
      </c>
      <c r="AL23">
        <v>700</v>
      </c>
      <c r="AM23">
        <v>800</v>
      </c>
      <c r="AN23">
        <v>698</v>
      </c>
      <c r="AO23">
        <v>692</v>
      </c>
      <c r="AP23">
        <v>776</v>
      </c>
      <c r="AQ23">
        <v>619</v>
      </c>
      <c r="AR23">
        <v>486</v>
      </c>
      <c r="AS23">
        <v>171</v>
      </c>
      <c r="AT23">
        <v>30</v>
      </c>
      <c r="AU23" s="578" t="str">
        <f t="shared" si="0"/>
        <v/>
      </c>
      <c r="AV23" s="579" t="str">
        <f t="shared" si="1"/>
        <v/>
      </c>
      <c r="AW23" s="524" t="str">
        <f t="shared" si="2"/>
        <v/>
      </c>
      <c r="AX23" s="525" t="str">
        <f t="shared" si="3"/>
        <v/>
      </c>
      <c r="AY23" s="524" t="str">
        <f t="shared" si="4"/>
        <v/>
      </c>
      <c r="AZ23" s="525" t="str">
        <f t="shared" si="5"/>
        <v/>
      </c>
      <c r="BA23" s="530">
        <f t="shared" si="6"/>
        <v>1</v>
      </c>
      <c r="BB23" s="536">
        <f t="shared" si="7"/>
        <v>1</v>
      </c>
      <c r="BC23" s="537">
        <f t="shared" si="8"/>
        <v>18.483938915218538</v>
      </c>
      <c r="BD23" s="540">
        <v>1</v>
      </c>
    </row>
    <row r="24" spans="1:57" s="510" customFormat="1" x14ac:dyDescent="0.2">
      <c r="A24" s="510">
        <v>22</v>
      </c>
      <c r="B24" s="510" t="s">
        <v>432</v>
      </c>
      <c r="C24" s="510" t="s">
        <v>50</v>
      </c>
      <c r="D24" s="510" t="s">
        <v>218</v>
      </c>
      <c r="E24" s="547" t="s">
        <v>218</v>
      </c>
      <c r="F24" s="548" t="s">
        <v>50</v>
      </c>
      <c r="G24" s="571"/>
      <c r="H24" s="555"/>
      <c r="I24" s="567"/>
      <c r="J24" s="510">
        <v>0</v>
      </c>
      <c r="K24" s="510">
        <v>1000000</v>
      </c>
      <c r="L24" s="574">
        <v>37.97</v>
      </c>
      <c r="M24" s="559"/>
      <c r="N24" t="s">
        <v>459</v>
      </c>
      <c r="O24" s="547">
        <v>0</v>
      </c>
      <c r="P24" s="548">
        <v>891.29</v>
      </c>
      <c r="Q24" s="540" t="s">
        <v>451</v>
      </c>
      <c r="R24"/>
      <c r="S24"/>
      <c r="T24">
        <v>32.74</v>
      </c>
      <c r="U24">
        <v>30.22</v>
      </c>
      <c r="V24" s="547">
        <v>0</v>
      </c>
      <c r="W24" s="548">
        <v>1200</v>
      </c>
      <c r="X24">
        <v>0</v>
      </c>
      <c r="Y24">
        <v>0</v>
      </c>
      <c r="Z24">
        <v>0</v>
      </c>
      <c r="AA24">
        <v>100</v>
      </c>
      <c r="AB24">
        <v>200</v>
      </c>
      <c r="AC24">
        <v>300</v>
      </c>
      <c r="AD24">
        <v>400</v>
      </c>
      <c r="AE24">
        <v>500</v>
      </c>
      <c r="AF24">
        <v>600</v>
      </c>
      <c r="AG24">
        <v>700</v>
      </c>
      <c r="AH24">
        <v>800</v>
      </c>
      <c r="AI24">
        <v>900</v>
      </c>
      <c r="AJ24">
        <v>1200</v>
      </c>
      <c r="AK24">
        <v>200</v>
      </c>
      <c r="AL24">
        <v>100</v>
      </c>
      <c r="AM24">
        <v>99</v>
      </c>
      <c r="AN24">
        <v>98</v>
      </c>
      <c r="AO24">
        <v>98</v>
      </c>
      <c r="AP24">
        <v>189</v>
      </c>
      <c r="AQ24">
        <v>76</v>
      </c>
      <c r="AR24">
        <v>45</v>
      </c>
      <c r="AS24">
        <v>18</v>
      </c>
      <c r="AT24">
        <v>3</v>
      </c>
      <c r="AU24" s="578" t="str">
        <f t="shared" si="0"/>
        <v/>
      </c>
      <c r="AV24" s="579" t="str">
        <f t="shared" si="1"/>
        <v/>
      </c>
      <c r="AW24" s="524" t="str">
        <f t="shared" si="2"/>
        <v/>
      </c>
      <c r="AX24" s="525" t="str">
        <f t="shared" si="3"/>
        <v/>
      </c>
      <c r="AY24" s="524" t="str">
        <f t="shared" si="4"/>
        <v/>
      </c>
      <c r="AZ24" s="525" t="str">
        <f t="shared" si="5"/>
        <v/>
      </c>
      <c r="BA24" s="530">
        <f t="shared" si="6"/>
        <v>1</v>
      </c>
      <c r="BB24" s="536">
        <f t="shared" si="7"/>
        <v>1</v>
      </c>
      <c r="BC24" s="537">
        <f t="shared" si="8"/>
        <v>30.603897814063735</v>
      </c>
      <c r="BD24" s="540">
        <v>1</v>
      </c>
    </row>
    <row r="25" spans="1:57" s="510" customFormat="1" x14ac:dyDescent="0.2">
      <c r="A25" s="510">
        <v>23</v>
      </c>
      <c r="B25" s="510" t="s">
        <v>432</v>
      </c>
      <c r="C25" s="510" t="s">
        <v>50</v>
      </c>
      <c r="D25" s="510" t="s">
        <v>222</v>
      </c>
      <c r="E25" s="547" t="s">
        <v>222</v>
      </c>
      <c r="F25" s="548" t="s">
        <v>50</v>
      </c>
      <c r="G25" s="571"/>
      <c r="H25" s="555"/>
      <c r="I25" s="567"/>
      <c r="J25" s="510">
        <v>-1000000</v>
      </c>
      <c r="K25" s="510">
        <v>1000000</v>
      </c>
      <c r="L25" s="574">
        <v>-456.54</v>
      </c>
      <c r="M25" s="559"/>
      <c r="N25" t="s">
        <v>460</v>
      </c>
      <c r="O25" s="547">
        <v>-1712.3</v>
      </c>
      <c r="P25" s="548">
        <v>1193.9100000000001</v>
      </c>
      <c r="Q25" s="540" t="s">
        <v>451</v>
      </c>
      <c r="R25"/>
      <c r="S25"/>
      <c r="T25">
        <v>-492.18</v>
      </c>
      <c r="U25">
        <v>110.95</v>
      </c>
      <c r="V25" s="547">
        <v>-2382</v>
      </c>
      <c r="W25" s="548">
        <v>1545</v>
      </c>
      <c r="X25">
        <v>-2382</v>
      </c>
      <c r="Y25">
        <v>-1714.75</v>
      </c>
      <c r="Z25">
        <v>-1509</v>
      </c>
      <c r="AA25">
        <v>-1170</v>
      </c>
      <c r="AB25">
        <v>-884.5</v>
      </c>
      <c r="AC25">
        <v>-607</v>
      </c>
      <c r="AD25">
        <v>-321</v>
      </c>
      <c r="AE25">
        <v>-34</v>
      </c>
      <c r="AF25">
        <v>250</v>
      </c>
      <c r="AG25">
        <v>537</v>
      </c>
      <c r="AH25">
        <v>832</v>
      </c>
      <c r="AI25">
        <v>994.5</v>
      </c>
      <c r="AJ25">
        <v>1545</v>
      </c>
      <c r="AK25">
        <v>42</v>
      </c>
      <c r="AL25">
        <v>173</v>
      </c>
      <c r="AM25">
        <v>328</v>
      </c>
      <c r="AN25">
        <v>383</v>
      </c>
      <c r="AO25">
        <v>390</v>
      </c>
      <c r="AP25">
        <v>389</v>
      </c>
      <c r="AQ25">
        <v>391</v>
      </c>
      <c r="AR25">
        <v>381</v>
      </c>
      <c r="AS25">
        <v>294</v>
      </c>
      <c r="AT25">
        <v>55</v>
      </c>
      <c r="AU25" s="578" t="str">
        <f t="shared" si="0"/>
        <v/>
      </c>
      <c r="AV25" s="579" t="str">
        <f t="shared" si="1"/>
        <v/>
      </c>
      <c r="AW25" s="524" t="str">
        <f t="shared" si="2"/>
        <v/>
      </c>
      <c r="AX25" s="525" t="str">
        <f t="shared" si="3"/>
        <v/>
      </c>
      <c r="AY25" s="524" t="str">
        <f t="shared" si="4"/>
        <v/>
      </c>
      <c r="AZ25" s="525" t="str">
        <f t="shared" si="5"/>
        <v/>
      </c>
      <c r="BA25" s="530">
        <f t="shared" si="6"/>
        <v>-4.6917562724014337</v>
      </c>
      <c r="BB25" s="536">
        <f t="shared" si="7"/>
        <v>-4.2175055854908656</v>
      </c>
      <c r="BC25" s="537">
        <f t="shared" si="8"/>
        <v>-4.384150348271783</v>
      </c>
      <c r="BD25" s="540">
        <v>1</v>
      </c>
    </row>
    <row r="26" spans="1:57" x14ac:dyDescent="0.2">
      <c r="A26">
        <v>24</v>
      </c>
      <c r="B26" t="s">
        <v>432</v>
      </c>
      <c r="C26" t="s">
        <v>52</v>
      </c>
      <c r="D26" t="s">
        <v>166</v>
      </c>
      <c r="E26" s="545" t="s">
        <v>166</v>
      </c>
      <c r="F26" s="546" t="s">
        <v>52</v>
      </c>
      <c r="G26" s="570">
        <v>1639</v>
      </c>
      <c r="H26" s="555">
        <v>122.925</v>
      </c>
      <c r="I26" s="566">
        <v>0.15</v>
      </c>
      <c r="J26">
        <v>0</v>
      </c>
      <c r="K26">
        <v>1000000</v>
      </c>
      <c r="L26" s="573">
        <v>1648.44</v>
      </c>
      <c r="M26" s="558">
        <v>0.08</v>
      </c>
      <c r="N26" t="s">
        <v>461</v>
      </c>
      <c r="O26" s="545"/>
      <c r="P26" s="546"/>
      <c r="Q26" s="63" t="s">
        <v>437</v>
      </c>
      <c r="R26">
        <v>1649.73</v>
      </c>
      <c r="S26">
        <v>129.81</v>
      </c>
      <c r="T26">
        <v>1679.67</v>
      </c>
      <c r="U26">
        <v>122.08</v>
      </c>
      <c r="V26" s="545">
        <v>1441.7</v>
      </c>
      <c r="W26" s="546">
        <v>1927.48</v>
      </c>
      <c r="X26">
        <v>1337.87</v>
      </c>
      <c r="Y26">
        <v>1451.18</v>
      </c>
      <c r="Z26">
        <v>1531.58</v>
      </c>
      <c r="AA26">
        <v>1588.16</v>
      </c>
      <c r="AB26">
        <v>1625.38</v>
      </c>
      <c r="AC26">
        <v>1642.98</v>
      </c>
      <c r="AD26">
        <v>1669.79</v>
      </c>
      <c r="AE26">
        <v>1709.53</v>
      </c>
      <c r="AF26">
        <v>1750.84</v>
      </c>
      <c r="AG26">
        <v>1782.61</v>
      </c>
      <c r="AH26">
        <v>1822.17</v>
      </c>
      <c r="AI26">
        <v>1864.3</v>
      </c>
      <c r="AJ26">
        <v>1955.28</v>
      </c>
      <c r="AK26">
        <v>1</v>
      </c>
      <c r="AL26">
        <v>5</v>
      </c>
      <c r="AM26">
        <v>2</v>
      </c>
      <c r="AN26">
        <v>11</v>
      </c>
      <c r="AO26">
        <v>23</v>
      </c>
      <c r="AP26">
        <v>18</v>
      </c>
      <c r="AQ26">
        <v>16</v>
      </c>
      <c r="AR26">
        <v>15</v>
      </c>
      <c r="AS26">
        <v>5</v>
      </c>
      <c r="AT26">
        <v>4</v>
      </c>
      <c r="AU26" s="576">
        <f t="shared" si="0"/>
        <v>9.4400000000000546</v>
      </c>
      <c r="AV26" s="577">
        <f t="shared" si="1"/>
        <v>5.7596095179988128E-3</v>
      </c>
      <c r="AW26" s="522">
        <f t="shared" si="2"/>
        <v>0.12541554439348718</v>
      </c>
      <c r="AX26" s="523">
        <f t="shared" si="3"/>
        <v>0.16927519351629416</v>
      </c>
      <c r="AY26" s="522">
        <f t="shared" si="4"/>
        <v>-2.4584455606512817E-2</v>
      </c>
      <c r="AZ26" s="523">
        <f t="shared" si="5"/>
        <v>1.927519351629417E-2</v>
      </c>
      <c r="BA26" s="529" t="str">
        <f t="shared" si="6"/>
        <v/>
      </c>
      <c r="BB26" s="534" t="str">
        <f t="shared" si="7"/>
        <v/>
      </c>
      <c r="BC26" s="535" t="str">
        <f t="shared" si="8"/>
        <v/>
      </c>
      <c r="BD26" s="63"/>
      <c r="BE26" s="358" t="s">
        <v>1647</v>
      </c>
    </row>
    <row r="27" spans="1:57" x14ac:dyDescent="0.2">
      <c r="A27">
        <v>25</v>
      </c>
      <c r="B27" t="s">
        <v>432</v>
      </c>
      <c r="C27" t="s">
        <v>52</v>
      </c>
      <c r="D27" t="s">
        <v>200</v>
      </c>
      <c r="E27" s="545" t="s">
        <v>200</v>
      </c>
      <c r="F27" s="546" t="s">
        <v>52</v>
      </c>
      <c r="G27" s="570"/>
      <c r="H27" s="555"/>
      <c r="I27" s="566"/>
      <c r="J27">
        <v>0</v>
      </c>
      <c r="K27">
        <v>1000000</v>
      </c>
      <c r="L27" s="573">
        <v>1648.44</v>
      </c>
      <c r="M27" s="558"/>
      <c r="N27" t="s">
        <v>462</v>
      </c>
      <c r="O27" s="545"/>
      <c r="P27" s="546"/>
      <c r="Q27" s="63" t="s">
        <v>434</v>
      </c>
      <c r="T27">
        <v>1679.67</v>
      </c>
      <c r="U27">
        <v>122.08</v>
      </c>
      <c r="V27" s="545">
        <v>1441.7</v>
      </c>
      <c r="W27" s="546">
        <v>1927.48</v>
      </c>
      <c r="X27">
        <v>1337.87</v>
      </c>
      <c r="Y27">
        <v>1451.18</v>
      </c>
      <c r="Z27">
        <v>1531.58</v>
      </c>
      <c r="AA27">
        <v>1588.16</v>
      </c>
      <c r="AB27">
        <v>1625.38</v>
      </c>
      <c r="AC27">
        <v>1642.98</v>
      </c>
      <c r="AD27">
        <v>1669.79</v>
      </c>
      <c r="AE27">
        <v>1709.53</v>
      </c>
      <c r="AF27">
        <v>1750.84</v>
      </c>
      <c r="AG27">
        <v>1782.61</v>
      </c>
      <c r="AH27">
        <v>1822.17</v>
      </c>
      <c r="AI27">
        <v>1864.3</v>
      </c>
      <c r="AJ27">
        <v>1955.28</v>
      </c>
      <c r="AK27">
        <v>1</v>
      </c>
      <c r="AL27">
        <v>5</v>
      </c>
      <c r="AM27">
        <v>2</v>
      </c>
      <c r="AN27">
        <v>11</v>
      </c>
      <c r="AO27">
        <v>23</v>
      </c>
      <c r="AP27">
        <v>18</v>
      </c>
      <c r="AQ27">
        <v>16</v>
      </c>
      <c r="AR27">
        <v>15</v>
      </c>
      <c r="AS27">
        <v>5</v>
      </c>
      <c r="AT27">
        <v>4</v>
      </c>
      <c r="AU27" s="576" t="str">
        <f t="shared" si="0"/>
        <v/>
      </c>
      <c r="AV27" s="577" t="str">
        <f t="shared" si="1"/>
        <v/>
      </c>
      <c r="AW27" s="522" t="str">
        <f t="shared" si="2"/>
        <v/>
      </c>
      <c r="AX27" s="523" t="str">
        <f t="shared" si="3"/>
        <v/>
      </c>
      <c r="AY27" s="522" t="str">
        <f t="shared" si="4"/>
        <v/>
      </c>
      <c r="AZ27" s="523" t="str">
        <f t="shared" si="5"/>
        <v/>
      </c>
      <c r="BA27" s="529">
        <f t="shared" si="6"/>
        <v>0.1441834511661591</v>
      </c>
      <c r="BB27" s="534">
        <f t="shared" si="7"/>
        <v>0.12541554439348718</v>
      </c>
      <c r="BC27" s="535">
        <f t="shared" si="8"/>
        <v>0.16927519351629416</v>
      </c>
      <c r="BD27" s="63"/>
    </row>
    <row r="28" spans="1:57" s="510" customFormat="1" x14ac:dyDescent="0.2">
      <c r="A28" s="510">
        <v>26</v>
      </c>
      <c r="B28" s="510" t="s">
        <v>432</v>
      </c>
      <c r="C28" s="510" t="s">
        <v>52</v>
      </c>
      <c r="D28" s="510" t="s">
        <v>19</v>
      </c>
      <c r="E28" s="547" t="s">
        <v>19</v>
      </c>
      <c r="F28" s="548" t="s">
        <v>52</v>
      </c>
      <c r="G28" s="571"/>
      <c r="H28" s="555"/>
      <c r="I28" s="567"/>
      <c r="J28" s="510">
        <v>0</v>
      </c>
      <c r="K28" s="510">
        <v>1000000</v>
      </c>
      <c r="L28" s="574">
        <v>301.70999999999998</v>
      </c>
      <c r="M28" s="559"/>
      <c r="N28" t="s">
        <v>463</v>
      </c>
      <c r="O28" s="547">
        <v>0</v>
      </c>
      <c r="P28" s="548">
        <v>1437.63</v>
      </c>
      <c r="Q28" s="540" t="s">
        <v>451</v>
      </c>
      <c r="R28"/>
      <c r="S28"/>
      <c r="T28">
        <v>269.97000000000003</v>
      </c>
      <c r="U28">
        <v>168.51</v>
      </c>
      <c r="V28" s="547">
        <v>0</v>
      </c>
      <c r="W28" s="548">
        <v>1800</v>
      </c>
      <c r="X28">
        <v>0</v>
      </c>
      <c r="Y28">
        <v>0</v>
      </c>
      <c r="Z28">
        <v>100</v>
      </c>
      <c r="AA28">
        <v>200</v>
      </c>
      <c r="AB28">
        <v>400</v>
      </c>
      <c r="AC28">
        <v>500</v>
      </c>
      <c r="AD28">
        <v>600</v>
      </c>
      <c r="AE28">
        <v>800</v>
      </c>
      <c r="AF28">
        <v>900</v>
      </c>
      <c r="AG28">
        <v>1100</v>
      </c>
      <c r="AH28">
        <v>1300</v>
      </c>
      <c r="AI28">
        <v>1400</v>
      </c>
      <c r="AJ28">
        <v>1800</v>
      </c>
      <c r="AK28">
        <v>200</v>
      </c>
      <c r="AL28">
        <v>199</v>
      </c>
      <c r="AM28">
        <v>196</v>
      </c>
      <c r="AN28">
        <v>192</v>
      </c>
      <c r="AO28">
        <v>94</v>
      </c>
      <c r="AP28">
        <v>167</v>
      </c>
      <c r="AQ28">
        <v>145</v>
      </c>
      <c r="AR28">
        <v>105</v>
      </c>
      <c r="AS28">
        <v>37</v>
      </c>
      <c r="AT28">
        <v>3</v>
      </c>
      <c r="AU28" s="578" t="str">
        <f t="shared" si="0"/>
        <v/>
      </c>
      <c r="AV28" s="579" t="str">
        <f t="shared" si="1"/>
        <v/>
      </c>
      <c r="AW28" s="524" t="str">
        <f t="shared" si="2"/>
        <v/>
      </c>
      <c r="AX28" s="525" t="str">
        <f t="shared" si="3"/>
        <v/>
      </c>
      <c r="AY28" s="524" t="str">
        <f t="shared" si="4"/>
        <v/>
      </c>
      <c r="AZ28" s="525" t="str">
        <f t="shared" si="5"/>
        <v/>
      </c>
      <c r="BA28" s="530">
        <f t="shared" si="6"/>
        <v>1</v>
      </c>
      <c r="BB28" s="536">
        <f t="shared" si="7"/>
        <v>1</v>
      </c>
      <c r="BC28" s="537">
        <f t="shared" si="8"/>
        <v>4.9659938351397042</v>
      </c>
      <c r="BD28" s="540">
        <v>1</v>
      </c>
    </row>
    <row r="29" spans="1:57" s="510" customFormat="1" x14ac:dyDescent="0.2">
      <c r="A29" s="510">
        <v>27</v>
      </c>
      <c r="B29" s="510" t="s">
        <v>432</v>
      </c>
      <c r="C29" s="510" t="s">
        <v>52</v>
      </c>
      <c r="D29" s="510" t="s">
        <v>216</v>
      </c>
      <c r="E29" s="547" t="s">
        <v>216</v>
      </c>
      <c r="F29" s="548" t="s">
        <v>52</v>
      </c>
      <c r="G29" s="571"/>
      <c r="H29" s="555"/>
      <c r="I29" s="567"/>
      <c r="J29" s="510">
        <v>0</v>
      </c>
      <c r="K29" s="510">
        <v>1000000</v>
      </c>
      <c r="L29" s="574">
        <v>84.78</v>
      </c>
      <c r="M29" s="559"/>
      <c r="N29" t="s">
        <v>464</v>
      </c>
      <c r="O29" s="547">
        <v>0</v>
      </c>
      <c r="P29" s="548">
        <v>571.02</v>
      </c>
      <c r="Q29" s="540" t="s">
        <v>451</v>
      </c>
      <c r="R29"/>
      <c r="S29"/>
      <c r="T29">
        <v>89.08</v>
      </c>
      <c r="U29">
        <v>61.42</v>
      </c>
      <c r="V29" s="547">
        <v>0</v>
      </c>
      <c r="W29" s="548">
        <v>740</v>
      </c>
      <c r="X29">
        <v>0</v>
      </c>
      <c r="Y29">
        <v>20</v>
      </c>
      <c r="Z29">
        <v>50</v>
      </c>
      <c r="AA29">
        <v>110</v>
      </c>
      <c r="AB29">
        <v>170</v>
      </c>
      <c r="AC29">
        <v>230</v>
      </c>
      <c r="AD29">
        <v>280</v>
      </c>
      <c r="AE29">
        <v>340</v>
      </c>
      <c r="AF29">
        <v>400</v>
      </c>
      <c r="AG29">
        <v>460</v>
      </c>
      <c r="AH29">
        <v>530</v>
      </c>
      <c r="AI29">
        <v>580</v>
      </c>
      <c r="AJ29">
        <v>740</v>
      </c>
      <c r="AK29">
        <v>800</v>
      </c>
      <c r="AL29">
        <v>700</v>
      </c>
      <c r="AM29">
        <v>800</v>
      </c>
      <c r="AN29">
        <v>698</v>
      </c>
      <c r="AO29">
        <v>692</v>
      </c>
      <c r="AP29">
        <v>776</v>
      </c>
      <c r="AQ29">
        <v>619</v>
      </c>
      <c r="AR29">
        <v>486</v>
      </c>
      <c r="AS29">
        <v>171</v>
      </c>
      <c r="AT29">
        <v>30</v>
      </c>
      <c r="AU29" s="578" t="str">
        <f t="shared" si="0"/>
        <v/>
      </c>
      <c r="AV29" s="579" t="str">
        <f t="shared" si="1"/>
        <v/>
      </c>
      <c r="AW29" s="524" t="str">
        <f t="shared" si="2"/>
        <v/>
      </c>
      <c r="AX29" s="525" t="str">
        <f t="shared" si="3"/>
        <v/>
      </c>
      <c r="AY29" s="524" t="str">
        <f t="shared" si="4"/>
        <v/>
      </c>
      <c r="AZ29" s="525" t="str">
        <f t="shared" si="5"/>
        <v/>
      </c>
      <c r="BA29" s="530">
        <f t="shared" si="6"/>
        <v>1</v>
      </c>
      <c r="BB29" s="536">
        <f t="shared" si="7"/>
        <v>1</v>
      </c>
      <c r="BC29" s="537">
        <f t="shared" si="8"/>
        <v>7.7284736966265628</v>
      </c>
      <c r="BD29" s="540">
        <v>1</v>
      </c>
    </row>
    <row r="30" spans="1:57" s="510" customFormat="1" x14ac:dyDescent="0.2">
      <c r="A30" s="510">
        <v>28</v>
      </c>
      <c r="B30" s="510" t="s">
        <v>432</v>
      </c>
      <c r="C30" s="510" t="s">
        <v>52</v>
      </c>
      <c r="D30" s="510" t="s">
        <v>218</v>
      </c>
      <c r="E30" s="547" t="s">
        <v>218</v>
      </c>
      <c r="F30" s="548" t="s">
        <v>52</v>
      </c>
      <c r="G30" s="571"/>
      <c r="H30" s="555"/>
      <c r="I30" s="567"/>
      <c r="J30" s="510">
        <v>0</v>
      </c>
      <c r="K30" s="510">
        <v>1000000</v>
      </c>
      <c r="L30" s="574">
        <v>216.93</v>
      </c>
      <c r="M30" s="559"/>
      <c r="N30" t="s">
        <v>465</v>
      </c>
      <c r="O30" s="547">
        <v>0</v>
      </c>
      <c r="P30" s="548">
        <v>891.29</v>
      </c>
      <c r="Q30" s="540" t="s">
        <v>451</v>
      </c>
      <c r="R30"/>
      <c r="S30"/>
      <c r="T30">
        <v>180.89</v>
      </c>
      <c r="U30">
        <v>114.05</v>
      </c>
      <c r="V30" s="547">
        <v>0</v>
      </c>
      <c r="W30" s="548">
        <v>1200</v>
      </c>
      <c r="X30">
        <v>0</v>
      </c>
      <c r="Y30">
        <v>0</v>
      </c>
      <c r="Z30">
        <v>0</v>
      </c>
      <c r="AA30">
        <v>100</v>
      </c>
      <c r="AB30">
        <v>200</v>
      </c>
      <c r="AC30">
        <v>300</v>
      </c>
      <c r="AD30">
        <v>400</v>
      </c>
      <c r="AE30">
        <v>500</v>
      </c>
      <c r="AF30">
        <v>600</v>
      </c>
      <c r="AG30">
        <v>700</v>
      </c>
      <c r="AH30">
        <v>800</v>
      </c>
      <c r="AI30">
        <v>900</v>
      </c>
      <c r="AJ30">
        <v>1200</v>
      </c>
      <c r="AK30">
        <v>200</v>
      </c>
      <c r="AL30">
        <v>100</v>
      </c>
      <c r="AM30">
        <v>99</v>
      </c>
      <c r="AN30">
        <v>98</v>
      </c>
      <c r="AO30">
        <v>98</v>
      </c>
      <c r="AP30">
        <v>189</v>
      </c>
      <c r="AQ30">
        <v>76</v>
      </c>
      <c r="AR30">
        <v>45</v>
      </c>
      <c r="AS30">
        <v>18</v>
      </c>
      <c r="AT30">
        <v>3</v>
      </c>
      <c r="AU30" s="578" t="str">
        <f t="shared" si="0"/>
        <v/>
      </c>
      <c r="AV30" s="579" t="str">
        <f t="shared" si="1"/>
        <v/>
      </c>
      <c r="AW30" s="524" t="str">
        <f t="shared" si="2"/>
        <v/>
      </c>
      <c r="AX30" s="525" t="str">
        <f t="shared" si="3"/>
        <v/>
      </c>
      <c r="AY30" s="524" t="str">
        <f t="shared" si="4"/>
        <v/>
      </c>
      <c r="AZ30" s="525" t="str">
        <f t="shared" si="5"/>
        <v/>
      </c>
      <c r="BA30" s="530">
        <f t="shared" si="6"/>
        <v>1</v>
      </c>
      <c r="BB30" s="536">
        <f t="shared" si="7"/>
        <v>1</v>
      </c>
      <c r="BC30" s="537">
        <f t="shared" si="8"/>
        <v>4.531738348776102</v>
      </c>
      <c r="BD30" s="540">
        <v>1</v>
      </c>
    </row>
    <row r="31" spans="1:57" s="510" customFormat="1" x14ac:dyDescent="0.2">
      <c r="A31" s="510">
        <v>29</v>
      </c>
      <c r="B31" s="510" t="s">
        <v>432</v>
      </c>
      <c r="C31" s="510" t="s">
        <v>52</v>
      </c>
      <c r="D31" s="510" t="s">
        <v>222</v>
      </c>
      <c r="E31" s="547" t="s">
        <v>222</v>
      </c>
      <c r="F31" s="548" t="s">
        <v>52</v>
      </c>
      <c r="G31" s="571"/>
      <c r="H31" s="555"/>
      <c r="I31" s="567"/>
      <c r="J31" s="510">
        <v>-1000000</v>
      </c>
      <c r="K31" s="510">
        <v>1000000</v>
      </c>
      <c r="L31" s="574">
        <v>181.86</v>
      </c>
      <c r="M31" s="559"/>
      <c r="N31" t="s">
        <v>466</v>
      </c>
      <c r="O31" s="547">
        <v>-1468.59</v>
      </c>
      <c r="P31" s="548">
        <v>1437.63</v>
      </c>
      <c r="Q31" s="540" t="s">
        <v>451</v>
      </c>
      <c r="R31"/>
      <c r="S31"/>
      <c r="T31">
        <v>169.59</v>
      </c>
      <c r="U31">
        <v>189.62</v>
      </c>
      <c r="V31" s="547">
        <v>-1844</v>
      </c>
      <c r="W31" s="548">
        <v>1725</v>
      </c>
      <c r="X31">
        <v>-1844</v>
      </c>
      <c r="Y31">
        <v>-1385</v>
      </c>
      <c r="Z31">
        <v>-1209</v>
      </c>
      <c r="AA31">
        <v>-921</v>
      </c>
      <c r="AB31">
        <v>-641</v>
      </c>
      <c r="AC31">
        <v>-361</v>
      </c>
      <c r="AD31">
        <v>-92</v>
      </c>
      <c r="AE31">
        <v>182</v>
      </c>
      <c r="AF31">
        <v>461</v>
      </c>
      <c r="AG31">
        <v>756</v>
      </c>
      <c r="AH31">
        <v>1068</v>
      </c>
      <c r="AI31">
        <v>1259.5</v>
      </c>
      <c r="AJ31">
        <v>1725</v>
      </c>
      <c r="AK31">
        <v>78</v>
      </c>
      <c r="AL31">
        <v>269</v>
      </c>
      <c r="AM31">
        <v>347</v>
      </c>
      <c r="AN31">
        <v>361</v>
      </c>
      <c r="AO31">
        <v>350</v>
      </c>
      <c r="AP31">
        <v>364</v>
      </c>
      <c r="AQ31">
        <v>335</v>
      </c>
      <c r="AR31">
        <v>332</v>
      </c>
      <c r="AS31">
        <v>246</v>
      </c>
      <c r="AT31">
        <v>74</v>
      </c>
      <c r="AU31" s="578" t="str">
        <f t="shared" si="0"/>
        <v/>
      </c>
      <c r="AV31" s="579" t="str">
        <f t="shared" si="1"/>
        <v/>
      </c>
      <c r="AW31" s="524" t="str">
        <f t="shared" si="2"/>
        <v/>
      </c>
      <c r="AX31" s="525" t="str">
        <f t="shared" si="3"/>
        <v/>
      </c>
      <c r="AY31" s="524" t="str">
        <f t="shared" si="4"/>
        <v/>
      </c>
      <c r="AZ31" s="525" t="str">
        <f t="shared" si="5"/>
        <v/>
      </c>
      <c r="BA31" s="530">
        <f t="shared" si="6"/>
        <v>-29.991596638655462</v>
      </c>
      <c r="BB31" s="536">
        <f t="shared" si="7"/>
        <v>11.139667876388431</v>
      </c>
      <c r="BC31" s="537">
        <f t="shared" si="8"/>
        <v>8.4853183767733409</v>
      </c>
      <c r="BD31" s="540">
        <v>1</v>
      </c>
    </row>
    <row r="32" spans="1:57" x14ac:dyDescent="0.2">
      <c r="A32">
        <v>30</v>
      </c>
      <c r="B32" t="s">
        <v>432</v>
      </c>
      <c r="C32" t="s">
        <v>54</v>
      </c>
      <c r="D32" t="s">
        <v>166</v>
      </c>
      <c r="E32" s="545" t="s">
        <v>166</v>
      </c>
      <c r="F32" s="546" t="s">
        <v>54</v>
      </c>
      <c r="G32" s="570"/>
      <c r="H32" s="555"/>
      <c r="I32" s="566"/>
      <c r="J32">
        <v>0</v>
      </c>
      <c r="K32">
        <v>1000000</v>
      </c>
      <c r="L32" s="573">
        <v>2326</v>
      </c>
      <c r="M32" s="558"/>
      <c r="N32" t="s">
        <v>467</v>
      </c>
      <c r="O32" s="545"/>
      <c r="P32" s="546"/>
      <c r="Q32" s="63" t="s">
        <v>434</v>
      </c>
      <c r="T32">
        <v>2338.4299999999998</v>
      </c>
      <c r="U32">
        <v>132.19999999999999</v>
      </c>
      <c r="V32" s="545">
        <v>2129.83</v>
      </c>
      <c r="W32" s="546">
        <v>2571.58</v>
      </c>
      <c r="X32">
        <v>2049.27</v>
      </c>
      <c r="Y32">
        <v>2138.21</v>
      </c>
      <c r="Z32">
        <v>2168.6799999999998</v>
      </c>
      <c r="AA32">
        <v>2207.12</v>
      </c>
      <c r="AB32">
        <v>2260.9299999999998</v>
      </c>
      <c r="AC32">
        <v>2299.96</v>
      </c>
      <c r="AD32">
        <v>2328</v>
      </c>
      <c r="AE32">
        <v>2374.16</v>
      </c>
      <c r="AF32">
        <v>2413.41</v>
      </c>
      <c r="AG32">
        <v>2442.08</v>
      </c>
      <c r="AH32">
        <v>2530.7800000000002</v>
      </c>
      <c r="AI32">
        <v>2544.5700000000002</v>
      </c>
      <c r="AJ32">
        <v>2661.61</v>
      </c>
      <c r="AK32">
        <v>2</v>
      </c>
      <c r="AL32">
        <v>9</v>
      </c>
      <c r="AM32">
        <v>13</v>
      </c>
      <c r="AN32">
        <v>14</v>
      </c>
      <c r="AO32">
        <v>18</v>
      </c>
      <c r="AP32">
        <v>15</v>
      </c>
      <c r="AQ32">
        <v>13</v>
      </c>
      <c r="AR32">
        <v>9</v>
      </c>
      <c r="AS32">
        <v>5</v>
      </c>
      <c r="AT32">
        <v>2</v>
      </c>
      <c r="AU32" s="576" t="str">
        <f t="shared" si="0"/>
        <v/>
      </c>
      <c r="AV32" s="577" t="str">
        <f t="shared" si="1"/>
        <v/>
      </c>
      <c r="AW32" s="522" t="str">
        <f t="shared" si="2"/>
        <v/>
      </c>
      <c r="AX32" s="523" t="str">
        <f t="shared" si="3"/>
        <v/>
      </c>
      <c r="AY32" s="522" t="str">
        <f t="shared" si="4"/>
        <v/>
      </c>
      <c r="AZ32" s="523" t="str">
        <f t="shared" si="5"/>
        <v/>
      </c>
      <c r="BA32" s="529">
        <f t="shared" si="6"/>
        <v>9.396117335012262E-2</v>
      </c>
      <c r="BB32" s="534">
        <f t="shared" si="7"/>
        <v>8.4337919174548609E-2</v>
      </c>
      <c r="BC32" s="535">
        <f t="shared" si="8"/>
        <v>0.10558039552880479</v>
      </c>
      <c r="BD32" s="63"/>
    </row>
    <row r="33" spans="1:57" x14ac:dyDescent="0.2">
      <c r="A33">
        <v>31</v>
      </c>
      <c r="B33" t="s">
        <v>432</v>
      </c>
      <c r="C33" t="s">
        <v>54</v>
      </c>
      <c r="D33" t="s">
        <v>200</v>
      </c>
      <c r="E33" s="545" t="s">
        <v>200</v>
      </c>
      <c r="F33" s="546" t="s">
        <v>54</v>
      </c>
      <c r="G33" s="570"/>
      <c r="H33" s="555"/>
      <c r="I33" s="566"/>
      <c r="J33">
        <v>0</v>
      </c>
      <c r="K33">
        <v>1000000</v>
      </c>
      <c r="L33" s="573">
        <v>2326</v>
      </c>
      <c r="M33" s="558"/>
      <c r="N33" t="s">
        <v>468</v>
      </c>
      <c r="O33" s="545"/>
      <c r="P33" s="546"/>
      <c r="Q33" s="63" t="s">
        <v>434</v>
      </c>
      <c r="T33">
        <v>2338.4299999999998</v>
      </c>
      <c r="U33">
        <v>132.19999999999999</v>
      </c>
      <c r="V33" s="545">
        <v>2129.83</v>
      </c>
      <c r="W33" s="546">
        <v>2571.58</v>
      </c>
      <c r="X33">
        <v>2049.27</v>
      </c>
      <c r="Y33">
        <v>2138.21</v>
      </c>
      <c r="Z33">
        <v>2168.6799999999998</v>
      </c>
      <c r="AA33">
        <v>2207.12</v>
      </c>
      <c r="AB33">
        <v>2260.9299999999998</v>
      </c>
      <c r="AC33">
        <v>2299.96</v>
      </c>
      <c r="AD33">
        <v>2328</v>
      </c>
      <c r="AE33">
        <v>2374.16</v>
      </c>
      <c r="AF33">
        <v>2413.41</v>
      </c>
      <c r="AG33">
        <v>2442.08</v>
      </c>
      <c r="AH33">
        <v>2530.7800000000002</v>
      </c>
      <c r="AI33">
        <v>2544.5700000000002</v>
      </c>
      <c r="AJ33">
        <v>2661.61</v>
      </c>
      <c r="AK33">
        <v>2</v>
      </c>
      <c r="AL33">
        <v>9</v>
      </c>
      <c r="AM33">
        <v>13</v>
      </c>
      <c r="AN33">
        <v>14</v>
      </c>
      <c r="AO33">
        <v>18</v>
      </c>
      <c r="AP33">
        <v>15</v>
      </c>
      <c r="AQ33">
        <v>13</v>
      </c>
      <c r="AR33">
        <v>9</v>
      </c>
      <c r="AS33">
        <v>5</v>
      </c>
      <c r="AT33">
        <v>2</v>
      </c>
      <c r="AU33" s="576" t="str">
        <f t="shared" si="0"/>
        <v/>
      </c>
      <c r="AV33" s="577" t="str">
        <f t="shared" si="1"/>
        <v/>
      </c>
      <c r="AW33" s="522" t="str">
        <f t="shared" si="2"/>
        <v/>
      </c>
      <c r="AX33" s="523" t="str">
        <f t="shared" si="3"/>
        <v/>
      </c>
      <c r="AY33" s="522" t="str">
        <f t="shared" si="4"/>
        <v/>
      </c>
      <c r="AZ33" s="523" t="str">
        <f t="shared" si="5"/>
        <v/>
      </c>
      <c r="BA33" s="529">
        <f t="shared" si="6"/>
        <v>9.396117335012262E-2</v>
      </c>
      <c r="BB33" s="534">
        <f t="shared" si="7"/>
        <v>8.4337919174548609E-2</v>
      </c>
      <c r="BC33" s="535">
        <f t="shared" si="8"/>
        <v>0.10558039552880479</v>
      </c>
      <c r="BD33" s="63"/>
    </row>
    <row r="34" spans="1:57" s="510" customFormat="1" x14ac:dyDescent="0.2">
      <c r="A34" s="510">
        <v>32</v>
      </c>
      <c r="B34" s="510" t="s">
        <v>432</v>
      </c>
      <c r="C34" s="510" t="s">
        <v>54</v>
      </c>
      <c r="D34" s="510" t="s">
        <v>19</v>
      </c>
      <c r="E34" s="547" t="s">
        <v>19</v>
      </c>
      <c r="F34" s="548" t="s">
        <v>54</v>
      </c>
      <c r="G34" s="571"/>
      <c r="H34" s="555"/>
      <c r="I34" s="567"/>
      <c r="J34" s="510">
        <v>0</v>
      </c>
      <c r="K34" s="510">
        <v>1000000</v>
      </c>
      <c r="L34" s="574">
        <v>979.98</v>
      </c>
      <c r="M34" s="559"/>
      <c r="N34" t="s">
        <v>469</v>
      </c>
      <c r="O34" s="547">
        <v>0</v>
      </c>
      <c r="P34" s="548">
        <v>1437.63</v>
      </c>
      <c r="Q34" s="540" t="s">
        <v>451</v>
      </c>
      <c r="R34"/>
      <c r="S34"/>
      <c r="T34">
        <v>851.56</v>
      </c>
      <c r="U34">
        <v>165.1</v>
      </c>
      <c r="V34" s="547">
        <v>0</v>
      </c>
      <c r="W34" s="548">
        <v>1800</v>
      </c>
      <c r="X34">
        <v>0</v>
      </c>
      <c r="Y34">
        <v>0</v>
      </c>
      <c r="Z34">
        <v>100</v>
      </c>
      <c r="AA34">
        <v>200</v>
      </c>
      <c r="AB34">
        <v>400</v>
      </c>
      <c r="AC34">
        <v>500</v>
      </c>
      <c r="AD34">
        <v>600</v>
      </c>
      <c r="AE34">
        <v>800</v>
      </c>
      <c r="AF34">
        <v>900</v>
      </c>
      <c r="AG34">
        <v>1100</v>
      </c>
      <c r="AH34">
        <v>1300</v>
      </c>
      <c r="AI34">
        <v>1400</v>
      </c>
      <c r="AJ34">
        <v>1800</v>
      </c>
      <c r="AK34">
        <v>200</v>
      </c>
      <c r="AL34">
        <v>199</v>
      </c>
      <c r="AM34">
        <v>196</v>
      </c>
      <c r="AN34">
        <v>192</v>
      </c>
      <c r="AO34">
        <v>94</v>
      </c>
      <c r="AP34">
        <v>167</v>
      </c>
      <c r="AQ34">
        <v>144</v>
      </c>
      <c r="AR34">
        <v>105</v>
      </c>
      <c r="AS34">
        <v>37</v>
      </c>
      <c r="AT34">
        <v>3</v>
      </c>
      <c r="AU34" s="578" t="str">
        <f t="shared" si="0"/>
        <v/>
      </c>
      <c r="AV34" s="579" t="str">
        <f t="shared" si="1"/>
        <v/>
      </c>
      <c r="AW34" s="524" t="str">
        <f t="shared" si="2"/>
        <v/>
      </c>
      <c r="AX34" s="525" t="str">
        <f t="shared" si="3"/>
        <v/>
      </c>
      <c r="AY34" s="524" t="str">
        <f t="shared" si="4"/>
        <v/>
      </c>
      <c r="AZ34" s="525" t="str">
        <f t="shared" si="5"/>
        <v/>
      </c>
      <c r="BA34" s="530">
        <f t="shared" si="6"/>
        <v>1</v>
      </c>
      <c r="BB34" s="536">
        <f t="shared" si="7"/>
        <v>1</v>
      </c>
      <c r="BC34" s="537">
        <f t="shared" si="8"/>
        <v>0.83677217902406165</v>
      </c>
      <c r="BD34" s="540">
        <v>1</v>
      </c>
    </row>
    <row r="35" spans="1:57" s="510" customFormat="1" x14ac:dyDescent="0.2">
      <c r="A35" s="510">
        <v>33</v>
      </c>
      <c r="B35" s="510" t="s">
        <v>432</v>
      </c>
      <c r="C35" s="510" t="s">
        <v>54</v>
      </c>
      <c r="D35" s="510" t="s">
        <v>216</v>
      </c>
      <c r="E35" s="547" t="s">
        <v>216</v>
      </c>
      <c r="F35" s="548" t="s">
        <v>54</v>
      </c>
      <c r="G35" s="571"/>
      <c r="H35" s="555"/>
      <c r="I35" s="567"/>
      <c r="J35" s="510">
        <v>0</v>
      </c>
      <c r="K35" s="510">
        <v>1000000</v>
      </c>
      <c r="L35" s="574">
        <v>422.28</v>
      </c>
      <c r="M35" s="559"/>
      <c r="N35" t="s">
        <v>470</v>
      </c>
      <c r="O35" s="547">
        <v>0</v>
      </c>
      <c r="P35" s="548">
        <v>571.02</v>
      </c>
      <c r="Q35" s="540" t="s">
        <v>451</v>
      </c>
      <c r="R35"/>
      <c r="S35"/>
      <c r="T35">
        <v>368.11</v>
      </c>
      <c r="U35">
        <v>72.03</v>
      </c>
      <c r="V35" s="547">
        <v>0</v>
      </c>
      <c r="W35" s="548">
        <v>740</v>
      </c>
      <c r="X35">
        <v>0</v>
      </c>
      <c r="Y35">
        <v>20</v>
      </c>
      <c r="Z35">
        <v>50</v>
      </c>
      <c r="AA35">
        <v>110</v>
      </c>
      <c r="AB35">
        <v>170</v>
      </c>
      <c r="AC35">
        <v>230</v>
      </c>
      <c r="AD35">
        <v>280</v>
      </c>
      <c r="AE35">
        <v>340</v>
      </c>
      <c r="AF35">
        <v>400</v>
      </c>
      <c r="AG35">
        <v>460</v>
      </c>
      <c r="AH35">
        <v>530</v>
      </c>
      <c r="AI35">
        <v>580</v>
      </c>
      <c r="AJ35">
        <v>740</v>
      </c>
      <c r="AK35">
        <v>800</v>
      </c>
      <c r="AL35">
        <v>700</v>
      </c>
      <c r="AM35">
        <v>800</v>
      </c>
      <c r="AN35">
        <v>698</v>
      </c>
      <c r="AO35">
        <v>692</v>
      </c>
      <c r="AP35">
        <v>776</v>
      </c>
      <c r="AQ35">
        <v>619</v>
      </c>
      <c r="AR35">
        <v>486</v>
      </c>
      <c r="AS35">
        <v>171</v>
      </c>
      <c r="AT35">
        <v>30</v>
      </c>
      <c r="AU35" s="578" t="str">
        <f t="shared" si="0"/>
        <v/>
      </c>
      <c r="AV35" s="579" t="str">
        <f t="shared" si="1"/>
        <v/>
      </c>
      <c r="AW35" s="524" t="str">
        <f t="shared" si="2"/>
        <v/>
      </c>
      <c r="AX35" s="525" t="str">
        <f t="shared" si="3"/>
        <v/>
      </c>
      <c r="AY35" s="524" t="str">
        <f t="shared" si="4"/>
        <v/>
      </c>
      <c r="AZ35" s="525" t="str">
        <f t="shared" si="5"/>
        <v/>
      </c>
      <c r="BA35" s="530">
        <f t="shared" si="6"/>
        <v>1</v>
      </c>
      <c r="BB35" s="536">
        <f t="shared" si="7"/>
        <v>1</v>
      </c>
      <c r="BC35" s="537">
        <f t="shared" si="8"/>
        <v>0.75239177796722567</v>
      </c>
      <c r="BD35" s="540">
        <v>1</v>
      </c>
    </row>
    <row r="36" spans="1:57" s="510" customFormat="1" x14ac:dyDescent="0.2">
      <c r="A36" s="510">
        <v>34</v>
      </c>
      <c r="B36" s="510" t="s">
        <v>432</v>
      </c>
      <c r="C36" s="510" t="s">
        <v>54</v>
      </c>
      <c r="D36" s="510" t="s">
        <v>218</v>
      </c>
      <c r="E36" s="547" t="s">
        <v>218</v>
      </c>
      <c r="F36" s="548" t="s">
        <v>54</v>
      </c>
      <c r="G36" s="571"/>
      <c r="H36" s="555"/>
      <c r="I36" s="567"/>
      <c r="J36" s="510">
        <v>0</v>
      </c>
      <c r="K36" s="510">
        <v>1000000</v>
      </c>
      <c r="L36" s="574">
        <v>557.70000000000005</v>
      </c>
      <c r="M36" s="559"/>
      <c r="N36" t="s">
        <v>471</v>
      </c>
      <c r="O36" s="547">
        <v>0</v>
      </c>
      <c r="P36" s="548">
        <v>891.29</v>
      </c>
      <c r="Q36" s="540" t="s">
        <v>451</v>
      </c>
      <c r="R36"/>
      <c r="S36"/>
      <c r="T36">
        <v>483.46</v>
      </c>
      <c r="U36">
        <v>104.98</v>
      </c>
      <c r="V36" s="547">
        <v>0</v>
      </c>
      <c r="W36" s="548">
        <v>1200</v>
      </c>
      <c r="X36">
        <v>0</v>
      </c>
      <c r="Y36">
        <v>0</v>
      </c>
      <c r="Z36">
        <v>0</v>
      </c>
      <c r="AA36">
        <v>100</v>
      </c>
      <c r="AB36">
        <v>200</v>
      </c>
      <c r="AC36">
        <v>300</v>
      </c>
      <c r="AD36">
        <v>400</v>
      </c>
      <c r="AE36">
        <v>500</v>
      </c>
      <c r="AF36">
        <v>600</v>
      </c>
      <c r="AG36">
        <v>700</v>
      </c>
      <c r="AH36">
        <v>800</v>
      </c>
      <c r="AI36">
        <v>900</v>
      </c>
      <c r="AJ36">
        <v>1200</v>
      </c>
      <c r="AK36">
        <v>200</v>
      </c>
      <c r="AL36">
        <v>100</v>
      </c>
      <c r="AM36">
        <v>99</v>
      </c>
      <c r="AN36">
        <v>98</v>
      </c>
      <c r="AO36">
        <v>98</v>
      </c>
      <c r="AP36">
        <v>189</v>
      </c>
      <c r="AQ36">
        <v>76</v>
      </c>
      <c r="AR36">
        <v>45</v>
      </c>
      <c r="AS36">
        <v>18</v>
      </c>
      <c r="AT36">
        <v>3</v>
      </c>
      <c r="AU36" s="578" t="str">
        <f t="shared" si="0"/>
        <v/>
      </c>
      <c r="AV36" s="579" t="str">
        <f t="shared" si="1"/>
        <v/>
      </c>
      <c r="AW36" s="524" t="str">
        <f t="shared" si="2"/>
        <v/>
      </c>
      <c r="AX36" s="525" t="str">
        <f t="shared" si="3"/>
        <v/>
      </c>
      <c r="AY36" s="524" t="str">
        <f t="shared" si="4"/>
        <v/>
      </c>
      <c r="AZ36" s="525" t="str">
        <f t="shared" si="5"/>
        <v/>
      </c>
      <c r="BA36" s="530">
        <f t="shared" si="6"/>
        <v>1</v>
      </c>
      <c r="BB36" s="536">
        <f t="shared" si="7"/>
        <v>1</v>
      </c>
      <c r="BC36" s="537">
        <f t="shared" si="8"/>
        <v>1.1516944593867668</v>
      </c>
      <c r="BD36" s="540">
        <v>1</v>
      </c>
    </row>
    <row r="37" spans="1:57" s="510" customFormat="1" x14ac:dyDescent="0.2">
      <c r="A37" s="510">
        <v>35</v>
      </c>
      <c r="B37" s="510" t="s">
        <v>432</v>
      </c>
      <c r="C37" s="510" t="s">
        <v>54</v>
      </c>
      <c r="D37" s="510" t="s">
        <v>222</v>
      </c>
      <c r="E37" s="547" t="s">
        <v>222</v>
      </c>
      <c r="F37" s="548" t="s">
        <v>54</v>
      </c>
      <c r="G37" s="571"/>
      <c r="H37" s="555"/>
      <c r="I37" s="567"/>
      <c r="J37" s="510">
        <v>-1000000</v>
      </c>
      <c r="K37" s="510">
        <v>1000000</v>
      </c>
      <c r="L37" s="574">
        <v>-895.07</v>
      </c>
      <c r="M37" s="559"/>
      <c r="N37" t="s">
        <v>472</v>
      </c>
      <c r="O37" s="547"/>
      <c r="P37" s="548"/>
      <c r="Q37" s="540" t="s">
        <v>434</v>
      </c>
      <c r="R37"/>
      <c r="S37"/>
      <c r="T37">
        <v>-906.47</v>
      </c>
      <c r="U37">
        <v>149.26</v>
      </c>
      <c r="V37" s="547">
        <v>-1177.55</v>
      </c>
      <c r="W37" s="548">
        <v>-672.97</v>
      </c>
      <c r="X37">
        <v>-1319.2</v>
      </c>
      <c r="Y37">
        <v>-1151.49</v>
      </c>
      <c r="Z37">
        <v>-1104.83</v>
      </c>
      <c r="AA37">
        <v>-1028.6600000000001</v>
      </c>
      <c r="AB37">
        <v>-990.13</v>
      </c>
      <c r="AC37">
        <v>-942.28</v>
      </c>
      <c r="AD37">
        <v>-906.22</v>
      </c>
      <c r="AE37">
        <v>-858.25</v>
      </c>
      <c r="AF37">
        <v>-808.88</v>
      </c>
      <c r="AG37">
        <v>-770.26</v>
      </c>
      <c r="AH37">
        <v>-735.83</v>
      </c>
      <c r="AI37">
        <v>-694.35</v>
      </c>
      <c r="AJ37">
        <v>-490.48</v>
      </c>
      <c r="AK37">
        <v>1</v>
      </c>
      <c r="AL37">
        <v>4</v>
      </c>
      <c r="AM37">
        <v>9</v>
      </c>
      <c r="AN37">
        <v>18</v>
      </c>
      <c r="AO37">
        <v>18</v>
      </c>
      <c r="AP37">
        <v>17</v>
      </c>
      <c r="AQ37">
        <v>22</v>
      </c>
      <c r="AR37">
        <v>9</v>
      </c>
      <c r="AS37">
        <v>1</v>
      </c>
      <c r="AT37">
        <v>1</v>
      </c>
      <c r="AU37" s="578" t="str">
        <f t="shared" si="0"/>
        <v/>
      </c>
      <c r="AV37" s="579" t="str">
        <f t="shared" si="1"/>
        <v/>
      </c>
      <c r="AW37" s="524" t="str">
        <f t="shared" si="2"/>
        <v/>
      </c>
      <c r="AX37" s="525" t="str">
        <f t="shared" si="3"/>
        <v/>
      </c>
      <c r="AY37" s="524" t="str">
        <f t="shared" si="4"/>
        <v/>
      </c>
      <c r="AZ37" s="525" t="str">
        <f t="shared" si="5"/>
        <v/>
      </c>
      <c r="BA37" s="530">
        <f t="shared" si="6"/>
        <v>-0.27266930376326648</v>
      </c>
      <c r="BB37" s="536">
        <f t="shared" si="7"/>
        <v>-0.31559542829052462</v>
      </c>
      <c r="BC37" s="537">
        <f t="shared" si="8"/>
        <v>-0.24813701721653056</v>
      </c>
      <c r="BD37" s="540">
        <v>1</v>
      </c>
    </row>
    <row r="38" spans="1:57" x14ac:dyDescent="0.2">
      <c r="A38">
        <v>36</v>
      </c>
      <c r="B38" t="s">
        <v>432</v>
      </c>
      <c r="C38" t="s">
        <v>57</v>
      </c>
      <c r="D38" t="s">
        <v>166</v>
      </c>
      <c r="E38" s="545" t="s">
        <v>166</v>
      </c>
      <c r="F38" s="546" t="s">
        <v>57</v>
      </c>
      <c r="G38" s="570">
        <v>1757</v>
      </c>
      <c r="H38" s="555">
        <v>131.77500000000001</v>
      </c>
      <c r="I38" s="566">
        <v>0.15</v>
      </c>
      <c r="J38">
        <v>0</v>
      </c>
      <c r="K38">
        <v>1000000</v>
      </c>
      <c r="L38" s="573">
        <v>1757</v>
      </c>
      <c r="M38" s="558">
        <v>0</v>
      </c>
      <c r="N38" t="s">
        <v>473</v>
      </c>
      <c r="O38" s="545"/>
      <c r="P38" s="546"/>
      <c r="Q38" s="63" t="s">
        <v>437</v>
      </c>
      <c r="R38">
        <v>1747.97</v>
      </c>
      <c r="S38">
        <v>139.24</v>
      </c>
      <c r="T38">
        <v>1769.17</v>
      </c>
      <c r="U38">
        <v>129.94</v>
      </c>
      <c r="V38" s="545">
        <v>1547.74</v>
      </c>
      <c r="W38" s="546">
        <v>2016.33</v>
      </c>
      <c r="X38">
        <v>1486.7</v>
      </c>
      <c r="Y38">
        <v>1563.76</v>
      </c>
      <c r="Z38">
        <v>1604.13</v>
      </c>
      <c r="AA38">
        <v>1650.22</v>
      </c>
      <c r="AB38">
        <v>1695.69</v>
      </c>
      <c r="AC38">
        <v>1717.53</v>
      </c>
      <c r="AD38">
        <v>1764.18</v>
      </c>
      <c r="AE38">
        <v>1797.03</v>
      </c>
      <c r="AF38">
        <v>1843.75</v>
      </c>
      <c r="AG38">
        <v>1890.88</v>
      </c>
      <c r="AH38">
        <v>1928.45</v>
      </c>
      <c r="AI38">
        <v>1998.34</v>
      </c>
      <c r="AJ38">
        <v>2091.64</v>
      </c>
      <c r="AK38">
        <v>3</v>
      </c>
      <c r="AL38">
        <v>9</v>
      </c>
      <c r="AM38">
        <v>10</v>
      </c>
      <c r="AN38">
        <v>20</v>
      </c>
      <c r="AO38">
        <v>13</v>
      </c>
      <c r="AP38">
        <v>16</v>
      </c>
      <c r="AQ38">
        <v>14</v>
      </c>
      <c r="AR38">
        <v>8</v>
      </c>
      <c r="AS38">
        <v>6</v>
      </c>
      <c r="AT38">
        <v>1</v>
      </c>
      <c r="AU38" s="576">
        <f t="shared" si="0"/>
        <v>0</v>
      </c>
      <c r="AV38" s="577">
        <f t="shared" si="1"/>
        <v>0</v>
      </c>
      <c r="AW38" s="522">
        <f t="shared" si="2"/>
        <v>0.11910073989755264</v>
      </c>
      <c r="AX38" s="523">
        <f t="shared" si="3"/>
        <v>0.14759817871371653</v>
      </c>
      <c r="AY38" s="522">
        <f t="shared" si="4"/>
        <v>-3.0899260102447354E-2</v>
      </c>
      <c r="AZ38" s="523">
        <f t="shared" si="5"/>
        <v>-2.4018212862834676E-3</v>
      </c>
      <c r="BA38" s="529" t="str">
        <f t="shared" si="6"/>
        <v/>
      </c>
      <c r="BB38" s="534" t="str">
        <f t="shared" si="7"/>
        <v/>
      </c>
      <c r="BC38" s="535" t="str">
        <f t="shared" si="8"/>
        <v/>
      </c>
      <c r="BD38" s="63"/>
      <c r="BE38" s="358" t="s">
        <v>1646</v>
      </c>
    </row>
    <row r="39" spans="1:57" x14ac:dyDescent="0.2">
      <c r="A39">
        <v>37</v>
      </c>
      <c r="B39" t="s">
        <v>432</v>
      </c>
      <c r="C39" t="s">
        <v>57</v>
      </c>
      <c r="D39" t="s">
        <v>200</v>
      </c>
      <c r="E39" s="545" t="s">
        <v>200</v>
      </c>
      <c r="F39" s="546" t="s">
        <v>57</v>
      </c>
      <c r="G39" s="570"/>
      <c r="H39" s="555"/>
      <c r="I39" s="566"/>
      <c r="J39">
        <v>0</v>
      </c>
      <c r="K39">
        <v>1000000</v>
      </c>
      <c r="L39" s="573">
        <v>1757</v>
      </c>
      <c r="M39" s="558"/>
      <c r="N39" t="s">
        <v>474</v>
      </c>
      <c r="O39" s="545"/>
      <c r="P39" s="546"/>
      <c r="Q39" s="63" t="s">
        <v>434</v>
      </c>
      <c r="T39">
        <v>1769.17</v>
      </c>
      <c r="U39">
        <v>129.94</v>
      </c>
      <c r="V39" s="545">
        <v>1547.74</v>
      </c>
      <c r="W39" s="546">
        <v>2016.33</v>
      </c>
      <c r="X39">
        <v>1486.7</v>
      </c>
      <c r="Y39">
        <v>1563.76</v>
      </c>
      <c r="Z39">
        <v>1604.13</v>
      </c>
      <c r="AA39">
        <v>1650.22</v>
      </c>
      <c r="AB39">
        <v>1695.69</v>
      </c>
      <c r="AC39">
        <v>1717.53</v>
      </c>
      <c r="AD39">
        <v>1764.18</v>
      </c>
      <c r="AE39">
        <v>1797.03</v>
      </c>
      <c r="AF39">
        <v>1843.75</v>
      </c>
      <c r="AG39">
        <v>1890.88</v>
      </c>
      <c r="AH39">
        <v>1928.45</v>
      </c>
      <c r="AI39">
        <v>1998.34</v>
      </c>
      <c r="AJ39">
        <v>2091.64</v>
      </c>
      <c r="AK39">
        <v>3</v>
      </c>
      <c r="AL39">
        <v>9</v>
      </c>
      <c r="AM39">
        <v>10</v>
      </c>
      <c r="AN39">
        <v>20</v>
      </c>
      <c r="AO39">
        <v>13</v>
      </c>
      <c r="AP39">
        <v>16</v>
      </c>
      <c r="AQ39">
        <v>14</v>
      </c>
      <c r="AR39">
        <v>8</v>
      </c>
      <c r="AS39">
        <v>6</v>
      </c>
      <c r="AT39">
        <v>1</v>
      </c>
      <c r="AU39" s="576" t="str">
        <f t="shared" si="0"/>
        <v/>
      </c>
      <c r="AV39" s="577" t="str">
        <f t="shared" si="1"/>
        <v/>
      </c>
      <c r="AW39" s="522" t="str">
        <f t="shared" si="2"/>
        <v/>
      </c>
      <c r="AX39" s="523" t="str">
        <f t="shared" si="3"/>
        <v/>
      </c>
      <c r="AY39" s="522" t="str">
        <f t="shared" si="4"/>
        <v/>
      </c>
      <c r="AZ39" s="523" t="str">
        <f t="shared" si="5"/>
        <v/>
      </c>
      <c r="BA39" s="529">
        <f t="shared" si="6"/>
        <v>0.13147609334272334</v>
      </c>
      <c r="BB39" s="534">
        <f t="shared" si="7"/>
        <v>0.11910073989755264</v>
      </c>
      <c r="BC39" s="535">
        <f t="shared" si="8"/>
        <v>0.14759817871371653</v>
      </c>
      <c r="BD39" s="63"/>
    </row>
    <row r="40" spans="1:57" s="510" customFormat="1" x14ac:dyDescent="0.2">
      <c r="A40" s="510">
        <v>38</v>
      </c>
      <c r="B40" s="510" t="s">
        <v>432</v>
      </c>
      <c r="C40" s="510" t="s">
        <v>57</v>
      </c>
      <c r="D40" s="510" t="s">
        <v>19</v>
      </c>
      <c r="E40" s="547" t="s">
        <v>19</v>
      </c>
      <c r="F40" s="548" t="s">
        <v>57</v>
      </c>
      <c r="G40" s="571"/>
      <c r="H40" s="555"/>
      <c r="I40" s="567"/>
      <c r="J40" s="510">
        <v>0</v>
      </c>
      <c r="K40" s="510">
        <v>1000000</v>
      </c>
      <c r="L40" s="574">
        <v>55.75</v>
      </c>
      <c r="M40" s="559"/>
      <c r="N40" t="s">
        <v>475</v>
      </c>
      <c r="O40" s="547">
        <v>0</v>
      </c>
      <c r="P40" s="548">
        <v>1437.63</v>
      </c>
      <c r="Q40" s="540" t="s">
        <v>451</v>
      </c>
      <c r="R40"/>
      <c r="S40"/>
      <c r="T40">
        <v>17.579999999999998</v>
      </c>
      <c r="U40">
        <v>21.2</v>
      </c>
      <c r="V40" s="547">
        <v>0</v>
      </c>
      <c r="W40" s="548">
        <v>1800</v>
      </c>
      <c r="X40">
        <v>0</v>
      </c>
      <c r="Y40">
        <v>0</v>
      </c>
      <c r="Z40">
        <v>100</v>
      </c>
      <c r="AA40">
        <v>200</v>
      </c>
      <c r="AB40">
        <v>400</v>
      </c>
      <c r="AC40">
        <v>500</v>
      </c>
      <c r="AD40">
        <v>600</v>
      </c>
      <c r="AE40">
        <v>800</v>
      </c>
      <c r="AF40">
        <v>900</v>
      </c>
      <c r="AG40">
        <v>1100</v>
      </c>
      <c r="AH40">
        <v>1300</v>
      </c>
      <c r="AI40">
        <v>1400</v>
      </c>
      <c r="AJ40">
        <v>1800</v>
      </c>
      <c r="AK40">
        <v>200</v>
      </c>
      <c r="AL40">
        <v>199</v>
      </c>
      <c r="AM40">
        <v>196</v>
      </c>
      <c r="AN40">
        <v>192</v>
      </c>
      <c r="AO40">
        <v>94</v>
      </c>
      <c r="AP40">
        <v>167</v>
      </c>
      <c r="AQ40">
        <v>144</v>
      </c>
      <c r="AR40">
        <v>105</v>
      </c>
      <c r="AS40">
        <v>37</v>
      </c>
      <c r="AT40">
        <v>3</v>
      </c>
      <c r="AU40" s="578" t="str">
        <f t="shared" si="0"/>
        <v/>
      </c>
      <c r="AV40" s="579" t="str">
        <f t="shared" si="1"/>
        <v/>
      </c>
      <c r="AW40" s="524" t="str">
        <f t="shared" si="2"/>
        <v/>
      </c>
      <c r="AX40" s="525" t="str">
        <f t="shared" si="3"/>
        <v/>
      </c>
      <c r="AY40" s="524" t="str">
        <f t="shared" si="4"/>
        <v/>
      </c>
      <c r="AZ40" s="525" t="str">
        <f t="shared" si="5"/>
        <v/>
      </c>
      <c r="BA40" s="530">
        <f t="shared" si="6"/>
        <v>1</v>
      </c>
      <c r="BB40" s="536">
        <f t="shared" si="7"/>
        <v>1</v>
      </c>
      <c r="BC40" s="537">
        <f t="shared" si="8"/>
        <v>31.286995515695068</v>
      </c>
      <c r="BD40" s="540">
        <v>1</v>
      </c>
    </row>
    <row r="41" spans="1:57" s="510" customFormat="1" x14ac:dyDescent="0.2">
      <c r="A41" s="510">
        <v>39</v>
      </c>
      <c r="B41" s="510" t="s">
        <v>432</v>
      </c>
      <c r="C41" s="510" t="s">
        <v>57</v>
      </c>
      <c r="D41" s="510" t="s">
        <v>216</v>
      </c>
      <c r="E41" s="547" t="s">
        <v>216</v>
      </c>
      <c r="F41" s="548" t="s">
        <v>57</v>
      </c>
      <c r="G41" s="571"/>
      <c r="H41" s="555"/>
      <c r="I41" s="567"/>
      <c r="J41" s="510">
        <v>0</v>
      </c>
      <c r="K41" s="510">
        <v>1000000</v>
      </c>
      <c r="L41" s="574">
        <v>24.59</v>
      </c>
      <c r="M41" s="559"/>
      <c r="N41" t="s">
        <v>476</v>
      </c>
      <c r="O41" s="547">
        <v>0</v>
      </c>
      <c r="P41" s="548">
        <v>571.02</v>
      </c>
      <c r="Q41" s="540" t="s">
        <v>451</v>
      </c>
      <c r="R41"/>
      <c r="S41"/>
      <c r="T41">
        <v>8.18</v>
      </c>
      <c r="U41">
        <v>9.82</v>
      </c>
      <c r="V41" s="547">
        <v>0</v>
      </c>
      <c r="W41" s="548">
        <v>740</v>
      </c>
      <c r="X41">
        <v>0</v>
      </c>
      <c r="Y41">
        <v>20</v>
      </c>
      <c r="Z41">
        <v>50</v>
      </c>
      <c r="AA41">
        <v>110</v>
      </c>
      <c r="AB41">
        <v>170</v>
      </c>
      <c r="AC41">
        <v>230</v>
      </c>
      <c r="AD41">
        <v>280</v>
      </c>
      <c r="AE41">
        <v>340</v>
      </c>
      <c r="AF41">
        <v>400</v>
      </c>
      <c r="AG41">
        <v>460</v>
      </c>
      <c r="AH41">
        <v>530</v>
      </c>
      <c r="AI41">
        <v>580</v>
      </c>
      <c r="AJ41">
        <v>740</v>
      </c>
      <c r="AK41">
        <v>800</v>
      </c>
      <c r="AL41">
        <v>700</v>
      </c>
      <c r="AM41">
        <v>800</v>
      </c>
      <c r="AN41">
        <v>698</v>
      </c>
      <c r="AO41">
        <v>692</v>
      </c>
      <c r="AP41">
        <v>776</v>
      </c>
      <c r="AQ41">
        <v>619</v>
      </c>
      <c r="AR41">
        <v>486</v>
      </c>
      <c r="AS41">
        <v>171</v>
      </c>
      <c r="AT41">
        <v>30</v>
      </c>
      <c r="AU41" s="578" t="str">
        <f t="shared" si="0"/>
        <v/>
      </c>
      <c r="AV41" s="579" t="str">
        <f t="shared" si="1"/>
        <v/>
      </c>
      <c r="AW41" s="524" t="str">
        <f t="shared" si="2"/>
        <v/>
      </c>
      <c r="AX41" s="525" t="str">
        <f t="shared" si="3"/>
        <v/>
      </c>
      <c r="AY41" s="524" t="str">
        <f t="shared" si="4"/>
        <v/>
      </c>
      <c r="AZ41" s="525" t="str">
        <f t="shared" si="5"/>
        <v/>
      </c>
      <c r="BA41" s="530">
        <f t="shared" si="6"/>
        <v>1</v>
      </c>
      <c r="BB41" s="536">
        <f t="shared" si="7"/>
        <v>1</v>
      </c>
      <c r="BC41" s="537">
        <f t="shared" si="8"/>
        <v>29.093533956893044</v>
      </c>
      <c r="BD41" s="540">
        <v>1</v>
      </c>
    </row>
    <row r="42" spans="1:57" s="510" customFormat="1" x14ac:dyDescent="0.2">
      <c r="A42" s="510">
        <v>40</v>
      </c>
      <c r="B42" s="510" t="s">
        <v>432</v>
      </c>
      <c r="C42" s="510" t="s">
        <v>57</v>
      </c>
      <c r="D42" s="510" t="s">
        <v>218</v>
      </c>
      <c r="E42" s="547" t="s">
        <v>218</v>
      </c>
      <c r="F42" s="548" t="s">
        <v>57</v>
      </c>
      <c r="G42" s="571"/>
      <c r="H42" s="555"/>
      <c r="I42" s="567"/>
      <c r="J42" s="510">
        <v>0</v>
      </c>
      <c r="K42" s="510">
        <v>1000000</v>
      </c>
      <c r="L42" s="574">
        <v>31.16</v>
      </c>
      <c r="M42" s="559"/>
      <c r="N42" t="s">
        <v>477</v>
      </c>
      <c r="O42" s="547">
        <v>0</v>
      </c>
      <c r="P42" s="548">
        <v>891.29</v>
      </c>
      <c r="Q42" s="540" t="s">
        <v>451</v>
      </c>
      <c r="R42"/>
      <c r="S42"/>
      <c r="T42">
        <v>9.39</v>
      </c>
      <c r="U42">
        <v>12.48</v>
      </c>
      <c r="V42" s="547">
        <v>0</v>
      </c>
      <c r="W42" s="548">
        <v>1200</v>
      </c>
      <c r="X42">
        <v>0</v>
      </c>
      <c r="Y42">
        <v>0</v>
      </c>
      <c r="Z42">
        <v>0</v>
      </c>
      <c r="AA42">
        <v>100</v>
      </c>
      <c r="AB42">
        <v>200</v>
      </c>
      <c r="AC42">
        <v>300</v>
      </c>
      <c r="AD42">
        <v>400</v>
      </c>
      <c r="AE42">
        <v>500</v>
      </c>
      <c r="AF42">
        <v>600</v>
      </c>
      <c r="AG42">
        <v>700</v>
      </c>
      <c r="AH42">
        <v>800</v>
      </c>
      <c r="AI42">
        <v>900</v>
      </c>
      <c r="AJ42">
        <v>1200</v>
      </c>
      <c r="AK42">
        <v>200</v>
      </c>
      <c r="AL42">
        <v>100</v>
      </c>
      <c r="AM42">
        <v>99</v>
      </c>
      <c r="AN42">
        <v>98</v>
      </c>
      <c r="AO42">
        <v>98</v>
      </c>
      <c r="AP42">
        <v>189</v>
      </c>
      <c r="AQ42">
        <v>76</v>
      </c>
      <c r="AR42">
        <v>45</v>
      </c>
      <c r="AS42">
        <v>18</v>
      </c>
      <c r="AT42">
        <v>3</v>
      </c>
      <c r="AU42" s="578" t="str">
        <f t="shared" si="0"/>
        <v/>
      </c>
      <c r="AV42" s="579" t="str">
        <f t="shared" si="1"/>
        <v/>
      </c>
      <c r="AW42" s="524" t="str">
        <f t="shared" si="2"/>
        <v/>
      </c>
      <c r="AX42" s="525" t="str">
        <f t="shared" si="3"/>
        <v/>
      </c>
      <c r="AY42" s="524" t="str">
        <f t="shared" si="4"/>
        <v/>
      </c>
      <c r="AZ42" s="525" t="str">
        <f t="shared" si="5"/>
        <v/>
      </c>
      <c r="BA42" s="530">
        <f t="shared" si="6"/>
        <v>1</v>
      </c>
      <c r="BB42" s="536">
        <f t="shared" si="7"/>
        <v>1</v>
      </c>
      <c r="BC42" s="537">
        <f t="shared" si="8"/>
        <v>37.510911424903718</v>
      </c>
      <c r="BD42" s="540">
        <v>1</v>
      </c>
    </row>
    <row r="43" spans="1:57" s="510" customFormat="1" x14ac:dyDescent="0.2">
      <c r="A43" s="510">
        <v>41</v>
      </c>
      <c r="B43" s="510" t="s">
        <v>432</v>
      </c>
      <c r="C43" s="510" t="s">
        <v>57</v>
      </c>
      <c r="D43" s="510" t="s">
        <v>222</v>
      </c>
      <c r="E43" s="547" t="s">
        <v>222</v>
      </c>
      <c r="F43" s="548" t="s">
        <v>57</v>
      </c>
      <c r="G43" s="571"/>
      <c r="H43" s="555"/>
      <c r="I43" s="567"/>
      <c r="J43" s="510">
        <v>-1000000</v>
      </c>
      <c r="K43" s="510">
        <v>1000000</v>
      </c>
      <c r="L43" s="574">
        <v>-1757</v>
      </c>
      <c r="M43" s="559"/>
      <c r="N43" t="s">
        <v>478</v>
      </c>
      <c r="O43" s="547">
        <v>-1757</v>
      </c>
      <c r="P43" s="548">
        <v>-326.07</v>
      </c>
      <c r="Q43" s="540" t="s">
        <v>451</v>
      </c>
      <c r="R43"/>
      <c r="S43"/>
      <c r="T43">
        <v>-1719.31</v>
      </c>
      <c r="U43">
        <v>174.44</v>
      </c>
      <c r="V43" s="547">
        <v>-2092</v>
      </c>
      <c r="W43" s="548">
        <v>13</v>
      </c>
      <c r="X43">
        <v>-2092</v>
      </c>
      <c r="Y43">
        <v>-1774.5</v>
      </c>
      <c r="Z43">
        <v>-1672</v>
      </c>
      <c r="AA43">
        <v>-1507</v>
      </c>
      <c r="AB43">
        <v>-1357.5</v>
      </c>
      <c r="AC43">
        <v>-1212</v>
      </c>
      <c r="AD43">
        <v>-1072</v>
      </c>
      <c r="AE43">
        <v>-916</v>
      </c>
      <c r="AF43">
        <v>-779.5</v>
      </c>
      <c r="AG43">
        <v>-625</v>
      </c>
      <c r="AH43">
        <v>-474.5</v>
      </c>
      <c r="AI43">
        <v>-356.75</v>
      </c>
      <c r="AJ43">
        <v>13</v>
      </c>
      <c r="AK43">
        <v>27</v>
      </c>
      <c r="AL43">
        <v>119</v>
      </c>
      <c r="AM43">
        <v>190</v>
      </c>
      <c r="AN43">
        <v>206</v>
      </c>
      <c r="AO43">
        <v>209</v>
      </c>
      <c r="AP43">
        <v>208</v>
      </c>
      <c r="AQ43">
        <v>212</v>
      </c>
      <c r="AR43">
        <v>184</v>
      </c>
      <c r="AS43">
        <v>90</v>
      </c>
      <c r="AT43">
        <v>11</v>
      </c>
      <c r="AU43" s="578" t="str">
        <f t="shared" si="0"/>
        <v/>
      </c>
      <c r="AV43" s="579" t="str">
        <f t="shared" si="1"/>
        <v/>
      </c>
      <c r="AW43" s="524" t="str">
        <f t="shared" si="2"/>
        <v/>
      </c>
      <c r="AX43" s="525" t="str">
        <f t="shared" si="3"/>
        <v/>
      </c>
      <c r="AY43" s="524" t="str">
        <f t="shared" si="4"/>
        <v/>
      </c>
      <c r="AZ43" s="525" t="str">
        <f t="shared" si="5"/>
        <v/>
      </c>
      <c r="BA43" s="530">
        <f t="shared" si="6"/>
        <v>-1.0125060125060126</v>
      </c>
      <c r="BB43" s="536">
        <f t="shared" si="7"/>
        <v>-0.19066590779738191</v>
      </c>
      <c r="BC43" s="537">
        <f t="shared" si="8"/>
        <v>-1.0073989755264656</v>
      </c>
      <c r="BD43" s="540">
        <v>1</v>
      </c>
    </row>
    <row r="44" spans="1:57" x14ac:dyDescent="0.2">
      <c r="A44">
        <v>42</v>
      </c>
      <c r="B44" t="s">
        <v>432</v>
      </c>
      <c r="C44" t="s">
        <v>59</v>
      </c>
      <c r="D44" t="s">
        <v>166</v>
      </c>
      <c r="E44" s="545" t="s">
        <v>166</v>
      </c>
      <c r="F44" s="546" t="s">
        <v>59</v>
      </c>
      <c r="G44" s="570">
        <v>569</v>
      </c>
      <c r="H44" s="555">
        <v>42.674999999999997</v>
      </c>
      <c r="I44" s="566">
        <v>0.15</v>
      </c>
      <c r="J44">
        <v>0</v>
      </c>
      <c r="K44">
        <v>1000000</v>
      </c>
      <c r="L44" s="573">
        <v>569</v>
      </c>
      <c r="M44" s="558">
        <v>0</v>
      </c>
      <c r="N44" t="s">
        <v>479</v>
      </c>
      <c r="O44" s="545"/>
      <c r="P44" s="546"/>
      <c r="Q44" s="63" t="s">
        <v>437</v>
      </c>
      <c r="R44">
        <v>561.79999999999995</v>
      </c>
      <c r="S44">
        <v>43.14</v>
      </c>
      <c r="T44">
        <v>569.27</v>
      </c>
      <c r="U44">
        <v>45.23</v>
      </c>
      <c r="V44" s="545">
        <v>491.89</v>
      </c>
      <c r="W44" s="546">
        <v>662.11</v>
      </c>
      <c r="X44">
        <v>473.72</v>
      </c>
      <c r="Y44">
        <v>498.21</v>
      </c>
      <c r="Z44">
        <v>509.5</v>
      </c>
      <c r="AA44">
        <v>533.41</v>
      </c>
      <c r="AB44">
        <v>546.07000000000005</v>
      </c>
      <c r="AC44">
        <v>556.02</v>
      </c>
      <c r="AD44">
        <v>562.66</v>
      </c>
      <c r="AE44">
        <v>574.61</v>
      </c>
      <c r="AF44">
        <v>590.21</v>
      </c>
      <c r="AG44">
        <v>611.04999999999995</v>
      </c>
      <c r="AH44">
        <v>629.41999999999996</v>
      </c>
      <c r="AI44">
        <v>649.05999999999995</v>
      </c>
      <c r="AJ44">
        <v>671.83</v>
      </c>
      <c r="AK44">
        <v>3</v>
      </c>
      <c r="AL44">
        <v>10</v>
      </c>
      <c r="AM44">
        <v>7</v>
      </c>
      <c r="AN44">
        <v>18</v>
      </c>
      <c r="AO44">
        <v>21</v>
      </c>
      <c r="AP44">
        <v>12</v>
      </c>
      <c r="AQ44">
        <v>10</v>
      </c>
      <c r="AR44">
        <v>9</v>
      </c>
      <c r="AS44">
        <v>5</v>
      </c>
      <c r="AT44">
        <v>5</v>
      </c>
      <c r="AU44" s="576">
        <f t="shared" si="0"/>
        <v>0</v>
      </c>
      <c r="AV44" s="577">
        <f t="shared" si="1"/>
        <v>0</v>
      </c>
      <c r="AW44" s="522">
        <f t="shared" si="2"/>
        <v>0.13551845342706506</v>
      </c>
      <c r="AX44" s="523">
        <f t="shared" si="3"/>
        <v>0.16363796133567665</v>
      </c>
      <c r="AY44" s="522">
        <f t="shared" si="4"/>
        <v>-1.4481546572934934E-2</v>
      </c>
      <c r="AZ44" s="523">
        <f t="shared" si="5"/>
        <v>1.3637961335676657E-2</v>
      </c>
      <c r="BA44" s="529" t="str">
        <f t="shared" si="6"/>
        <v/>
      </c>
      <c r="BB44" s="534" t="str">
        <f t="shared" si="7"/>
        <v/>
      </c>
      <c r="BC44" s="535" t="str">
        <f t="shared" si="8"/>
        <v/>
      </c>
      <c r="BD44" s="63"/>
      <c r="BE44" s="358" t="s">
        <v>1646</v>
      </c>
    </row>
    <row r="45" spans="1:57" x14ac:dyDescent="0.2">
      <c r="A45">
        <v>43</v>
      </c>
      <c r="B45" t="s">
        <v>432</v>
      </c>
      <c r="C45" t="s">
        <v>59</v>
      </c>
      <c r="D45" t="s">
        <v>200</v>
      </c>
      <c r="E45" s="545" t="s">
        <v>200</v>
      </c>
      <c r="F45" s="546" t="s">
        <v>59</v>
      </c>
      <c r="G45" s="570"/>
      <c r="H45" s="555"/>
      <c r="I45" s="566"/>
      <c r="J45">
        <v>0</v>
      </c>
      <c r="K45">
        <v>1000000</v>
      </c>
      <c r="L45" s="573">
        <v>569</v>
      </c>
      <c r="M45" s="558"/>
      <c r="N45" t="s">
        <v>480</v>
      </c>
      <c r="O45" s="545"/>
      <c r="P45" s="546"/>
      <c r="Q45" s="63" t="s">
        <v>434</v>
      </c>
      <c r="T45">
        <v>569.27</v>
      </c>
      <c r="U45">
        <v>45.23</v>
      </c>
      <c r="V45" s="545">
        <v>491.89</v>
      </c>
      <c r="W45" s="546">
        <v>662.11</v>
      </c>
      <c r="X45">
        <v>473.72</v>
      </c>
      <c r="Y45">
        <v>498.21</v>
      </c>
      <c r="Z45">
        <v>509.5</v>
      </c>
      <c r="AA45">
        <v>533.41</v>
      </c>
      <c r="AB45">
        <v>546.07000000000005</v>
      </c>
      <c r="AC45">
        <v>556.02</v>
      </c>
      <c r="AD45">
        <v>562.66</v>
      </c>
      <c r="AE45">
        <v>574.61</v>
      </c>
      <c r="AF45">
        <v>590.21</v>
      </c>
      <c r="AG45">
        <v>611.04999999999995</v>
      </c>
      <c r="AH45">
        <v>629.41999999999996</v>
      </c>
      <c r="AI45">
        <v>649.05999999999995</v>
      </c>
      <c r="AJ45">
        <v>671.83</v>
      </c>
      <c r="AK45">
        <v>3</v>
      </c>
      <c r="AL45">
        <v>10</v>
      </c>
      <c r="AM45">
        <v>7</v>
      </c>
      <c r="AN45">
        <v>18</v>
      </c>
      <c r="AO45">
        <v>21</v>
      </c>
      <c r="AP45">
        <v>12</v>
      </c>
      <c r="AQ45">
        <v>10</v>
      </c>
      <c r="AR45">
        <v>9</v>
      </c>
      <c r="AS45">
        <v>5</v>
      </c>
      <c r="AT45">
        <v>5</v>
      </c>
      <c r="AU45" s="576" t="str">
        <f t="shared" si="0"/>
        <v/>
      </c>
      <c r="AV45" s="577" t="str">
        <f t="shared" si="1"/>
        <v/>
      </c>
      <c r="AW45" s="522" t="str">
        <f t="shared" si="2"/>
        <v/>
      </c>
      <c r="AX45" s="523" t="str">
        <f t="shared" si="3"/>
        <v/>
      </c>
      <c r="AY45" s="522" t="str">
        <f t="shared" si="4"/>
        <v/>
      </c>
      <c r="AZ45" s="523" t="str">
        <f t="shared" si="5"/>
        <v/>
      </c>
      <c r="BA45" s="529">
        <f t="shared" si="6"/>
        <v>0.1475043327556326</v>
      </c>
      <c r="BB45" s="534">
        <f t="shared" si="7"/>
        <v>0.13551845342706506</v>
      </c>
      <c r="BC45" s="535">
        <f t="shared" si="8"/>
        <v>0.16363796133567665</v>
      </c>
      <c r="BD45" s="63"/>
    </row>
    <row r="46" spans="1:57" s="510" customFormat="1" x14ac:dyDescent="0.2">
      <c r="A46" s="510">
        <v>44</v>
      </c>
      <c r="B46" s="510" t="s">
        <v>432</v>
      </c>
      <c r="C46" s="510" t="s">
        <v>59</v>
      </c>
      <c r="D46" s="510" t="s">
        <v>19</v>
      </c>
      <c r="E46" s="547" t="s">
        <v>19</v>
      </c>
      <c r="F46" s="548" t="s">
        <v>59</v>
      </c>
      <c r="G46" s="571"/>
      <c r="H46" s="555"/>
      <c r="I46" s="567"/>
      <c r="J46" s="510">
        <v>0</v>
      </c>
      <c r="K46" s="510">
        <v>1000000</v>
      </c>
      <c r="L46" s="574">
        <v>924.23</v>
      </c>
      <c r="M46" s="559"/>
      <c r="N46" t="s">
        <v>481</v>
      </c>
      <c r="O46" s="547">
        <v>0</v>
      </c>
      <c r="P46" s="548">
        <v>1437.63</v>
      </c>
      <c r="Q46" s="540" t="s">
        <v>451</v>
      </c>
      <c r="R46"/>
      <c r="S46"/>
      <c r="T46">
        <v>833.99</v>
      </c>
      <c r="U46">
        <v>158.12</v>
      </c>
      <c r="V46" s="547">
        <v>0</v>
      </c>
      <c r="W46" s="548">
        <v>1800</v>
      </c>
      <c r="X46">
        <v>0</v>
      </c>
      <c r="Y46">
        <v>0</v>
      </c>
      <c r="Z46">
        <v>100</v>
      </c>
      <c r="AA46">
        <v>200</v>
      </c>
      <c r="AB46">
        <v>400</v>
      </c>
      <c r="AC46">
        <v>500</v>
      </c>
      <c r="AD46">
        <v>600</v>
      </c>
      <c r="AE46">
        <v>800</v>
      </c>
      <c r="AF46">
        <v>900</v>
      </c>
      <c r="AG46">
        <v>1100</v>
      </c>
      <c r="AH46">
        <v>1300</v>
      </c>
      <c r="AI46">
        <v>1400</v>
      </c>
      <c r="AJ46">
        <v>1800</v>
      </c>
      <c r="AK46">
        <v>200</v>
      </c>
      <c r="AL46">
        <v>199</v>
      </c>
      <c r="AM46">
        <v>196</v>
      </c>
      <c r="AN46">
        <v>192</v>
      </c>
      <c r="AO46">
        <v>94</v>
      </c>
      <c r="AP46">
        <v>167</v>
      </c>
      <c r="AQ46">
        <v>144</v>
      </c>
      <c r="AR46">
        <v>105</v>
      </c>
      <c r="AS46">
        <v>37</v>
      </c>
      <c r="AT46">
        <v>3</v>
      </c>
      <c r="AU46" s="578" t="str">
        <f t="shared" si="0"/>
        <v/>
      </c>
      <c r="AV46" s="579" t="str">
        <f t="shared" si="1"/>
        <v/>
      </c>
      <c r="AW46" s="524" t="str">
        <f t="shared" si="2"/>
        <v/>
      </c>
      <c r="AX46" s="525" t="str">
        <f t="shared" si="3"/>
        <v/>
      </c>
      <c r="AY46" s="524" t="str">
        <f t="shared" si="4"/>
        <v/>
      </c>
      <c r="AZ46" s="525" t="str">
        <f t="shared" si="5"/>
        <v/>
      </c>
      <c r="BA46" s="530">
        <f t="shared" si="6"/>
        <v>1</v>
      </c>
      <c r="BB46" s="536">
        <f t="shared" si="7"/>
        <v>1</v>
      </c>
      <c r="BC46" s="537">
        <f t="shared" si="8"/>
        <v>0.94756716401761465</v>
      </c>
      <c r="BD46" s="540">
        <v>1</v>
      </c>
    </row>
    <row r="47" spans="1:57" s="510" customFormat="1" x14ac:dyDescent="0.2">
      <c r="A47" s="510">
        <v>45</v>
      </c>
      <c r="B47" s="510" t="s">
        <v>432</v>
      </c>
      <c r="C47" s="510" t="s">
        <v>59</v>
      </c>
      <c r="D47" s="510" t="s">
        <v>216</v>
      </c>
      <c r="E47" s="547" t="s">
        <v>216</v>
      </c>
      <c r="F47" s="548" t="s">
        <v>59</v>
      </c>
      <c r="G47" s="571"/>
      <c r="H47" s="555"/>
      <c r="I47" s="567"/>
      <c r="J47" s="510">
        <v>0</v>
      </c>
      <c r="K47" s="510">
        <v>1000000</v>
      </c>
      <c r="L47" s="574">
        <v>397.69</v>
      </c>
      <c r="M47" s="559"/>
      <c r="N47" t="s">
        <v>482</v>
      </c>
      <c r="O47" s="547">
        <v>0</v>
      </c>
      <c r="P47" s="548">
        <v>571.02</v>
      </c>
      <c r="Q47" s="540" t="s">
        <v>451</v>
      </c>
      <c r="R47"/>
      <c r="S47"/>
      <c r="T47">
        <v>359.92</v>
      </c>
      <c r="U47">
        <v>69.81</v>
      </c>
      <c r="V47" s="547">
        <v>0</v>
      </c>
      <c r="W47" s="548">
        <v>740</v>
      </c>
      <c r="X47">
        <v>0</v>
      </c>
      <c r="Y47">
        <v>20</v>
      </c>
      <c r="Z47">
        <v>50</v>
      </c>
      <c r="AA47">
        <v>110</v>
      </c>
      <c r="AB47">
        <v>170</v>
      </c>
      <c r="AC47">
        <v>230</v>
      </c>
      <c r="AD47">
        <v>280</v>
      </c>
      <c r="AE47">
        <v>340</v>
      </c>
      <c r="AF47">
        <v>400</v>
      </c>
      <c r="AG47">
        <v>460</v>
      </c>
      <c r="AH47">
        <v>530</v>
      </c>
      <c r="AI47">
        <v>580</v>
      </c>
      <c r="AJ47">
        <v>740</v>
      </c>
      <c r="AK47">
        <v>800</v>
      </c>
      <c r="AL47">
        <v>700</v>
      </c>
      <c r="AM47">
        <v>800</v>
      </c>
      <c r="AN47">
        <v>698</v>
      </c>
      <c r="AO47">
        <v>692</v>
      </c>
      <c r="AP47">
        <v>776</v>
      </c>
      <c r="AQ47">
        <v>619</v>
      </c>
      <c r="AR47">
        <v>486</v>
      </c>
      <c r="AS47">
        <v>171</v>
      </c>
      <c r="AT47">
        <v>30</v>
      </c>
      <c r="AU47" s="578" t="str">
        <f t="shared" si="0"/>
        <v/>
      </c>
      <c r="AV47" s="579" t="str">
        <f t="shared" si="1"/>
        <v/>
      </c>
      <c r="AW47" s="524" t="str">
        <f t="shared" si="2"/>
        <v/>
      </c>
      <c r="AX47" s="525" t="str">
        <f t="shared" si="3"/>
        <v/>
      </c>
      <c r="AY47" s="524" t="str">
        <f t="shared" si="4"/>
        <v/>
      </c>
      <c r="AZ47" s="525" t="str">
        <f t="shared" si="5"/>
        <v/>
      </c>
      <c r="BA47" s="530">
        <f t="shared" si="6"/>
        <v>1</v>
      </c>
      <c r="BB47" s="536">
        <f t="shared" si="7"/>
        <v>1</v>
      </c>
      <c r="BC47" s="537">
        <f t="shared" si="8"/>
        <v>0.86074580703563075</v>
      </c>
      <c r="BD47" s="540">
        <v>1</v>
      </c>
    </row>
    <row r="48" spans="1:57" s="510" customFormat="1" x14ac:dyDescent="0.2">
      <c r="A48" s="510">
        <v>46</v>
      </c>
      <c r="B48" s="510" t="s">
        <v>432</v>
      </c>
      <c r="C48" s="510" t="s">
        <v>59</v>
      </c>
      <c r="D48" s="510" t="s">
        <v>218</v>
      </c>
      <c r="E48" s="547" t="s">
        <v>218</v>
      </c>
      <c r="F48" s="548" t="s">
        <v>59</v>
      </c>
      <c r="G48" s="571"/>
      <c r="H48" s="555"/>
      <c r="I48" s="567"/>
      <c r="J48" s="510">
        <v>0</v>
      </c>
      <c r="K48" s="510">
        <v>1000000</v>
      </c>
      <c r="L48" s="574">
        <v>526.54</v>
      </c>
      <c r="M48" s="559"/>
      <c r="N48" t="s">
        <v>483</v>
      </c>
      <c r="O48" s="547">
        <v>0</v>
      </c>
      <c r="P48" s="548">
        <v>891.29</v>
      </c>
      <c r="Q48" s="540" t="s">
        <v>451</v>
      </c>
      <c r="R48"/>
      <c r="S48"/>
      <c r="T48">
        <v>474.06</v>
      </c>
      <c r="U48">
        <v>100.6</v>
      </c>
      <c r="V48" s="547">
        <v>0</v>
      </c>
      <c r="W48" s="548">
        <v>1200</v>
      </c>
      <c r="X48">
        <v>0</v>
      </c>
      <c r="Y48">
        <v>0</v>
      </c>
      <c r="Z48">
        <v>0</v>
      </c>
      <c r="AA48">
        <v>100</v>
      </c>
      <c r="AB48">
        <v>200</v>
      </c>
      <c r="AC48">
        <v>300</v>
      </c>
      <c r="AD48">
        <v>400</v>
      </c>
      <c r="AE48">
        <v>500</v>
      </c>
      <c r="AF48">
        <v>600</v>
      </c>
      <c r="AG48">
        <v>700</v>
      </c>
      <c r="AH48">
        <v>800</v>
      </c>
      <c r="AI48">
        <v>900</v>
      </c>
      <c r="AJ48">
        <v>1200</v>
      </c>
      <c r="AK48">
        <v>200</v>
      </c>
      <c r="AL48">
        <v>100</v>
      </c>
      <c r="AM48">
        <v>99</v>
      </c>
      <c r="AN48">
        <v>98</v>
      </c>
      <c r="AO48">
        <v>98</v>
      </c>
      <c r="AP48">
        <v>189</v>
      </c>
      <c r="AQ48">
        <v>76</v>
      </c>
      <c r="AR48">
        <v>45</v>
      </c>
      <c r="AS48">
        <v>18</v>
      </c>
      <c r="AT48">
        <v>3</v>
      </c>
      <c r="AU48" s="578" t="str">
        <f t="shared" si="0"/>
        <v/>
      </c>
      <c r="AV48" s="579" t="str">
        <f t="shared" si="1"/>
        <v/>
      </c>
      <c r="AW48" s="524" t="str">
        <f t="shared" si="2"/>
        <v/>
      </c>
      <c r="AX48" s="525" t="str">
        <f t="shared" si="3"/>
        <v/>
      </c>
      <c r="AY48" s="524" t="str">
        <f t="shared" si="4"/>
        <v/>
      </c>
      <c r="AZ48" s="525" t="str">
        <f t="shared" si="5"/>
        <v/>
      </c>
      <c r="BA48" s="530">
        <f t="shared" si="6"/>
        <v>1</v>
      </c>
      <c r="BB48" s="536">
        <f t="shared" si="7"/>
        <v>1</v>
      </c>
      <c r="BC48" s="537">
        <f t="shared" si="8"/>
        <v>1.2790291335890911</v>
      </c>
      <c r="BD48" s="540">
        <v>1</v>
      </c>
    </row>
    <row r="49" spans="1:57" s="510" customFormat="1" x14ac:dyDescent="0.2">
      <c r="A49" s="510">
        <v>47</v>
      </c>
      <c r="B49" s="510" t="s">
        <v>432</v>
      </c>
      <c r="C49" s="510" t="s">
        <v>59</v>
      </c>
      <c r="D49" s="510" t="s">
        <v>222</v>
      </c>
      <c r="E49" s="547" t="s">
        <v>222</v>
      </c>
      <c r="F49" s="548" t="s">
        <v>59</v>
      </c>
      <c r="G49" s="571"/>
      <c r="H49" s="555"/>
      <c r="I49" s="567"/>
      <c r="J49" s="510">
        <v>-1000000</v>
      </c>
      <c r="K49" s="510">
        <v>1000000</v>
      </c>
      <c r="L49" s="574">
        <v>861.93</v>
      </c>
      <c r="M49" s="559"/>
      <c r="N49" t="s">
        <v>484</v>
      </c>
      <c r="O49" s="547">
        <v>-569</v>
      </c>
      <c r="P49" s="548">
        <v>861.93</v>
      </c>
      <c r="Q49" s="540" t="s">
        <v>451</v>
      </c>
      <c r="R49"/>
      <c r="S49"/>
      <c r="T49">
        <v>812.84</v>
      </c>
      <c r="U49">
        <v>152.38999999999999</v>
      </c>
      <c r="V49" s="547">
        <v>-672</v>
      </c>
      <c r="W49" s="548">
        <v>1011</v>
      </c>
      <c r="X49">
        <v>-672</v>
      </c>
      <c r="Y49">
        <v>-548.25</v>
      </c>
      <c r="Z49">
        <v>-466.5</v>
      </c>
      <c r="AA49">
        <v>-332</v>
      </c>
      <c r="AB49">
        <v>-177.5</v>
      </c>
      <c r="AC49">
        <v>-41</v>
      </c>
      <c r="AD49">
        <v>111</v>
      </c>
      <c r="AE49">
        <v>252</v>
      </c>
      <c r="AF49">
        <v>398.5</v>
      </c>
      <c r="AG49">
        <v>549</v>
      </c>
      <c r="AH49">
        <v>702.5</v>
      </c>
      <c r="AI49">
        <v>788.25</v>
      </c>
      <c r="AJ49">
        <v>1011</v>
      </c>
      <c r="AK49">
        <v>118</v>
      </c>
      <c r="AL49">
        <v>169</v>
      </c>
      <c r="AM49">
        <v>158</v>
      </c>
      <c r="AN49">
        <v>177</v>
      </c>
      <c r="AO49">
        <v>170</v>
      </c>
      <c r="AP49">
        <v>162</v>
      </c>
      <c r="AQ49">
        <v>168</v>
      </c>
      <c r="AR49">
        <v>163</v>
      </c>
      <c r="AS49">
        <v>131</v>
      </c>
      <c r="AT49">
        <v>40</v>
      </c>
      <c r="AU49" s="578" t="str">
        <f t="shared" si="0"/>
        <v/>
      </c>
      <c r="AV49" s="579" t="str">
        <f t="shared" si="1"/>
        <v/>
      </c>
      <c r="AW49" s="524" t="str">
        <f t="shared" si="2"/>
        <v/>
      </c>
      <c r="AX49" s="525" t="str">
        <f t="shared" si="3"/>
        <v/>
      </c>
      <c r="AY49" s="524" t="str">
        <f t="shared" si="4"/>
        <v/>
      </c>
      <c r="AZ49" s="525" t="str">
        <f t="shared" si="5"/>
        <v/>
      </c>
      <c r="BA49" s="530">
        <f t="shared" si="6"/>
        <v>4.9646017699115044</v>
      </c>
      <c r="BB49" s="536">
        <f t="shared" si="7"/>
        <v>1.7796456788834358</v>
      </c>
      <c r="BC49" s="537">
        <f t="shared" si="8"/>
        <v>0.17294907939159798</v>
      </c>
      <c r="BD49" s="540">
        <v>1</v>
      </c>
    </row>
    <row r="50" spans="1:57" x14ac:dyDescent="0.2">
      <c r="A50">
        <v>48</v>
      </c>
      <c r="B50" t="s">
        <v>432</v>
      </c>
      <c r="C50" t="s">
        <v>61</v>
      </c>
      <c r="D50" t="s">
        <v>166</v>
      </c>
      <c r="E50" s="545" t="s">
        <v>166</v>
      </c>
      <c r="F50" s="546" t="s">
        <v>61</v>
      </c>
      <c r="G50" s="570">
        <v>668</v>
      </c>
      <c r="H50" s="555">
        <v>66.8</v>
      </c>
      <c r="I50" s="566">
        <v>0.2</v>
      </c>
      <c r="J50">
        <v>0</v>
      </c>
      <c r="K50">
        <v>1000000</v>
      </c>
      <c r="L50" s="573">
        <v>668</v>
      </c>
      <c r="M50" s="558">
        <v>0</v>
      </c>
      <c r="N50" t="s">
        <v>485</v>
      </c>
      <c r="O50" s="545"/>
      <c r="P50" s="546"/>
      <c r="Q50" s="63" t="s">
        <v>437</v>
      </c>
      <c r="R50">
        <v>666.82</v>
      </c>
      <c r="S50">
        <v>72.94</v>
      </c>
      <c r="T50">
        <v>669.13</v>
      </c>
      <c r="U50">
        <v>73</v>
      </c>
      <c r="V50" s="545">
        <v>537.47</v>
      </c>
      <c r="W50" s="546">
        <v>808.66</v>
      </c>
      <c r="X50">
        <v>511.92</v>
      </c>
      <c r="Y50">
        <v>551.66999999999996</v>
      </c>
      <c r="Z50">
        <v>569.79999999999995</v>
      </c>
      <c r="AA50">
        <v>605.71</v>
      </c>
      <c r="AB50">
        <v>629.46</v>
      </c>
      <c r="AC50">
        <v>648.86</v>
      </c>
      <c r="AD50">
        <v>665.19</v>
      </c>
      <c r="AE50">
        <v>684.7</v>
      </c>
      <c r="AF50">
        <v>706.21</v>
      </c>
      <c r="AG50">
        <v>736.86</v>
      </c>
      <c r="AH50">
        <v>759.19</v>
      </c>
      <c r="AI50">
        <v>783.14</v>
      </c>
      <c r="AJ50">
        <v>836.02</v>
      </c>
      <c r="AK50">
        <v>5</v>
      </c>
      <c r="AL50">
        <v>6</v>
      </c>
      <c r="AM50">
        <v>12</v>
      </c>
      <c r="AN50">
        <v>12</v>
      </c>
      <c r="AO50">
        <v>19</v>
      </c>
      <c r="AP50">
        <v>16</v>
      </c>
      <c r="AQ50">
        <v>10</v>
      </c>
      <c r="AR50">
        <v>12</v>
      </c>
      <c r="AS50">
        <v>5</v>
      </c>
      <c r="AT50">
        <v>3</v>
      </c>
      <c r="AU50" s="576">
        <f t="shared" si="0"/>
        <v>0</v>
      </c>
      <c r="AV50" s="577">
        <f t="shared" si="1"/>
        <v>0</v>
      </c>
      <c r="AW50" s="522">
        <f t="shared" si="2"/>
        <v>0.19540419161676642</v>
      </c>
      <c r="AX50" s="523">
        <f t="shared" si="3"/>
        <v>0.21056886227544905</v>
      </c>
      <c r="AY50" s="522">
        <f t="shared" si="4"/>
        <v>-4.5958083832335905E-3</v>
      </c>
      <c r="AZ50" s="523">
        <f t="shared" si="5"/>
        <v>1.0568862275449037E-2</v>
      </c>
      <c r="BA50" s="529" t="str">
        <f t="shared" si="6"/>
        <v/>
      </c>
      <c r="BB50" s="534" t="str">
        <f t="shared" si="7"/>
        <v/>
      </c>
      <c r="BC50" s="535" t="str">
        <f t="shared" si="8"/>
        <v/>
      </c>
      <c r="BD50" s="63"/>
      <c r="BE50" s="358" t="s">
        <v>1646</v>
      </c>
    </row>
    <row r="51" spans="1:57" x14ac:dyDescent="0.2">
      <c r="A51">
        <v>49</v>
      </c>
      <c r="B51" t="s">
        <v>432</v>
      </c>
      <c r="C51" t="s">
        <v>61</v>
      </c>
      <c r="D51" t="s">
        <v>200</v>
      </c>
      <c r="E51" s="545" t="s">
        <v>200</v>
      </c>
      <c r="F51" s="546" t="s">
        <v>61</v>
      </c>
      <c r="G51" s="570"/>
      <c r="H51" s="555"/>
      <c r="I51" s="566"/>
      <c r="J51">
        <v>0</v>
      </c>
      <c r="K51">
        <v>1000000</v>
      </c>
      <c r="L51" s="573">
        <v>668</v>
      </c>
      <c r="M51" s="558"/>
      <c r="N51" t="s">
        <v>486</v>
      </c>
      <c r="O51" s="545"/>
      <c r="P51" s="546"/>
      <c r="Q51" s="63" t="s">
        <v>434</v>
      </c>
      <c r="T51">
        <v>669.13</v>
      </c>
      <c r="U51">
        <v>73</v>
      </c>
      <c r="V51" s="545">
        <v>537.47</v>
      </c>
      <c r="W51" s="546">
        <v>808.66</v>
      </c>
      <c r="X51">
        <v>511.92</v>
      </c>
      <c r="Y51">
        <v>551.66999999999996</v>
      </c>
      <c r="Z51">
        <v>569.79999999999995</v>
      </c>
      <c r="AA51">
        <v>605.71</v>
      </c>
      <c r="AB51">
        <v>629.46</v>
      </c>
      <c r="AC51">
        <v>648.86</v>
      </c>
      <c r="AD51">
        <v>665.19</v>
      </c>
      <c r="AE51">
        <v>684.7</v>
      </c>
      <c r="AF51">
        <v>706.21</v>
      </c>
      <c r="AG51">
        <v>736.86</v>
      </c>
      <c r="AH51">
        <v>759.19</v>
      </c>
      <c r="AI51">
        <v>783.14</v>
      </c>
      <c r="AJ51">
        <v>836.02</v>
      </c>
      <c r="AK51">
        <v>5</v>
      </c>
      <c r="AL51">
        <v>6</v>
      </c>
      <c r="AM51">
        <v>12</v>
      </c>
      <c r="AN51">
        <v>12</v>
      </c>
      <c r="AO51">
        <v>19</v>
      </c>
      <c r="AP51">
        <v>16</v>
      </c>
      <c r="AQ51">
        <v>10</v>
      </c>
      <c r="AR51">
        <v>12</v>
      </c>
      <c r="AS51">
        <v>5</v>
      </c>
      <c r="AT51">
        <v>3</v>
      </c>
      <c r="AU51" s="576" t="str">
        <f t="shared" si="0"/>
        <v/>
      </c>
      <c r="AV51" s="577" t="str">
        <f t="shared" si="1"/>
        <v/>
      </c>
      <c r="AW51" s="522" t="str">
        <f t="shared" si="2"/>
        <v/>
      </c>
      <c r="AX51" s="523" t="str">
        <f t="shared" si="3"/>
        <v/>
      </c>
      <c r="AY51" s="522" t="str">
        <f t="shared" si="4"/>
        <v/>
      </c>
      <c r="AZ51" s="523" t="str">
        <f t="shared" si="5"/>
        <v/>
      </c>
      <c r="BA51" s="529">
        <f t="shared" si="6"/>
        <v>0.20145899727366592</v>
      </c>
      <c r="BB51" s="534">
        <f t="shared" si="7"/>
        <v>0.19540419161676642</v>
      </c>
      <c r="BC51" s="535">
        <f t="shared" si="8"/>
        <v>0.21056886227544905</v>
      </c>
      <c r="BD51" s="63"/>
    </row>
    <row r="52" spans="1:57" s="510" customFormat="1" x14ac:dyDescent="0.2">
      <c r="A52" s="510">
        <v>50</v>
      </c>
      <c r="B52" s="510" t="s">
        <v>432</v>
      </c>
      <c r="C52" s="510" t="s">
        <v>61</v>
      </c>
      <c r="D52" s="510" t="s">
        <v>19</v>
      </c>
      <c r="E52" s="547" t="s">
        <v>19</v>
      </c>
      <c r="F52" s="548" t="s">
        <v>61</v>
      </c>
      <c r="G52" s="571"/>
      <c r="H52" s="555"/>
      <c r="I52" s="567"/>
      <c r="J52" s="510">
        <v>0</v>
      </c>
      <c r="K52" s="510">
        <v>1000000</v>
      </c>
      <c r="L52" s="574">
        <v>104.67</v>
      </c>
      <c r="M52" s="559"/>
      <c r="N52" t="s">
        <v>487</v>
      </c>
      <c r="O52" s="547">
        <v>24.68</v>
      </c>
      <c r="P52" s="548">
        <v>1462.31</v>
      </c>
      <c r="Q52" s="540" t="s">
        <v>451</v>
      </c>
      <c r="R52"/>
      <c r="S52"/>
      <c r="T52">
        <v>297.45999999999998</v>
      </c>
      <c r="U52">
        <v>281.58999999999997</v>
      </c>
      <c r="V52" s="547">
        <v>0</v>
      </c>
      <c r="W52" s="548">
        <v>1800</v>
      </c>
      <c r="X52">
        <v>0</v>
      </c>
      <c r="Y52">
        <v>100</v>
      </c>
      <c r="Z52">
        <v>200</v>
      </c>
      <c r="AA52">
        <v>332</v>
      </c>
      <c r="AB52">
        <v>500</v>
      </c>
      <c r="AC52">
        <v>692.2</v>
      </c>
      <c r="AD52">
        <v>800</v>
      </c>
      <c r="AE52">
        <v>944.4</v>
      </c>
      <c r="AF52">
        <v>1100</v>
      </c>
      <c r="AG52">
        <v>1200</v>
      </c>
      <c r="AH52">
        <v>1393.9</v>
      </c>
      <c r="AI52">
        <v>1479.65</v>
      </c>
      <c r="AJ52">
        <v>1800</v>
      </c>
      <c r="AK52">
        <v>128</v>
      </c>
      <c r="AL52">
        <v>143</v>
      </c>
      <c r="AM52">
        <v>156</v>
      </c>
      <c r="AN52">
        <v>179</v>
      </c>
      <c r="AO52">
        <v>121</v>
      </c>
      <c r="AP52">
        <v>190</v>
      </c>
      <c r="AQ52">
        <v>186</v>
      </c>
      <c r="AR52">
        <v>155</v>
      </c>
      <c r="AS52">
        <v>70</v>
      </c>
      <c r="AT52">
        <v>10</v>
      </c>
      <c r="AU52" s="578" t="str">
        <f t="shared" si="0"/>
        <v/>
      </c>
      <c r="AV52" s="579" t="str">
        <f t="shared" si="1"/>
        <v/>
      </c>
      <c r="AW52" s="524" t="str">
        <f t="shared" si="2"/>
        <v/>
      </c>
      <c r="AX52" s="525" t="str">
        <f t="shared" si="3"/>
        <v/>
      </c>
      <c r="AY52" s="524" t="str">
        <f t="shared" si="4"/>
        <v/>
      </c>
      <c r="AZ52" s="525" t="str">
        <f t="shared" si="5"/>
        <v/>
      </c>
      <c r="BA52" s="530">
        <f t="shared" si="6"/>
        <v>1</v>
      </c>
      <c r="BB52" s="536">
        <f t="shared" si="7"/>
        <v>1</v>
      </c>
      <c r="BC52" s="537">
        <f t="shared" si="8"/>
        <v>16.196904557179707</v>
      </c>
      <c r="BD52" s="540">
        <v>1</v>
      </c>
    </row>
    <row r="53" spans="1:57" s="510" customFormat="1" x14ac:dyDescent="0.2">
      <c r="A53" s="510">
        <v>51</v>
      </c>
      <c r="B53" s="510" t="s">
        <v>432</v>
      </c>
      <c r="C53" s="510" t="s">
        <v>61</v>
      </c>
      <c r="D53" s="510" t="s">
        <v>216</v>
      </c>
      <c r="E53" s="547" t="s">
        <v>216</v>
      </c>
      <c r="F53" s="548" t="s">
        <v>61</v>
      </c>
      <c r="G53" s="571"/>
      <c r="H53" s="555"/>
      <c r="I53" s="567"/>
      <c r="J53" s="510">
        <v>0</v>
      </c>
      <c r="K53" s="510">
        <v>1000000</v>
      </c>
      <c r="L53" s="574">
        <v>25.98</v>
      </c>
      <c r="M53" s="559"/>
      <c r="N53" t="s">
        <v>488</v>
      </c>
      <c r="O53" s="547">
        <v>0</v>
      </c>
      <c r="P53" s="548">
        <v>571.02</v>
      </c>
      <c r="Q53" s="540" t="s">
        <v>451</v>
      </c>
      <c r="R53"/>
      <c r="S53"/>
      <c r="T53">
        <v>90.89</v>
      </c>
      <c r="U53">
        <v>108.9</v>
      </c>
      <c r="V53" s="547">
        <v>0</v>
      </c>
      <c r="W53" s="548">
        <v>740</v>
      </c>
      <c r="X53">
        <v>0</v>
      </c>
      <c r="Y53">
        <v>30</v>
      </c>
      <c r="Z53">
        <v>58.2</v>
      </c>
      <c r="AA53">
        <v>110</v>
      </c>
      <c r="AB53">
        <v>170</v>
      </c>
      <c r="AC53">
        <v>230</v>
      </c>
      <c r="AD53">
        <v>290</v>
      </c>
      <c r="AE53">
        <v>350</v>
      </c>
      <c r="AF53">
        <v>410</v>
      </c>
      <c r="AG53">
        <v>467.4</v>
      </c>
      <c r="AH53">
        <v>530</v>
      </c>
      <c r="AI53">
        <v>580</v>
      </c>
      <c r="AJ53">
        <v>740</v>
      </c>
      <c r="AK53">
        <v>771</v>
      </c>
      <c r="AL53">
        <v>680</v>
      </c>
      <c r="AM53">
        <v>785</v>
      </c>
      <c r="AN53">
        <v>698</v>
      </c>
      <c r="AO53">
        <v>702</v>
      </c>
      <c r="AP53">
        <v>789</v>
      </c>
      <c r="AQ53">
        <v>635</v>
      </c>
      <c r="AR53">
        <v>504</v>
      </c>
      <c r="AS53">
        <v>178</v>
      </c>
      <c r="AT53">
        <v>30</v>
      </c>
      <c r="AU53" s="578" t="str">
        <f t="shared" si="0"/>
        <v/>
      </c>
      <c r="AV53" s="579" t="str">
        <f t="shared" si="1"/>
        <v/>
      </c>
      <c r="AW53" s="524" t="str">
        <f t="shared" si="2"/>
        <v/>
      </c>
      <c r="AX53" s="525" t="str">
        <f t="shared" si="3"/>
        <v/>
      </c>
      <c r="AY53" s="524" t="str">
        <f t="shared" si="4"/>
        <v/>
      </c>
      <c r="AZ53" s="525" t="str">
        <f t="shared" si="5"/>
        <v/>
      </c>
      <c r="BA53" s="530">
        <f t="shared" si="6"/>
        <v>1</v>
      </c>
      <c r="BB53" s="536">
        <f t="shared" si="7"/>
        <v>1</v>
      </c>
      <c r="BC53" s="537">
        <f t="shared" si="8"/>
        <v>27.48344880677444</v>
      </c>
      <c r="BD53" s="540">
        <v>1</v>
      </c>
    </row>
    <row r="54" spans="1:57" s="510" customFormat="1" x14ac:dyDescent="0.2">
      <c r="A54" s="510">
        <v>52</v>
      </c>
      <c r="B54" s="510" t="s">
        <v>432</v>
      </c>
      <c r="C54" s="510" t="s">
        <v>61</v>
      </c>
      <c r="D54" s="510" t="s">
        <v>218</v>
      </c>
      <c r="E54" s="547" t="s">
        <v>218</v>
      </c>
      <c r="F54" s="548" t="s">
        <v>61</v>
      </c>
      <c r="G54" s="571"/>
      <c r="H54" s="555"/>
      <c r="I54" s="567"/>
      <c r="J54" s="510">
        <v>0</v>
      </c>
      <c r="K54" s="510">
        <v>1000000</v>
      </c>
      <c r="L54" s="574">
        <v>78.680000000000007</v>
      </c>
      <c r="M54" s="559"/>
      <c r="N54" t="s">
        <v>489</v>
      </c>
      <c r="O54" s="547">
        <v>0</v>
      </c>
      <c r="P54" s="548">
        <v>891.29</v>
      </c>
      <c r="Q54" s="540" t="s">
        <v>451</v>
      </c>
      <c r="R54"/>
      <c r="S54"/>
      <c r="T54">
        <v>206.57</v>
      </c>
      <c r="U54">
        <v>183.47</v>
      </c>
      <c r="V54" s="547">
        <v>0</v>
      </c>
      <c r="W54" s="548">
        <v>1200</v>
      </c>
      <c r="X54">
        <v>0</v>
      </c>
      <c r="Y54">
        <v>0</v>
      </c>
      <c r="Z54">
        <v>100</v>
      </c>
      <c r="AA54">
        <v>194</v>
      </c>
      <c r="AB54">
        <v>225.5</v>
      </c>
      <c r="AC54">
        <v>301</v>
      </c>
      <c r="AD54">
        <v>400</v>
      </c>
      <c r="AE54">
        <v>500</v>
      </c>
      <c r="AF54">
        <v>600</v>
      </c>
      <c r="AG54">
        <v>700</v>
      </c>
      <c r="AH54">
        <v>800</v>
      </c>
      <c r="AI54">
        <v>900</v>
      </c>
      <c r="AJ54">
        <v>1200</v>
      </c>
      <c r="AK54">
        <v>180</v>
      </c>
      <c r="AL54">
        <v>99</v>
      </c>
      <c r="AM54">
        <v>97</v>
      </c>
      <c r="AN54">
        <v>100</v>
      </c>
      <c r="AO54">
        <v>102</v>
      </c>
      <c r="AP54">
        <v>187</v>
      </c>
      <c r="AQ54">
        <v>85</v>
      </c>
      <c r="AR54">
        <v>49</v>
      </c>
      <c r="AS54">
        <v>23</v>
      </c>
      <c r="AT54">
        <v>4</v>
      </c>
      <c r="AU54" s="578" t="str">
        <f t="shared" si="0"/>
        <v/>
      </c>
      <c r="AV54" s="579" t="str">
        <f t="shared" si="1"/>
        <v/>
      </c>
      <c r="AW54" s="524" t="str">
        <f t="shared" si="2"/>
        <v/>
      </c>
      <c r="AX54" s="525" t="str">
        <f t="shared" si="3"/>
        <v/>
      </c>
      <c r="AY54" s="524" t="str">
        <f t="shared" si="4"/>
        <v/>
      </c>
      <c r="AZ54" s="525" t="str">
        <f t="shared" si="5"/>
        <v/>
      </c>
      <c r="BA54" s="530">
        <f t="shared" si="6"/>
        <v>1</v>
      </c>
      <c r="BB54" s="536">
        <f t="shared" si="7"/>
        <v>1</v>
      </c>
      <c r="BC54" s="537">
        <f t="shared" si="8"/>
        <v>14.251652262328417</v>
      </c>
      <c r="BD54" s="540">
        <v>1</v>
      </c>
    </row>
    <row r="55" spans="1:57" s="510" customFormat="1" x14ac:dyDescent="0.2">
      <c r="A55" s="510">
        <v>53</v>
      </c>
      <c r="B55" s="510" t="s">
        <v>432</v>
      </c>
      <c r="C55" s="510" t="s">
        <v>61</v>
      </c>
      <c r="D55" s="510" t="s">
        <v>222</v>
      </c>
      <c r="E55" s="547" t="s">
        <v>222</v>
      </c>
      <c r="F55" s="548" t="s">
        <v>61</v>
      </c>
      <c r="G55" s="571"/>
      <c r="H55" s="555"/>
      <c r="I55" s="567"/>
      <c r="J55" s="510">
        <v>-1000000</v>
      </c>
      <c r="K55" s="510">
        <v>1000000</v>
      </c>
      <c r="L55" s="574">
        <v>24.68</v>
      </c>
      <c r="M55" s="559"/>
      <c r="N55" t="s">
        <v>490</v>
      </c>
      <c r="O55" s="547">
        <v>24.68</v>
      </c>
      <c r="P55" s="548">
        <v>324.68</v>
      </c>
      <c r="Q55" s="540" t="s">
        <v>451</v>
      </c>
      <c r="R55"/>
      <c r="S55"/>
      <c r="T55">
        <v>121.57</v>
      </c>
      <c r="U55">
        <v>349.97</v>
      </c>
      <c r="V55" s="547">
        <v>-165</v>
      </c>
      <c r="W55" s="548">
        <v>1282</v>
      </c>
      <c r="X55">
        <v>-165</v>
      </c>
      <c r="Y55">
        <v>-139.19999999999999</v>
      </c>
      <c r="Z55">
        <v>-127.2</v>
      </c>
      <c r="AA55">
        <v>-46.4</v>
      </c>
      <c r="AB55">
        <v>-15.2</v>
      </c>
      <c r="AC55">
        <v>63.2</v>
      </c>
      <c r="AD55">
        <v>98</v>
      </c>
      <c r="AE55">
        <v>198.6</v>
      </c>
      <c r="AF55">
        <v>400.2</v>
      </c>
      <c r="AG55">
        <v>596</v>
      </c>
      <c r="AH55">
        <v>826.6</v>
      </c>
      <c r="AI55">
        <v>1025</v>
      </c>
      <c r="AJ55">
        <v>1282</v>
      </c>
      <c r="AK55">
        <v>97</v>
      </c>
      <c r="AL55">
        <v>77</v>
      </c>
      <c r="AM55">
        <v>42</v>
      </c>
      <c r="AN55">
        <v>26</v>
      </c>
      <c r="AO55">
        <v>20</v>
      </c>
      <c r="AP55">
        <v>25</v>
      </c>
      <c r="AQ55">
        <v>19</v>
      </c>
      <c r="AR55">
        <v>12</v>
      </c>
      <c r="AS55">
        <v>13</v>
      </c>
      <c r="AT55">
        <v>8</v>
      </c>
      <c r="AU55" s="578" t="str">
        <f t="shared" si="0"/>
        <v/>
      </c>
      <c r="AV55" s="579" t="str">
        <f t="shared" si="1"/>
        <v/>
      </c>
      <c r="AW55" s="524" t="str">
        <f t="shared" si="2"/>
        <v/>
      </c>
      <c r="AX55" s="525" t="str">
        <f t="shared" si="3"/>
        <v/>
      </c>
      <c r="AY55" s="524" t="str">
        <f t="shared" si="4"/>
        <v/>
      </c>
      <c r="AZ55" s="525" t="str">
        <f t="shared" si="5"/>
        <v/>
      </c>
      <c r="BA55" s="530">
        <f t="shared" si="6"/>
        <v>1.2954341987466429</v>
      </c>
      <c r="BB55" s="536">
        <f t="shared" si="7"/>
        <v>7.6855753646677476</v>
      </c>
      <c r="BC55" s="537">
        <f t="shared" si="8"/>
        <v>50.944894651539705</v>
      </c>
      <c r="BD55" s="540">
        <v>1</v>
      </c>
    </row>
    <row r="56" spans="1:57" x14ac:dyDescent="0.2">
      <c r="A56">
        <v>54</v>
      </c>
      <c r="B56" t="s">
        <v>432</v>
      </c>
      <c r="C56" t="s">
        <v>65</v>
      </c>
      <c r="D56" t="s">
        <v>166</v>
      </c>
      <c r="E56" s="545" t="s">
        <v>166</v>
      </c>
      <c r="F56" s="546" t="s">
        <v>65</v>
      </c>
      <c r="G56" s="570"/>
      <c r="H56" s="555"/>
      <c r="I56" s="566"/>
      <c r="J56">
        <v>0</v>
      </c>
      <c r="K56">
        <v>1000000</v>
      </c>
      <c r="L56" s="573">
        <v>1063.69</v>
      </c>
      <c r="M56" s="558"/>
      <c r="N56" t="s">
        <v>491</v>
      </c>
      <c r="O56" s="545"/>
      <c r="P56" s="546"/>
      <c r="Q56" s="63" t="s">
        <v>434</v>
      </c>
      <c r="T56">
        <v>1088.1300000000001</v>
      </c>
      <c r="U56">
        <v>149.41</v>
      </c>
      <c r="V56" s="545">
        <v>815.61</v>
      </c>
      <c r="W56" s="546">
        <v>1385.79</v>
      </c>
      <c r="X56">
        <v>780.61</v>
      </c>
      <c r="Y56">
        <v>859.59</v>
      </c>
      <c r="Z56">
        <v>910.62</v>
      </c>
      <c r="AA56">
        <v>952.85</v>
      </c>
      <c r="AB56">
        <v>1000.33</v>
      </c>
      <c r="AC56">
        <v>1024.05</v>
      </c>
      <c r="AD56">
        <v>1091.67</v>
      </c>
      <c r="AE56">
        <v>1121.07</v>
      </c>
      <c r="AF56">
        <v>1170.97</v>
      </c>
      <c r="AG56">
        <v>1204.8399999999999</v>
      </c>
      <c r="AH56">
        <v>1272.19</v>
      </c>
      <c r="AI56">
        <v>1331.2</v>
      </c>
      <c r="AJ56">
        <v>1496.97</v>
      </c>
      <c r="AK56">
        <v>4</v>
      </c>
      <c r="AL56">
        <v>8</v>
      </c>
      <c r="AM56">
        <v>17</v>
      </c>
      <c r="AN56">
        <v>15</v>
      </c>
      <c r="AO56">
        <v>19</v>
      </c>
      <c r="AP56">
        <v>18</v>
      </c>
      <c r="AQ56">
        <v>9</v>
      </c>
      <c r="AR56">
        <v>5</v>
      </c>
      <c r="AS56">
        <v>4</v>
      </c>
      <c r="AT56">
        <v>1</v>
      </c>
      <c r="AU56" s="576" t="str">
        <f t="shared" si="0"/>
        <v/>
      </c>
      <c r="AV56" s="577" t="str">
        <f t="shared" si="1"/>
        <v/>
      </c>
      <c r="AW56" s="522" t="str">
        <f t="shared" si="2"/>
        <v/>
      </c>
      <c r="AX56" s="523" t="str">
        <f t="shared" si="3"/>
        <v/>
      </c>
      <c r="AY56" s="522" t="str">
        <f t="shared" si="4"/>
        <v/>
      </c>
      <c r="AZ56" s="523" t="str">
        <f t="shared" si="5"/>
        <v/>
      </c>
      <c r="BA56" s="529">
        <f t="shared" si="6"/>
        <v>0.25900790406105201</v>
      </c>
      <c r="BB56" s="534">
        <f t="shared" si="7"/>
        <v>0.23322584587614814</v>
      </c>
      <c r="BC56" s="535">
        <f t="shared" si="8"/>
        <v>0.30281378973197071</v>
      </c>
      <c r="BD56" s="63"/>
    </row>
    <row r="57" spans="1:57" x14ac:dyDescent="0.2">
      <c r="A57">
        <v>55</v>
      </c>
      <c r="B57" t="s">
        <v>432</v>
      </c>
      <c r="C57" t="s">
        <v>65</v>
      </c>
      <c r="D57" t="s">
        <v>169</v>
      </c>
      <c r="E57" s="545" t="s">
        <v>169</v>
      </c>
      <c r="F57" s="546" t="s">
        <v>65</v>
      </c>
      <c r="G57" s="570"/>
      <c r="H57" s="555"/>
      <c r="I57" s="566"/>
      <c r="J57">
        <v>0</v>
      </c>
      <c r="K57">
        <v>1000000</v>
      </c>
      <c r="L57" s="573">
        <v>1476.67</v>
      </c>
      <c r="M57" s="558"/>
      <c r="N57" t="s">
        <v>492</v>
      </c>
      <c r="O57" s="545">
        <v>1079.72</v>
      </c>
      <c r="P57" s="546">
        <v>1615.1</v>
      </c>
      <c r="Q57" s="63" t="s">
        <v>493</v>
      </c>
      <c r="T57">
        <v>1487.28</v>
      </c>
      <c r="U57">
        <v>98.97</v>
      </c>
      <c r="V57" s="545">
        <v>924</v>
      </c>
      <c r="W57" s="546">
        <v>1820</v>
      </c>
      <c r="X57">
        <v>924</v>
      </c>
      <c r="Y57">
        <v>1078</v>
      </c>
      <c r="Z57">
        <v>1119</v>
      </c>
      <c r="AA57">
        <v>1180</v>
      </c>
      <c r="AB57">
        <v>1233</v>
      </c>
      <c r="AC57">
        <v>1284</v>
      </c>
      <c r="AD57">
        <v>1335</v>
      </c>
      <c r="AE57">
        <v>1387</v>
      </c>
      <c r="AF57">
        <v>1440</v>
      </c>
      <c r="AG57">
        <v>1496</v>
      </c>
      <c r="AH57">
        <v>1566</v>
      </c>
      <c r="AI57">
        <v>1618</v>
      </c>
      <c r="AJ57">
        <v>1820</v>
      </c>
      <c r="AK57">
        <v>46</v>
      </c>
      <c r="AL57">
        <v>359</v>
      </c>
      <c r="AM57">
        <v>743</v>
      </c>
      <c r="AN57">
        <v>891</v>
      </c>
      <c r="AO57">
        <v>889</v>
      </c>
      <c r="AP57">
        <v>873</v>
      </c>
      <c r="AQ57">
        <v>732</v>
      </c>
      <c r="AR57">
        <v>426</v>
      </c>
      <c r="AS57">
        <v>143</v>
      </c>
      <c r="AT57">
        <v>41</v>
      </c>
      <c r="AU57" s="576" t="str">
        <f t="shared" si="0"/>
        <v/>
      </c>
      <c r="AV57" s="577" t="str">
        <f t="shared" si="1"/>
        <v/>
      </c>
      <c r="AW57" s="522" t="str">
        <f t="shared" si="2"/>
        <v/>
      </c>
      <c r="AX57" s="523" t="str">
        <f t="shared" si="3"/>
        <v/>
      </c>
      <c r="AY57" s="522" t="str">
        <f t="shared" si="4"/>
        <v/>
      </c>
      <c r="AZ57" s="523" t="str">
        <f t="shared" si="5"/>
        <v/>
      </c>
      <c r="BA57" s="529">
        <f t="shared" si="6"/>
        <v>0.32653061224489793</v>
      </c>
      <c r="BB57" s="534">
        <f t="shared" si="7"/>
        <v>0.37426777817657297</v>
      </c>
      <c r="BC57" s="535">
        <f t="shared" si="8"/>
        <v>0.23250286116735622</v>
      </c>
      <c r="BD57" s="63"/>
    </row>
    <row r="58" spans="1:57" x14ac:dyDescent="0.2">
      <c r="A58">
        <v>56</v>
      </c>
      <c r="B58" t="s">
        <v>432</v>
      </c>
      <c r="C58" t="s">
        <v>65</v>
      </c>
      <c r="D58" t="s">
        <v>171</v>
      </c>
      <c r="E58" s="545" t="s">
        <v>171</v>
      </c>
      <c r="F58" s="546" t="s">
        <v>65</v>
      </c>
      <c r="G58" s="570"/>
      <c r="H58" s="555"/>
      <c r="I58" s="566"/>
      <c r="J58">
        <v>0</v>
      </c>
      <c r="K58">
        <v>1000000</v>
      </c>
      <c r="L58" s="573">
        <v>532.29</v>
      </c>
      <c r="M58" s="558"/>
      <c r="N58" t="s">
        <v>494</v>
      </c>
      <c r="O58" s="545">
        <v>354.86</v>
      </c>
      <c r="P58" s="546">
        <v>532.29999999999995</v>
      </c>
      <c r="Q58" s="63" t="s">
        <v>451</v>
      </c>
      <c r="T58">
        <v>528.80999999999995</v>
      </c>
      <c r="U58">
        <v>45.23</v>
      </c>
      <c r="V58" s="545">
        <v>294</v>
      </c>
      <c r="W58" s="546">
        <v>650</v>
      </c>
      <c r="X58">
        <v>294</v>
      </c>
      <c r="Y58">
        <v>341</v>
      </c>
      <c r="Z58">
        <v>358</v>
      </c>
      <c r="AA58">
        <v>383</v>
      </c>
      <c r="AB58">
        <v>403</v>
      </c>
      <c r="AC58">
        <v>422</v>
      </c>
      <c r="AD58">
        <v>440</v>
      </c>
      <c r="AE58">
        <v>458</v>
      </c>
      <c r="AF58">
        <v>478</v>
      </c>
      <c r="AG58">
        <v>501</v>
      </c>
      <c r="AH58">
        <v>530</v>
      </c>
      <c r="AI58">
        <v>551</v>
      </c>
      <c r="AJ58">
        <v>650</v>
      </c>
      <c r="AK58">
        <v>51</v>
      </c>
      <c r="AL58">
        <v>177</v>
      </c>
      <c r="AM58">
        <v>286</v>
      </c>
      <c r="AN58">
        <v>358</v>
      </c>
      <c r="AO58">
        <v>333</v>
      </c>
      <c r="AP58">
        <v>282</v>
      </c>
      <c r="AQ58">
        <v>199</v>
      </c>
      <c r="AR58">
        <v>83</v>
      </c>
      <c r="AS58">
        <v>26</v>
      </c>
      <c r="AT58">
        <v>6</v>
      </c>
      <c r="AU58" s="576" t="str">
        <f t="shared" si="0"/>
        <v/>
      </c>
      <c r="AV58" s="577" t="str">
        <f t="shared" si="1"/>
        <v/>
      </c>
      <c r="AW58" s="522" t="str">
        <f t="shared" si="2"/>
        <v/>
      </c>
      <c r="AX58" s="523" t="str">
        <f t="shared" si="3"/>
        <v/>
      </c>
      <c r="AY58" s="522" t="str">
        <f t="shared" si="4"/>
        <v/>
      </c>
      <c r="AZ58" s="523" t="str">
        <f t="shared" si="5"/>
        <v/>
      </c>
      <c r="BA58" s="529">
        <f t="shared" si="6"/>
        <v>0.3771186440677966</v>
      </c>
      <c r="BB58" s="534">
        <f t="shared" si="7"/>
        <v>0.44766950346615564</v>
      </c>
      <c r="BC58" s="535">
        <f t="shared" si="8"/>
        <v>0.22113885288094845</v>
      </c>
      <c r="BD58" s="63"/>
    </row>
    <row r="59" spans="1:57" x14ac:dyDescent="0.2">
      <c r="A59">
        <v>57</v>
      </c>
      <c r="B59" t="s">
        <v>432</v>
      </c>
      <c r="C59" t="s">
        <v>65</v>
      </c>
      <c r="D59" t="s">
        <v>173</v>
      </c>
      <c r="E59" s="545" t="s">
        <v>173</v>
      </c>
      <c r="F59" s="546" t="s">
        <v>65</v>
      </c>
      <c r="G59" s="570"/>
      <c r="H59" s="555"/>
      <c r="I59" s="566"/>
      <c r="J59">
        <v>0</v>
      </c>
      <c r="K59">
        <v>1000000</v>
      </c>
      <c r="L59" s="573">
        <v>944.37</v>
      </c>
      <c r="M59" s="558"/>
      <c r="N59" t="s">
        <v>495</v>
      </c>
      <c r="O59" s="545">
        <v>724.85</v>
      </c>
      <c r="P59" s="546">
        <v>1082.81</v>
      </c>
      <c r="Q59" s="63" t="s">
        <v>451</v>
      </c>
      <c r="T59">
        <v>958.47</v>
      </c>
      <c r="U59">
        <v>105.48</v>
      </c>
      <c r="V59" s="545">
        <v>552</v>
      </c>
      <c r="W59" s="546">
        <v>1279</v>
      </c>
      <c r="X59">
        <v>552</v>
      </c>
      <c r="Y59">
        <v>708</v>
      </c>
      <c r="Z59">
        <v>742</v>
      </c>
      <c r="AA59">
        <v>789</v>
      </c>
      <c r="AB59">
        <v>825</v>
      </c>
      <c r="AC59">
        <v>860</v>
      </c>
      <c r="AD59">
        <v>896</v>
      </c>
      <c r="AE59">
        <v>932</v>
      </c>
      <c r="AF59">
        <v>972</v>
      </c>
      <c r="AG59">
        <v>1014.8</v>
      </c>
      <c r="AH59">
        <v>1068.4000000000001</v>
      </c>
      <c r="AI59">
        <v>1112</v>
      </c>
      <c r="AJ59">
        <v>1279</v>
      </c>
      <c r="AK59">
        <v>24</v>
      </c>
      <c r="AL59">
        <v>116</v>
      </c>
      <c r="AM59">
        <v>392</v>
      </c>
      <c r="AN59">
        <v>658</v>
      </c>
      <c r="AO59">
        <v>693</v>
      </c>
      <c r="AP59">
        <v>631</v>
      </c>
      <c r="AQ59">
        <v>499</v>
      </c>
      <c r="AR59">
        <v>272</v>
      </c>
      <c r="AS59">
        <v>91</v>
      </c>
      <c r="AT59">
        <v>21</v>
      </c>
      <c r="AU59" s="576" t="str">
        <f t="shared" si="0"/>
        <v/>
      </c>
      <c r="AV59" s="577" t="str">
        <f t="shared" si="1"/>
        <v/>
      </c>
      <c r="AW59" s="522" t="str">
        <f t="shared" si="2"/>
        <v/>
      </c>
      <c r="AX59" s="523" t="str">
        <f t="shared" si="3"/>
        <v/>
      </c>
      <c r="AY59" s="522" t="str">
        <f t="shared" si="4"/>
        <v/>
      </c>
      <c r="AZ59" s="523" t="str">
        <f t="shared" si="5"/>
        <v/>
      </c>
      <c r="BA59" s="529">
        <f t="shared" si="6"/>
        <v>0.39705079191698528</v>
      </c>
      <c r="BB59" s="534">
        <f t="shared" si="7"/>
        <v>0.41548333809841481</v>
      </c>
      <c r="BC59" s="535">
        <f t="shared" si="8"/>
        <v>0.35434204813791204</v>
      </c>
      <c r="BD59" s="63"/>
    </row>
    <row r="60" spans="1:57" x14ac:dyDescent="0.2">
      <c r="A60">
        <v>58</v>
      </c>
      <c r="B60" t="s">
        <v>432</v>
      </c>
      <c r="C60" t="s">
        <v>65</v>
      </c>
      <c r="D60" t="s">
        <v>177</v>
      </c>
      <c r="E60" s="545" t="s">
        <v>177</v>
      </c>
      <c r="F60" s="546" t="s">
        <v>65</v>
      </c>
      <c r="G60" s="570"/>
      <c r="H60" s="555"/>
      <c r="I60" s="566"/>
      <c r="J60">
        <v>0</v>
      </c>
      <c r="K60">
        <v>1000000</v>
      </c>
      <c r="L60" s="573">
        <v>0</v>
      </c>
      <c r="M60" s="558"/>
      <c r="N60" t="s">
        <v>496</v>
      </c>
      <c r="O60" s="545">
        <v>0</v>
      </c>
      <c r="P60" s="546">
        <v>0</v>
      </c>
      <c r="Q60" s="63" t="s">
        <v>451</v>
      </c>
      <c r="T60">
        <v>0</v>
      </c>
      <c r="U60">
        <v>0.02</v>
      </c>
      <c r="V60" s="545">
        <v>0</v>
      </c>
      <c r="W60" s="546">
        <v>0</v>
      </c>
      <c r="X60">
        <v>0</v>
      </c>
      <c r="Y60">
        <v>0</v>
      </c>
      <c r="Z60">
        <v>0</v>
      </c>
      <c r="AA60">
        <v>0</v>
      </c>
      <c r="AB60">
        <v>0</v>
      </c>
      <c r="AC60">
        <v>0</v>
      </c>
      <c r="AD60">
        <v>0</v>
      </c>
      <c r="AE60">
        <v>0</v>
      </c>
      <c r="AF60">
        <v>0</v>
      </c>
      <c r="AG60">
        <v>0</v>
      </c>
      <c r="AH60">
        <v>0</v>
      </c>
      <c r="AI60">
        <v>0</v>
      </c>
      <c r="AJ60">
        <v>0</v>
      </c>
      <c r="AK60">
        <v>0</v>
      </c>
      <c r="AL60">
        <v>0</v>
      </c>
      <c r="AM60">
        <v>0</v>
      </c>
      <c r="AN60">
        <v>0</v>
      </c>
      <c r="AO60">
        <v>0</v>
      </c>
      <c r="AP60">
        <v>1</v>
      </c>
      <c r="AQ60">
        <v>0</v>
      </c>
      <c r="AR60">
        <v>0</v>
      </c>
      <c r="AS60">
        <v>0</v>
      </c>
      <c r="AT60">
        <v>0</v>
      </c>
      <c r="AU60" s="576" t="str">
        <f t="shared" si="0"/>
        <v/>
      </c>
      <c r="AV60" s="577" t="str">
        <f t="shared" si="1"/>
        <v/>
      </c>
      <c r="AW60" s="522" t="str">
        <f t="shared" si="2"/>
        <v/>
      </c>
      <c r="AX60" s="523" t="str">
        <f t="shared" si="3"/>
        <v/>
      </c>
      <c r="AY60" s="522" t="str">
        <f t="shared" si="4"/>
        <v/>
      </c>
      <c r="AZ60" s="523" t="str">
        <f t="shared" si="5"/>
        <v/>
      </c>
      <c r="BA60" s="529" t="str">
        <f t="shared" si="6"/>
        <v/>
      </c>
      <c r="BB60" s="534" t="str">
        <f t="shared" si="7"/>
        <v/>
      </c>
      <c r="BC60" s="535" t="str">
        <f t="shared" si="8"/>
        <v/>
      </c>
      <c r="BD60" s="63"/>
    </row>
    <row r="61" spans="1:57" x14ac:dyDescent="0.2">
      <c r="A61">
        <v>59</v>
      </c>
      <c r="B61" t="s">
        <v>432</v>
      </c>
      <c r="C61" t="s">
        <v>65</v>
      </c>
      <c r="D61" t="s">
        <v>179</v>
      </c>
      <c r="E61" s="545" t="s">
        <v>179</v>
      </c>
      <c r="F61" s="546" t="s">
        <v>65</v>
      </c>
      <c r="G61" s="570"/>
      <c r="H61" s="555"/>
      <c r="I61" s="566"/>
      <c r="J61">
        <v>0</v>
      </c>
      <c r="K61">
        <v>1000000</v>
      </c>
      <c r="L61" s="573">
        <v>0</v>
      </c>
      <c r="M61" s="558"/>
      <c r="N61" t="s">
        <v>497</v>
      </c>
      <c r="O61" s="545">
        <v>0</v>
      </c>
      <c r="P61" s="546">
        <v>0.08</v>
      </c>
      <c r="Q61" s="63" t="s">
        <v>451</v>
      </c>
      <c r="T61">
        <v>0</v>
      </c>
      <c r="U61">
        <v>0.01</v>
      </c>
      <c r="V61" s="545">
        <v>0</v>
      </c>
      <c r="W61" s="546">
        <v>0</v>
      </c>
      <c r="X61">
        <v>0</v>
      </c>
      <c r="Y61">
        <v>0</v>
      </c>
      <c r="Z61">
        <v>0</v>
      </c>
      <c r="AA61">
        <v>0</v>
      </c>
      <c r="AB61">
        <v>0</v>
      </c>
      <c r="AC61">
        <v>0</v>
      </c>
      <c r="AD61">
        <v>0</v>
      </c>
      <c r="AE61">
        <v>0</v>
      </c>
      <c r="AF61">
        <v>0</v>
      </c>
      <c r="AG61">
        <v>0</v>
      </c>
      <c r="AH61">
        <v>0</v>
      </c>
      <c r="AI61">
        <v>0</v>
      </c>
      <c r="AJ61">
        <v>0</v>
      </c>
      <c r="AK61">
        <v>0</v>
      </c>
      <c r="AL61">
        <v>0</v>
      </c>
      <c r="AM61">
        <v>0</v>
      </c>
      <c r="AN61">
        <v>0</v>
      </c>
      <c r="AO61">
        <v>0</v>
      </c>
      <c r="AP61">
        <v>1</v>
      </c>
      <c r="AQ61">
        <v>0</v>
      </c>
      <c r="AR61">
        <v>0</v>
      </c>
      <c r="AS61">
        <v>0</v>
      </c>
      <c r="AT61">
        <v>0</v>
      </c>
      <c r="AU61" s="576" t="str">
        <f t="shared" si="0"/>
        <v/>
      </c>
      <c r="AV61" s="577" t="str">
        <f t="shared" si="1"/>
        <v/>
      </c>
      <c r="AW61" s="522" t="str">
        <f t="shared" si="2"/>
        <v/>
      </c>
      <c r="AX61" s="523" t="str">
        <f t="shared" si="3"/>
        <v/>
      </c>
      <c r="AY61" s="522" t="str">
        <f t="shared" si="4"/>
        <v/>
      </c>
      <c r="AZ61" s="523" t="str">
        <f t="shared" si="5"/>
        <v/>
      </c>
      <c r="BA61" s="529" t="str">
        <f t="shared" si="6"/>
        <v/>
      </c>
      <c r="BB61" s="534" t="str">
        <f t="shared" si="7"/>
        <v/>
      </c>
      <c r="BC61" s="535" t="str">
        <f t="shared" si="8"/>
        <v/>
      </c>
      <c r="BD61" s="63"/>
    </row>
    <row r="62" spans="1:57" x14ac:dyDescent="0.2">
      <c r="A62">
        <v>60</v>
      </c>
      <c r="B62" t="s">
        <v>432</v>
      </c>
      <c r="C62" t="s">
        <v>65</v>
      </c>
      <c r="D62" t="s">
        <v>181</v>
      </c>
      <c r="E62" s="545" t="s">
        <v>181</v>
      </c>
      <c r="F62" s="546" t="s">
        <v>65</v>
      </c>
      <c r="G62" s="570"/>
      <c r="H62" s="555"/>
      <c r="I62" s="566"/>
      <c r="J62">
        <v>0</v>
      </c>
      <c r="K62">
        <v>1000000</v>
      </c>
      <c r="L62" s="573">
        <v>214.64</v>
      </c>
      <c r="M62" s="558"/>
      <c r="N62" t="s">
        <v>498</v>
      </c>
      <c r="O62" s="545">
        <v>172</v>
      </c>
      <c r="P62" s="546">
        <v>214.64</v>
      </c>
      <c r="Q62" s="63" t="s">
        <v>451</v>
      </c>
      <c r="T62">
        <v>213.31</v>
      </c>
      <c r="U62">
        <v>12.04</v>
      </c>
      <c r="V62" s="545">
        <v>148</v>
      </c>
      <c r="W62" s="546">
        <v>238</v>
      </c>
      <c r="X62">
        <v>148</v>
      </c>
      <c r="Y62">
        <v>167</v>
      </c>
      <c r="Z62">
        <v>172</v>
      </c>
      <c r="AA62">
        <v>179</v>
      </c>
      <c r="AB62">
        <v>184</v>
      </c>
      <c r="AC62">
        <v>189</v>
      </c>
      <c r="AD62">
        <v>193</v>
      </c>
      <c r="AE62">
        <v>198</v>
      </c>
      <c r="AF62">
        <v>203</v>
      </c>
      <c r="AG62">
        <v>208</v>
      </c>
      <c r="AH62">
        <v>216</v>
      </c>
      <c r="AI62">
        <v>221</v>
      </c>
      <c r="AJ62">
        <v>238</v>
      </c>
      <c r="AK62">
        <v>25</v>
      </c>
      <c r="AL62">
        <v>146</v>
      </c>
      <c r="AM62">
        <v>374</v>
      </c>
      <c r="AN62">
        <v>685</v>
      </c>
      <c r="AO62">
        <v>844</v>
      </c>
      <c r="AP62">
        <v>816</v>
      </c>
      <c r="AQ62">
        <v>663</v>
      </c>
      <c r="AR62">
        <v>461</v>
      </c>
      <c r="AS62">
        <v>206</v>
      </c>
      <c r="AT62">
        <v>53</v>
      </c>
      <c r="AU62" s="576" t="str">
        <f t="shared" si="0"/>
        <v/>
      </c>
      <c r="AV62" s="577" t="str">
        <f t="shared" si="1"/>
        <v/>
      </c>
      <c r="AW62" s="522" t="str">
        <f t="shared" si="2"/>
        <v/>
      </c>
      <c r="AX62" s="523" t="str">
        <f t="shared" si="3"/>
        <v/>
      </c>
      <c r="AY62" s="522" t="str">
        <f t="shared" si="4"/>
        <v/>
      </c>
      <c r="AZ62" s="523" t="str">
        <f t="shared" si="5"/>
        <v/>
      </c>
      <c r="BA62" s="529">
        <f t="shared" si="6"/>
        <v>0.23316062176165803</v>
      </c>
      <c r="BB62" s="534">
        <f t="shared" si="7"/>
        <v>0.31047335072679833</v>
      </c>
      <c r="BC62" s="535">
        <f t="shared" si="8"/>
        <v>0.10883339545285135</v>
      </c>
      <c r="BD62" s="63"/>
    </row>
    <row r="63" spans="1:57" x14ac:dyDescent="0.2">
      <c r="A63">
        <v>61</v>
      </c>
      <c r="B63" t="s">
        <v>432</v>
      </c>
      <c r="C63" t="s">
        <v>65</v>
      </c>
      <c r="D63" t="s">
        <v>197</v>
      </c>
      <c r="E63" s="545" t="s">
        <v>197</v>
      </c>
      <c r="F63" s="546" t="s">
        <v>65</v>
      </c>
      <c r="G63" s="570"/>
      <c r="H63" s="555"/>
      <c r="I63" s="566"/>
      <c r="J63">
        <v>0</v>
      </c>
      <c r="K63">
        <v>1000000</v>
      </c>
      <c r="L63" s="573">
        <v>1895.14</v>
      </c>
      <c r="M63" s="558"/>
      <c r="N63" t="s">
        <v>499</v>
      </c>
      <c r="O63" s="545">
        <v>774.16</v>
      </c>
      <c r="P63" s="546">
        <v>1895.15</v>
      </c>
      <c r="Q63" s="63" t="s">
        <v>451</v>
      </c>
      <c r="T63">
        <v>1894.98</v>
      </c>
      <c r="U63">
        <v>0.67</v>
      </c>
      <c r="V63" s="545">
        <v>164</v>
      </c>
      <c r="W63" s="546">
        <v>1895</v>
      </c>
      <c r="X63">
        <v>164</v>
      </c>
      <c r="Y63">
        <v>735</v>
      </c>
      <c r="Z63">
        <v>854</v>
      </c>
      <c r="AA63">
        <v>988</v>
      </c>
      <c r="AB63">
        <v>1100</v>
      </c>
      <c r="AC63">
        <v>1214</v>
      </c>
      <c r="AD63">
        <v>1332</v>
      </c>
      <c r="AE63">
        <v>1444</v>
      </c>
      <c r="AF63">
        <v>1561</v>
      </c>
      <c r="AG63">
        <v>1669</v>
      </c>
      <c r="AH63">
        <v>1782</v>
      </c>
      <c r="AI63">
        <v>1839</v>
      </c>
      <c r="AJ63">
        <v>1895</v>
      </c>
      <c r="AK63">
        <v>2</v>
      </c>
      <c r="AL63">
        <v>10</v>
      </c>
      <c r="AM63">
        <v>31</v>
      </c>
      <c r="AN63">
        <v>72</v>
      </c>
      <c r="AO63">
        <v>152</v>
      </c>
      <c r="AP63">
        <v>173</v>
      </c>
      <c r="AQ63">
        <v>174</v>
      </c>
      <c r="AR63">
        <v>166</v>
      </c>
      <c r="AS63">
        <v>177</v>
      </c>
      <c r="AT63">
        <v>174</v>
      </c>
      <c r="AU63" s="576" t="str">
        <f t="shared" si="0"/>
        <v/>
      </c>
      <c r="AV63" s="577" t="str">
        <f t="shared" si="1"/>
        <v/>
      </c>
      <c r="AW63" s="522" t="str">
        <f t="shared" si="2"/>
        <v/>
      </c>
      <c r="AX63" s="523" t="str">
        <f t="shared" si="3"/>
        <v/>
      </c>
      <c r="AY63" s="522" t="str">
        <f t="shared" si="4"/>
        <v/>
      </c>
      <c r="AZ63" s="523" t="str">
        <f t="shared" si="5"/>
        <v/>
      </c>
      <c r="BA63" s="529">
        <f t="shared" si="6"/>
        <v>0.84069936862554639</v>
      </c>
      <c r="BB63" s="534">
        <f t="shared" si="7"/>
        <v>0.91346285762529422</v>
      </c>
      <c r="BC63" s="535">
        <f t="shared" si="8"/>
        <v>-7.3873170319923613E-5</v>
      </c>
      <c r="BD63" s="63"/>
    </row>
    <row r="64" spans="1:57" x14ac:dyDescent="0.2">
      <c r="A64">
        <v>62</v>
      </c>
      <c r="B64" t="s">
        <v>432</v>
      </c>
      <c r="C64" t="s">
        <v>65</v>
      </c>
      <c r="D64" t="s">
        <v>200</v>
      </c>
      <c r="E64" s="545" t="s">
        <v>200</v>
      </c>
      <c r="F64" s="546" t="s">
        <v>65</v>
      </c>
      <c r="G64" s="570"/>
      <c r="H64" s="555"/>
      <c r="I64" s="566"/>
      <c r="J64">
        <v>0</v>
      </c>
      <c r="K64">
        <v>1000000</v>
      </c>
      <c r="L64" s="573">
        <v>1063.69</v>
      </c>
      <c r="M64" s="558"/>
      <c r="N64" t="s">
        <v>500</v>
      </c>
      <c r="O64" s="545"/>
      <c r="P64" s="546"/>
      <c r="Q64" s="63" t="s">
        <v>443</v>
      </c>
      <c r="T64">
        <v>1088.1300000000001</v>
      </c>
      <c r="U64">
        <v>149.41</v>
      </c>
      <c r="V64" s="545">
        <v>815.61</v>
      </c>
      <c r="W64" s="546">
        <v>1385.79</v>
      </c>
      <c r="X64">
        <v>780.61</v>
      </c>
      <c r="Y64">
        <v>859.59</v>
      </c>
      <c r="Z64">
        <v>910.62</v>
      </c>
      <c r="AA64">
        <v>952.85</v>
      </c>
      <c r="AB64">
        <v>1000.33</v>
      </c>
      <c r="AC64">
        <v>1024.05</v>
      </c>
      <c r="AD64">
        <v>1091.67</v>
      </c>
      <c r="AE64">
        <v>1121.07</v>
      </c>
      <c r="AF64">
        <v>1170.97</v>
      </c>
      <c r="AG64">
        <v>1204.8399999999999</v>
      </c>
      <c r="AH64">
        <v>1272.19</v>
      </c>
      <c r="AI64">
        <v>1331.2</v>
      </c>
      <c r="AJ64">
        <v>1496.97</v>
      </c>
      <c r="AK64">
        <v>4</v>
      </c>
      <c r="AL64">
        <v>8</v>
      </c>
      <c r="AM64">
        <v>17</v>
      </c>
      <c r="AN64">
        <v>15</v>
      </c>
      <c r="AO64">
        <v>19</v>
      </c>
      <c r="AP64">
        <v>18</v>
      </c>
      <c r="AQ64">
        <v>9</v>
      </c>
      <c r="AR64">
        <v>5</v>
      </c>
      <c r="AS64">
        <v>4</v>
      </c>
      <c r="AT64">
        <v>1</v>
      </c>
      <c r="AU64" s="576" t="str">
        <f t="shared" si="0"/>
        <v/>
      </c>
      <c r="AV64" s="577" t="str">
        <f t="shared" si="1"/>
        <v/>
      </c>
      <c r="AW64" s="522" t="str">
        <f t="shared" si="2"/>
        <v/>
      </c>
      <c r="AX64" s="523" t="str">
        <f t="shared" si="3"/>
        <v/>
      </c>
      <c r="AY64" s="522" t="str">
        <f t="shared" si="4"/>
        <v/>
      </c>
      <c r="AZ64" s="523" t="str">
        <f t="shared" si="5"/>
        <v/>
      </c>
      <c r="BA64" s="529">
        <f t="shared" si="6"/>
        <v>0.25900790406105201</v>
      </c>
      <c r="BB64" s="534">
        <f t="shared" si="7"/>
        <v>0.23322584587614814</v>
      </c>
      <c r="BC64" s="535">
        <f t="shared" si="8"/>
        <v>0.30281378973197071</v>
      </c>
      <c r="BD64" s="63"/>
    </row>
    <row r="65" spans="1:56" s="510" customFormat="1" x14ac:dyDescent="0.2">
      <c r="A65" s="510">
        <v>63</v>
      </c>
      <c r="B65" s="510" t="s">
        <v>432</v>
      </c>
      <c r="C65" s="510" t="s">
        <v>65</v>
      </c>
      <c r="D65" s="510" t="s">
        <v>19</v>
      </c>
      <c r="E65" s="547" t="s">
        <v>19</v>
      </c>
      <c r="F65" s="548" t="s">
        <v>65</v>
      </c>
      <c r="G65" s="571"/>
      <c r="H65" s="555"/>
      <c r="I65" s="567"/>
      <c r="J65" s="510">
        <v>0</v>
      </c>
      <c r="K65" s="510">
        <v>1000000</v>
      </c>
      <c r="L65" s="574">
        <v>678.36</v>
      </c>
      <c r="M65" s="559"/>
      <c r="N65" t="s">
        <v>501</v>
      </c>
      <c r="O65" s="547"/>
      <c r="P65" s="548"/>
      <c r="Q65" s="540" t="s">
        <v>434</v>
      </c>
      <c r="R65"/>
      <c r="S65"/>
      <c r="T65">
        <v>709.35</v>
      </c>
      <c r="U65">
        <v>78.44</v>
      </c>
      <c r="V65" s="547">
        <v>538.16</v>
      </c>
      <c r="W65" s="548">
        <v>856.46</v>
      </c>
      <c r="X65">
        <v>489.71</v>
      </c>
      <c r="Y65">
        <v>587.07000000000005</v>
      </c>
      <c r="Z65">
        <v>612.80999999999995</v>
      </c>
      <c r="AA65">
        <v>650.38</v>
      </c>
      <c r="AB65">
        <v>675.7</v>
      </c>
      <c r="AC65">
        <v>686.75</v>
      </c>
      <c r="AD65">
        <v>708.22</v>
      </c>
      <c r="AE65">
        <v>726.67</v>
      </c>
      <c r="AF65">
        <v>748.79</v>
      </c>
      <c r="AG65">
        <v>769.05</v>
      </c>
      <c r="AH65">
        <v>813.57</v>
      </c>
      <c r="AI65">
        <v>834.67</v>
      </c>
      <c r="AJ65">
        <v>923.74</v>
      </c>
      <c r="AK65">
        <v>3</v>
      </c>
      <c r="AL65">
        <v>1</v>
      </c>
      <c r="AM65">
        <v>7</v>
      </c>
      <c r="AN65">
        <v>14</v>
      </c>
      <c r="AO65">
        <v>24</v>
      </c>
      <c r="AP65">
        <v>22</v>
      </c>
      <c r="AQ65">
        <v>16</v>
      </c>
      <c r="AR65">
        <v>9</v>
      </c>
      <c r="AS65">
        <v>3</v>
      </c>
      <c r="AT65">
        <v>1</v>
      </c>
      <c r="AU65" s="578" t="str">
        <f t="shared" si="0"/>
        <v/>
      </c>
      <c r="AV65" s="579" t="str">
        <f t="shared" si="1"/>
        <v/>
      </c>
      <c r="AW65" s="524" t="str">
        <f t="shared" si="2"/>
        <v/>
      </c>
      <c r="AX65" s="525" t="str">
        <f t="shared" si="3"/>
        <v/>
      </c>
      <c r="AY65" s="524" t="str">
        <f t="shared" si="4"/>
        <v/>
      </c>
      <c r="AZ65" s="525" t="str">
        <f t="shared" si="5"/>
        <v/>
      </c>
      <c r="BA65" s="530">
        <f t="shared" si="6"/>
        <v>0.22823421433795593</v>
      </c>
      <c r="BB65" s="536">
        <f t="shared" si="7"/>
        <v>0.20667492187039335</v>
      </c>
      <c r="BC65" s="537">
        <f t="shared" si="8"/>
        <v>0.26254496137743971</v>
      </c>
      <c r="BD65" s="540">
        <v>1</v>
      </c>
    </row>
    <row r="66" spans="1:56" s="510" customFormat="1" x14ac:dyDescent="0.2">
      <c r="A66" s="510">
        <v>64</v>
      </c>
      <c r="B66" s="510" t="s">
        <v>432</v>
      </c>
      <c r="C66" s="510" t="s">
        <v>65</v>
      </c>
      <c r="D66" s="510" t="s">
        <v>216</v>
      </c>
      <c r="E66" s="547" t="s">
        <v>216</v>
      </c>
      <c r="F66" s="548" t="s">
        <v>65</v>
      </c>
      <c r="G66" s="571">
        <v>359.68532727379198</v>
      </c>
      <c r="H66" s="555">
        <v>53.952799091068798</v>
      </c>
      <c r="I66" s="567">
        <v>0.3</v>
      </c>
      <c r="J66" s="510">
        <v>0</v>
      </c>
      <c r="K66" s="510">
        <v>1000000</v>
      </c>
      <c r="L66" s="574">
        <v>359.69</v>
      </c>
      <c r="M66" s="559">
        <v>0</v>
      </c>
      <c r="N66" t="s">
        <v>502</v>
      </c>
      <c r="O66" s="547"/>
      <c r="P66" s="548"/>
      <c r="Q66" s="540" t="s">
        <v>437</v>
      </c>
      <c r="R66">
        <v>365.83</v>
      </c>
      <c r="S66">
        <v>56.56</v>
      </c>
      <c r="T66">
        <v>374.91</v>
      </c>
      <c r="U66">
        <v>53.75</v>
      </c>
      <c r="V66" s="547">
        <v>294.72000000000003</v>
      </c>
      <c r="W66" s="548">
        <v>475.4</v>
      </c>
      <c r="X66">
        <v>237.43</v>
      </c>
      <c r="Y66">
        <v>305.19</v>
      </c>
      <c r="Z66">
        <v>309.24</v>
      </c>
      <c r="AA66">
        <v>329.37</v>
      </c>
      <c r="AB66">
        <v>340.41</v>
      </c>
      <c r="AC66">
        <v>353.09</v>
      </c>
      <c r="AD66">
        <v>370.67</v>
      </c>
      <c r="AE66">
        <v>383.92</v>
      </c>
      <c r="AF66">
        <v>403.2</v>
      </c>
      <c r="AG66">
        <v>422.11</v>
      </c>
      <c r="AH66">
        <v>441.84</v>
      </c>
      <c r="AI66">
        <v>472.53</v>
      </c>
      <c r="AJ66">
        <v>526.11</v>
      </c>
      <c r="AK66">
        <v>1</v>
      </c>
      <c r="AL66">
        <v>2</v>
      </c>
      <c r="AM66">
        <v>14</v>
      </c>
      <c r="AN66">
        <v>23</v>
      </c>
      <c r="AO66">
        <v>19</v>
      </c>
      <c r="AP66">
        <v>15</v>
      </c>
      <c r="AQ66">
        <v>13</v>
      </c>
      <c r="AR66">
        <v>7</v>
      </c>
      <c r="AS66">
        <v>4</v>
      </c>
      <c r="AT66">
        <v>2</v>
      </c>
      <c r="AU66" s="578">
        <f t="shared" ref="AU66:AU129" si="9">IF(ISBLANK(G66),"",L66-G66)</f>
        <v>4.6727262080139553E-3</v>
      </c>
      <c r="AV66" s="579">
        <f t="shared" ref="AV66:AV129" si="10">IF(ISBLANK(G66),"",AU66/G66)</f>
        <v>1.2991150468745927E-5</v>
      </c>
      <c r="AW66" s="524">
        <f t="shared" ref="AW66:AW129" si="11">IF(Q66="mesuré",(L66-V66)/L66,"")</f>
        <v>0.18062776279574069</v>
      </c>
      <c r="AX66" s="525">
        <f t="shared" ref="AX66:AX129" si="12">IF(Q66="mesuré",(W66-L66)/L66,"")</f>
        <v>0.3216936806694653</v>
      </c>
      <c r="AY66" s="524">
        <f t="shared" ref="AY66:AY129" si="13">IF(Q66="mesuré",AW66-I66,"")</f>
        <v>-0.1193722372042593</v>
      </c>
      <c r="AZ66" s="525">
        <f t="shared" ref="AZ66:AZ129" si="14">IF(Q66="mesuré",AX66-I66,"")</f>
        <v>2.1693680669465309E-2</v>
      </c>
      <c r="BA66" s="530" t="str">
        <f t="shared" ref="BA66:BA129" si="15">IF(OR(Q66="mesuré",W66=0),"",(W66-V66)/2/AVERAGE(V66:W66))</f>
        <v/>
      </c>
      <c r="BB66" s="536" t="str">
        <f t="shared" ref="BB66:BB129" si="16">IF(OR(Q66="mesuré",L66=0),"",(L66-V66)/L66)</f>
        <v/>
      </c>
      <c r="BC66" s="537" t="str">
        <f t="shared" ref="BC66:BC129" si="17">IF(OR(Q66="mesuré",L66=0),"",(W66-L66)/L66)</f>
        <v/>
      </c>
      <c r="BD66" s="540">
        <v>1</v>
      </c>
    </row>
    <row r="67" spans="1:56" s="510" customFormat="1" x14ac:dyDescent="0.2">
      <c r="A67" s="510">
        <v>65</v>
      </c>
      <c r="B67" s="510" t="s">
        <v>432</v>
      </c>
      <c r="C67" s="510" t="s">
        <v>65</v>
      </c>
      <c r="D67" s="510" t="s">
        <v>218</v>
      </c>
      <c r="E67" s="547" t="s">
        <v>218</v>
      </c>
      <c r="F67" s="548" t="s">
        <v>65</v>
      </c>
      <c r="G67" s="571">
        <v>318.67681536554443</v>
      </c>
      <c r="H67" s="555">
        <v>66.70601539618221</v>
      </c>
      <c r="I67" s="567">
        <v>0.41864366768988692</v>
      </c>
      <c r="J67" s="510">
        <v>0</v>
      </c>
      <c r="K67" s="510">
        <v>1000000</v>
      </c>
      <c r="L67" s="574">
        <v>318.68</v>
      </c>
      <c r="M67" s="559">
        <v>0</v>
      </c>
      <c r="N67" t="s">
        <v>503</v>
      </c>
      <c r="O67" s="547"/>
      <c r="P67" s="548"/>
      <c r="Q67" s="540" t="s">
        <v>437</v>
      </c>
      <c r="R67">
        <v>323.20999999999998</v>
      </c>
      <c r="S67">
        <v>65.150000000000006</v>
      </c>
      <c r="T67">
        <v>334.44</v>
      </c>
      <c r="U67">
        <v>63.61</v>
      </c>
      <c r="V67" s="547">
        <v>191.78</v>
      </c>
      <c r="W67" s="548">
        <v>446.25</v>
      </c>
      <c r="X67">
        <v>154.94999999999999</v>
      </c>
      <c r="Y67">
        <v>228.01</v>
      </c>
      <c r="Z67">
        <v>251.31</v>
      </c>
      <c r="AA67">
        <v>287.54000000000002</v>
      </c>
      <c r="AB67">
        <v>308.38</v>
      </c>
      <c r="AC67">
        <v>325.97000000000003</v>
      </c>
      <c r="AD67">
        <v>339.42</v>
      </c>
      <c r="AE67">
        <v>350.41</v>
      </c>
      <c r="AF67">
        <v>365.36</v>
      </c>
      <c r="AG67">
        <v>385.72</v>
      </c>
      <c r="AH67">
        <v>408.17</v>
      </c>
      <c r="AI67">
        <v>431.54</v>
      </c>
      <c r="AJ67">
        <v>475.89</v>
      </c>
      <c r="AK67">
        <v>3</v>
      </c>
      <c r="AL67">
        <v>2</v>
      </c>
      <c r="AM67">
        <v>5</v>
      </c>
      <c r="AN67">
        <v>9</v>
      </c>
      <c r="AO67">
        <v>15</v>
      </c>
      <c r="AP67">
        <v>22</v>
      </c>
      <c r="AQ67">
        <v>19</v>
      </c>
      <c r="AR67">
        <v>16</v>
      </c>
      <c r="AS67">
        <v>6</v>
      </c>
      <c r="AT67">
        <v>3</v>
      </c>
      <c r="AU67" s="578">
        <f t="shared" si="9"/>
        <v>3.1846344555788164E-3</v>
      </c>
      <c r="AV67" s="579">
        <f t="shared" si="10"/>
        <v>9.9933045079725031E-6</v>
      </c>
      <c r="AW67" s="524">
        <f t="shared" si="11"/>
        <v>0.398205096021087</v>
      </c>
      <c r="AX67" s="525">
        <f t="shared" si="12"/>
        <v>0.4003075185138697</v>
      </c>
      <c r="AY67" s="524">
        <f t="shared" si="13"/>
        <v>-2.0438571668799921E-2</v>
      </c>
      <c r="AZ67" s="525">
        <f t="shared" si="14"/>
        <v>-1.8336149176017225E-2</v>
      </c>
      <c r="BA67" s="530" t="str">
        <f t="shared" si="15"/>
        <v/>
      </c>
      <c r="BB67" s="536" t="str">
        <f t="shared" si="16"/>
        <v/>
      </c>
      <c r="BC67" s="537" t="str">
        <f t="shared" si="17"/>
        <v/>
      </c>
      <c r="BD67" s="540">
        <v>1</v>
      </c>
    </row>
    <row r="68" spans="1:56" s="510" customFormat="1" x14ac:dyDescent="0.2">
      <c r="A68" s="510">
        <v>66</v>
      </c>
      <c r="B68" s="510" t="s">
        <v>432</v>
      </c>
      <c r="C68" s="510" t="s">
        <v>65</v>
      </c>
      <c r="D68" s="510" t="s">
        <v>222</v>
      </c>
      <c r="E68" s="547" t="s">
        <v>222</v>
      </c>
      <c r="F68" s="548" t="s">
        <v>65</v>
      </c>
      <c r="G68" s="571"/>
      <c r="H68" s="555"/>
      <c r="I68" s="567"/>
      <c r="J68" s="510">
        <v>-1000000</v>
      </c>
      <c r="K68" s="510">
        <v>1000000</v>
      </c>
      <c r="L68" s="574">
        <v>427.35</v>
      </c>
      <c r="M68" s="559"/>
      <c r="N68" t="s">
        <v>504</v>
      </c>
      <c r="O68" s="547"/>
      <c r="P68" s="548"/>
      <c r="Q68" s="540" t="s">
        <v>443</v>
      </c>
      <c r="R68"/>
      <c r="S68"/>
      <c r="T68">
        <v>456.02</v>
      </c>
      <c r="U68">
        <v>81.47</v>
      </c>
      <c r="V68" s="547">
        <v>314.77</v>
      </c>
      <c r="W68" s="548">
        <v>594.71</v>
      </c>
      <c r="X68">
        <v>154.21</v>
      </c>
      <c r="Y68">
        <v>337.96</v>
      </c>
      <c r="Z68">
        <v>363.51</v>
      </c>
      <c r="AA68">
        <v>385.32</v>
      </c>
      <c r="AB68">
        <v>417.68</v>
      </c>
      <c r="AC68">
        <v>435.14</v>
      </c>
      <c r="AD68">
        <v>466.62</v>
      </c>
      <c r="AE68">
        <v>487.35</v>
      </c>
      <c r="AF68">
        <v>506.61</v>
      </c>
      <c r="AG68">
        <v>521.26</v>
      </c>
      <c r="AH68">
        <v>552.14</v>
      </c>
      <c r="AI68">
        <v>567.21</v>
      </c>
      <c r="AJ68">
        <v>618.29</v>
      </c>
      <c r="AK68">
        <v>1</v>
      </c>
      <c r="AL68">
        <v>1</v>
      </c>
      <c r="AM68">
        <v>0</v>
      </c>
      <c r="AN68">
        <v>4</v>
      </c>
      <c r="AO68">
        <v>16</v>
      </c>
      <c r="AP68">
        <v>16</v>
      </c>
      <c r="AQ68">
        <v>18</v>
      </c>
      <c r="AR68">
        <v>24</v>
      </c>
      <c r="AS68">
        <v>16</v>
      </c>
      <c r="AT68">
        <v>4</v>
      </c>
      <c r="AU68" s="578" t="str">
        <f t="shared" si="9"/>
        <v/>
      </c>
      <c r="AV68" s="579" t="str">
        <f t="shared" si="10"/>
        <v/>
      </c>
      <c r="AW68" s="524" t="str">
        <f t="shared" si="11"/>
        <v/>
      </c>
      <c r="AX68" s="525" t="str">
        <f t="shared" si="12"/>
        <v/>
      </c>
      <c r="AY68" s="524" t="str">
        <f t="shared" si="13"/>
        <v/>
      </c>
      <c r="AZ68" s="525" t="str">
        <f t="shared" si="14"/>
        <v/>
      </c>
      <c r="BA68" s="530">
        <f t="shared" si="15"/>
        <v>0.30780226063244936</v>
      </c>
      <c r="BB68" s="536">
        <f t="shared" si="16"/>
        <v>0.26343746343746349</v>
      </c>
      <c r="BC68" s="537">
        <f t="shared" si="17"/>
        <v>0.39162279162279162</v>
      </c>
      <c r="BD68" s="540">
        <v>1</v>
      </c>
    </row>
    <row r="69" spans="1:56" x14ac:dyDescent="0.2">
      <c r="A69">
        <v>67</v>
      </c>
      <c r="B69" t="s">
        <v>432</v>
      </c>
      <c r="C69" t="s">
        <v>68</v>
      </c>
      <c r="D69" t="s">
        <v>169</v>
      </c>
      <c r="E69" s="545" t="s">
        <v>169</v>
      </c>
      <c r="F69" s="546" t="s">
        <v>68</v>
      </c>
      <c r="G69" s="570"/>
      <c r="H69" s="555"/>
      <c r="I69" s="566"/>
      <c r="J69">
        <v>0</v>
      </c>
      <c r="K69">
        <v>1000000</v>
      </c>
      <c r="L69" s="573">
        <v>1476.67</v>
      </c>
      <c r="M69" s="558"/>
      <c r="N69" t="s">
        <v>505</v>
      </c>
      <c r="O69" s="545">
        <v>1079.72</v>
      </c>
      <c r="P69" s="546">
        <v>1615.1</v>
      </c>
      <c r="Q69" s="63" t="s">
        <v>451</v>
      </c>
      <c r="T69">
        <v>1487.28</v>
      </c>
      <c r="U69">
        <v>98.97</v>
      </c>
      <c r="V69" s="545">
        <v>924</v>
      </c>
      <c r="W69" s="546">
        <v>1820</v>
      </c>
      <c r="X69">
        <v>924</v>
      </c>
      <c r="Y69">
        <v>1078</v>
      </c>
      <c r="Z69">
        <v>1119</v>
      </c>
      <c r="AA69">
        <v>1180</v>
      </c>
      <c r="AB69">
        <v>1233</v>
      </c>
      <c r="AC69">
        <v>1284</v>
      </c>
      <c r="AD69">
        <v>1335</v>
      </c>
      <c r="AE69">
        <v>1387</v>
      </c>
      <c r="AF69">
        <v>1440</v>
      </c>
      <c r="AG69">
        <v>1496</v>
      </c>
      <c r="AH69">
        <v>1566</v>
      </c>
      <c r="AI69">
        <v>1618</v>
      </c>
      <c r="AJ69">
        <v>1820</v>
      </c>
      <c r="AK69">
        <v>46</v>
      </c>
      <c r="AL69">
        <v>359</v>
      </c>
      <c r="AM69">
        <v>743</v>
      </c>
      <c r="AN69">
        <v>891</v>
      </c>
      <c r="AO69">
        <v>889</v>
      </c>
      <c r="AP69">
        <v>873</v>
      </c>
      <c r="AQ69">
        <v>732</v>
      </c>
      <c r="AR69">
        <v>426</v>
      </c>
      <c r="AS69">
        <v>143</v>
      </c>
      <c r="AT69">
        <v>41</v>
      </c>
      <c r="AU69" s="576" t="str">
        <f t="shared" si="9"/>
        <v/>
      </c>
      <c r="AV69" s="577" t="str">
        <f t="shared" si="10"/>
        <v/>
      </c>
      <c r="AW69" s="522" t="str">
        <f t="shared" si="11"/>
        <v/>
      </c>
      <c r="AX69" s="523" t="str">
        <f t="shared" si="12"/>
        <v/>
      </c>
      <c r="AY69" s="522" t="str">
        <f t="shared" si="13"/>
        <v/>
      </c>
      <c r="AZ69" s="523" t="str">
        <f t="shared" si="14"/>
        <v/>
      </c>
      <c r="BA69" s="529">
        <f t="shared" si="15"/>
        <v>0.32653061224489793</v>
      </c>
      <c r="BB69" s="534">
        <f t="shared" si="16"/>
        <v>0.37426777817657297</v>
      </c>
      <c r="BC69" s="535">
        <f t="shared" si="17"/>
        <v>0.23250286116735622</v>
      </c>
      <c r="BD69" s="63"/>
    </row>
    <row r="70" spans="1:56" x14ac:dyDescent="0.2">
      <c r="A70">
        <v>68</v>
      </c>
      <c r="B70" t="s">
        <v>432</v>
      </c>
      <c r="C70" t="s">
        <v>68</v>
      </c>
      <c r="D70" t="s">
        <v>171</v>
      </c>
      <c r="E70" s="545" t="s">
        <v>171</v>
      </c>
      <c r="F70" s="546" t="s">
        <v>68</v>
      </c>
      <c r="G70" s="570"/>
      <c r="H70" s="555"/>
      <c r="I70" s="566"/>
      <c r="J70">
        <v>0</v>
      </c>
      <c r="K70">
        <v>1000000</v>
      </c>
      <c r="L70" s="573">
        <v>532.29</v>
      </c>
      <c r="M70" s="558"/>
      <c r="N70" t="s">
        <v>506</v>
      </c>
      <c r="O70" s="545">
        <v>354.86</v>
      </c>
      <c r="P70" s="546">
        <v>532.29999999999995</v>
      </c>
      <c r="Q70" s="63" t="s">
        <v>451</v>
      </c>
      <c r="T70">
        <v>528.80999999999995</v>
      </c>
      <c r="U70">
        <v>45.23</v>
      </c>
      <c r="V70" s="545">
        <v>294</v>
      </c>
      <c r="W70" s="546">
        <v>650</v>
      </c>
      <c r="X70">
        <v>294</v>
      </c>
      <c r="Y70">
        <v>341</v>
      </c>
      <c r="Z70">
        <v>358</v>
      </c>
      <c r="AA70">
        <v>383</v>
      </c>
      <c r="AB70">
        <v>403</v>
      </c>
      <c r="AC70">
        <v>422</v>
      </c>
      <c r="AD70">
        <v>440</v>
      </c>
      <c r="AE70">
        <v>458</v>
      </c>
      <c r="AF70">
        <v>478</v>
      </c>
      <c r="AG70">
        <v>501</v>
      </c>
      <c r="AH70">
        <v>530</v>
      </c>
      <c r="AI70">
        <v>551</v>
      </c>
      <c r="AJ70">
        <v>650</v>
      </c>
      <c r="AK70">
        <v>51</v>
      </c>
      <c r="AL70">
        <v>177</v>
      </c>
      <c r="AM70">
        <v>286</v>
      </c>
      <c r="AN70">
        <v>358</v>
      </c>
      <c r="AO70">
        <v>333</v>
      </c>
      <c r="AP70">
        <v>282</v>
      </c>
      <c r="AQ70">
        <v>199</v>
      </c>
      <c r="AR70">
        <v>83</v>
      </c>
      <c r="AS70">
        <v>26</v>
      </c>
      <c r="AT70">
        <v>6</v>
      </c>
      <c r="AU70" s="576" t="str">
        <f t="shared" si="9"/>
        <v/>
      </c>
      <c r="AV70" s="577" t="str">
        <f t="shared" si="10"/>
        <v/>
      </c>
      <c r="AW70" s="522" t="str">
        <f t="shared" si="11"/>
        <v/>
      </c>
      <c r="AX70" s="523" t="str">
        <f t="shared" si="12"/>
        <v/>
      </c>
      <c r="AY70" s="522" t="str">
        <f t="shared" si="13"/>
        <v/>
      </c>
      <c r="AZ70" s="523" t="str">
        <f t="shared" si="14"/>
        <v/>
      </c>
      <c r="BA70" s="529">
        <f t="shared" si="15"/>
        <v>0.3771186440677966</v>
      </c>
      <c r="BB70" s="534">
        <f t="shared" si="16"/>
        <v>0.44766950346615564</v>
      </c>
      <c r="BC70" s="535">
        <f t="shared" si="17"/>
        <v>0.22113885288094845</v>
      </c>
      <c r="BD70" s="63"/>
    </row>
    <row r="71" spans="1:56" x14ac:dyDescent="0.2">
      <c r="A71">
        <v>69</v>
      </c>
      <c r="B71" t="s">
        <v>432</v>
      </c>
      <c r="C71" t="s">
        <v>68</v>
      </c>
      <c r="D71" t="s">
        <v>173</v>
      </c>
      <c r="E71" s="545" t="s">
        <v>173</v>
      </c>
      <c r="F71" s="546" t="s">
        <v>68</v>
      </c>
      <c r="G71" s="570"/>
      <c r="H71" s="555"/>
      <c r="I71" s="566"/>
      <c r="J71">
        <v>0</v>
      </c>
      <c r="K71">
        <v>1000000</v>
      </c>
      <c r="L71" s="573">
        <v>944.37</v>
      </c>
      <c r="M71" s="558"/>
      <c r="N71" t="s">
        <v>507</v>
      </c>
      <c r="O71" s="545">
        <v>724.85</v>
      </c>
      <c r="P71" s="546">
        <v>1082.81</v>
      </c>
      <c r="Q71" s="63" t="s">
        <v>451</v>
      </c>
      <c r="T71">
        <v>958.47</v>
      </c>
      <c r="U71">
        <v>105.48</v>
      </c>
      <c r="V71" s="545">
        <v>552</v>
      </c>
      <c r="W71" s="546">
        <v>1279</v>
      </c>
      <c r="X71">
        <v>552</v>
      </c>
      <c r="Y71">
        <v>708</v>
      </c>
      <c r="Z71">
        <v>742</v>
      </c>
      <c r="AA71">
        <v>789</v>
      </c>
      <c r="AB71">
        <v>825</v>
      </c>
      <c r="AC71">
        <v>860</v>
      </c>
      <c r="AD71">
        <v>896</v>
      </c>
      <c r="AE71">
        <v>932</v>
      </c>
      <c r="AF71">
        <v>972</v>
      </c>
      <c r="AG71">
        <v>1014.8</v>
      </c>
      <c r="AH71">
        <v>1068.4000000000001</v>
      </c>
      <c r="AI71">
        <v>1112</v>
      </c>
      <c r="AJ71">
        <v>1279</v>
      </c>
      <c r="AK71">
        <v>24</v>
      </c>
      <c r="AL71">
        <v>116</v>
      </c>
      <c r="AM71">
        <v>392</v>
      </c>
      <c r="AN71">
        <v>658</v>
      </c>
      <c r="AO71">
        <v>693</v>
      </c>
      <c r="AP71">
        <v>631</v>
      </c>
      <c r="AQ71">
        <v>499</v>
      </c>
      <c r="AR71">
        <v>272</v>
      </c>
      <c r="AS71">
        <v>91</v>
      </c>
      <c r="AT71">
        <v>21</v>
      </c>
      <c r="AU71" s="576" t="str">
        <f t="shared" si="9"/>
        <v/>
      </c>
      <c r="AV71" s="577" t="str">
        <f t="shared" si="10"/>
        <v/>
      </c>
      <c r="AW71" s="522" t="str">
        <f t="shared" si="11"/>
        <v/>
      </c>
      <c r="AX71" s="523" t="str">
        <f t="shared" si="12"/>
        <v/>
      </c>
      <c r="AY71" s="522" t="str">
        <f t="shared" si="13"/>
        <v/>
      </c>
      <c r="AZ71" s="523" t="str">
        <f t="shared" si="14"/>
        <v/>
      </c>
      <c r="BA71" s="529">
        <f t="shared" si="15"/>
        <v>0.39705079191698528</v>
      </c>
      <c r="BB71" s="534">
        <f t="shared" si="16"/>
        <v>0.41548333809841481</v>
      </c>
      <c r="BC71" s="535">
        <f t="shared" si="17"/>
        <v>0.35434204813791204</v>
      </c>
      <c r="BD71" s="63"/>
    </row>
    <row r="72" spans="1:56" x14ac:dyDescent="0.2">
      <c r="A72">
        <v>70</v>
      </c>
      <c r="B72" t="s">
        <v>432</v>
      </c>
      <c r="C72" t="s">
        <v>68</v>
      </c>
      <c r="D72" t="s">
        <v>177</v>
      </c>
      <c r="E72" s="545" t="s">
        <v>177</v>
      </c>
      <c r="F72" s="546" t="s">
        <v>68</v>
      </c>
      <c r="G72" s="570"/>
      <c r="H72" s="555"/>
      <c r="I72" s="566"/>
      <c r="J72">
        <v>0</v>
      </c>
      <c r="K72">
        <v>1000000</v>
      </c>
      <c r="L72" s="573">
        <v>0</v>
      </c>
      <c r="M72" s="558"/>
      <c r="N72" t="s">
        <v>508</v>
      </c>
      <c r="O72" s="545">
        <v>0</v>
      </c>
      <c r="P72" s="546">
        <v>0</v>
      </c>
      <c r="Q72" s="63" t="s">
        <v>451</v>
      </c>
      <c r="T72">
        <v>0</v>
      </c>
      <c r="U72">
        <v>0.02</v>
      </c>
      <c r="V72" s="545">
        <v>0</v>
      </c>
      <c r="W72" s="546">
        <v>0</v>
      </c>
      <c r="X72">
        <v>0</v>
      </c>
      <c r="Y72">
        <v>0</v>
      </c>
      <c r="Z72">
        <v>0</v>
      </c>
      <c r="AA72">
        <v>0</v>
      </c>
      <c r="AB72">
        <v>0</v>
      </c>
      <c r="AC72">
        <v>0</v>
      </c>
      <c r="AD72">
        <v>0</v>
      </c>
      <c r="AE72">
        <v>0</v>
      </c>
      <c r="AF72">
        <v>0</v>
      </c>
      <c r="AG72">
        <v>0</v>
      </c>
      <c r="AH72">
        <v>0</v>
      </c>
      <c r="AI72">
        <v>0</v>
      </c>
      <c r="AJ72">
        <v>0</v>
      </c>
      <c r="AK72">
        <v>0</v>
      </c>
      <c r="AL72">
        <v>0</v>
      </c>
      <c r="AM72">
        <v>0</v>
      </c>
      <c r="AN72">
        <v>0</v>
      </c>
      <c r="AO72">
        <v>0</v>
      </c>
      <c r="AP72">
        <v>1</v>
      </c>
      <c r="AQ72">
        <v>0</v>
      </c>
      <c r="AR72">
        <v>0</v>
      </c>
      <c r="AS72">
        <v>0</v>
      </c>
      <c r="AT72">
        <v>0</v>
      </c>
      <c r="AU72" s="576" t="str">
        <f t="shared" si="9"/>
        <v/>
      </c>
      <c r="AV72" s="577" t="str">
        <f t="shared" si="10"/>
        <v/>
      </c>
      <c r="AW72" s="522" t="str">
        <f t="shared" si="11"/>
        <v/>
      </c>
      <c r="AX72" s="523" t="str">
        <f t="shared" si="12"/>
        <v/>
      </c>
      <c r="AY72" s="522" t="str">
        <f t="shared" si="13"/>
        <v/>
      </c>
      <c r="AZ72" s="523" t="str">
        <f t="shared" si="14"/>
        <v/>
      </c>
      <c r="BA72" s="529" t="str">
        <f t="shared" si="15"/>
        <v/>
      </c>
      <c r="BB72" s="534" t="str">
        <f t="shared" si="16"/>
        <v/>
      </c>
      <c r="BC72" s="535" t="str">
        <f t="shared" si="17"/>
        <v/>
      </c>
      <c r="BD72" s="63"/>
    </row>
    <row r="73" spans="1:56" x14ac:dyDescent="0.2">
      <c r="A73">
        <v>71</v>
      </c>
      <c r="B73" t="s">
        <v>432</v>
      </c>
      <c r="C73" t="s">
        <v>68</v>
      </c>
      <c r="D73" t="s">
        <v>179</v>
      </c>
      <c r="E73" s="545" t="s">
        <v>179</v>
      </c>
      <c r="F73" s="546" t="s">
        <v>68</v>
      </c>
      <c r="G73" s="570"/>
      <c r="H73" s="555"/>
      <c r="I73" s="566"/>
      <c r="J73">
        <v>0</v>
      </c>
      <c r="K73">
        <v>1000000</v>
      </c>
      <c r="L73" s="573">
        <v>0</v>
      </c>
      <c r="M73" s="558"/>
      <c r="N73" t="s">
        <v>509</v>
      </c>
      <c r="O73" s="545">
        <v>0</v>
      </c>
      <c r="P73" s="546">
        <v>0.08</v>
      </c>
      <c r="Q73" s="63" t="s">
        <v>451</v>
      </c>
      <c r="T73">
        <v>0</v>
      </c>
      <c r="U73">
        <v>0.01</v>
      </c>
      <c r="V73" s="545">
        <v>0</v>
      </c>
      <c r="W73" s="546">
        <v>0</v>
      </c>
      <c r="X73">
        <v>0</v>
      </c>
      <c r="Y73">
        <v>0</v>
      </c>
      <c r="Z73">
        <v>0</v>
      </c>
      <c r="AA73">
        <v>0</v>
      </c>
      <c r="AB73">
        <v>0</v>
      </c>
      <c r="AC73">
        <v>0</v>
      </c>
      <c r="AD73">
        <v>0</v>
      </c>
      <c r="AE73">
        <v>0</v>
      </c>
      <c r="AF73">
        <v>0</v>
      </c>
      <c r="AG73">
        <v>0</v>
      </c>
      <c r="AH73">
        <v>0</v>
      </c>
      <c r="AI73">
        <v>0</v>
      </c>
      <c r="AJ73">
        <v>0</v>
      </c>
      <c r="AK73">
        <v>0</v>
      </c>
      <c r="AL73">
        <v>0</v>
      </c>
      <c r="AM73">
        <v>0</v>
      </c>
      <c r="AN73">
        <v>0</v>
      </c>
      <c r="AO73">
        <v>0</v>
      </c>
      <c r="AP73">
        <v>1</v>
      </c>
      <c r="AQ73">
        <v>0</v>
      </c>
      <c r="AR73">
        <v>0</v>
      </c>
      <c r="AS73">
        <v>0</v>
      </c>
      <c r="AT73">
        <v>0</v>
      </c>
      <c r="AU73" s="576" t="str">
        <f t="shared" si="9"/>
        <v/>
      </c>
      <c r="AV73" s="577" t="str">
        <f t="shared" si="10"/>
        <v/>
      </c>
      <c r="AW73" s="522" t="str">
        <f t="shared" si="11"/>
        <v/>
      </c>
      <c r="AX73" s="523" t="str">
        <f t="shared" si="12"/>
        <v/>
      </c>
      <c r="AY73" s="522" t="str">
        <f t="shared" si="13"/>
        <v/>
      </c>
      <c r="AZ73" s="523" t="str">
        <f t="shared" si="14"/>
        <v/>
      </c>
      <c r="BA73" s="529" t="str">
        <f t="shared" si="15"/>
        <v/>
      </c>
      <c r="BB73" s="534" t="str">
        <f t="shared" si="16"/>
        <v/>
      </c>
      <c r="BC73" s="535" t="str">
        <f t="shared" si="17"/>
        <v/>
      </c>
      <c r="BD73" s="63"/>
    </row>
    <row r="74" spans="1:56" x14ac:dyDescent="0.2">
      <c r="A74">
        <v>72</v>
      </c>
      <c r="B74" t="s">
        <v>432</v>
      </c>
      <c r="C74" t="s">
        <v>68</v>
      </c>
      <c r="D74" t="s">
        <v>181</v>
      </c>
      <c r="E74" s="545" t="s">
        <v>181</v>
      </c>
      <c r="F74" s="546" t="s">
        <v>68</v>
      </c>
      <c r="G74" s="570"/>
      <c r="H74" s="555"/>
      <c r="I74" s="566"/>
      <c r="J74">
        <v>0</v>
      </c>
      <c r="K74">
        <v>1000000</v>
      </c>
      <c r="L74" s="573">
        <v>214.64</v>
      </c>
      <c r="M74" s="558"/>
      <c r="N74" t="s">
        <v>510</v>
      </c>
      <c r="O74" s="545">
        <v>172</v>
      </c>
      <c r="P74" s="546">
        <v>214.64</v>
      </c>
      <c r="Q74" s="63" t="s">
        <v>451</v>
      </c>
      <c r="T74">
        <v>213.31</v>
      </c>
      <c r="U74">
        <v>12.04</v>
      </c>
      <c r="V74" s="545">
        <v>148</v>
      </c>
      <c r="W74" s="546">
        <v>238</v>
      </c>
      <c r="X74">
        <v>148</v>
      </c>
      <c r="Y74">
        <v>167</v>
      </c>
      <c r="Z74">
        <v>172</v>
      </c>
      <c r="AA74">
        <v>179</v>
      </c>
      <c r="AB74">
        <v>184</v>
      </c>
      <c r="AC74">
        <v>189</v>
      </c>
      <c r="AD74">
        <v>193</v>
      </c>
      <c r="AE74">
        <v>198</v>
      </c>
      <c r="AF74">
        <v>203</v>
      </c>
      <c r="AG74">
        <v>208</v>
      </c>
      <c r="AH74">
        <v>216</v>
      </c>
      <c r="AI74">
        <v>221</v>
      </c>
      <c r="AJ74">
        <v>238</v>
      </c>
      <c r="AK74">
        <v>25</v>
      </c>
      <c r="AL74">
        <v>146</v>
      </c>
      <c r="AM74">
        <v>374</v>
      </c>
      <c r="AN74">
        <v>685</v>
      </c>
      <c r="AO74">
        <v>844</v>
      </c>
      <c r="AP74">
        <v>816</v>
      </c>
      <c r="AQ74">
        <v>663</v>
      </c>
      <c r="AR74">
        <v>461</v>
      </c>
      <c r="AS74">
        <v>206</v>
      </c>
      <c r="AT74">
        <v>53</v>
      </c>
      <c r="AU74" s="576" t="str">
        <f t="shared" si="9"/>
        <v/>
      </c>
      <c r="AV74" s="577" t="str">
        <f t="shared" si="10"/>
        <v/>
      </c>
      <c r="AW74" s="522" t="str">
        <f t="shared" si="11"/>
        <v/>
      </c>
      <c r="AX74" s="523" t="str">
        <f t="shared" si="12"/>
        <v/>
      </c>
      <c r="AY74" s="522" t="str">
        <f t="shared" si="13"/>
        <v/>
      </c>
      <c r="AZ74" s="523" t="str">
        <f t="shared" si="14"/>
        <v/>
      </c>
      <c r="BA74" s="529">
        <f t="shared" si="15"/>
        <v>0.23316062176165803</v>
      </c>
      <c r="BB74" s="534">
        <f t="shared" si="16"/>
        <v>0.31047335072679833</v>
      </c>
      <c r="BC74" s="535">
        <f t="shared" si="17"/>
        <v>0.10883339545285135</v>
      </c>
      <c r="BD74" s="63"/>
    </row>
    <row r="75" spans="1:56" s="510" customFormat="1" x14ac:dyDescent="0.2">
      <c r="A75" s="510">
        <v>73</v>
      </c>
      <c r="B75" s="510" t="s">
        <v>432</v>
      </c>
      <c r="C75" s="510" t="s">
        <v>68</v>
      </c>
      <c r="D75" s="510" t="s">
        <v>19</v>
      </c>
      <c r="E75" s="547" t="s">
        <v>19</v>
      </c>
      <c r="F75" s="548" t="s">
        <v>68</v>
      </c>
      <c r="G75" s="571"/>
      <c r="H75" s="555"/>
      <c r="I75" s="567"/>
      <c r="J75" s="510">
        <v>0</v>
      </c>
      <c r="K75" s="510">
        <v>1000000</v>
      </c>
      <c r="L75" s="574">
        <v>244.72</v>
      </c>
      <c r="M75" s="559"/>
      <c r="N75" t="s">
        <v>511</v>
      </c>
      <c r="O75" s="547">
        <v>0</v>
      </c>
      <c r="P75" s="548">
        <v>678.36</v>
      </c>
      <c r="Q75" s="540" t="s">
        <v>451</v>
      </c>
      <c r="R75"/>
      <c r="S75"/>
      <c r="T75">
        <v>222.6</v>
      </c>
      <c r="U75">
        <v>92.98</v>
      </c>
      <c r="V75" s="547">
        <v>0</v>
      </c>
      <c r="W75" s="548">
        <v>920</v>
      </c>
      <c r="X75">
        <v>0</v>
      </c>
      <c r="Y75">
        <v>30</v>
      </c>
      <c r="Z75">
        <v>70</v>
      </c>
      <c r="AA75">
        <v>140</v>
      </c>
      <c r="AB75">
        <v>210</v>
      </c>
      <c r="AC75">
        <v>280</v>
      </c>
      <c r="AD75">
        <v>350</v>
      </c>
      <c r="AE75">
        <v>420</v>
      </c>
      <c r="AF75">
        <v>490</v>
      </c>
      <c r="AG75">
        <v>560</v>
      </c>
      <c r="AH75">
        <v>640</v>
      </c>
      <c r="AI75">
        <v>690</v>
      </c>
      <c r="AJ75">
        <v>920</v>
      </c>
      <c r="AK75">
        <v>1000</v>
      </c>
      <c r="AL75">
        <v>900</v>
      </c>
      <c r="AM75">
        <v>900</v>
      </c>
      <c r="AN75">
        <v>900</v>
      </c>
      <c r="AO75">
        <v>892</v>
      </c>
      <c r="AP75">
        <v>979</v>
      </c>
      <c r="AQ75">
        <v>809</v>
      </c>
      <c r="AR75">
        <v>490</v>
      </c>
      <c r="AS75">
        <v>143</v>
      </c>
      <c r="AT75">
        <v>21</v>
      </c>
      <c r="AU75" s="578" t="str">
        <f t="shared" si="9"/>
        <v/>
      </c>
      <c r="AV75" s="579" t="str">
        <f t="shared" si="10"/>
        <v/>
      </c>
      <c r="AW75" s="524" t="str">
        <f t="shared" si="11"/>
        <v/>
      </c>
      <c r="AX75" s="525" t="str">
        <f t="shared" si="12"/>
        <v/>
      </c>
      <c r="AY75" s="524" t="str">
        <f t="shared" si="13"/>
        <v/>
      </c>
      <c r="AZ75" s="525" t="str">
        <f t="shared" si="14"/>
        <v/>
      </c>
      <c r="BA75" s="530">
        <f t="shared" si="15"/>
        <v>1</v>
      </c>
      <c r="BB75" s="536">
        <f t="shared" si="16"/>
        <v>1</v>
      </c>
      <c r="BC75" s="537">
        <f t="shared" si="17"/>
        <v>2.7593984962406015</v>
      </c>
      <c r="BD75" s="540">
        <v>1</v>
      </c>
    </row>
    <row r="76" spans="1:56" s="510" customFormat="1" x14ac:dyDescent="0.2">
      <c r="A76" s="510">
        <v>74</v>
      </c>
      <c r="B76" s="510" t="s">
        <v>432</v>
      </c>
      <c r="C76" s="510" t="s">
        <v>68</v>
      </c>
      <c r="D76" s="510" t="s">
        <v>216</v>
      </c>
      <c r="E76" s="547" t="s">
        <v>216</v>
      </c>
      <c r="F76" s="548" t="s">
        <v>68</v>
      </c>
      <c r="G76" s="571"/>
      <c r="H76" s="555"/>
      <c r="I76" s="567"/>
      <c r="J76" s="510">
        <v>0</v>
      </c>
      <c r="K76" s="510">
        <v>1000000</v>
      </c>
      <c r="L76" s="574">
        <v>133.81</v>
      </c>
      <c r="M76" s="559"/>
      <c r="N76" t="s">
        <v>512</v>
      </c>
      <c r="O76" s="547">
        <v>0</v>
      </c>
      <c r="P76" s="548">
        <v>359.69</v>
      </c>
      <c r="Q76" s="540" t="s">
        <v>451</v>
      </c>
      <c r="R76"/>
      <c r="S76"/>
      <c r="T76">
        <v>120.6</v>
      </c>
      <c r="U76">
        <v>49.28</v>
      </c>
      <c r="V76" s="547">
        <v>0</v>
      </c>
      <c r="W76" s="548">
        <v>510</v>
      </c>
      <c r="X76">
        <v>0</v>
      </c>
      <c r="Y76">
        <v>10</v>
      </c>
      <c r="Z76">
        <v>30</v>
      </c>
      <c r="AA76">
        <v>70</v>
      </c>
      <c r="AB76">
        <v>110</v>
      </c>
      <c r="AC76">
        <v>140</v>
      </c>
      <c r="AD76">
        <v>180</v>
      </c>
      <c r="AE76">
        <v>220</v>
      </c>
      <c r="AF76">
        <v>260</v>
      </c>
      <c r="AG76">
        <v>290</v>
      </c>
      <c r="AH76">
        <v>340</v>
      </c>
      <c r="AI76">
        <v>380</v>
      </c>
      <c r="AJ76">
        <v>510</v>
      </c>
      <c r="AK76">
        <v>600</v>
      </c>
      <c r="AL76">
        <v>500</v>
      </c>
      <c r="AM76">
        <v>500</v>
      </c>
      <c r="AN76">
        <v>500</v>
      </c>
      <c r="AO76">
        <v>495</v>
      </c>
      <c r="AP76">
        <v>482</v>
      </c>
      <c r="AQ76">
        <v>365</v>
      </c>
      <c r="AR76">
        <v>192</v>
      </c>
      <c r="AS76">
        <v>75</v>
      </c>
      <c r="AT76">
        <v>19</v>
      </c>
      <c r="AU76" s="578" t="str">
        <f t="shared" si="9"/>
        <v/>
      </c>
      <c r="AV76" s="579" t="str">
        <f t="shared" si="10"/>
        <v/>
      </c>
      <c r="AW76" s="524" t="str">
        <f t="shared" si="11"/>
        <v/>
      </c>
      <c r="AX76" s="525" t="str">
        <f t="shared" si="12"/>
        <v/>
      </c>
      <c r="AY76" s="524" t="str">
        <f t="shared" si="13"/>
        <v/>
      </c>
      <c r="AZ76" s="525" t="str">
        <f t="shared" si="14"/>
        <v/>
      </c>
      <c r="BA76" s="530">
        <f t="shared" si="15"/>
        <v>1</v>
      </c>
      <c r="BB76" s="536">
        <f t="shared" si="16"/>
        <v>1</v>
      </c>
      <c r="BC76" s="537">
        <f t="shared" si="17"/>
        <v>2.8113743367461326</v>
      </c>
      <c r="BD76" s="540">
        <v>1</v>
      </c>
    </row>
    <row r="77" spans="1:56" s="510" customFormat="1" x14ac:dyDescent="0.2">
      <c r="A77" s="510">
        <v>75</v>
      </c>
      <c r="B77" s="510" t="s">
        <v>432</v>
      </c>
      <c r="C77" s="510" t="s">
        <v>68</v>
      </c>
      <c r="D77" s="510" t="s">
        <v>218</v>
      </c>
      <c r="E77" s="547" t="s">
        <v>218</v>
      </c>
      <c r="F77" s="548" t="s">
        <v>68</v>
      </c>
      <c r="G77" s="571"/>
      <c r="H77" s="555"/>
      <c r="I77" s="567"/>
      <c r="J77" s="510">
        <v>0</v>
      </c>
      <c r="K77" s="510">
        <v>1000000</v>
      </c>
      <c r="L77" s="574">
        <v>110.9</v>
      </c>
      <c r="M77" s="559"/>
      <c r="N77" t="s">
        <v>513</v>
      </c>
      <c r="O77" s="547">
        <v>0</v>
      </c>
      <c r="P77" s="548">
        <v>318.68</v>
      </c>
      <c r="Q77" s="540" t="s">
        <v>451</v>
      </c>
      <c r="R77"/>
      <c r="S77"/>
      <c r="T77">
        <v>102</v>
      </c>
      <c r="U77">
        <v>44.35</v>
      </c>
      <c r="V77" s="547">
        <v>0</v>
      </c>
      <c r="W77" s="548">
        <v>470</v>
      </c>
      <c r="X77">
        <v>0</v>
      </c>
      <c r="Y77">
        <v>10</v>
      </c>
      <c r="Z77">
        <v>30</v>
      </c>
      <c r="AA77">
        <v>60</v>
      </c>
      <c r="AB77">
        <v>100</v>
      </c>
      <c r="AC77">
        <v>130</v>
      </c>
      <c r="AD77">
        <v>160</v>
      </c>
      <c r="AE77">
        <v>200</v>
      </c>
      <c r="AF77">
        <v>230</v>
      </c>
      <c r="AG77">
        <v>270</v>
      </c>
      <c r="AH77">
        <v>310</v>
      </c>
      <c r="AI77">
        <v>340</v>
      </c>
      <c r="AJ77">
        <v>470</v>
      </c>
      <c r="AK77">
        <v>500</v>
      </c>
      <c r="AL77">
        <v>500</v>
      </c>
      <c r="AM77">
        <v>500</v>
      </c>
      <c r="AN77">
        <v>395</v>
      </c>
      <c r="AO77">
        <v>479</v>
      </c>
      <c r="AP77">
        <v>434</v>
      </c>
      <c r="AQ77">
        <v>282</v>
      </c>
      <c r="AR77">
        <v>194</v>
      </c>
      <c r="AS77">
        <v>59</v>
      </c>
      <c r="AT77">
        <v>14</v>
      </c>
      <c r="AU77" s="578" t="str">
        <f t="shared" si="9"/>
        <v/>
      </c>
      <c r="AV77" s="579" t="str">
        <f t="shared" si="10"/>
        <v/>
      </c>
      <c r="AW77" s="524" t="str">
        <f t="shared" si="11"/>
        <v/>
      </c>
      <c r="AX77" s="525" t="str">
        <f t="shared" si="12"/>
        <v/>
      </c>
      <c r="AY77" s="524" t="str">
        <f t="shared" si="13"/>
        <v/>
      </c>
      <c r="AZ77" s="525" t="str">
        <f t="shared" si="14"/>
        <v/>
      </c>
      <c r="BA77" s="530">
        <f t="shared" si="15"/>
        <v>1</v>
      </c>
      <c r="BB77" s="536">
        <f t="shared" si="16"/>
        <v>1</v>
      </c>
      <c r="BC77" s="537">
        <f t="shared" si="17"/>
        <v>3.2380522993688006</v>
      </c>
      <c r="BD77" s="540">
        <v>1</v>
      </c>
    </row>
    <row r="78" spans="1:56" s="510" customFormat="1" x14ac:dyDescent="0.2">
      <c r="A78" s="510">
        <v>76</v>
      </c>
      <c r="B78" s="510" t="s">
        <v>432</v>
      </c>
      <c r="C78" s="510" t="s">
        <v>68</v>
      </c>
      <c r="D78" s="510" t="s">
        <v>222</v>
      </c>
      <c r="E78" s="547" t="s">
        <v>222</v>
      </c>
      <c r="F78" s="548" t="s">
        <v>68</v>
      </c>
      <c r="G78" s="571"/>
      <c r="H78" s="555"/>
      <c r="I78" s="567"/>
      <c r="J78" s="510">
        <v>-1000000</v>
      </c>
      <c r="K78" s="510">
        <v>1000000</v>
      </c>
      <c r="L78" s="574">
        <v>195.92</v>
      </c>
      <c r="M78" s="559"/>
      <c r="N78" t="s">
        <v>514</v>
      </c>
      <c r="O78" s="547">
        <v>-251.01</v>
      </c>
      <c r="P78" s="548">
        <v>678.36</v>
      </c>
      <c r="Q78" s="540" t="s">
        <v>451</v>
      </c>
      <c r="R78"/>
      <c r="S78"/>
      <c r="T78">
        <v>145.49</v>
      </c>
      <c r="U78">
        <v>131.44</v>
      </c>
      <c r="V78" s="547">
        <v>-358</v>
      </c>
      <c r="W78" s="548">
        <v>885</v>
      </c>
      <c r="X78">
        <v>-358</v>
      </c>
      <c r="Y78">
        <v>-247.8</v>
      </c>
      <c r="Z78">
        <v>-210</v>
      </c>
      <c r="AA78">
        <v>-110</v>
      </c>
      <c r="AB78">
        <v>-10</v>
      </c>
      <c r="AC78">
        <v>90</v>
      </c>
      <c r="AD78">
        <v>190</v>
      </c>
      <c r="AE78">
        <v>290</v>
      </c>
      <c r="AF78">
        <v>390</v>
      </c>
      <c r="AG78">
        <v>490.6</v>
      </c>
      <c r="AH78">
        <v>598.4</v>
      </c>
      <c r="AI78">
        <v>667.8</v>
      </c>
      <c r="AJ78">
        <v>885</v>
      </c>
      <c r="AK78">
        <v>70</v>
      </c>
      <c r="AL78">
        <v>133</v>
      </c>
      <c r="AM78">
        <v>114</v>
      </c>
      <c r="AN78">
        <v>122</v>
      </c>
      <c r="AO78">
        <v>124</v>
      </c>
      <c r="AP78">
        <v>134</v>
      </c>
      <c r="AQ78">
        <v>117</v>
      </c>
      <c r="AR78">
        <v>115</v>
      </c>
      <c r="AS78">
        <v>63</v>
      </c>
      <c r="AT78">
        <v>11</v>
      </c>
      <c r="AU78" s="578" t="str">
        <f t="shared" si="9"/>
        <v/>
      </c>
      <c r="AV78" s="579" t="str">
        <f t="shared" si="10"/>
        <v/>
      </c>
      <c r="AW78" s="524" t="str">
        <f t="shared" si="11"/>
        <v/>
      </c>
      <c r="AX78" s="525" t="str">
        <f t="shared" si="12"/>
        <v/>
      </c>
      <c r="AY78" s="524" t="str">
        <f t="shared" si="13"/>
        <v/>
      </c>
      <c r="AZ78" s="525" t="str">
        <f t="shared" si="14"/>
        <v/>
      </c>
      <c r="BA78" s="530">
        <f t="shared" si="15"/>
        <v>2.3586337760910814</v>
      </c>
      <c r="BB78" s="536">
        <f t="shared" si="16"/>
        <v>2.8272764393630054</v>
      </c>
      <c r="BC78" s="537">
        <f t="shared" si="17"/>
        <v>3.5171498570845245</v>
      </c>
      <c r="BD78" s="540">
        <v>1</v>
      </c>
    </row>
    <row r="79" spans="1:56" x14ac:dyDescent="0.2">
      <c r="A79">
        <v>77</v>
      </c>
      <c r="B79" t="s">
        <v>432</v>
      </c>
      <c r="C79" t="s">
        <v>70</v>
      </c>
      <c r="D79" t="s">
        <v>169</v>
      </c>
      <c r="E79" s="545" t="s">
        <v>169</v>
      </c>
      <c r="F79" s="546" t="s">
        <v>70</v>
      </c>
      <c r="G79" s="570"/>
      <c r="H79" s="555"/>
      <c r="I79" s="566"/>
      <c r="J79">
        <v>0</v>
      </c>
      <c r="K79">
        <v>1000000</v>
      </c>
      <c r="L79" s="573">
        <v>381.18</v>
      </c>
      <c r="M79" s="558"/>
      <c r="N79" t="s">
        <v>515</v>
      </c>
      <c r="O79" s="545">
        <v>326.93</v>
      </c>
      <c r="P79" s="546">
        <v>401.95</v>
      </c>
      <c r="Q79" s="63" t="s">
        <v>451</v>
      </c>
      <c r="T79">
        <v>383.57</v>
      </c>
      <c r="U79">
        <v>21.76</v>
      </c>
      <c r="V79" s="545">
        <v>273</v>
      </c>
      <c r="W79" s="546">
        <v>453</v>
      </c>
      <c r="X79">
        <v>273</v>
      </c>
      <c r="Y79">
        <v>312.10000000000002</v>
      </c>
      <c r="Z79">
        <v>322</v>
      </c>
      <c r="AA79">
        <v>335</v>
      </c>
      <c r="AB79">
        <v>345</v>
      </c>
      <c r="AC79">
        <v>354</v>
      </c>
      <c r="AD79">
        <v>362</v>
      </c>
      <c r="AE79">
        <v>370</v>
      </c>
      <c r="AF79">
        <v>379</v>
      </c>
      <c r="AG79">
        <v>388</v>
      </c>
      <c r="AH79">
        <v>403</v>
      </c>
      <c r="AI79">
        <v>413</v>
      </c>
      <c r="AJ79">
        <v>453</v>
      </c>
      <c r="AK79">
        <v>4</v>
      </c>
      <c r="AL79">
        <v>24</v>
      </c>
      <c r="AM79">
        <v>73</v>
      </c>
      <c r="AN79">
        <v>125</v>
      </c>
      <c r="AO79">
        <v>160</v>
      </c>
      <c r="AP79">
        <v>164</v>
      </c>
      <c r="AQ79">
        <v>124</v>
      </c>
      <c r="AR79">
        <v>59</v>
      </c>
      <c r="AS79">
        <v>19</v>
      </c>
      <c r="AT79">
        <v>11</v>
      </c>
      <c r="AU79" s="576" t="str">
        <f t="shared" si="9"/>
        <v/>
      </c>
      <c r="AV79" s="577" t="str">
        <f t="shared" si="10"/>
        <v/>
      </c>
      <c r="AW79" s="522" t="str">
        <f t="shared" si="11"/>
        <v/>
      </c>
      <c r="AX79" s="523" t="str">
        <f t="shared" si="12"/>
        <v/>
      </c>
      <c r="AY79" s="522" t="str">
        <f t="shared" si="13"/>
        <v/>
      </c>
      <c r="AZ79" s="523" t="str">
        <f t="shared" si="14"/>
        <v/>
      </c>
      <c r="BA79" s="529">
        <f t="shared" si="15"/>
        <v>0.24793388429752067</v>
      </c>
      <c r="BB79" s="534">
        <f t="shared" si="16"/>
        <v>0.28380292775066901</v>
      </c>
      <c r="BC79" s="535">
        <f t="shared" si="17"/>
        <v>0.18841492208405475</v>
      </c>
      <c r="BD79" s="63"/>
    </row>
    <row r="80" spans="1:56" x14ac:dyDescent="0.2">
      <c r="A80">
        <v>78</v>
      </c>
      <c r="B80" t="s">
        <v>432</v>
      </c>
      <c r="C80" t="s">
        <v>70</v>
      </c>
      <c r="D80" t="s">
        <v>171</v>
      </c>
      <c r="E80" s="545" t="s">
        <v>171</v>
      </c>
      <c r="F80" s="546" t="s">
        <v>70</v>
      </c>
      <c r="G80" s="570"/>
      <c r="H80" s="555"/>
      <c r="I80" s="566"/>
      <c r="J80">
        <v>0</v>
      </c>
      <c r="K80">
        <v>1000000</v>
      </c>
      <c r="L80" s="573">
        <v>106.64</v>
      </c>
      <c r="M80" s="558"/>
      <c r="N80" t="s">
        <v>516</v>
      </c>
      <c r="O80" s="545">
        <v>85.31</v>
      </c>
      <c r="P80" s="546">
        <v>106.64</v>
      </c>
      <c r="Q80" s="63" t="s">
        <v>451</v>
      </c>
      <c r="T80">
        <v>106.18</v>
      </c>
      <c r="U80">
        <v>9.14</v>
      </c>
      <c r="V80" s="545">
        <v>71</v>
      </c>
      <c r="W80" s="546">
        <v>132</v>
      </c>
      <c r="X80">
        <v>71</v>
      </c>
      <c r="Y80">
        <v>79</v>
      </c>
      <c r="Z80">
        <v>83</v>
      </c>
      <c r="AA80">
        <v>87</v>
      </c>
      <c r="AB80">
        <v>90</v>
      </c>
      <c r="AC80">
        <v>93</v>
      </c>
      <c r="AD80">
        <v>96</v>
      </c>
      <c r="AE80">
        <v>99</v>
      </c>
      <c r="AF80">
        <v>102</v>
      </c>
      <c r="AG80">
        <v>105</v>
      </c>
      <c r="AH80">
        <v>110</v>
      </c>
      <c r="AI80">
        <v>114</v>
      </c>
      <c r="AJ80">
        <v>132</v>
      </c>
      <c r="AK80">
        <v>63</v>
      </c>
      <c r="AL80">
        <v>186</v>
      </c>
      <c r="AM80">
        <v>358</v>
      </c>
      <c r="AN80">
        <v>457</v>
      </c>
      <c r="AO80">
        <v>440</v>
      </c>
      <c r="AP80">
        <v>340</v>
      </c>
      <c r="AQ80">
        <v>201</v>
      </c>
      <c r="AR80">
        <v>84</v>
      </c>
      <c r="AS80">
        <v>20</v>
      </c>
      <c r="AT80">
        <v>7</v>
      </c>
      <c r="AU80" s="576" t="str">
        <f t="shared" si="9"/>
        <v/>
      </c>
      <c r="AV80" s="577" t="str">
        <f t="shared" si="10"/>
        <v/>
      </c>
      <c r="AW80" s="522" t="str">
        <f t="shared" si="11"/>
        <v/>
      </c>
      <c r="AX80" s="523" t="str">
        <f t="shared" si="12"/>
        <v/>
      </c>
      <c r="AY80" s="522" t="str">
        <f t="shared" si="13"/>
        <v/>
      </c>
      <c r="AZ80" s="523" t="str">
        <f t="shared" si="14"/>
        <v/>
      </c>
      <c r="BA80" s="529">
        <f t="shared" si="15"/>
        <v>0.30049261083743845</v>
      </c>
      <c r="BB80" s="534">
        <f t="shared" si="16"/>
        <v>0.33420855213803452</v>
      </c>
      <c r="BC80" s="535">
        <f t="shared" si="17"/>
        <v>0.23780945236309076</v>
      </c>
      <c r="BD80" s="63"/>
    </row>
    <row r="81" spans="1:56" x14ac:dyDescent="0.2">
      <c r="A81">
        <v>79</v>
      </c>
      <c r="B81" t="s">
        <v>432</v>
      </c>
      <c r="C81" t="s">
        <v>70</v>
      </c>
      <c r="D81" t="s">
        <v>173</v>
      </c>
      <c r="E81" s="545" t="s">
        <v>173</v>
      </c>
      <c r="F81" s="546" t="s">
        <v>70</v>
      </c>
      <c r="G81" s="570"/>
      <c r="H81" s="555"/>
      <c r="I81" s="566"/>
      <c r="J81">
        <v>0</v>
      </c>
      <c r="K81">
        <v>1000000</v>
      </c>
      <c r="L81" s="573">
        <v>274.55</v>
      </c>
      <c r="M81" s="558"/>
      <c r="N81" t="s">
        <v>517</v>
      </c>
      <c r="O81" s="545">
        <v>241.62</v>
      </c>
      <c r="P81" s="546">
        <v>295.31</v>
      </c>
      <c r="Q81" s="63" t="s">
        <v>451</v>
      </c>
      <c r="T81">
        <v>277.39</v>
      </c>
      <c r="U81">
        <v>23.13</v>
      </c>
      <c r="V81" s="545">
        <v>184</v>
      </c>
      <c r="W81" s="546">
        <v>346</v>
      </c>
      <c r="X81">
        <v>184</v>
      </c>
      <c r="Y81">
        <v>220</v>
      </c>
      <c r="Z81">
        <v>232.5</v>
      </c>
      <c r="AA81">
        <v>244</v>
      </c>
      <c r="AB81">
        <v>253</v>
      </c>
      <c r="AC81">
        <v>261</v>
      </c>
      <c r="AD81">
        <v>268</v>
      </c>
      <c r="AE81">
        <v>274</v>
      </c>
      <c r="AF81">
        <v>282</v>
      </c>
      <c r="AG81">
        <v>290</v>
      </c>
      <c r="AH81">
        <v>301</v>
      </c>
      <c r="AI81">
        <v>311</v>
      </c>
      <c r="AJ81">
        <v>346</v>
      </c>
      <c r="AK81">
        <v>6</v>
      </c>
      <c r="AL81">
        <v>16</v>
      </c>
      <c r="AM81">
        <v>34</v>
      </c>
      <c r="AN81">
        <v>81</v>
      </c>
      <c r="AO81">
        <v>117</v>
      </c>
      <c r="AP81">
        <v>133</v>
      </c>
      <c r="AQ81">
        <v>98</v>
      </c>
      <c r="AR81">
        <v>52</v>
      </c>
      <c r="AS81">
        <v>12</v>
      </c>
      <c r="AT81">
        <v>7</v>
      </c>
      <c r="AU81" s="576" t="str">
        <f t="shared" si="9"/>
        <v/>
      </c>
      <c r="AV81" s="577" t="str">
        <f t="shared" si="10"/>
        <v/>
      </c>
      <c r="AW81" s="522" t="str">
        <f t="shared" si="11"/>
        <v/>
      </c>
      <c r="AX81" s="523" t="str">
        <f t="shared" si="12"/>
        <v/>
      </c>
      <c r="AY81" s="522" t="str">
        <f t="shared" si="13"/>
        <v/>
      </c>
      <c r="AZ81" s="523" t="str">
        <f t="shared" si="14"/>
        <v/>
      </c>
      <c r="BA81" s="529">
        <f t="shared" si="15"/>
        <v>0.30566037735849055</v>
      </c>
      <c r="BB81" s="534">
        <f t="shared" si="16"/>
        <v>0.32981242032416686</v>
      </c>
      <c r="BC81" s="535">
        <f t="shared" si="17"/>
        <v>0.26024403569477322</v>
      </c>
      <c r="BD81" s="63"/>
    </row>
    <row r="82" spans="1:56" x14ac:dyDescent="0.2">
      <c r="A82">
        <v>80</v>
      </c>
      <c r="B82" t="s">
        <v>432</v>
      </c>
      <c r="C82" t="s">
        <v>70</v>
      </c>
      <c r="D82" t="s">
        <v>177</v>
      </c>
      <c r="E82" s="545" t="s">
        <v>177</v>
      </c>
      <c r="F82" s="546" t="s">
        <v>70</v>
      </c>
      <c r="G82" s="570"/>
      <c r="H82" s="555"/>
      <c r="I82" s="566"/>
      <c r="J82">
        <v>0</v>
      </c>
      <c r="K82">
        <v>1000000</v>
      </c>
      <c r="L82" s="573">
        <v>0</v>
      </c>
      <c r="M82" s="558"/>
      <c r="N82" t="s">
        <v>518</v>
      </c>
      <c r="O82" s="545">
        <v>0</v>
      </c>
      <c r="P82" s="546">
        <v>0</v>
      </c>
      <c r="Q82" s="63" t="s">
        <v>451</v>
      </c>
      <c r="T82">
        <v>0.02</v>
      </c>
      <c r="U82">
        <v>0.06</v>
      </c>
      <c r="V82" s="545">
        <v>0</v>
      </c>
      <c r="W82" s="546">
        <v>0</v>
      </c>
      <c r="X82">
        <v>0</v>
      </c>
      <c r="Y82">
        <v>0</v>
      </c>
      <c r="Z82">
        <v>0</v>
      </c>
      <c r="AA82">
        <v>0</v>
      </c>
      <c r="AB82">
        <v>0</v>
      </c>
      <c r="AC82">
        <v>0</v>
      </c>
      <c r="AD82">
        <v>0</v>
      </c>
      <c r="AE82">
        <v>0</v>
      </c>
      <c r="AF82">
        <v>0</v>
      </c>
      <c r="AG82">
        <v>0</v>
      </c>
      <c r="AH82">
        <v>0</v>
      </c>
      <c r="AI82">
        <v>0</v>
      </c>
      <c r="AJ82">
        <v>0</v>
      </c>
      <c r="AK82">
        <v>0</v>
      </c>
      <c r="AL82">
        <v>0</v>
      </c>
      <c r="AM82">
        <v>0</v>
      </c>
      <c r="AN82">
        <v>0</v>
      </c>
      <c r="AO82">
        <v>0</v>
      </c>
      <c r="AP82">
        <v>1</v>
      </c>
      <c r="AQ82">
        <v>0</v>
      </c>
      <c r="AR82">
        <v>0</v>
      </c>
      <c r="AS82">
        <v>0</v>
      </c>
      <c r="AT82">
        <v>0</v>
      </c>
      <c r="AU82" s="576" t="str">
        <f t="shared" si="9"/>
        <v/>
      </c>
      <c r="AV82" s="577" t="str">
        <f t="shared" si="10"/>
        <v/>
      </c>
      <c r="AW82" s="522" t="str">
        <f t="shared" si="11"/>
        <v/>
      </c>
      <c r="AX82" s="523" t="str">
        <f t="shared" si="12"/>
        <v/>
      </c>
      <c r="AY82" s="522" t="str">
        <f t="shared" si="13"/>
        <v/>
      </c>
      <c r="AZ82" s="523" t="str">
        <f t="shared" si="14"/>
        <v/>
      </c>
      <c r="BA82" s="529" t="str">
        <f t="shared" si="15"/>
        <v/>
      </c>
      <c r="BB82" s="534" t="str">
        <f t="shared" si="16"/>
        <v/>
      </c>
      <c r="BC82" s="535" t="str">
        <f t="shared" si="17"/>
        <v/>
      </c>
      <c r="BD82" s="63"/>
    </row>
    <row r="83" spans="1:56" x14ac:dyDescent="0.2">
      <c r="A83">
        <v>81</v>
      </c>
      <c r="B83" t="s">
        <v>432</v>
      </c>
      <c r="C83" t="s">
        <v>70</v>
      </c>
      <c r="D83" t="s">
        <v>179</v>
      </c>
      <c r="E83" s="545" t="s">
        <v>179</v>
      </c>
      <c r="F83" s="546" t="s">
        <v>70</v>
      </c>
      <c r="G83" s="570"/>
      <c r="H83" s="555"/>
      <c r="I83" s="566"/>
      <c r="J83">
        <v>0</v>
      </c>
      <c r="K83">
        <v>1000000</v>
      </c>
      <c r="L83" s="573">
        <v>0</v>
      </c>
      <c r="M83" s="558"/>
      <c r="N83" t="s">
        <v>519</v>
      </c>
      <c r="O83" s="545">
        <v>0</v>
      </c>
      <c r="P83" s="546">
        <v>0.08</v>
      </c>
      <c r="Q83" s="63" t="s">
        <v>451</v>
      </c>
      <c r="T83">
        <v>0</v>
      </c>
      <c r="U83">
        <v>0.01</v>
      </c>
      <c r="V83" s="545">
        <v>0</v>
      </c>
      <c r="W83" s="546">
        <v>0</v>
      </c>
      <c r="X83">
        <v>0</v>
      </c>
      <c r="Y83">
        <v>0</v>
      </c>
      <c r="Z83">
        <v>0</v>
      </c>
      <c r="AA83">
        <v>0</v>
      </c>
      <c r="AB83">
        <v>0</v>
      </c>
      <c r="AC83">
        <v>0</v>
      </c>
      <c r="AD83">
        <v>0</v>
      </c>
      <c r="AE83">
        <v>0</v>
      </c>
      <c r="AF83">
        <v>0</v>
      </c>
      <c r="AG83">
        <v>0</v>
      </c>
      <c r="AH83">
        <v>0</v>
      </c>
      <c r="AI83">
        <v>0</v>
      </c>
      <c r="AJ83">
        <v>0</v>
      </c>
      <c r="AK83">
        <v>0</v>
      </c>
      <c r="AL83">
        <v>0</v>
      </c>
      <c r="AM83">
        <v>0</v>
      </c>
      <c r="AN83">
        <v>0</v>
      </c>
      <c r="AO83">
        <v>0</v>
      </c>
      <c r="AP83">
        <v>1</v>
      </c>
      <c r="AQ83">
        <v>0</v>
      </c>
      <c r="AR83">
        <v>0</v>
      </c>
      <c r="AS83">
        <v>0</v>
      </c>
      <c r="AT83">
        <v>0</v>
      </c>
      <c r="AU83" s="576" t="str">
        <f t="shared" si="9"/>
        <v/>
      </c>
      <c r="AV83" s="577" t="str">
        <f t="shared" si="10"/>
        <v/>
      </c>
      <c r="AW83" s="522" t="str">
        <f t="shared" si="11"/>
        <v/>
      </c>
      <c r="AX83" s="523" t="str">
        <f t="shared" si="12"/>
        <v/>
      </c>
      <c r="AY83" s="522" t="str">
        <f t="shared" si="13"/>
        <v/>
      </c>
      <c r="AZ83" s="523" t="str">
        <f t="shared" si="14"/>
        <v/>
      </c>
      <c r="BA83" s="529" t="str">
        <f t="shared" si="15"/>
        <v/>
      </c>
      <c r="BB83" s="534" t="str">
        <f t="shared" si="16"/>
        <v/>
      </c>
      <c r="BC83" s="535" t="str">
        <f t="shared" si="17"/>
        <v/>
      </c>
      <c r="BD83" s="63"/>
    </row>
    <row r="84" spans="1:56" x14ac:dyDescent="0.2">
      <c r="A84">
        <v>82</v>
      </c>
      <c r="B84" t="s">
        <v>432</v>
      </c>
      <c r="C84" t="s">
        <v>70</v>
      </c>
      <c r="D84" t="s">
        <v>181</v>
      </c>
      <c r="E84" s="545" t="s">
        <v>181</v>
      </c>
      <c r="F84" s="546" t="s">
        <v>70</v>
      </c>
      <c r="G84" s="570"/>
      <c r="H84" s="555"/>
      <c r="I84" s="566"/>
      <c r="J84">
        <v>0</v>
      </c>
      <c r="K84">
        <v>1000000</v>
      </c>
      <c r="L84" s="573">
        <v>214.64</v>
      </c>
      <c r="M84" s="558"/>
      <c r="N84" t="s">
        <v>520</v>
      </c>
      <c r="O84" s="545">
        <v>172</v>
      </c>
      <c r="P84" s="546">
        <v>214.64</v>
      </c>
      <c r="Q84" s="63" t="s">
        <v>451</v>
      </c>
      <c r="T84">
        <v>213.31</v>
      </c>
      <c r="U84">
        <v>12.04</v>
      </c>
      <c r="V84" s="545">
        <v>148</v>
      </c>
      <c r="W84" s="546">
        <v>238</v>
      </c>
      <c r="X84">
        <v>148</v>
      </c>
      <c r="Y84">
        <v>167</v>
      </c>
      <c r="Z84">
        <v>172</v>
      </c>
      <c r="AA84">
        <v>179</v>
      </c>
      <c r="AB84">
        <v>184</v>
      </c>
      <c r="AC84">
        <v>189</v>
      </c>
      <c r="AD84">
        <v>193</v>
      </c>
      <c r="AE84">
        <v>198</v>
      </c>
      <c r="AF84">
        <v>203</v>
      </c>
      <c r="AG84">
        <v>208</v>
      </c>
      <c r="AH84">
        <v>216</v>
      </c>
      <c r="AI84">
        <v>221</v>
      </c>
      <c r="AJ84">
        <v>238</v>
      </c>
      <c r="AK84">
        <v>25</v>
      </c>
      <c r="AL84">
        <v>146</v>
      </c>
      <c r="AM84">
        <v>374</v>
      </c>
      <c r="AN84">
        <v>685</v>
      </c>
      <c r="AO84">
        <v>844</v>
      </c>
      <c r="AP84">
        <v>816</v>
      </c>
      <c r="AQ84">
        <v>663</v>
      </c>
      <c r="AR84">
        <v>461</v>
      </c>
      <c r="AS84">
        <v>206</v>
      </c>
      <c r="AT84">
        <v>53</v>
      </c>
      <c r="AU84" s="576" t="str">
        <f t="shared" si="9"/>
        <v/>
      </c>
      <c r="AV84" s="577" t="str">
        <f t="shared" si="10"/>
        <v/>
      </c>
      <c r="AW84" s="522" t="str">
        <f t="shared" si="11"/>
        <v/>
      </c>
      <c r="AX84" s="523" t="str">
        <f t="shared" si="12"/>
        <v/>
      </c>
      <c r="AY84" s="522" t="str">
        <f t="shared" si="13"/>
        <v/>
      </c>
      <c r="AZ84" s="523" t="str">
        <f t="shared" si="14"/>
        <v/>
      </c>
      <c r="BA84" s="529">
        <f t="shared" si="15"/>
        <v>0.23316062176165803</v>
      </c>
      <c r="BB84" s="534">
        <f t="shared" si="16"/>
        <v>0.31047335072679833</v>
      </c>
      <c r="BC84" s="535">
        <f t="shared" si="17"/>
        <v>0.10883339545285135</v>
      </c>
      <c r="BD84" s="63"/>
    </row>
    <row r="85" spans="1:56" s="510" customFormat="1" x14ac:dyDescent="0.2">
      <c r="A85" s="510">
        <v>83</v>
      </c>
      <c r="B85" s="510" t="s">
        <v>432</v>
      </c>
      <c r="C85" s="510" t="s">
        <v>70</v>
      </c>
      <c r="D85" s="510" t="s">
        <v>19</v>
      </c>
      <c r="E85" s="547" t="s">
        <v>19</v>
      </c>
      <c r="F85" s="548" t="s">
        <v>70</v>
      </c>
      <c r="G85" s="571"/>
      <c r="H85" s="555"/>
      <c r="I85" s="567"/>
      <c r="J85" s="510">
        <v>0</v>
      </c>
      <c r="K85" s="510">
        <v>1000000</v>
      </c>
      <c r="L85" s="574">
        <v>20.260000000000002</v>
      </c>
      <c r="M85" s="559"/>
      <c r="N85" t="s">
        <v>521</v>
      </c>
      <c r="O85" s="547">
        <v>0</v>
      </c>
      <c r="P85" s="548">
        <v>678.36</v>
      </c>
      <c r="Q85" s="540" t="s">
        <v>451</v>
      </c>
      <c r="R85"/>
      <c r="S85"/>
      <c r="T85">
        <v>36.72</v>
      </c>
      <c r="U85">
        <v>60.18</v>
      </c>
      <c r="V85" s="547">
        <v>0</v>
      </c>
      <c r="W85" s="548">
        <v>920</v>
      </c>
      <c r="X85">
        <v>0</v>
      </c>
      <c r="Y85">
        <v>30</v>
      </c>
      <c r="Z85">
        <v>70</v>
      </c>
      <c r="AA85">
        <v>140</v>
      </c>
      <c r="AB85">
        <v>210</v>
      </c>
      <c r="AC85">
        <v>280</v>
      </c>
      <c r="AD85">
        <v>350</v>
      </c>
      <c r="AE85">
        <v>420</v>
      </c>
      <c r="AF85">
        <v>490</v>
      </c>
      <c r="AG85">
        <v>560</v>
      </c>
      <c r="AH85">
        <v>640</v>
      </c>
      <c r="AI85">
        <v>690</v>
      </c>
      <c r="AJ85">
        <v>920</v>
      </c>
      <c r="AK85">
        <v>1000</v>
      </c>
      <c r="AL85">
        <v>900</v>
      </c>
      <c r="AM85">
        <v>900</v>
      </c>
      <c r="AN85">
        <v>900</v>
      </c>
      <c r="AO85">
        <v>892</v>
      </c>
      <c r="AP85">
        <v>979</v>
      </c>
      <c r="AQ85">
        <v>809</v>
      </c>
      <c r="AR85">
        <v>490</v>
      </c>
      <c r="AS85">
        <v>143</v>
      </c>
      <c r="AT85">
        <v>21</v>
      </c>
      <c r="AU85" s="578" t="str">
        <f t="shared" si="9"/>
        <v/>
      </c>
      <c r="AV85" s="579" t="str">
        <f t="shared" si="10"/>
        <v/>
      </c>
      <c r="AW85" s="524" t="str">
        <f t="shared" si="11"/>
        <v/>
      </c>
      <c r="AX85" s="525" t="str">
        <f t="shared" si="12"/>
        <v/>
      </c>
      <c r="AY85" s="524" t="str">
        <f t="shared" si="13"/>
        <v/>
      </c>
      <c r="AZ85" s="525" t="str">
        <f t="shared" si="14"/>
        <v/>
      </c>
      <c r="BA85" s="530">
        <f t="shared" si="15"/>
        <v>1</v>
      </c>
      <c r="BB85" s="536">
        <f t="shared" si="16"/>
        <v>1</v>
      </c>
      <c r="BC85" s="537">
        <f t="shared" si="17"/>
        <v>44.409674234945705</v>
      </c>
      <c r="BD85" s="540">
        <v>1</v>
      </c>
    </row>
    <row r="86" spans="1:56" s="510" customFormat="1" x14ac:dyDescent="0.2">
      <c r="A86" s="510">
        <v>84</v>
      </c>
      <c r="B86" s="510" t="s">
        <v>432</v>
      </c>
      <c r="C86" s="510" t="s">
        <v>70</v>
      </c>
      <c r="D86" s="510" t="s">
        <v>216</v>
      </c>
      <c r="E86" s="547" t="s">
        <v>216</v>
      </c>
      <c r="F86" s="548" t="s">
        <v>70</v>
      </c>
      <c r="G86" s="571"/>
      <c r="H86" s="555"/>
      <c r="I86" s="567"/>
      <c r="J86" s="510">
        <v>0</v>
      </c>
      <c r="K86" s="510">
        <v>1000000</v>
      </c>
      <c r="L86" s="574">
        <v>9.3000000000000007</v>
      </c>
      <c r="M86" s="559"/>
      <c r="N86" t="s">
        <v>522</v>
      </c>
      <c r="O86" s="547">
        <v>0</v>
      </c>
      <c r="P86" s="548">
        <v>359.69</v>
      </c>
      <c r="Q86" s="540" t="s">
        <v>451</v>
      </c>
      <c r="R86"/>
      <c r="S86"/>
      <c r="T86">
        <v>18.68</v>
      </c>
      <c r="U86">
        <v>30.19</v>
      </c>
      <c r="V86" s="547">
        <v>0</v>
      </c>
      <c r="W86" s="548">
        <v>510</v>
      </c>
      <c r="X86">
        <v>0</v>
      </c>
      <c r="Y86">
        <v>10</v>
      </c>
      <c r="Z86">
        <v>30</v>
      </c>
      <c r="AA86">
        <v>70</v>
      </c>
      <c r="AB86">
        <v>110</v>
      </c>
      <c r="AC86">
        <v>140</v>
      </c>
      <c r="AD86">
        <v>180</v>
      </c>
      <c r="AE86">
        <v>220</v>
      </c>
      <c r="AF86">
        <v>260</v>
      </c>
      <c r="AG86">
        <v>290</v>
      </c>
      <c r="AH86">
        <v>340</v>
      </c>
      <c r="AI86">
        <v>380</v>
      </c>
      <c r="AJ86">
        <v>510</v>
      </c>
      <c r="AK86">
        <v>600</v>
      </c>
      <c r="AL86">
        <v>500</v>
      </c>
      <c r="AM86">
        <v>500</v>
      </c>
      <c r="AN86">
        <v>500</v>
      </c>
      <c r="AO86">
        <v>495</v>
      </c>
      <c r="AP86">
        <v>482</v>
      </c>
      <c r="AQ86">
        <v>365</v>
      </c>
      <c r="AR86">
        <v>192</v>
      </c>
      <c r="AS86">
        <v>75</v>
      </c>
      <c r="AT86">
        <v>19</v>
      </c>
      <c r="AU86" s="578" t="str">
        <f t="shared" si="9"/>
        <v/>
      </c>
      <c r="AV86" s="579" t="str">
        <f t="shared" si="10"/>
        <v/>
      </c>
      <c r="AW86" s="524" t="str">
        <f t="shared" si="11"/>
        <v/>
      </c>
      <c r="AX86" s="525" t="str">
        <f t="shared" si="12"/>
        <v/>
      </c>
      <c r="AY86" s="524" t="str">
        <f t="shared" si="13"/>
        <v/>
      </c>
      <c r="AZ86" s="525" t="str">
        <f t="shared" si="14"/>
        <v/>
      </c>
      <c r="BA86" s="530">
        <f t="shared" si="15"/>
        <v>1</v>
      </c>
      <c r="BB86" s="536">
        <f t="shared" si="16"/>
        <v>1</v>
      </c>
      <c r="BC86" s="537">
        <f t="shared" si="17"/>
        <v>53.838709677419352</v>
      </c>
      <c r="BD86" s="540">
        <v>1</v>
      </c>
    </row>
    <row r="87" spans="1:56" s="510" customFormat="1" x14ac:dyDescent="0.2">
      <c r="A87" s="510">
        <v>85</v>
      </c>
      <c r="B87" s="510" t="s">
        <v>432</v>
      </c>
      <c r="C87" s="510" t="s">
        <v>70</v>
      </c>
      <c r="D87" s="510" t="s">
        <v>218</v>
      </c>
      <c r="E87" s="547" t="s">
        <v>218</v>
      </c>
      <c r="F87" s="548" t="s">
        <v>70</v>
      </c>
      <c r="G87" s="571"/>
      <c r="H87" s="555"/>
      <c r="I87" s="567"/>
      <c r="J87" s="510">
        <v>0</v>
      </c>
      <c r="K87" s="510">
        <v>1000000</v>
      </c>
      <c r="L87" s="574">
        <v>10.96</v>
      </c>
      <c r="M87" s="559"/>
      <c r="N87" t="s">
        <v>523</v>
      </c>
      <c r="O87" s="547">
        <v>0</v>
      </c>
      <c r="P87" s="548">
        <v>318.68</v>
      </c>
      <c r="Q87" s="540" t="s">
        <v>451</v>
      </c>
      <c r="R87"/>
      <c r="S87"/>
      <c r="T87">
        <v>18.04</v>
      </c>
      <c r="U87">
        <v>30.05</v>
      </c>
      <c r="V87" s="547">
        <v>0</v>
      </c>
      <c r="W87" s="548">
        <v>470</v>
      </c>
      <c r="X87">
        <v>0</v>
      </c>
      <c r="Y87">
        <v>10</v>
      </c>
      <c r="Z87">
        <v>30</v>
      </c>
      <c r="AA87">
        <v>60</v>
      </c>
      <c r="AB87">
        <v>100</v>
      </c>
      <c r="AC87">
        <v>130</v>
      </c>
      <c r="AD87">
        <v>160</v>
      </c>
      <c r="AE87">
        <v>200</v>
      </c>
      <c r="AF87">
        <v>230</v>
      </c>
      <c r="AG87">
        <v>270</v>
      </c>
      <c r="AH87">
        <v>310</v>
      </c>
      <c r="AI87">
        <v>340</v>
      </c>
      <c r="AJ87">
        <v>470</v>
      </c>
      <c r="AK87">
        <v>500</v>
      </c>
      <c r="AL87">
        <v>500</v>
      </c>
      <c r="AM87">
        <v>500</v>
      </c>
      <c r="AN87">
        <v>395</v>
      </c>
      <c r="AO87">
        <v>479</v>
      </c>
      <c r="AP87">
        <v>434</v>
      </c>
      <c r="AQ87">
        <v>282</v>
      </c>
      <c r="AR87">
        <v>194</v>
      </c>
      <c r="AS87">
        <v>59</v>
      </c>
      <c r="AT87">
        <v>14</v>
      </c>
      <c r="AU87" s="578" t="str">
        <f t="shared" si="9"/>
        <v/>
      </c>
      <c r="AV87" s="579" t="str">
        <f t="shared" si="10"/>
        <v/>
      </c>
      <c r="AW87" s="524" t="str">
        <f t="shared" si="11"/>
        <v/>
      </c>
      <c r="AX87" s="525" t="str">
        <f t="shared" si="12"/>
        <v/>
      </c>
      <c r="AY87" s="524" t="str">
        <f t="shared" si="13"/>
        <v/>
      </c>
      <c r="AZ87" s="525" t="str">
        <f t="shared" si="14"/>
        <v/>
      </c>
      <c r="BA87" s="530">
        <f t="shared" si="15"/>
        <v>1</v>
      </c>
      <c r="BB87" s="536">
        <f t="shared" si="16"/>
        <v>1</v>
      </c>
      <c r="BC87" s="537">
        <f t="shared" si="17"/>
        <v>41.883211678832119</v>
      </c>
      <c r="BD87" s="540">
        <v>1</v>
      </c>
    </row>
    <row r="88" spans="1:56" s="510" customFormat="1" x14ac:dyDescent="0.2">
      <c r="A88" s="510">
        <v>86</v>
      </c>
      <c r="B88" s="510" t="s">
        <v>432</v>
      </c>
      <c r="C88" s="510" t="s">
        <v>70</v>
      </c>
      <c r="D88" s="510" t="s">
        <v>222</v>
      </c>
      <c r="E88" s="547" t="s">
        <v>222</v>
      </c>
      <c r="F88" s="548" t="s">
        <v>70</v>
      </c>
      <c r="G88" s="571"/>
      <c r="H88" s="555"/>
      <c r="I88" s="567"/>
      <c r="J88" s="510">
        <v>-1000000</v>
      </c>
      <c r="K88" s="510">
        <v>1000000</v>
      </c>
      <c r="L88" s="574">
        <v>8.7200000000000006</v>
      </c>
      <c r="M88" s="559"/>
      <c r="N88" t="s">
        <v>524</v>
      </c>
      <c r="O88" s="547">
        <v>-251.01</v>
      </c>
      <c r="P88" s="548">
        <v>678.36</v>
      </c>
      <c r="Q88" s="540" t="s">
        <v>451</v>
      </c>
      <c r="R88"/>
      <c r="S88"/>
      <c r="T88">
        <v>-21.68</v>
      </c>
      <c r="U88">
        <v>99.83</v>
      </c>
      <c r="V88" s="547">
        <v>-358</v>
      </c>
      <c r="W88" s="548">
        <v>885</v>
      </c>
      <c r="X88">
        <v>-358</v>
      </c>
      <c r="Y88">
        <v>-247.8</v>
      </c>
      <c r="Z88">
        <v>-210</v>
      </c>
      <c r="AA88">
        <v>-110</v>
      </c>
      <c r="AB88">
        <v>-10</v>
      </c>
      <c r="AC88">
        <v>90</v>
      </c>
      <c r="AD88">
        <v>190</v>
      </c>
      <c r="AE88">
        <v>290</v>
      </c>
      <c r="AF88">
        <v>390</v>
      </c>
      <c r="AG88">
        <v>490.6</v>
      </c>
      <c r="AH88">
        <v>598.4</v>
      </c>
      <c r="AI88">
        <v>667.8</v>
      </c>
      <c r="AJ88">
        <v>885</v>
      </c>
      <c r="AK88">
        <v>70</v>
      </c>
      <c r="AL88">
        <v>133</v>
      </c>
      <c r="AM88">
        <v>114</v>
      </c>
      <c r="AN88">
        <v>122</v>
      </c>
      <c r="AO88">
        <v>124</v>
      </c>
      <c r="AP88">
        <v>134</v>
      </c>
      <c r="AQ88">
        <v>117</v>
      </c>
      <c r="AR88">
        <v>115</v>
      </c>
      <c r="AS88">
        <v>63</v>
      </c>
      <c r="AT88">
        <v>11</v>
      </c>
      <c r="AU88" s="578" t="str">
        <f t="shared" si="9"/>
        <v/>
      </c>
      <c r="AV88" s="579" t="str">
        <f t="shared" si="10"/>
        <v/>
      </c>
      <c r="AW88" s="524" t="str">
        <f t="shared" si="11"/>
        <v/>
      </c>
      <c r="AX88" s="525" t="str">
        <f t="shared" si="12"/>
        <v/>
      </c>
      <c r="AY88" s="524" t="str">
        <f t="shared" si="13"/>
        <v/>
      </c>
      <c r="AZ88" s="525" t="str">
        <f t="shared" si="14"/>
        <v/>
      </c>
      <c r="BA88" s="530">
        <f t="shared" si="15"/>
        <v>2.3586337760910814</v>
      </c>
      <c r="BB88" s="536">
        <f t="shared" si="16"/>
        <v>42.055045871559635</v>
      </c>
      <c r="BC88" s="537">
        <f t="shared" si="17"/>
        <v>100.49082568807339</v>
      </c>
      <c r="BD88" s="540">
        <v>1</v>
      </c>
    </row>
    <row r="89" spans="1:56" x14ac:dyDescent="0.2">
      <c r="A89">
        <v>87</v>
      </c>
      <c r="B89" t="s">
        <v>432</v>
      </c>
      <c r="C89" t="s">
        <v>72</v>
      </c>
      <c r="D89" t="s">
        <v>169</v>
      </c>
      <c r="E89" s="545" t="s">
        <v>169</v>
      </c>
      <c r="F89" s="546" t="s">
        <v>72</v>
      </c>
      <c r="G89" s="570"/>
      <c r="H89" s="555"/>
      <c r="I89" s="566"/>
      <c r="J89">
        <v>0</v>
      </c>
      <c r="K89">
        <v>1000000</v>
      </c>
      <c r="L89" s="573">
        <v>106.64</v>
      </c>
      <c r="M89" s="558"/>
      <c r="N89" t="s">
        <v>525</v>
      </c>
      <c r="O89" s="545">
        <v>85.31</v>
      </c>
      <c r="P89" s="546">
        <v>106.64</v>
      </c>
      <c r="Q89" s="63" t="s">
        <v>451</v>
      </c>
      <c r="T89">
        <v>106.18</v>
      </c>
      <c r="U89">
        <v>9.14</v>
      </c>
      <c r="V89" s="545">
        <v>71</v>
      </c>
      <c r="W89" s="546">
        <v>132</v>
      </c>
      <c r="X89">
        <v>71</v>
      </c>
      <c r="Y89">
        <v>79</v>
      </c>
      <c r="Z89">
        <v>83</v>
      </c>
      <c r="AA89">
        <v>87</v>
      </c>
      <c r="AB89">
        <v>90</v>
      </c>
      <c r="AC89">
        <v>93</v>
      </c>
      <c r="AD89">
        <v>96</v>
      </c>
      <c r="AE89">
        <v>99</v>
      </c>
      <c r="AF89">
        <v>102</v>
      </c>
      <c r="AG89">
        <v>105</v>
      </c>
      <c r="AH89">
        <v>110</v>
      </c>
      <c r="AI89">
        <v>114</v>
      </c>
      <c r="AJ89">
        <v>132</v>
      </c>
      <c r="AK89">
        <v>63</v>
      </c>
      <c r="AL89">
        <v>186</v>
      </c>
      <c r="AM89">
        <v>358</v>
      </c>
      <c r="AN89">
        <v>457</v>
      </c>
      <c r="AO89">
        <v>440</v>
      </c>
      <c r="AP89">
        <v>340</v>
      </c>
      <c r="AQ89">
        <v>201</v>
      </c>
      <c r="AR89">
        <v>84</v>
      </c>
      <c r="AS89">
        <v>20</v>
      </c>
      <c r="AT89">
        <v>7</v>
      </c>
      <c r="AU89" s="576" t="str">
        <f t="shared" si="9"/>
        <v/>
      </c>
      <c r="AV89" s="577" t="str">
        <f t="shared" si="10"/>
        <v/>
      </c>
      <c r="AW89" s="522" t="str">
        <f t="shared" si="11"/>
        <v/>
      </c>
      <c r="AX89" s="523" t="str">
        <f t="shared" si="12"/>
        <v/>
      </c>
      <c r="AY89" s="522" t="str">
        <f t="shared" si="13"/>
        <v/>
      </c>
      <c r="AZ89" s="523" t="str">
        <f t="shared" si="14"/>
        <v/>
      </c>
      <c r="BA89" s="529">
        <f t="shared" si="15"/>
        <v>0.30049261083743845</v>
      </c>
      <c r="BB89" s="534">
        <f t="shared" si="16"/>
        <v>0.33420855213803452</v>
      </c>
      <c r="BC89" s="535">
        <f t="shared" si="17"/>
        <v>0.23780945236309076</v>
      </c>
      <c r="BD89" s="63"/>
    </row>
    <row r="90" spans="1:56" x14ac:dyDescent="0.2">
      <c r="A90">
        <v>88</v>
      </c>
      <c r="B90" t="s">
        <v>432</v>
      </c>
      <c r="C90" t="s">
        <v>72</v>
      </c>
      <c r="D90" t="s">
        <v>171</v>
      </c>
      <c r="E90" s="545" t="s">
        <v>171</v>
      </c>
      <c r="F90" s="546" t="s">
        <v>72</v>
      </c>
      <c r="G90" s="570"/>
      <c r="H90" s="555"/>
      <c r="I90" s="566"/>
      <c r="J90">
        <v>0</v>
      </c>
      <c r="K90">
        <v>1000000</v>
      </c>
      <c r="L90" s="573">
        <v>106.64</v>
      </c>
      <c r="M90" s="558"/>
      <c r="N90" t="s">
        <v>526</v>
      </c>
      <c r="O90" s="545">
        <v>85.31</v>
      </c>
      <c r="P90" s="546">
        <v>106.64</v>
      </c>
      <c r="Q90" s="63" t="s">
        <v>451</v>
      </c>
      <c r="T90">
        <v>106.18</v>
      </c>
      <c r="U90">
        <v>9.14</v>
      </c>
      <c r="V90" s="545">
        <v>71</v>
      </c>
      <c r="W90" s="546">
        <v>132</v>
      </c>
      <c r="X90">
        <v>71</v>
      </c>
      <c r="Y90">
        <v>79</v>
      </c>
      <c r="Z90">
        <v>83</v>
      </c>
      <c r="AA90">
        <v>87</v>
      </c>
      <c r="AB90">
        <v>90</v>
      </c>
      <c r="AC90">
        <v>93</v>
      </c>
      <c r="AD90">
        <v>96</v>
      </c>
      <c r="AE90">
        <v>99</v>
      </c>
      <c r="AF90">
        <v>102</v>
      </c>
      <c r="AG90">
        <v>105</v>
      </c>
      <c r="AH90">
        <v>110</v>
      </c>
      <c r="AI90">
        <v>114</v>
      </c>
      <c r="AJ90">
        <v>132</v>
      </c>
      <c r="AK90">
        <v>63</v>
      </c>
      <c r="AL90">
        <v>186</v>
      </c>
      <c r="AM90">
        <v>358</v>
      </c>
      <c r="AN90">
        <v>457</v>
      </c>
      <c r="AO90">
        <v>440</v>
      </c>
      <c r="AP90">
        <v>340</v>
      </c>
      <c r="AQ90">
        <v>201</v>
      </c>
      <c r="AR90">
        <v>84</v>
      </c>
      <c r="AS90">
        <v>20</v>
      </c>
      <c r="AT90">
        <v>7</v>
      </c>
      <c r="AU90" s="576" t="str">
        <f t="shared" si="9"/>
        <v/>
      </c>
      <c r="AV90" s="577" t="str">
        <f t="shared" si="10"/>
        <v/>
      </c>
      <c r="AW90" s="522" t="str">
        <f t="shared" si="11"/>
        <v/>
      </c>
      <c r="AX90" s="523" t="str">
        <f t="shared" si="12"/>
        <v/>
      </c>
      <c r="AY90" s="522" t="str">
        <f t="shared" si="13"/>
        <v/>
      </c>
      <c r="AZ90" s="523" t="str">
        <f t="shared" si="14"/>
        <v/>
      </c>
      <c r="BA90" s="529">
        <f t="shared" si="15"/>
        <v>0.30049261083743845</v>
      </c>
      <c r="BB90" s="534">
        <f t="shared" si="16"/>
        <v>0.33420855213803452</v>
      </c>
      <c r="BC90" s="535">
        <f t="shared" si="17"/>
        <v>0.23780945236309076</v>
      </c>
      <c r="BD90" s="63"/>
    </row>
    <row r="91" spans="1:56" x14ac:dyDescent="0.2">
      <c r="A91">
        <v>89</v>
      </c>
      <c r="B91" t="s">
        <v>432</v>
      </c>
      <c r="C91" t="s">
        <v>72</v>
      </c>
      <c r="D91" t="s">
        <v>177</v>
      </c>
      <c r="E91" s="545" t="s">
        <v>177</v>
      </c>
      <c r="F91" s="546" t="s">
        <v>72</v>
      </c>
      <c r="G91" s="570"/>
      <c r="H91" s="555"/>
      <c r="I91" s="566"/>
      <c r="J91">
        <v>0</v>
      </c>
      <c r="K91">
        <v>1000000</v>
      </c>
      <c r="L91" s="573">
        <v>0</v>
      </c>
      <c r="M91" s="558"/>
      <c r="N91" t="s">
        <v>527</v>
      </c>
      <c r="O91" s="545">
        <v>0</v>
      </c>
      <c r="P91" s="546">
        <v>0</v>
      </c>
      <c r="Q91" s="63" t="s">
        <v>451</v>
      </c>
      <c r="T91">
        <v>0</v>
      </c>
      <c r="U91">
        <v>0</v>
      </c>
      <c r="V91" s="545">
        <v>0</v>
      </c>
      <c r="W91" s="546">
        <v>0</v>
      </c>
      <c r="X91">
        <v>0</v>
      </c>
      <c r="Y91">
        <v>0</v>
      </c>
      <c r="Z91">
        <v>0</v>
      </c>
      <c r="AA91">
        <v>0</v>
      </c>
      <c r="AB91">
        <v>0</v>
      </c>
      <c r="AC91">
        <v>0</v>
      </c>
      <c r="AD91">
        <v>0</v>
      </c>
      <c r="AE91">
        <v>0</v>
      </c>
      <c r="AF91">
        <v>0</v>
      </c>
      <c r="AG91">
        <v>0</v>
      </c>
      <c r="AH91">
        <v>0</v>
      </c>
      <c r="AI91">
        <v>0</v>
      </c>
      <c r="AJ91">
        <v>0</v>
      </c>
      <c r="AK91">
        <v>0</v>
      </c>
      <c r="AL91">
        <v>0</v>
      </c>
      <c r="AM91">
        <v>0</v>
      </c>
      <c r="AN91">
        <v>0</v>
      </c>
      <c r="AO91">
        <v>0</v>
      </c>
      <c r="AP91">
        <v>1</v>
      </c>
      <c r="AQ91">
        <v>0</v>
      </c>
      <c r="AR91">
        <v>0</v>
      </c>
      <c r="AS91">
        <v>0</v>
      </c>
      <c r="AT91">
        <v>0</v>
      </c>
      <c r="AU91" s="576" t="str">
        <f t="shared" si="9"/>
        <v/>
      </c>
      <c r="AV91" s="577" t="str">
        <f t="shared" si="10"/>
        <v/>
      </c>
      <c r="AW91" s="522" t="str">
        <f t="shared" si="11"/>
        <v/>
      </c>
      <c r="AX91" s="523" t="str">
        <f t="shared" si="12"/>
        <v/>
      </c>
      <c r="AY91" s="522" t="str">
        <f t="shared" si="13"/>
        <v/>
      </c>
      <c r="AZ91" s="523" t="str">
        <f t="shared" si="14"/>
        <v/>
      </c>
      <c r="BA91" s="529" t="str">
        <f t="shared" si="15"/>
        <v/>
      </c>
      <c r="BB91" s="534" t="str">
        <f t="shared" si="16"/>
        <v/>
      </c>
      <c r="BC91" s="535" t="str">
        <f t="shared" si="17"/>
        <v/>
      </c>
      <c r="BD91" s="63"/>
    </row>
    <row r="92" spans="1:56" x14ac:dyDescent="0.2">
      <c r="A92">
        <v>90</v>
      </c>
      <c r="B92" t="s">
        <v>432</v>
      </c>
      <c r="C92" t="s">
        <v>72</v>
      </c>
      <c r="D92" t="s">
        <v>179</v>
      </c>
      <c r="E92" s="545" t="s">
        <v>179</v>
      </c>
      <c r="F92" s="546" t="s">
        <v>72</v>
      </c>
      <c r="G92" s="570"/>
      <c r="H92" s="555"/>
      <c r="I92" s="566"/>
      <c r="J92">
        <v>0</v>
      </c>
      <c r="K92">
        <v>1000000</v>
      </c>
      <c r="L92" s="573">
        <v>0</v>
      </c>
      <c r="M92" s="558"/>
      <c r="N92" t="s">
        <v>528</v>
      </c>
      <c r="O92" s="545">
        <v>0</v>
      </c>
      <c r="P92" s="546">
        <v>0.04</v>
      </c>
      <c r="Q92" s="63" t="s">
        <v>451</v>
      </c>
      <c r="T92">
        <v>0</v>
      </c>
      <c r="U92">
        <v>0</v>
      </c>
      <c r="V92" s="545">
        <v>0</v>
      </c>
      <c r="W92" s="546">
        <v>0</v>
      </c>
      <c r="X92">
        <v>0</v>
      </c>
      <c r="Y92">
        <v>0</v>
      </c>
      <c r="Z92">
        <v>0</v>
      </c>
      <c r="AA92">
        <v>0</v>
      </c>
      <c r="AB92">
        <v>0</v>
      </c>
      <c r="AC92">
        <v>0</v>
      </c>
      <c r="AD92">
        <v>0</v>
      </c>
      <c r="AE92">
        <v>0</v>
      </c>
      <c r="AF92">
        <v>0</v>
      </c>
      <c r="AG92">
        <v>0</v>
      </c>
      <c r="AH92">
        <v>0</v>
      </c>
      <c r="AI92">
        <v>0</v>
      </c>
      <c r="AJ92">
        <v>0</v>
      </c>
      <c r="AK92">
        <v>0</v>
      </c>
      <c r="AL92">
        <v>0</v>
      </c>
      <c r="AM92">
        <v>0</v>
      </c>
      <c r="AN92">
        <v>0</v>
      </c>
      <c r="AO92">
        <v>0</v>
      </c>
      <c r="AP92">
        <v>1</v>
      </c>
      <c r="AQ92">
        <v>0</v>
      </c>
      <c r="AR92">
        <v>0</v>
      </c>
      <c r="AS92">
        <v>0</v>
      </c>
      <c r="AT92">
        <v>0</v>
      </c>
      <c r="AU92" s="576" t="str">
        <f t="shared" si="9"/>
        <v/>
      </c>
      <c r="AV92" s="577" t="str">
        <f t="shared" si="10"/>
        <v/>
      </c>
      <c r="AW92" s="522" t="str">
        <f t="shared" si="11"/>
        <v/>
      </c>
      <c r="AX92" s="523" t="str">
        <f t="shared" si="12"/>
        <v/>
      </c>
      <c r="AY92" s="522" t="str">
        <f t="shared" si="13"/>
        <v/>
      </c>
      <c r="AZ92" s="523" t="str">
        <f t="shared" si="14"/>
        <v/>
      </c>
      <c r="BA92" s="529" t="str">
        <f t="shared" si="15"/>
        <v/>
      </c>
      <c r="BB92" s="534" t="str">
        <f t="shared" si="16"/>
        <v/>
      </c>
      <c r="BC92" s="535" t="str">
        <f t="shared" si="17"/>
        <v/>
      </c>
      <c r="BD92" s="63"/>
    </row>
    <row r="93" spans="1:56" x14ac:dyDescent="0.2">
      <c r="A93">
        <v>91</v>
      </c>
      <c r="B93" t="s">
        <v>432</v>
      </c>
      <c r="C93" t="s">
        <v>72</v>
      </c>
      <c r="D93" t="s">
        <v>181</v>
      </c>
      <c r="E93" s="545" t="s">
        <v>181</v>
      </c>
      <c r="F93" s="546" t="s">
        <v>72</v>
      </c>
      <c r="G93" s="570"/>
      <c r="H93" s="555"/>
      <c r="I93" s="566"/>
      <c r="J93">
        <v>0</v>
      </c>
      <c r="K93">
        <v>1000000</v>
      </c>
      <c r="L93" s="573">
        <v>0</v>
      </c>
      <c r="M93" s="558"/>
      <c r="N93" t="s">
        <v>529</v>
      </c>
      <c r="O93" s="545">
        <v>0</v>
      </c>
      <c r="P93" s="546">
        <v>172</v>
      </c>
      <c r="Q93" s="63" t="s">
        <v>451</v>
      </c>
      <c r="T93">
        <v>5.99</v>
      </c>
      <c r="U93">
        <v>16.72</v>
      </c>
      <c r="V93" s="545">
        <v>0</v>
      </c>
      <c r="W93" s="546">
        <v>190</v>
      </c>
      <c r="X93">
        <v>0</v>
      </c>
      <c r="Y93">
        <v>0</v>
      </c>
      <c r="Z93">
        <v>10</v>
      </c>
      <c r="AA93">
        <v>30</v>
      </c>
      <c r="AB93">
        <v>50</v>
      </c>
      <c r="AC93">
        <v>70</v>
      </c>
      <c r="AD93">
        <v>80</v>
      </c>
      <c r="AE93">
        <v>100</v>
      </c>
      <c r="AF93">
        <v>120</v>
      </c>
      <c r="AG93">
        <v>140</v>
      </c>
      <c r="AH93">
        <v>150</v>
      </c>
      <c r="AI93">
        <v>160</v>
      </c>
      <c r="AJ93">
        <v>190</v>
      </c>
      <c r="AK93">
        <v>190</v>
      </c>
      <c r="AL93">
        <v>195</v>
      </c>
      <c r="AM93">
        <v>198</v>
      </c>
      <c r="AN93">
        <v>200</v>
      </c>
      <c r="AO93">
        <v>199</v>
      </c>
      <c r="AP93">
        <v>199</v>
      </c>
      <c r="AQ93">
        <v>198</v>
      </c>
      <c r="AR93">
        <v>199</v>
      </c>
      <c r="AS93">
        <v>150</v>
      </c>
      <c r="AT93">
        <v>22</v>
      </c>
      <c r="AU93" s="576" t="str">
        <f t="shared" si="9"/>
        <v/>
      </c>
      <c r="AV93" s="577" t="str">
        <f t="shared" si="10"/>
        <v/>
      </c>
      <c r="AW93" s="522" t="str">
        <f t="shared" si="11"/>
        <v/>
      </c>
      <c r="AX93" s="523" t="str">
        <f t="shared" si="12"/>
        <v/>
      </c>
      <c r="AY93" s="522" t="str">
        <f t="shared" si="13"/>
        <v/>
      </c>
      <c r="AZ93" s="523" t="str">
        <f t="shared" si="14"/>
        <v/>
      </c>
      <c r="BA93" s="529">
        <f t="shared" si="15"/>
        <v>1</v>
      </c>
      <c r="BB93" s="534" t="str">
        <f t="shared" si="16"/>
        <v/>
      </c>
      <c r="BC93" s="535" t="str">
        <f t="shared" si="17"/>
        <v/>
      </c>
      <c r="BD93" s="63"/>
    </row>
    <row r="94" spans="1:56" s="510" customFormat="1" x14ac:dyDescent="0.2">
      <c r="A94" s="510">
        <v>92</v>
      </c>
      <c r="B94" s="510" t="s">
        <v>432</v>
      </c>
      <c r="C94" s="510" t="s">
        <v>72</v>
      </c>
      <c r="D94" s="510" t="s">
        <v>19</v>
      </c>
      <c r="E94" s="547" t="s">
        <v>19</v>
      </c>
      <c r="F94" s="548" t="s">
        <v>72</v>
      </c>
      <c r="G94" s="571"/>
      <c r="H94" s="555"/>
      <c r="I94" s="567"/>
      <c r="J94" s="510">
        <v>0</v>
      </c>
      <c r="K94" s="510">
        <v>1000000</v>
      </c>
      <c r="L94" s="574">
        <v>16.45</v>
      </c>
      <c r="M94" s="559"/>
      <c r="N94" t="s">
        <v>530</v>
      </c>
      <c r="O94" s="547">
        <v>0</v>
      </c>
      <c r="P94" s="548">
        <v>678.36</v>
      </c>
      <c r="Q94" s="540" t="s">
        <v>451</v>
      </c>
      <c r="R94"/>
      <c r="S94"/>
      <c r="T94">
        <v>26.46</v>
      </c>
      <c r="U94">
        <v>43.59</v>
      </c>
      <c r="V94" s="547">
        <v>0</v>
      </c>
      <c r="W94" s="548">
        <v>920</v>
      </c>
      <c r="X94">
        <v>0</v>
      </c>
      <c r="Y94">
        <v>30</v>
      </c>
      <c r="Z94">
        <v>70</v>
      </c>
      <c r="AA94">
        <v>140</v>
      </c>
      <c r="AB94">
        <v>210</v>
      </c>
      <c r="AC94">
        <v>280</v>
      </c>
      <c r="AD94">
        <v>350</v>
      </c>
      <c r="AE94">
        <v>420</v>
      </c>
      <c r="AF94">
        <v>490</v>
      </c>
      <c r="AG94">
        <v>560</v>
      </c>
      <c r="AH94">
        <v>640</v>
      </c>
      <c r="AI94">
        <v>690</v>
      </c>
      <c r="AJ94">
        <v>920</v>
      </c>
      <c r="AK94">
        <v>1000</v>
      </c>
      <c r="AL94">
        <v>900</v>
      </c>
      <c r="AM94">
        <v>900</v>
      </c>
      <c r="AN94">
        <v>900</v>
      </c>
      <c r="AO94">
        <v>892</v>
      </c>
      <c r="AP94">
        <v>979</v>
      </c>
      <c r="AQ94">
        <v>809</v>
      </c>
      <c r="AR94">
        <v>490</v>
      </c>
      <c r="AS94">
        <v>143</v>
      </c>
      <c r="AT94">
        <v>21</v>
      </c>
      <c r="AU94" s="578" t="str">
        <f t="shared" si="9"/>
        <v/>
      </c>
      <c r="AV94" s="579" t="str">
        <f t="shared" si="10"/>
        <v/>
      </c>
      <c r="AW94" s="524" t="str">
        <f t="shared" si="11"/>
        <v/>
      </c>
      <c r="AX94" s="525" t="str">
        <f t="shared" si="12"/>
        <v/>
      </c>
      <c r="AY94" s="524" t="str">
        <f t="shared" si="13"/>
        <v/>
      </c>
      <c r="AZ94" s="525" t="str">
        <f t="shared" si="14"/>
        <v/>
      </c>
      <c r="BA94" s="530">
        <f t="shared" si="15"/>
        <v>1</v>
      </c>
      <c r="BB94" s="536">
        <f t="shared" si="16"/>
        <v>1</v>
      </c>
      <c r="BC94" s="537">
        <f t="shared" si="17"/>
        <v>54.927051671732521</v>
      </c>
      <c r="BD94" s="540">
        <v>1</v>
      </c>
    </row>
    <row r="95" spans="1:56" s="510" customFormat="1" x14ac:dyDescent="0.2">
      <c r="A95" s="510">
        <v>93</v>
      </c>
      <c r="B95" s="510" t="s">
        <v>432</v>
      </c>
      <c r="C95" s="510" t="s">
        <v>72</v>
      </c>
      <c r="D95" s="510" t="s">
        <v>216</v>
      </c>
      <c r="E95" s="547" t="s">
        <v>216</v>
      </c>
      <c r="F95" s="548" t="s">
        <v>72</v>
      </c>
      <c r="G95" s="571"/>
      <c r="H95" s="555"/>
      <c r="I95" s="567"/>
      <c r="J95" s="510">
        <v>0</v>
      </c>
      <c r="K95" s="510">
        <v>1000000</v>
      </c>
      <c r="L95" s="574">
        <v>8.2200000000000006</v>
      </c>
      <c r="M95" s="559"/>
      <c r="N95" t="s">
        <v>531</v>
      </c>
      <c r="O95" s="547">
        <v>0</v>
      </c>
      <c r="P95" s="548">
        <v>359.69</v>
      </c>
      <c r="Q95" s="540" t="s">
        <v>451</v>
      </c>
      <c r="R95"/>
      <c r="S95"/>
      <c r="T95">
        <v>13.68</v>
      </c>
      <c r="U95">
        <v>22</v>
      </c>
      <c r="V95" s="547">
        <v>0</v>
      </c>
      <c r="W95" s="548">
        <v>510</v>
      </c>
      <c r="X95">
        <v>0</v>
      </c>
      <c r="Y95">
        <v>10</v>
      </c>
      <c r="Z95">
        <v>30</v>
      </c>
      <c r="AA95">
        <v>70</v>
      </c>
      <c r="AB95">
        <v>110</v>
      </c>
      <c r="AC95">
        <v>140</v>
      </c>
      <c r="AD95">
        <v>180</v>
      </c>
      <c r="AE95">
        <v>220</v>
      </c>
      <c r="AF95">
        <v>260</v>
      </c>
      <c r="AG95">
        <v>290</v>
      </c>
      <c r="AH95">
        <v>340</v>
      </c>
      <c r="AI95">
        <v>380</v>
      </c>
      <c r="AJ95">
        <v>510</v>
      </c>
      <c r="AK95">
        <v>600</v>
      </c>
      <c r="AL95">
        <v>500</v>
      </c>
      <c r="AM95">
        <v>500</v>
      </c>
      <c r="AN95">
        <v>500</v>
      </c>
      <c r="AO95">
        <v>495</v>
      </c>
      <c r="AP95">
        <v>482</v>
      </c>
      <c r="AQ95">
        <v>365</v>
      </c>
      <c r="AR95">
        <v>192</v>
      </c>
      <c r="AS95">
        <v>75</v>
      </c>
      <c r="AT95">
        <v>19</v>
      </c>
      <c r="AU95" s="578" t="str">
        <f t="shared" si="9"/>
        <v/>
      </c>
      <c r="AV95" s="579" t="str">
        <f t="shared" si="10"/>
        <v/>
      </c>
      <c r="AW95" s="524" t="str">
        <f t="shared" si="11"/>
        <v/>
      </c>
      <c r="AX95" s="525" t="str">
        <f t="shared" si="12"/>
        <v/>
      </c>
      <c r="AY95" s="524" t="str">
        <f t="shared" si="13"/>
        <v/>
      </c>
      <c r="AZ95" s="525" t="str">
        <f t="shared" si="14"/>
        <v/>
      </c>
      <c r="BA95" s="530">
        <f t="shared" si="15"/>
        <v>1</v>
      </c>
      <c r="BB95" s="536">
        <f t="shared" si="16"/>
        <v>1</v>
      </c>
      <c r="BC95" s="537">
        <f t="shared" si="17"/>
        <v>61.043795620437947</v>
      </c>
      <c r="BD95" s="540">
        <v>1</v>
      </c>
    </row>
    <row r="96" spans="1:56" s="510" customFormat="1" x14ac:dyDescent="0.2">
      <c r="A96" s="510">
        <v>94</v>
      </c>
      <c r="B96" s="510" t="s">
        <v>432</v>
      </c>
      <c r="C96" s="510" t="s">
        <v>72</v>
      </c>
      <c r="D96" s="510" t="s">
        <v>218</v>
      </c>
      <c r="E96" s="547" t="s">
        <v>218</v>
      </c>
      <c r="F96" s="548" t="s">
        <v>72</v>
      </c>
      <c r="G96" s="571"/>
      <c r="H96" s="555"/>
      <c r="I96" s="567"/>
      <c r="J96" s="510">
        <v>0</v>
      </c>
      <c r="K96" s="510">
        <v>1000000</v>
      </c>
      <c r="L96" s="574">
        <v>8.23</v>
      </c>
      <c r="M96" s="559"/>
      <c r="N96" t="s">
        <v>532</v>
      </c>
      <c r="O96" s="547">
        <v>0</v>
      </c>
      <c r="P96" s="548">
        <v>318.68</v>
      </c>
      <c r="Q96" s="540" t="s">
        <v>451</v>
      </c>
      <c r="R96"/>
      <c r="S96"/>
      <c r="T96">
        <v>12.78</v>
      </c>
      <c r="U96">
        <v>21.72</v>
      </c>
      <c r="V96" s="547">
        <v>0</v>
      </c>
      <c r="W96" s="548">
        <v>470</v>
      </c>
      <c r="X96">
        <v>0</v>
      </c>
      <c r="Y96">
        <v>10</v>
      </c>
      <c r="Z96">
        <v>30</v>
      </c>
      <c r="AA96">
        <v>60</v>
      </c>
      <c r="AB96">
        <v>100</v>
      </c>
      <c r="AC96">
        <v>130</v>
      </c>
      <c r="AD96">
        <v>160</v>
      </c>
      <c r="AE96">
        <v>200</v>
      </c>
      <c r="AF96">
        <v>230</v>
      </c>
      <c r="AG96">
        <v>270</v>
      </c>
      <c r="AH96">
        <v>310</v>
      </c>
      <c r="AI96">
        <v>340</v>
      </c>
      <c r="AJ96">
        <v>470</v>
      </c>
      <c r="AK96">
        <v>500</v>
      </c>
      <c r="AL96">
        <v>500</v>
      </c>
      <c r="AM96">
        <v>500</v>
      </c>
      <c r="AN96">
        <v>395</v>
      </c>
      <c r="AO96">
        <v>479</v>
      </c>
      <c r="AP96">
        <v>434</v>
      </c>
      <c r="AQ96">
        <v>282</v>
      </c>
      <c r="AR96">
        <v>194</v>
      </c>
      <c r="AS96">
        <v>59</v>
      </c>
      <c r="AT96">
        <v>14</v>
      </c>
      <c r="AU96" s="578" t="str">
        <f t="shared" si="9"/>
        <v/>
      </c>
      <c r="AV96" s="579" t="str">
        <f t="shared" si="10"/>
        <v/>
      </c>
      <c r="AW96" s="524" t="str">
        <f t="shared" si="11"/>
        <v/>
      </c>
      <c r="AX96" s="525" t="str">
        <f t="shared" si="12"/>
        <v/>
      </c>
      <c r="AY96" s="524" t="str">
        <f t="shared" si="13"/>
        <v/>
      </c>
      <c r="AZ96" s="525" t="str">
        <f t="shared" si="14"/>
        <v/>
      </c>
      <c r="BA96" s="530">
        <f t="shared" si="15"/>
        <v>1</v>
      </c>
      <c r="BB96" s="536">
        <f t="shared" si="16"/>
        <v>1</v>
      </c>
      <c r="BC96" s="537">
        <f t="shared" si="17"/>
        <v>56.108140947752119</v>
      </c>
      <c r="BD96" s="540">
        <v>1</v>
      </c>
    </row>
    <row r="97" spans="1:56" s="510" customFormat="1" x14ac:dyDescent="0.2">
      <c r="A97" s="510">
        <v>95</v>
      </c>
      <c r="B97" s="510" t="s">
        <v>432</v>
      </c>
      <c r="C97" s="510" t="s">
        <v>72</v>
      </c>
      <c r="D97" s="510" t="s">
        <v>222</v>
      </c>
      <c r="E97" s="547" t="s">
        <v>222</v>
      </c>
      <c r="F97" s="548" t="s">
        <v>72</v>
      </c>
      <c r="G97" s="571"/>
      <c r="H97" s="555"/>
      <c r="I97" s="567"/>
      <c r="J97" s="510">
        <v>-1000000</v>
      </c>
      <c r="K97" s="510">
        <v>1000000</v>
      </c>
      <c r="L97" s="574">
        <v>7.36</v>
      </c>
      <c r="M97" s="559"/>
      <c r="N97" t="s">
        <v>533</v>
      </c>
      <c r="O97" s="547">
        <v>-251.01</v>
      </c>
      <c r="P97" s="548">
        <v>678.36</v>
      </c>
      <c r="Q97" s="540" t="s">
        <v>451</v>
      </c>
      <c r="R97"/>
      <c r="S97"/>
      <c r="T97">
        <v>7.01</v>
      </c>
      <c r="U97">
        <v>53.73</v>
      </c>
      <c r="V97" s="547">
        <v>-358</v>
      </c>
      <c r="W97" s="548">
        <v>885</v>
      </c>
      <c r="X97">
        <v>-358</v>
      </c>
      <c r="Y97">
        <v>-247.8</v>
      </c>
      <c r="Z97">
        <v>-210</v>
      </c>
      <c r="AA97">
        <v>-110</v>
      </c>
      <c r="AB97">
        <v>-10</v>
      </c>
      <c r="AC97">
        <v>90</v>
      </c>
      <c r="AD97">
        <v>190</v>
      </c>
      <c r="AE97">
        <v>290</v>
      </c>
      <c r="AF97">
        <v>390</v>
      </c>
      <c r="AG97">
        <v>490.6</v>
      </c>
      <c r="AH97">
        <v>598.4</v>
      </c>
      <c r="AI97">
        <v>667.8</v>
      </c>
      <c r="AJ97">
        <v>885</v>
      </c>
      <c r="AK97">
        <v>70</v>
      </c>
      <c r="AL97">
        <v>133</v>
      </c>
      <c r="AM97">
        <v>114</v>
      </c>
      <c r="AN97">
        <v>122</v>
      </c>
      <c r="AO97">
        <v>124</v>
      </c>
      <c r="AP97">
        <v>134</v>
      </c>
      <c r="AQ97">
        <v>117</v>
      </c>
      <c r="AR97">
        <v>115</v>
      </c>
      <c r="AS97">
        <v>63</v>
      </c>
      <c r="AT97">
        <v>11</v>
      </c>
      <c r="AU97" s="578" t="str">
        <f t="shared" si="9"/>
        <v/>
      </c>
      <c r="AV97" s="579" t="str">
        <f t="shared" si="10"/>
        <v/>
      </c>
      <c r="AW97" s="524" t="str">
        <f t="shared" si="11"/>
        <v/>
      </c>
      <c r="AX97" s="525" t="str">
        <f t="shared" si="12"/>
        <v/>
      </c>
      <c r="AY97" s="524" t="str">
        <f t="shared" si="13"/>
        <v/>
      </c>
      <c r="AZ97" s="525" t="str">
        <f t="shared" si="14"/>
        <v/>
      </c>
      <c r="BA97" s="530">
        <f t="shared" si="15"/>
        <v>2.3586337760910814</v>
      </c>
      <c r="BB97" s="536">
        <f t="shared" si="16"/>
        <v>49.641304347826086</v>
      </c>
      <c r="BC97" s="537">
        <f t="shared" si="17"/>
        <v>119.2445652173913</v>
      </c>
      <c r="BD97" s="540">
        <v>1</v>
      </c>
    </row>
    <row r="98" spans="1:56" x14ac:dyDescent="0.2">
      <c r="A98">
        <v>96</v>
      </c>
      <c r="B98" t="s">
        <v>432</v>
      </c>
      <c r="C98" t="s">
        <v>74</v>
      </c>
      <c r="D98" t="s">
        <v>169</v>
      </c>
      <c r="E98" s="545" t="s">
        <v>169</v>
      </c>
      <c r="F98" s="546" t="s">
        <v>74</v>
      </c>
      <c r="G98" s="570"/>
      <c r="H98" s="555"/>
      <c r="I98" s="566"/>
      <c r="J98">
        <v>0</v>
      </c>
      <c r="K98">
        <v>1000000</v>
      </c>
      <c r="L98" s="573">
        <v>274.55</v>
      </c>
      <c r="M98" s="558"/>
      <c r="N98" t="s">
        <v>534</v>
      </c>
      <c r="O98" s="545">
        <v>241.62</v>
      </c>
      <c r="P98" s="546">
        <v>295.31</v>
      </c>
      <c r="Q98" s="63" t="s">
        <v>451</v>
      </c>
      <c r="T98">
        <v>277.39</v>
      </c>
      <c r="U98">
        <v>23.13</v>
      </c>
      <c r="V98" s="545">
        <v>184</v>
      </c>
      <c r="W98" s="546">
        <v>346</v>
      </c>
      <c r="X98">
        <v>184</v>
      </c>
      <c r="Y98">
        <v>220</v>
      </c>
      <c r="Z98">
        <v>232.5</v>
      </c>
      <c r="AA98">
        <v>244</v>
      </c>
      <c r="AB98">
        <v>253</v>
      </c>
      <c r="AC98">
        <v>261</v>
      </c>
      <c r="AD98">
        <v>268</v>
      </c>
      <c r="AE98">
        <v>274</v>
      </c>
      <c r="AF98">
        <v>282</v>
      </c>
      <c r="AG98">
        <v>290</v>
      </c>
      <c r="AH98">
        <v>301</v>
      </c>
      <c r="AI98">
        <v>311</v>
      </c>
      <c r="AJ98">
        <v>346</v>
      </c>
      <c r="AK98">
        <v>6</v>
      </c>
      <c r="AL98">
        <v>16</v>
      </c>
      <c r="AM98">
        <v>34</v>
      </c>
      <c r="AN98">
        <v>81</v>
      </c>
      <c r="AO98">
        <v>117</v>
      </c>
      <c r="AP98">
        <v>133</v>
      </c>
      <c r="AQ98">
        <v>98</v>
      </c>
      <c r="AR98">
        <v>52</v>
      </c>
      <c r="AS98">
        <v>12</v>
      </c>
      <c r="AT98">
        <v>7</v>
      </c>
      <c r="AU98" s="576" t="str">
        <f t="shared" si="9"/>
        <v/>
      </c>
      <c r="AV98" s="577" t="str">
        <f t="shared" si="10"/>
        <v/>
      </c>
      <c r="AW98" s="522" t="str">
        <f t="shared" si="11"/>
        <v/>
      </c>
      <c r="AX98" s="523" t="str">
        <f t="shared" si="12"/>
        <v/>
      </c>
      <c r="AY98" s="522" t="str">
        <f t="shared" si="13"/>
        <v/>
      </c>
      <c r="AZ98" s="523" t="str">
        <f t="shared" si="14"/>
        <v/>
      </c>
      <c r="BA98" s="529">
        <f t="shared" si="15"/>
        <v>0.30566037735849055</v>
      </c>
      <c r="BB98" s="534">
        <f t="shared" si="16"/>
        <v>0.32981242032416686</v>
      </c>
      <c r="BC98" s="535">
        <f t="shared" si="17"/>
        <v>0.26024403569477322</v>
      </c>
      <c r="BD98" s="63"/>
    </row>
    <row r="99" spans="1:56" x14ac:dyDescent="0.2">
      <c r="A99">
        <v>97</v>
      </c>
      <c r="B99" t="s">
        <v>432</v>
      </c>
      <c r="C99" t="s">
        <v>74</v>
      </c>
      <c r="D99" t="s">
        <v>173</v>
      </c>
      <c r="E99" s="545" t="s">
        <v>173</v>
      </c>
      <c r="F99" s="546" t="s">
        <v>74</v>
      </c>
      <c r="G99" s="570"/>
      <c r="H99" s="555"/>
      <c r="I99" s="566"/>
      <c r="J99">
        <v>0</v>
      </c>
      <c r="K99">
        <v>1000000</v>
      </c>
      <c r="L99" s="573">
        <v>274.55</v>
      </c>
      <c r="M99" s="558"/>
      <c r="N99" t="s">
        <v>535</v>
      </c>
      <c r="O99" s="545">
        <v>241.62</v>
      </c>
      <c r="P99" s="546">
        <v>295.31</v>
      </c>
      <c r="Q99" s="63" t="s">
        <v>451</v>
      </c>
      <c r="T99">
        <v>277.39</v>
      </c>
      <c r="U99">
        <v>23.13</v>
      </c>
      <c r="V99" s="545">
        <v>184</v>
      </c>
      <c r="W99" s="546">
        <v>346</v>
      </c>
      <c r="X99">
        <v>184</v>
      </c>
      <c r="Y99">
        <v>220</v>
      </c>
      <c r="Z99">
        <v>232.5</v>
      </c>
      <c r="AA99">
        <v>244</v>
      </c>
      <c r="AB99">
        <v>253</v>
      </c>
      <c r="AC99">
        <v>261</v>
      </c>
      <c r="AD99">
        <v>268</v>
      </c>
      <c r="AE99">
        <v>274</v>
      </c>
      <c r="AF99">
        <v>282</v>
      </c>
      <c r="AG99">
        <v>290</v>
      </c>
      <c r="AH99">
        <v>301</v>
      </c>
      <c r="AI99">
        <v>311</v>
      </c>
      <c r="AJ99">
        <v>346</v>
      </c>
      <c r="AK99">
        <v>6</v>
      </c>
      <c r="AL99">
        <v>16</v>
      </c>
      <c r="AM99">
        <v>34</v>
      </c>
      <c r="AN99">
        <v>81</v>
      </c>
      <c r="AO99">
        <v>117</v>
      </c>
      <c r="AP99">
        <v>133</v>
      </c>
      <c r="AQ99">
        <v>98</v>
      </c>
      <c r="AR99">
        <v>52</v>
      </c>
      <c r="AS99">
        <v>12</v>
      </c>
      <c r="AT99">
        <v>7</v>
      </c>
      <c r="AU99" s="576" t="str">
        <f t="shared" si="9"/>
        <v/>
      </c>
      <c r="AV99" s="577" t="str">
        <f t="shared" si="10"/>
        <v/>
      </c>
      <c r="AW99" s="522" t="str">
        <f t="shared" si="11"/>
        <v/>
      </c>
      <c r="AX99" s="523" t="str">
        <f t="shared" si="12"/>
        <v/>
      </c>
      <c r="AY99" s="522" t="str">
        <f t="shared" si="13"/>
        <v/>
      </c>
      <c r="AZ99" s="523" t="str">
        <f t="shared" si="14"/>
        <v/>
      </c>
      <c r="BA99" s="529">
        <f t="shared" si="15"/>
        <v>0.30566037735849055</v>
      </c>
      <c r="BB99" s="534">
        <f t="shared" si="16"/>
        <v>0.32981242032416686</v>
      </c>
      <c r="BC99" s="535">
        <f t="shared" si="17"/>
        <v>0.26024403569477322</v>
      </c>
      <c r="BD99" s="63"/>
    </row>
    <row r="100" spans="1:56" x14ac:dyDescent="0.2">
      <c r="A100">
        <v>98</v>
      </c>
      <c r="B100" t="s">
        <v>432</v>
      </c>
      <c r="C100" t="s">
        <v>74</v>
      </c>
      <c r="D100" t="s">
        <v>177</v>
      </c>
      <c r="E100" s="545" t="s">
        <v>177</v>
      </c>
      <c r="F100" s="546" t="s">
        <v>74</v>
      </c>
      <c r="G100" s="570"/>
      <c r="H100" s="555"/>
      <c r="I100" s="566"/>
      <c r="J100">
        <v>0</v>
      </c>
      <c r="K100">
        <v>1000000</v>
      </c>
      <c r="L100" s="573">
        <v>0</v>
      </c>
      <c r="M100" s="558"/>
      <c r="N100" t="s">
        <v>536</v>
      </c>
      <c r="O100" s="545">
        <v>0</v>
      </c>
      <c r="P100" s="546">
        <v>0</v>
      </c>
      <c r="Q100" s="63" t="s">
        <v>451</v>
      </c>
      <c r="T100">
        <v>0.02</v>
      </c>
      <c r="U100">
        <v>0.06</v>
      </c>
      <c r="V100" s="545">
        <v>0</v>
      </c>
      <c r="W100" s="546">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1</v>
      </c>
      <c r="AQ100">
        <v>0</v>
      </c>
      <c r="AR100">
        <v>0</v>
      </c>
      <c r="AS100">
        <v>0</v>
      </c>
      <c r="AT100">
        <v>0</v>
      </c>
      <c r="AU100" s="576" t="str">
        <f t="shared" si="9"/>
        <v/>
      </c>
      <c r="AV100" s="577" t="str">
        <f t="shared" si="10"/>
        <v/>
      </c>
      <c r="AW100" s="522" t="str">
        <f t="shared" si="11"/>
        <v/>
      </c>
      <c r="AX100" s="523" t="str">
        <f t="shared" si="12"/>
        <v/>
      </c>
      <c r="AY100" s="522" t="str">
        <f t="shared" si="13"/>
        <v/>
      </c>
      <c r="AZ100" s="523" t="str">
        <f t="shared" si="14"/>
        <v/>
      </c>
      <c r="BA100" s="529" t="str">
        <f t="shared" si="15"/>
        <v/>
      </c>
      <c r="BB100" s="534" t="str">
        <f t="shared" si="16"/>
        <v/>
      </c>
      <c r="BC100" s="535" t="str">
        <f t="shared" si="17"/>
        <v/>
      </c>
      <c r="BD100" s="63"/>
    </row>
    <row r="101" spans="1:56" x14ac:dyDescent="0.2">
      <c r="A101">
        <v>99</v>
      </c>
      <c r="B101" t="s">
        <v>432</v>
      </c>
      <c r="C101" t="s">
        <v>74</v>
      </c>
      <c r="D101" t="s">
        <v>179</v>
      </c>
      <c r="E101" s="545" t="s">
        <v>179</v>
      </c>
      <c r="F101" s="546" t="s">
        <v>74</v>
      </c>
      <c r="G101" s="570"/>
      <c r="H101" s="555"/>
      <c r="I101" s="566"/>
      <c r="J101">
        <v>0</v>
      </c>
      <c r="K101">
        <v>1000000</v>
      </c>
      <c r="L101" s="573">
        <v>0</v>
      </c>
      <c r="M101" s="558"/>
      <c r="N101" t="s">
        <v>537</v>
      </c>
      <c r="O101" s="545">
        <v>0</v>
      </c>
      <c r="P101" s="546">
        <v>0.05</v>
      </c>
      <c r="Q101" s="63" t="s">
        <v>451</v>
      </c>
      <c r="T101">
        <v>0</v>
      </c>
      <c r="U101">
        <v>0.01</v>
      </c>
      <c r="V101" s="545">
        <v>0</v>
      </c>
      <c r="W101" s="546">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1</v>
      </c>
      <c r="AQ101">
        <v>0</v>
      </c>
      <c r="AR101">
        <v>0</v>
      </c>
      <c r="AS101">
        <v>0</v>
      </c>
      <c r="AT101">
        <v>0</v>
      </c>
      <c r="AU101" s="576" t="str">
        <f t="shared" si="9"/>
        <v/>
      </c>
      <c r="AV101" s="577" t="str">
        <f t="shared" si="10"/>
        <v/>
      </c>
      <c r="AW101" s="522" t="str">
        <f t="shared" si="11"/>
        <v/>
      </c>
      <c r="AX101" s="523" t="str">
        <f t="shared" si="12"/>
        <v/>
      </c>
      <c r="AY101" s="522" t="str">
        <f t="shared" si="13"/>
        <v/>
      </c>
      <c r="AZ101" s="523" t="str">
        <f t="shared" si="14"/>
        <v/>
      </c>
      <c r="BA101" s="529" t="str">
        <f t="shared" si="15"/>
        <v/>
      </c>
      <c r="BB101" s="534" t="str">
        <f t="shared" si="16"/>
        <v/>
      </c>
      <c r="BC101" s="535" t="str">
        <f t="shared" si="17"/>
        <v/>
      </c>
      <c r="BD101" s="63"/>
    </row>
    <row r="102" spans="1:56" x14ac:dyDescent="0.2">
      <c r="A102">
        <v>100</v>
      </c>
      <c r="B102" t="s">
        <v>432</v>
      </c>
      <c r="C102" t="s">
        <v>74</v>
      </c>
      <c r="D102" t="s">
        <v>181</v>
      </c>
      <c r="E102" s="545" t="s">
        <v>181</v>
      </c>
      <c r="F102" s="546" t="s">
        <v>74</v>
      </c>
      <c r="G102" s="570"/>
      <c r="H102" s="555"/>
      <c r="I102" s="566"/>
      <c r="J102">
        <v>0</v>
      </c>
      <c r="K102">
        <v>1000000</v>
      </c>
      <c r="L102" s="573">
        <v>214.64</v>
      </c>
      <c r="M102" s="558"/>
      <c r="N102" t="s">
        <v>538</v>
      </c>
      <c r="O102" s="545">
        <v>0</v>
      </c>
      <c r="P102" s="546">
        <v>214.64</v>
      </c>
      <c r="Q102" s="63" t="s">
        <v>451</v>
      </c>
      <c r="T102">
        <v>207.32</v>
      </c>
      <c r="U102">
        <v>22.01</v>
      </c>
      <c r="V102" s="545">
        <v>0</v>
      </c>
      <c r="W102" s="546">
        <v>230</v>
      </c>
      <c r="X102">
        <v>0</v>
      </c>
      <c r="Y102">
        <v>10</v>
      </c>
      <c r="Z102">
        <v>20</v>
      </c>
      <c r="AA102">
        <v>40</v>
      </c>
      <c r="AB102">
        <v>60</v>
      </c>
      <c r="AC102">
        <v>80</v>
      </c>
      <c r="AD102">
        <v>100</v>
      </c>
      <c r="AE102">
        <v>130</v>
      </c>
      <c r="AF102">
        <v>150</v>
      </c>
      <c r="AG102">
        <v>170</v>
      </c>
      <c r="AH102">
        <v>190</v>
      </c>
      <c r="AI102">
        <v>200</v>
      </c>
      <c r="AJ102">
        <v>230</v>
      </c>
      <c r="AK102">
        <v>300</v>
      </c>
      <c r="AL102">
        <v>200</v>
      </c>
      <c r="AM102">
        <v>200</v>
      </c>
      <c r="AN102">
        <v>300</v>
      </c>
      <c r="AO102">
        <v>200</v>
      </c>
      <c r="AP102">
        <v>200</v>
      </c>
      <c r="AQ102">
        <v>298</v>
      </c>
      <c r="AR102">
        <v>197</v>
      </c>
      <c r="AS102">
        <v>179</v>
      </c>
      <c r="AT102">
        <v>108</v>
      </c>
      <c r="AU102" s="576" t="str">
        <f t="shared" si="9"/>
        <v/>
      </c>
      <c r="AV102" s="577" t="str">
        <f t="shared" si="10"/>
        <v/>
      </c>
      <c r="AW102" s="522" t="str">
        <f t="shared" si="11"/>
        <v/>
      </c>
      <c r="AX102" s="523" t="str">
        <f t="shared" si="12"/>
        <v/>
      </c>
      <c r="AY102" s="522" t="str">
        <f t="shared" si="13"/>
        <v/>
      </c>
      <c r="AZ102" s="523" t="str">
        <f t="shared" si="14"/>
        <v/>
      </c>
      <c r="BA102" s="529">
        <f t="shared" si="15"/>
        <v>1</v>
      </c>
      <c r="BB102" s="534">
        <f t="shared" si="16"/>
        <v>1</v>
      </c>
      <c r="BC102" s="535">
        <f t="shared" si="17"/>
        <v>7.156168468132694E-2</v>
      </c>
      <c r="BD102" s="63"/>
    </row>
    <row r="103" spans="1:56" s="510" customFormat="1" x14ac:dyDescent="0.2">
      <c r="A103" s="510">
        <v>101</v>
      </c>
      <c r="B103" s="510" t="s">
        <v>432</v>
      </c>
      <c r="C103" s="510" t="s">
        <v>74</v>
      </c>
      <c r="D103" s="510" t="s">
        <v>19</v>
      </c>
      <c r="E103" s="547" t="s">
        <v>19</v>
      </c>
      <c r="F103" s="548" t="s">
        <v>74</v>
      </c>
      <c r="G103" s="571"/>
      <c r="H103" s="555"/>
      <c r="I103" s="567"/>
      <c r="J103" s="510">
        <v>0</v>
      </c>
      <c r="K103" s="510">
        <v>1000000</v>
      </c>
      <c r="L103" s="574">
        <v>3.81</v>
      </c>
      <c r="M103" s="559"/>
      <c r="N103" t="s">
        <v>539</v>
      </c>
      <c r="O103" s="547">
        <v>0</v>
      </c>
      <c r="P103" s="548">
        <v>678.36</v>
      </c>
      <c r="Q103" s="540" t="s">
        <v>451</v>
      </c>
      <c r="R103"/>
      <c r="S103"/>
      <c r="T103">
        <v>10.26</v>
      </c>
      <c r="U103">
        <v>18.97</v>
      </c>
      <c r="V103" s="547">
        <v>0</v>
      </c>
      <c r="W103" s="548">
        <v>920</v>
      </c>
      <c r="X103">
        <v>0</v>
      </c>
      <c r="Y103">
        <v>30</v>
      </c>
      <c r="Z103">
        <v>70</v>
      </c>
      <c r="AA103">
        <v>140</v>
      </c>
      <c r="AB103">
        <v>210</v>
      </c>
      <c r="AC103">
        <v>280</v>
      </c>
      <c r="AD103">
        <v>350</v>
      </c>
      <c r="AE103">
        <v>420</v>
      </c>
      <c r="AF103">
        <v>490</v>
      </c>
      <c r="AG103">
        <v>560</v>
      </c>
      <c r="AH103">
        <v>640</v>
      </c>
      <c r="AI103">
        <v>690</v>
      </c>
      <c r="AJ103">
        <v>920</v>
      </c>
      <c r="AK103">
        <v>1000</v>
      </c>
      <c r="AL103">
        <v>900</v>
      </c>
      <c r="AM103">
        <v>900</v>
      </c>
      <c r="AN103">
        <v>900</v>
      </c>
      <c r="AO103">
        <v>892</v>
      </c>
      <c r="AP103">
        <v>979</v>
      </c>
      <c r="AQ103">
        <v>809</v>
      </c>
      <c r="AR103">
        <v>490</v>
      </c>
      <c r="AS103">
        <v>143</v>
      </c>
      <c r="AT103">
        <v>21</v>
      </c>
      <c r="AU103" s="578" t="str">
        <f t="shared" si="9"/>
        <v/>
      </c>
      <c r="AV103" s="579" t="str">
        <f t="shared" si="10"/>
        <v/>
      </c>
      <c r="AW103" s="524" t="str">
        <f t="shared" si="11"/>
        <v/>
      </c>
      <c r="AX103" s="525" t="str">
        <f t="shared" si="12"/>
        <v/>
      </c>
      <c r="AY103" s="524" t="str">
        <f t="shared" si="13"/>
        <v/>
      </c>
      <c r="AZ103" s="525" t="str">
        <f t="shared" si="14"/>
        <v/>
      </c>
      <c r="BA103" s="530">
        <f t="shared" si="15"/>
        <v>1</v>
      </c>
      <c r="BB103" s="536">
        <f t="shared" si="16"/>
        <v>1</v>
      </c>
      <c r="BC103" s="537">
        <f t="shared" si="17"/>
        <v>240.46981627296589</v>
      </c>
      <c r="BD103" s="540">
        <v>1</v>
      </c>
    </row>
    <row r="104" spans="1:56" s="510" customFormat="1" x14ac:dyDescent="0.2">
      <c r="A104" s="510">
        <v>102</v>
      </c>
      <c r="B104" s="510" t="s">
        <v>432</v>
      </c>
      <c r="C104" s="510" t="s">
        <v>74</v>
      </c>
      <c r="D104" s="510" t="s">
        <v>216</v>
      </c>
      <c r="E104" s="547" t="s">
        <v>216</v>
      </c>
      <c r="F104" s="548" t="s">
        <v>74</v>
      </c>
      <c r="G104" s="571"/>
      <c r="H104" s="555"/>
      <c r="I104" s="567"/>
      <c r="J104" s="510">
        <v>0</v>
      </c>
      <c r="K104" s="510">
        <v>1000000</v>
      </c>
      <c r="L104" s="574">
        <v>1.08</v>
      </c>
      <c r="M104" s="559"/>
      <c r="N104" t="s">
        <v>540</v>
      </c>
      <c r="O104" s="547">
        <v>0</v>
      </c>
      <c r="P104" s="548">
        <v>359.69</v>
      </c>
      <c r="Q104" s="540" t="s">
        <v>451</v>
      </c>
      <c r="R104"/>
      <c r="S104"/>
      <c r="T104">
        <v>5</v>
      </c>
      <c r="U104">
        <v>9.3000000000000007</v>
      </c>
      <c r="V104" s="547">
        <v>0</v>
      </c>
      <c r="W104" s="548">
        <v>510</v>
      </c>
      <c r="X104">
        <v>0</v>
      </c>
      <c r="Y104">
        <v>10</v>
      </c>
      <c r="Z104">
        <v>30</v>
      </c>
      <c r="AA104">
        <v>70</v>
      </c>
      <c r="AB104">
        <v>110</v>
      </c>
      <c r="AC104">
        <v>140</v>
      </c>
      <c r="AD104">
        <v>180</v>
      </c>
      <c r="AE104">
        <v>220</v>
      </c>
      <c r="AF104">
        <v>260</v>
      </c>
      <c r="AG104">
        <v>290</v>
      </c>
      <c r="AH104">
        <v>340</v>
      </c>
      <c r="AI104">
        <v>380</v>
      </c>
      <c r="AJ104">
        <v>510</v>
      </c>
      <c r="AK104">
        <v>600</v>
      </c>
      <c r="AL104">
        <v>500</v>
      </c>
      <c r="AM104">
        <v>500</v>
      </c>
      <c r="AN104">
        <v>500</v>
      </c>
      <c r="AO104">
        <v>495</v>
      </c>
      <c r="AP104">
        <v>482</v>
      </c>
      <c r="AQ104">
        <v>365</v>
      </c>
      <c r="AR104">
        <v>192</v>
      </c>
      <c r="AS104">
        <v>75</v>
      </c>
      <c r="AT104">
        <v>19</v>
      </c>
      <c r="AU104" s="578" t="str">
        <f t="shared" si="9"/>
        <v/>
      </c>
      <c r="AV104" s="579" t="str">
        <f t="shared" si="10"/>
        <v/>
      </c>
      <c r="AW104" s="524" t="str">
        <f t="shared" si="11"/>
        <v/>
      </c>
      <c r="AX104" s="525" t="str">
        <f t="shared" si="12"/>
        <v/>
      </c>
      <c r="AY104" s="524" t="str">
        <f t="shared" si="13"/>
        <v/>
      </c>
      <c r="AZ104" s="525" t="str">
        <f t="shared" si="14"/>
        <v/>
      </c>
      <c r="BA104" s="530">
        <f t="shared" si="15"/>
        <v>1</v>
      </c>
      <c r="BB104" s="536">
        <f t="shared" si="16"/>
        <v>1</v>
      </c>
      <c r="BC104" s="537">
        <f t="shared" si="17"/>
        <v>471.22222222222223</v>
      </c>
      <c r="BD104" s="540">
        <v>1</v>
      </c>
    </row>
    <row r="105" spans="1:56" s="510" customFormat="1" x14ac:dyDescent="0.2">
      <c r="A105" s="510">
        <v>103</v>
      </c>
      <c r="B105" s="510" t="s">
        <v>432</v>
      </c>
      <c r="C105" s="510" t="s">
        <v>74</v>
      </c>
      <c r="D105" s="510" t="s">
        <v>218</v>
      </c>
      <c r="E105" s="547" t="s">
        <v>218</v>
      </c>
      <c r="F105" s="548" t="s">
        <v>74</v>
      </c>
      <c r="G105" s="571"/>
      <c r="H105" s="555"/>
      <c r="I105" s="567"/>
      <c r="J105" s="510">
        <v>0</v>
      </c>
      <c r="K105" s="510">
        <v>1000000</v>
      </c>
      <c r="L105" s="574">
        <v>2.73</v>
      </c>
      <c r="M105" s="559"/>
      <c r="N105" t="s">
        <v>541</v>
      </c>
      <c r="O105" s="547">
        <v>0</v>
      </c>
      <c r="P105" s="548">
        <v>318.68</v>
      </c>
      <c r="Q105" s="540" t="s">
        <v>451</v>
      </c>
      <c r="R105"/>
      <c r="S105"/>
      <c r="T105">
        <v>5.26</v>
      </c>
      <c r="U105">
        <v>9.92</v>
      </c>
      <c r="V105" s="547">
        <v>0</v>
      </c>
      <c r="W105" s="548">
        <v>470</v>
      </c>
      <c r="X105">
        <v>0</v>
      </c>
      <c r="Y105">
        <v>10</v>
      </c>
      <c r="Z105">
        <v>30</v>
      </c>
      <c r="AA105">
        <v>60</v>
      </c>
      <c r="AB105">
        <v>100</v>
      </c>
      <c r="AC105">
        <v>130</v>
      </c>
      <c r="AD105">
        <v>160</v>
      </c>
      <c r="AE105">
        <v>200</v>
      </c>
      <c r="AF105">
        <v>230</v>
      </c>
      <c r="AG105">
        <v>270</v>
      </c>
      <c r="AH105">
        <v>310</v>
      </c>
      <c r="AI105">
        <v>340</v>
      </c>
      <c r="AJ105">
        <v>470</v>
      </c>
      <c r="AK105">
        <v>500</v>
      </c>
      <c r="AL105">
        <v>500</v>
      </c>
      <c r="AM105">
        <v>500</v>
      </c>
      <c r="AN105">
        <v>395</v>
      </c>
      <c r="AO105">
        <v>479</v>
      </c>
      <c r="AP105">
        <v>434</v>
      </c>
      <c r="AQ105">
        <v>282</v>
      </c>
      <c r="AR105">
        <v>194</v>
      </c>
      <c r="AS105">
        <v>59</v>
      </c>
      <c r="AT105">
        <v>14</v>
      </c>
      <c r="AU105" s="578" t="str">
        <f t="shared" si="9"/>
        <v/>
      </c>
      <c r="AV105" s="579" t="str">
        <f t="shared" si="10"/>
        <v/>
      </c>
      <c r="AW105" s="524" t="str">
        <f t="shared" si="11"/>
        <v/>
      </c>
      <c r="AX105" s="525" t="str">
        <f t="shared" si="12"/>
        <v/>
      </c>
      <c r="AY105" s="524" t="str">
        <f t="shared" si="13"/>
        <v/>
      </c>
      <c r="AZ105" s="525" t="str">
        <f t="shared" si="14"/>
        <v/>
      </c>
      <c r="BA105" s="530">
        <f t="shared" si="15"/>
        <v>1</v>
      </c>
      <c r="BB105" s="536">
        <f t="shared" si="16"/>
        <v>1</v>
      </c>
      <c r="BC105" s="537">
        <f t="shared" si="17"/>
        <v>171.16117216117215</v>
      </c>
      <c r="BD105" s="540">
        <v>1</v>
      </c>
    </row>
    <row r="106" spans="1:56" s="510" customFormat="1" x14ac:dyDescent="0.2">
      <c r="A106" s="510">
        <v>104</v>
      </c>
      <c r="B106" s="510" t="s">
        <v>432</v>
      </c>
      <c r="C106" s="510" t="s">
        <v>74</v>
      </c>
      <c r="D106" s="510" t="s">
        <v>222</v>
      </c>
      <c r="E106" s="547" t="s">
        <v>222</v>
      </c>
      <c r="F106" s="548" t="s">
        <v>74</v>
      </c>
      <c r="G106" s="571"/>
      <c r="H106" s="555"/>
      <c r="I106" s="567"/>
      <c r="J106" s="510">
        <v>-1000000</v>
      </c>
      <c r="K106" s="510">
        <v>1000000</v>
      </c>
      <c r="L106" s="574">
        <v>1.37</v>
      </c>
      <c r="M106" s="559"/>
      <c r="N106" t="s">
        <v>542</v>
      </c>
      <c r="O106" s="547">
        <v>-251.01</v>
      </c>
      <c r="P106" s="548">
        <v>678.36</v>
      </c>
      <c r="Q106" s="540" t="s">
        <v>451</v>
      </c>
      <c r="R106"/>
      <c r="S106"/>
      <c r="T106">
        <v>-28.69</v>
      </c>
      <c r="U106">
        <v>53.09</v>
      </c>
      <c r="V106" s="547">
        <v>-358</v>
      </c>
      <c r="W106" s="548">
        <v>885</v>
      </c>
      <c r="X106">
        <v>-358</v>
      </c>
      <c r="Y106">
        <v>-247.8</v>
      </c>
      <c r="Z106">
        <v>-210</v>
      </c>
      <c r="AA106">
        <v>-110</v>
      </c>
      <c r="AB106">
        <v>-10</v>
      </c>
      <c r="AC106">
        <v>90</v>
      </c>
      <c r="AD106">
        <v>190</v>
      </c>
      <c r="AE106">
        <v>290</v>
      </c>
      <c r="AF106">
        <v>390</v>
      </c>
      <c r="AG106">
        <v>490.6</v>
      </c>
      <c r="AH106">
        <v>598.4</v>
      </c>
      <c r="AI106">
        <v>667.8</v>
      </c>
      <c r="AJ106">
        <v>885</v>
      </c>
      <c r="AK106">
        <v>70</v>
      </c>
      <c r="AL106">
        <v>133</v>
      </c>
      <c r="AM106">
        <v>114</v>
      </c>
      <c r="AN106">
        <v>122</v>
      </c>
      <c r="AO106">
        <v>124</v>
      </c>
      <c r="AP106">
        <v>134</v>
      </c>
      <c r="AQ106">
        <v>117</v>
      </c>
      <c r="AR106">
        <v>115</v>
      </c>
      <c r="AS106">
        <v>63</v>
      </c>
      <c r="AT106">
        <v>11</v>
      </c>
      <c r="AU106" s="578" t="str">
        <f t="shared" si="9"/>
        <v/>
      </c>
      <c r="AV106" s="579" t="str">
        <f t="shared" si="10"/>
        <v/>
      </c>
      <c r="AW106" s="524" t="str">
        <f t="shared" si="11"/>
        <v/>
      </c>
      <c r="AX106" s="525" t="str">
        <f t="shared" si="12"/>
        <v/>
      </c>
      <c r="AY106" s="524" t="str">
        <f t="shared" si="13"/>
        <v/>
      </c>
      <c r="AZ106" s="525" t="str">
        <f t="shared" si="14"/>
        <v/>
      </c>
      <c r="BA106" s="530">
        <f t="shared" si="15"/>
        <v>2.3586337760910814</v>
      </c>
      <c r="BB106" s="536">
        <f t="shared" si="16"/>
        <v>262.31386861313865</v>
      </c>
      <c r="BC106" s="537">
        <f t="shared" si="17"/>
        <v>644.98540145985396</v>
      </c>
      <c r="BD106" s="540">
        <v>1</v>
      </c>
    </row>
    <row r="107" spans="1:56" x14ac:dyDescent="0.2">
      <c r="A107">
        <v>105</v>
      </c>
      <c r="B107" t="s">
        <v>432</v>
      </c>
      <c r="C107" t="s">
        <v>76</v>
      </c>
      <c r="D107" t="s">
        <v>169</v>
      </c>
      <c r="E107" s="545" t="s">
        <v>169</v>
      </c>
      <c r="F107" s="546" t="s">
        <v>76</v>
      </c>
      <c r="G107" s="570"/>
      <c r="H107" s="555"/>
      <c r="I107" s="566"/>
      <c r="J107">
        <v>0</v>
      </c>
      <c r="K107">
        <v>1000000</v>
      </c>
      <c r="L107" s="573">
        <v>1095.49</v>
      </c>
      <c r="M107" s="558"/>
      <c r="N107" t="s">
        <v>543</v>
      </c>
      <c r="O107" s="545">
        <v>752.79</v>
      </c>
      <c r="P107" s="546">
        <v>1213.1500000000001</v>
      </c>
      <c r="Q107" s="63" t="s">
        <v>451</v>
      </c>
      <c r="T107">
        <v>1103.71</v>
      </c>
      <c r="U107">
        <v>80.510000000000005</v>
      </c>
      <c r="V107" s="545">
        <v>650</v>
      </c>
      <c r="W107" s="546">
        <v>1357</v>
      </c>
      <c r="X107">
        <v>650</v>
      </c>
      <c r="Y107">
        <v>758</v>
      </c>
      <c r="Z107">
        <v>789</v>
      </c>
      <c r="AA107">
        <v>838</v>
      </c>
      <c r="AB107">
        <v>883</v>
      </c>
      <c r="AC107">
        <v>928</v>
      </c>
      <c r="AD107">
        <v>971</v>
      </c>
      <c r="AE107">
        <v>1016</v>
      </c>
      <c r="AF107">
        <v>1061</v>
      </c>
      <c r="AG107">
        <v>1108</v>
      </c>
      <c r="AH107">
        <v>1165</v>
      </c>
      <c r="AI107">
        <v>1205</v>
      </c>
      <c r="AJ107">
        <v>1357</v>
      </c>
      <c r="AK107">
        <v>66</v>
      </c>
      <c r="AL107">
        <v>396</v>
      </c>
      <c r="AM107">
        <v>661</v>
      </c>
      <c r="AN107">
        <v>699</v>
      </c>
      <c r="AO107">
        <v>710</v>
      </c>
      <c r="AP107">
        <v>691</v>
      </c>
      <c r="AQ107">
        <v>617</v>
      </c>
      <c r="AR107">
        <v>402</v>
      </c>
      <c r="AS107">
        <v>142</v>
      </c>
      <c r="AT107">
        <v>42</v>
      </c>
      <c r="AU107" s="576" t="str">
        <f t="shared" si="9"/>
        <v/>
      </c>
      <c r="AV107" s="577" t="str">
        <f t="shared" si="10"/>
        <v/>
      </c>
      <c r="AW107" s="522" t="str">
        <f t="shared" si="11"/>
        <v/>
      </c>
      <c r="AX107" s="523" t="str">
        <f t="shared" si="12"/>
        <v/>
      </c>
      <c r="AY107" s="522" t="str">
        <f t="shared" si="13"/>
        <v/>
      </c>
      <c r="AZ107" s="523" t="str">
        <f t="shared" si="14"/>
        <v/>
      </c>
      <c r="BA107" s="529">
        <f t="shared" si="15"/>
        <v>0.35226706527154955</v>
      </c>
      <c r="BB107" s="534">
        <f t="shared" si="16"/>
        <v>0.40665820774265399</v>
      </c>
      <c r="BC107" s="535">
        <f t="shared" si="17"/>
        <v>0.23871509552802855</v>
      </c>
      <c r="BD107" s="63"/>
    </row>
    <row r="108" spans="1:56" x14ac:dyDescent="0.2">
      <c r="A108">
        <v>106</v>
      </c>
      <c r="B108" t="s">
        <v>432</v>
      </c>
      <c r="C108" t="s">
        <v>76</v>
      </c>
      <c r="D108" t="s">
        <v>171</v>
      </c>
      <c r="E108" s="545" t="s">
        <v>171</v>
      </c>
      <c r="F108" s="546" t="s">
        <v>76</v>
      </c>
      <c r="G108" s="570"/>
      <c r="H108" s="555"/>
      <c r="I108" s="566"/>
      <c r="J108">
        <v>0</v>
      </c>
      <c r="K108">
        <v>1000000</v>
      </c>
      <c r="L108" s="573">
        <v>425.66</v>
      </c>
      <c r="M108" s="558"/>
      <c r="N108" t="s">
        <v>544</v>
      </c>
      <c r="O108" s="545">
        <v>269.55</v>
      </c>
      <c r="P108" s="546">
        <v>425.66</v>
      </c>
      <c r="Q108" s="63" t="s">
        <v>451</v>
      </c>
      <c r="T108">
        <v>422.63</v>
      </c>
      <c r="U108">
        <v>36.17</v>
      </c>
      <c r="V108" s="545">
        <v>223</v>
      </c>
      <c r="W108" s="546">
        <v>524</v>
      </c>
      <c r="X108">
        <v>223</v>
      </c>
      <c r="Y108">
        <v>261</v>
      </c>
      <c r="Z108">
        <v>275</v>
      </c>
      <c r="AA108">
        <v>295</v>
      </c>
      <c r="AB108">
        <v>312</v>
      </c>
      <c r="AC108">
        <v>328</v>
      </c>
      <c r="AD108">
        <v>344</v>
      </c>
      <c r="AE108">
        <v>360</v>
      </c>
      <c r="AF108">
        <v>377</v>
      </c>
      <c r="AG108">
        <v>396</v>
      </c>
      <c r="AH108">
        <v>419</v>
      </c>
      <c r="AI108">
        <v>439.8</v>
      </c>
      <c r="AJ108">
        <v>524</v>
      </c>
      <c r="AK108">
        <v>53</v>
      </c>
      <c r="AL108">
        <v>171</v>
      </c>
      <c r="AM108">
        <v>269</v>
      </c>
      <c r="AN108">
        <v>298</v>
      </c>
      <c r="AO108">
        <v>290</v>
      </c>
      <c r="AP108">
        <v>244</v>
      </c>
      <c r="AQ108">
        <v>166</v>
      </c>
      <c r="AR108">
        <v>72</v>
      </c>
      <c r="AS108">
        <v>24</v>
      </c>
      <c r="AT108">
        <v>6</v>
      </c>
      <c r="AU108" s="576" t="str">
        <f t="shared" si="9"/>
        <v/>
      </c>
      <c r="AV108" s="577" t="str">
        <f t="shared" si="10"/>
        <v/>
      </c>
      <c r="AW108" s="522" t="str">
        <f t="shared" si="11"/>
        <v/>
      </c>
      <c r="AX108" s="523" t="str">
        <f t="shared" si="12"/>
        <v/>
      </c>
      <c r="AY108" s="522" t="str">
        <f t="shared" si="13"/>
        <v/>
      </c>
      <c r="AZ108" s="523" t="str">
        <f t="shared" si="14"/>
        <v/>
      </c>
      <c r="BA108" s="529">
        <f t="shared" si="15"/>
        <v>0.4029451137884873</v>
      </c>
      <c r="BB108" s="534">
        <f t="shared" si="16"/>
        <v>0.47610769158483301</v>
      </c>
      <c r="BC108" s="535">
        <f t="shared" si="17"/>
        <v>0.23102946013250006</v>
      </c>
      <c r="BD108" s="63"/>
    </row>
    <row r="109" spans="1:56" x14ac:dyDescent="0.2">
      <c r="A109">
        <v>107</v>
      </c>
      <c r="B109" t="s">
        <v>432</v>
      </c>
      <c r="C109" t="s">
        <v>76</v>
      </c>
      <c r="D109" t="s">
        <v>173</v>
      </c>
      <c r="E109" s="545" t="s">
        <v>173</v>
      </c>
      <c r="F109" s="546" t="s">
        <v>76</v>
      </c>
      <c r="G109" s="570"/>
      <c r="H109" s="555"/>
      <c r="I109" s="566"/>
      <c r="J109">
        <v>0</v>
      </c>
      <c r="K109">
        <v>1000000</v>
      </c>
      <c r="L109" s="573">
        <v>669.83</v>
      </c>
      <c r="M109" s="558"/>
      <c r="N109" t="s">
        <v>545</v>
      </c>
      <c r="O109" s="545">
        <v>483.24</v>
      </c>
      <c r="P109" s="546">
        <v>787.5</v>
      </c>
      <c r="Q109" s="63" t="s">
        <v>451</v>
      </c>
      <c r="T109">
        <v>681.08</v>
      </c>
      <c r="U109">
        <v>85.25</v>
      </c>
      <c r="V109" s="545">
        <v>368</v>
      </c>
      <c r="W109" s="546">
        <v>923</v>
      </c>
      <c r="X109">
        <v>368</v>
      </c>
      <c r="Y109">
        <v>478.55</v>
      </c>
      <c r="Z109">
        <v>503</v>
      </c>
      <c r="AA109">
        <v>538</v>
      </c>
      <c r="AB109">
        <v>568</v>
      </c>
      <c r="AC109">
        <v>596</v>
      </c>
      <c r="AD109">
        <v>625</v>
      </c>
      <c r="AE109">
        <v>657</v>
      </c>
      <c r="AF109">
        <v>690</v>
      </c>
      <c r="AG109">
        <v>724</v>
      </c>
      <c r="AH109">
        <v>768</v>
      </c>
      <c r="AI109">
        <v>801.45</v>
      </c>
      <c r="AJ109">
        <v>923</v>
      </c>
      <c r="AK109">
        <v>27</v>
      </c>
      <c r="AL109">
        <v>118</v>
      </c>
      <c r="AM109">
        <v>405</v>
      </c>
      <c r="AN109">
        <v>531</v>
      </c>
      <c r="AO109">
        <v>554</v>
      </c>
      <c r="AP109">
        <v>477</v>
      </c>
      <c r="AQ109">
        <v>423</v>
      </c>
      <c r="AR109">
        <v>245</v>
      </c>
      <c r="AS109">
        <v>92</v>
      </c>
      <c r="AT109">
        <v>20</v>
      </c>
      <c r="AU109" s="576" t="str">
        <f t="shared" si="9"/>
        <v/>
      </c>
      <c r="AV109" s="577" t="str">
        <f t="shared" si="10"/>
        <v/>
      </c>
      <c r="AW109" s="522" t="str">
        <f t="shared" si="11"/>
        <v/>
      </c>
      <c r="AX109" s="523" t="str">
        <f t="shared" si="12"/>
        <v/>
      </c>
      <c r="AY109" s="522" t="str">
        <f t="shared" si="13"/>
        <v/>
      </c>
      <c r="AZ109" s="523" t="str">
        <f t="shared" si="14"/>
        <v/>
      </c>
      <c r="BA109" s="529">
        <f t="shared" si="15"/>
        <v>0.42989930286599537</v>
      </c>
      <c r="BB109" s="534">
        <f t="shared" si="16"/>
        <v>0.45060687039995229</v>
      </c>
      <c r="BC109" s="535">
        <f t="shared" si="17"/>
        <v>0.37796157233925015</v>
      </c>
      <c r="BD109" s="63"/>
    </row>
    <row r="110" spans="1:56" x14ac:dyDescent="0.2">
      <c r="A110">
        <v>108</v>
      </c>
      <c r="B110" t="s">
        <v>432</v>
      </c>
      <c r="C110" t="s">
        <v>76</v>
      </c>
      <c r="D110" t="s">
        <v>177</v>
      </c>
      <c r="E110" s="545" t="s">
        <v>177</v>
      </c>
      <c r="F110" s="546" t="s">
        <v>76</v>
      </c>
      <c r="G110" s="570"/>
      <c r="H110" s="555"/>
      <c r="I110" s="566"/>
      <c r="J110">
        <v>0</v>
      </c>
      <c r="K110">
        <v>1000000</v>
      </c>
      <c r="L110" s="573">
        <v>0</v>
      </c>
      <c r="M110" s="558"/>
      <c r="N110" t="s">
        <v>546</v>
      </c>
      <c r="O110" s="545">
        <v>0</v>
      </c>
      <c r="P110" s="546">
        <v>0</v>
      </c>
      <c r="Q110" s="63" t="s">
        <v>451</v>
      </c>
      <c r="T110">
        <v>0.01</v>
      </c>
      <c r="U110">
        <v>0.03</v>
      </c>
      <c r="V110" s="545">
        <v>0</v>
      </c>
      <c r="W110" s="546">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1</v>
      </c>
      <c r="AQ110">
        <v>0</v>
      </c>
      <c r="AR110">
        <v>0</v>
      </c>
      <c r="AS110">
        <v>0</v>
      </c>
      <c r="AT110">
        <v>0</v>
      </c>
      <c r="AU110" s="576" t="str">
        <f t="shared" si="9"/>
        <v/>
      </c>
      <c r="AV110" s="577" t="str">
        <f t="shared" si="10"/>
        <v/>
      </c>
      <c r="AW110" s="522" t="str">
        <f t="shared" si="11"/>
        <v/>
      </c>
      <c r="AX110" s="523" t="str">
        <f t="shared" si="12"/>
        <v/>
      </c>
      <c r="AY110" s="522" t="str">
        <f t="shared" si="13"/>
        <v/>
      </c>
      <c r="AZ110" s="523" t="str">
        <f t="shared" si="14"/>
        <v/>
      </c>
      <c r="BA110" s="529" t="str">
        <f t="shared" si="15"/>
        <v/>
      </c>
      <c r="BB110" s="534" t="str">
        <f t="shared" si="16"/>
        <v/>
      </c>
      <c r="BC110" s="535" t="str">
        <f t="shared" si="17"/>
        <v/>
      </c>
      <c r="BD110" s="63"/>
    </row>
    <row r="111" spans="1:56" s="510" customFormat="1" x14ac:dyDescent="0.2">
      <c r="A111" s="510">
        <v>109</v>
      </c>
      <c r="B111" s="510" t="s">
        <v>432</v>
      </c>
      <c r="C111" s="510" t="s">
        <v>76</v>
      </c>
      <c r="D111" s="510" t="s">
        <v>19</v>
      </c>
      <c r="E111" s="547" t="s">
        <v>19</v>
      </c>
      <c r="F111" s="548" t="s">
        <v>76</v>
      </c>
      <c r="G111" s="571"/>
      <c r="H111" s="555"/>
      <c r="I111" s="567"/>
      <c r="J111" s="510">
        <v>0</v>
      </c>
      <c r="K111" s="510">
        <v>1000000</v>
      </c>
      <c r="L111" s="574">
        <v>224.46</v>
      </c>
      <c r="M111" s="559"/>
      <c r="N111" t="s">
        <v>547</v>
      </c>
      <c r="O111" s="547">
        <v>0</v>
      </c>
      <c r="P111" s="548">
        <v>501.28</v>
      </c>
      <c r="Q111" s="540" t="s">
        <v>451</v>
      </c>
      <c r="R111"/>
      <c r="S111"/>
      <c r="T111">
        <v>185.92</v>
      </c>
      <c r="U111">
        <v>52.61</v>
      </c>
      <c r="V111" s="547">
        <v>0</v>
      </c>
      <c r="W111" s="548">
        <v>710</v>
      </c>
      <c r="X111">
        <v>0</v>
      </c>
      <c r="Y111">
        <v>20</v>
      </c>
      <c r="Z111">
        <v>50</v>
      </c>
      <c r="AA111">
        <v>100</v>
      </c>
      <c r="AB111">
        <v>150</v>
      </c>
      <c r="AC111">
        <v>200</v>
      </c>
      <c r="AD111">
        <v>250</v>
      </c>
      <c r="AE111">
        <v>300</v>
      </c>
      <c r="AF111">
        <v>350</v>
      </c>
      <c r="AG111">
        <v>400</v>
      </c>
      <c r="AH111">
        <v>460</v>
      </c>
      <c r="AI111">
        <v>510</v>
      </c>
      <c r="AJ111">
        <v>710</v>
      </c>
      <c r="AK111">
        <v>800</v>
      </c>
      <c r="AL111">
        <v>700</v>
      </c>
      <c r="AM111">
        <v>700</v>
      </c>
      <c r="AN111">
        <v>700</v>
      </c>
      <c r="AO111">
        <v>697</v>
      </c>
      <c r="AP111">
        <v>665</v>
      </c>
      <c r="AQ111">
        <v>467</v>
      </c>
      <c r="AR111">
        <v>239</v>
      </c>
      <c r="AS111">
        <v>87</v>
      </c>
      <c r="AT111">
        <v>15</v>
      </c>
      <c r="AU111" s="578" t="str">
        <f t="shared" si="9"/>
        <v/>
      </c>
      <c r="AV111" s="579" t="str">
        <f t="shared" si="10"/>
        <v/>
      </c>
      <c r="AW111" s="524" t="str">
        <f t="shared" si="11"/>
        <v/>
      </c>
      <c r="AX111" s="525" t="str">
        <f t="shared" si="12"/>
        <v/>
      </c>
      <c r="AY111" s="524" t="str">
        <f t="shared" si="13"/>
        <v/>
      </c>
      <c r="AZ111" s="525" t="str">
        <f t="shared" si="14"/>
        <v/>
      </c>
      <c r="BA111" s="530">
        <f t="shared" si="15"/>
        <v>1</v>
      </c>
      <c r="BB111" s="536">
        <f t="shared" si="16"/>
        <v>1</v>
      </c>
      <c r="BC111" s="537">
        <f t="shared" si="17"/>
        <v>2.1631471086162342</v>
      </c>
      <c r="BD111" s="540">
        <v>1</v>
      </c>
    </row>
    <row r="112" spans="1:56" s="510" customFormat="1" x14ac:dyDescent="0.2">
      <c r="A112" s="510">
        <v>110</v>
      </c>
      <c r="B112" s="510" t="s">
        <v>432</v>
      </c>
      <c r="C112" s="510" t="s">
        <v>76</v>
      </c>
      <c r="D112" s="510" t="s">
        <v>216</v>
      </c>
      <c r="E112" s="547" t="s">
        <v>216</v>
      </c>
      <c r="F112" s="548" t="s">
        <v>76</v>
      </c>
      <c r="G112" s="571"/>
      <c r="H112" s="555"/>
      <c r="I112" s="567"/>
      <c r="J112" s="510">
        <v>0</v>
      </c>
      <c r="K112" s="510">
        <v>1000000</v>
      </c>
      <c r="L112" s="574">
        <v>124.52</v>
      </c>
      <c r="M112" s="559"/>
      <c r="N112" t="s">
        <v>548</v>
      </c>
      <c r="O112" s="547">
        <v>0</v>
      </c>
      <c r="P112" s="548">
        <v>359.69</v>
      </c>
      <c r="Q112" s="540" t="s">
        <v>451</v>
      </c>
      <c r="R112"/>
      <c r="S112"/>
      <c r="T112">
        <v>101.94</v>
      </c>
      <c r="U112">
        <v>29.29</v>
      </c>
      <c r="V112" s="547">
        <v>0</v>
      </c>
      <c r="W112" s="548">
        <v>510</v>
      </c>
      <c r="X112">
        <v>0</v>
      </c>
      <c r="Y112">
        <v>10</v>
      </c>
      <c r="Z112">
        <v>30</v>
      </c>
      <c r="AA112">
        <v>70</v>
      </c>
      <c r="AB112">
        <v>110</v>
      </c>
      <c r="AC112">
        <v>140</v>
      </c>
      <c r="AD112">
        <v>180</v>
      </c>
      <c r="AE112">
        <v>220</v>
      </c>
      <c r="AF112">
        <v>260</v>
      </c>
      <c r="AG112">
        <v>290</v>
      </c>
      <c r="AH112">
        <v>340</v>
      </c>
      <c r="AI112">
        <v>370</v>
      </c>
      <c r="AJ112">
        <v>510</v>
      </c>
      <c r="AK112">
        <v>600</v>
      </c>
      <c r="AL112">
        <v>500</v>
      </c>
      <c r="AM112">
        <v>500</v>
      </c>
      <c r="AN112">
        <v>500</v>
      </c>
      <c r="AO112">
        <v>495</v>
      </c>
      <c r="AP112">
        <v>482</v>
      </c>
      <c r="AQ112">
        <v>363</v>
      </c>
      <c r="AR112">
        <v>186</v>
      </c>
      <c r="AS112">
        <v>68</v>
      </c>
      <c r="AT112">
        <v>19</v>
      </c>
      <c r="AU112" s="578" t="str">
        <f t="shared" si="9"/>
        <v/>
      </c>
      <c r="AV112" s="579" t="str">
        <f t="shared" si="10"/>
        <v/>
      </c>
      <c r="AW112" s="524" t="str">
        <f t="shared" si="11"/>
        <v/>
      </c>
      <c r="AX112" s="525" t="str">
        <f t="shared" si="12"/>
        <v/>
      </c>
      <c r="AY112" s="524" t="str">
        <f t="shared" si="13"/>
        <v/>
      </c>
      <c r="AZ112" s="525" t="str">
        <f t="shared" si="14"/>
        <v/>
      </c>
      <c r="BA112" s="530">
        <f t="shared" si="15"/>
        <v>1</v>
      </c>
      <c r="BB112" s="536">
        <f t="shared" si="16"/>
        <v>1</v>
      </c>
      <c r="BC112" s="537">
        <f t="shared" si="17"/>
        <v>3.0957275939608095</v>
      </c>
      <c r="BD112" s="540">
        <v>1</v>
      </c>
    </row>
    <row r="113" spans="1:56" s="510" customFormat="1" x14ac:dyDescent="0.2">
      <c r="A113" s="510">
        <v>111</v>
      </c>
      <c r="B113" s="510" t="s">
        <v>432</v>
      </c>
      <c r="C113" s="510" t="s">
        <v>76</v>
      </c>
      <c r="D113" s="510" t="s">
        <v>218</v>
      </c>
      <c r="E113" s="547" t="s">
        <v>218</v>
      </c>
      <c r="F113" s="548" t="s">
        <v>76</v>
      </c>
      <c r="G113" s="571"/>
      <c r="H113" s="555"/>
      <c r="I113" s="567"/>
      <c r="J113" s="510">
        <v>0</v>
      </c>
      <c r="K113" s="510">
        <v>1000000</v>
      </c>
      <c r="L113" s="574">
        <v>99.94</v>
      </c>
      <c r="M113" s="559"/>
      <c r="N113" t="s">
        <v>549</v>
      </c>
      <c r="O113" s="547">
        <v>0</v>
      </c>
      <c r="P113" s="548">
        <v>318.68</v>
      </c>
      <c r="Q113" s="540" t="s">
        <v>451</v>
      </c>
      <c r="R113"/>
      <c r="S113"/>
      <c r="T113">
        <v>83.98</v>
      </c>
      <c r="U113">
        <v>24.34</v>
      </c>
      <c r="V113" s="547">
        <v>0</v>
      </c>
      <c r="W113" s="548">
        <v>470</v>
      </c>
      <c r="X113">
        <v>0</v>
      </c>
      <c r="Y113">
        <v>10</v>
      </c>
      <c r="Z113">
        <v>30</v>
      </c>
      <c r="AA113">
        <v>60</v>
      </c>
      <c r="AB113">
        <v>100</v>
      </c>
      <c r="AC113">
        <v>130</v>
      </c>
      <c r="AD113">
        <v>160</v>
      </c>
      <c r="AE113">
        <v>200</v>
      </c>
      <c r="AF113">
        <v>230</v>
      </c>
      <c r="AG113">
        <v>270</v>
      </c>
      <c r="AH113">
        <v>310</v>
      </c>
      <c r="AI113">
        <v>340</v>
      </c>
      <c r="AJ113">
        <v>470</v>
      </c>
      <c r="AK113">
        <v>500</v>
      </c>
      <c r="AL113">
        <v>500</v>
      </c>
      <c r="AM113">
        <v>500</v>
      </c>
      <c r="AN113">
        <v>395</v>
      </c>
      <c r="AO113">
        <v>479</v>
      </c>
      <c r="AP113">
        <v>434</v>
      </c>
      <c r="AQ113">
        <v>282</v>
      </c>
      <c r="AR113">
        <v>194</v>
      </c>
      <c r="AS113">
        <v>58</v>
      </c>
      <c r="AT113">
        <v>9</v>
      </c>
      <c r="AU113" s="578" t="str">
        <f t="shared" si="9"/>
        <v/>
      </c>
      <c r="AV113" s="579" t="str">
        <f t="shared" si="10"/>
        <v/>
      </c>
      <c r="AW113" s="524" t="str">
        <f t="shared" si="11"/>
        <v/>
      </c>
      <c r="AX113" s="525" t="str">
        <f t="shared" si="12"/>
        <v/>
      </c>
      <c r="AY113" s="524" t="str">
        <f t="shared" si="13"/>
        <v/>
      </c>
      <c r="AZ113" s="525" t="str">
        <f t="shared" si="14"/>
        <v/>
      </c>
      <c r="BA113" s="530">
        <f t="shared" si="15"/>
        <v>1</v>
      </c>
      <c r="BB113" s="536">
        <f t="shared" si="16"/>
        <v>1</v>
      </c>
      <c r="BC113" s="537">
        <f t="shared" si="17"/>
        <v>3.7028216930158098</v>
      </c>
      <c r="BD113" s="540">
        <v>1</v>
      </c>
    </row>
    <row r="114" spans="1:56" s="510" customFormat="1" x14ac:dyDescent="0.2">
      <c r="A114" s="510">
        <v>112</v>
      </c>
      <c r="B114" s="510" t="s">
        <v>432</v>
      </c>
      <c r="C114" s="510" t="s">
        <v>76</v>
      </c>
      <c r="D114" s="510" t="s">
        <v>222</v>
      </c>
      <c r="E114" s="547" t="s">
        <v>222</v>
      </c>
      <c r="F114" s="548" t="s">
        <v>76</v>
      </c>
      <c r="G114" s="571"/>
      <c r="H114" s="555"/>
      <c r="I114" s="567"/>
      <c r="J114" s="510">
        <v>-1000000</v>
      </c>
      <c r="K114" s="510">
        <v>1000000</v>
      </c>
      <c r="L114" s="574">
        <v>187.2</v>
      </c>
      <c r="M114" s="559"/>
      <c r="N114" t="s">
        <v>550</v>
      </c>
      <c r="O114" s="547">
        <v>-251.01</v>
      </c>
      <c r="P114" s="548">
        <v>250.26</v>
      </c>
      <c r="Q114" s="540" t="s">
        <v>451</v>
      </c>
      <c r="R114"/>
      <c r="S114"/>
      <c r="T114">
        <v>167.17</v>
      </c>
      <c r="U114">
        <v>50.03</v>
      </c>
      <c r="V114" s="547">
        <v>-358</v>
      </c>
      <c r="W114" s="548">
        <v>352</v>
      </c>
      <c r="X114">
        <v>-358</v>
      </c>
      <c r="Y114">
        <v>-239</v>
      </c>
      <c r="Z114">
        <v>-208</v>
      </c>
      <c r="AA114">
        <v>-156</v>
      </c>
      <c r="AB114">
        <v>-105</v>
      </c>
      <c r="AC114">
        <v>-54</v>
      </c>
      <c r="AD114">
        <v>-3</v>
      </c>
      <c r="AE114">
        <v>48</v>
      </c>
      <c r="AF114">
        <v>99</v>
      </c>
      <c r="AG114">
        <v>150</v>
      </c>
      <c r="AH114">
        <v>202</v>
      </c>
      <c r="AI114">
        <v>233</v>
      </c>
      <c r="AJ114">
        <v>352</v>
      </c>
      <c r="AK114">
        <v>58</v>
      </c>
      <c r="AL114">
        <v>377</v>
      </c>
      <c r="AM114">
        <v>695</v>
      </c>
      <c r="AN114">
        <v>711</v>
      </c>
      <c r="AO114">
        <v>707</v>
      </c>
      <c r="AP114">
        <v>706</v>
      </c>
      <c r="AQ114">
        <v>712</v>
      </c>
      <c r="AR114">
        <v>697</v>
      </c>
      <c r="AS114">
        <v>385</v>
      </c>
      <c r="AT114">
        <v>59</v>
      </c>
      <c r="AU114" s="578" t="str">
        <f t="shared" si="9"/>
        <v/>
      </c>
      <c r="AV114" s="579" t="str">
        <f t="shared" si="10"/>
        <v/>
      </c>
      <c r="AW114" s="524" t="str">
        <f t="shared" si="11"/>
        <v/>
      </c>
      <c r="AX114" s="525" t="str">
        <f t="shared" si="12"/>
        <v/>
      </c>
      <c r="AY114" s="524" t="str">
        <f t="shared" si="13"/>
        <v/>
      </c>
      <c r="AZ114" s="525" t="str">
        <f t="shared" si="14"/>
        <v/>
      </c>
      <c r="BA114" s="530">
        <f t="shared" si="15"/>
        <v>-118.33333333333333</v>
      </c>
      <c r="BB114" s="536">
        <f t="shared" si="16"/>
        <v>2.9123931623931627</v>
      </c>
      <c r="BC114" s="537">
        <f t="shared" si="17"/>
        <v>0.88034188034188043</v>
      </c>
      <c r="BD114" s="540">
        <v>1</v>
      </c>
    </row>
    <row r="115" spans="1:56" x14ac:dyDescent="0.2">
      <c r="A115">
        <v>113</v>
      </c>
      <c r="B115" t="s">
        <v>432</v>
      </c>
      <c r="C115" t="s">
        <v>78</v>
      </c>
      <c r="D115" t="s">
        <v>169</v>
      </c>
      <c r="E115" s="545" t="s">
        <v>169</v>
      </c>
      <c r="F115" s="546" t="s">
        <v>78</v>
      </c>
      <c r="G115" s="570"/>
      <c r="H115" s="555"/>
      <c r="I115" s="566"/>
      <c r="J115">
        <v>0</v>
      </c>
      <c r="K115">
        <v>1000000</v>
      </c>
      <c r="L115" s="573">
        <v>361.51</v>
      </c>
      <c r="M115" s="558"/>
      <c r="N115" t="s">
        <v>551</v>
      </c>
      <c r="O115" s="545">
        <v>248.42</v>
      </c>
      <c r="P115" s="546">
        <v>400.34</v>
      </c>
      <c r="Q115" s="63" t="s">
        <v>451</v>
      </c>
      <c r="T115">
        <v>364.22</v>
      </c>
      <c r="U115">
        <v>26.57</v>
      </c>
      <c r="V115" s="545">
        <v>215</v>
      </c>
      <c r="W115" s="546">
        <v>449</v>
      </c>
      <c r="X115">
        <v>215</v>
      </c>
      <c r="Y115">
        <v>247</v>
      </c>
      <c r="Z115">
        <v>257</v>
      </c>
      <c r="AA115">
        <v>274</v>
      </c>
      <c r="AB115">
        <v>289</v>
      </c>
      <c r="AC115">
        <v>304</v>
      </c>
      <c r="AD115">
        <v>319</v>
      </c>
      <c r="AE115">
        <v>334</v>
      </c>
      <c r="AF115">
        <v>349</v>
      </c>
      <c r="AG115">
        <v>366</v>
      </c>
      <c r="AH115">
        <v>384</v>
      </c>
      <c r="AI115">
        <v>398</v>
      </c>
      <c r="AJ115">
        <v>449</v>
      </c>
      <c r="AK115">
        <v>34</v>
      </c>
      <c r="AL115">
        <v>147</v>
      </c>
      <c r="AM115">
        <v>231</v>
      </c>
      <c r="AN115">
        <v>232</v>
      </c>
      <c r="AO115">
        <v>228</v>
      </c>
      <c r="AP115">
        <v>234</v>
      </c>
      <c r="AQ115">
        <v>205</v>
      </c>
      <c r="AR115">
        <v>134</v>
      </c>
      <c r="AS115">
        <v>40</v>
      </c>
      <c r="AT115">
        <v>15</v>
      </c>
      <c r="AU115" s="576" t="str">
        <f t="shared" si="9"/>
        <v/>
      </c>
      <c r="AV115" s="577" t="str">
        <f t="shared" si="10"/>
        <v/>
      </c>
      <c r="AW115" s="522" t="str">
        <f t="shared" si="11"/>
        <v/>
      </c>
      <c r="AX115" s="523" t="str">
        <f t="shared" si="12"/>
        <v/>
      </c>
      <c r="AY115" s="522" t="str">
        <f t="shared" si="13"/>
        <v/>
      </c>
      <c r="AZ115" s="523" t="str">
        <f t="shared" si="14"/>
        <v/>
      </c>
      <c r="BA115" s="529">
        <f t="shared" si="15"/>
        <v>0.35240963855421686</v>
      </c>
      <c r="BB115" s="534">
        <f t="shared" si="16"/>
        <v>0.40527232994937895</v>
      </c>
      <c r="BC115" s="535">
        <f t="shared" si="17"/>
        <v>0.24201266908245972</v>
      </c>
      <c r="BD115" s="63"/>
    </row>
    <row r="116" spans="1:56" x14ac:dyDescent="0.2">
      <c r="A116">
        <v>114</v>
      </c>
      <c r="B116" t="s">
        <v>432</v>
      </c>
      <c r="C116" t="s">
        <v>78</v>
      </c>
      <c r="D116" t="s">
        <v>171</v>
      </c>
      <c r="E116" s="545" t="s">
        <v>171</v>
      </c>
      <c r="F116" s="546" t="s">
        <v>78</v>
      </c>
      <c r="G116" s="570"/>
      <c r="H116" s="555"/>
      <c r="I116" s="566"/>
      <c r="J116">
        <v>0</v>
      </c>
      <c r="K116">
        <v>1000000</v>
      </c>
      <c r="L116" s="573">
        <v>140.47</v>
      </c>
      <c r="M116" s="558"/>
      <c r="N116" t="s">
        <v>552</v>
      </c>
      <c r="O116" s="545">
        <v>88.95</v>
      </c>
      <c r="P116" s="546">
        <v>140.47</v>
      </c>
      <c r="Q116" s="63" t="s">
        <v>451</v>
      </c>
      <c r="T116">
        <v>139.47</v>
      </c>
      <c r="U116">
        <v>11.94</v>
      </c>
      <c r="V116" s="545">
        <v>74</v>
      </c>
      <c r="W116" s="546">
        <v>174</v>
      </c>
      <c r="X116">
        <v>74</v>
      </c>
      <c r="Y116">
        <v>87</v>
      </c>
      <c r="Z116">
        <v>92</v>
      </c>
      <c r="AA116">
        <v>98</v>
      </c>
      <c r="AB116">
        <v>104</v>
      </c>
      <c r="AC116">
        <v>109</v>
      </c>
      <c r="AD116">
        <v>114</v>
      </c>
      <c r="AE116">
        <v>119</v>
      </c>
      <c r="AF116">
        <v>125</v>
      </c>
      <c r="AG116">
        <v>131</v>
      </c>
      <c r="AH116">
        <v>139</v>
      </c>
      <c r="AI116">
        <v>145</v>
      </c>
      <c r="AJ116">
        <v>174</v>
      </c>
      <c r="AK116">
        <v>133</v>
      </c>
      <c r="AL116">
        <v>509</v>
      </c>
      <c r="AM116">
        <v>875</v>
      </c>
      <c r="AN116">
        <v>992</v>
      </c>
      <c r="AO116">
        <v>969</v>
      </c>
      <c r="AP116">
        <v>799</v>
      </c>
      <c r="AQ116">
        <v>536</v>
      </c>
      <c r="AR116">
        <v>234</v>
      </c>
      <c r="AS116">
        <v>58</v>
      </c>
      <c r="AT116">
        <v>14</v>
      </c>
      <c r="AU116" s="576" t="str">
        <f t="shared" si="9"/>
        <v/>
      </c>
      <c r="AV116" s="577" t="str">
        <f t="shared" si="10"/>
        <v/>
      </c>
      <c r="AW116" s="522" t="str">
        <f t="shared" si="11"/>
        <v/>
      </c>
      <c r="AX116" s="523" t="str">
        <f t="shared" si="12"/>
        <v/>
      </c>
      <c r="AY116" s="522" t="str">
        <f t="shared" si="13"/>
        <v/>
      </c>
      <c r="AZ116" s="523" t="str">
        <f t="shared" si="14"/>
        <v/>
      </c>
      <c r="BA116" s="529">
        <f t="shared" si="15"/>
        <v>0.40322580645161288</v>
      </c>
      <c r="BB116" s="534">
        <f t="shared" si="16"/>
        <v>0.47319712394105501</v>
      </c>
      <c r="BC116" s="535">
        <f t="shared" si="17"/>
        <v>0.23869865451697872</v>
      </c>
      <c r="BD116" s="63"/>
    </row>
    <row r="117" spans="1:56" x14ac:dyDescent="0.2">
      <c r="A117">
        <v>115</v>
      </c>
      <c r="B117" t="s">
        <v>432</v>
      </c>
      <c r="C117" t="s">
        <v>78</v>
      </c>
      <c r="D117" t="s">
        <v>173</v>
      </c>
      <c r="E117" s="545" t="s">
        <v>173</v>
      </c>
      <c r="F117" s="546" t="s">
        <v>78</v>
      </c>
      <c r="G117" s="570"/>
      <c r="H117" s="555"/>
      <c r="I117" s="566"/>
      <c r="J117">
        <v>0</v>
      </c>
      <c r="K117">
        <v>1000000</v>
      </c>
      <c r="L117" s="573">
        <v>221.04</v>
      </c>
      <c r="M117" s="558"/>
      <c r="N117" t="s">
        <v>553</v>
      </c>
      <c r="O117" s="545">
        <v>159.47</v>
      </c>
      <c r="P117" s="546">
        <v>259.87</v>
      </c>
      <c r="Q117" s="63" t="s">
        <v>451</v>
      </c>
      <c r="T117">
        <v>224.76</v>
      </c>
      <c r="U117">
        <v>28.13</v>
      </c>
      <c r="V117" s="545">
        <v>121</v>
      </c>
      <c r="W117" s="546">
        <v>299</v>
      </c>
      <c r="X117">
        <v>121</v>
      </c>
      <c r="Y117">
        <v>155.1</v>
      </c>
      <c r="Z117">
        <v>163</v>
      </c>
      <c r="AA117">
        <v>175</v>
      </c>
      <c r="AB117">
        <v>185</v>
      </c>
      <c r="AC117">
        <v>195</v>
      </c>
      <c r="AD117">
        <v>205</v>
      </c>
      <c r="AE117">
        <v>215</v>
      </c>
      <c r="AF117">
        <v>226</v>
      </c>
      <c r="AG117">
        <v>238</v>
      </c>
      <c r="AH117">
        <v>252</v>
      </c>
      <c r="AI117">
        <v>263</v>
      </c>
      <c r="AJ117">
        <v>299</v>
      </c>
      <c r="AK117">
        <v>11</v>
      </c>
      <c r="AL117">
        <v>46</v>
      </c>
      <c r="AM117">
        <v>135</v>
      </c>
      <c r="AN117">
        <v>181</v>
      </c>
      <c r="AO117">
        <v>166</v>
      </c>
      <c r="AP117">
        <v>159</v>
      </c>
      <c r="AQ117">
        <v>142</v>
      </c>
      <c r="AR117">
        <v>95</v>
      </c>
      <c r="AS117">
        <v>39</v>
      </c>
      <c r="AT117">
        <v>9</v>
      </c>
      <c r="AU117" s="576" t="str">
        <f t="shared" si="9"/>
        <v/>
      </c>
      <c r="AV117" s="577" t="str">
        <f t="shared" si="10"/>
        <v/>
      </c>
      <c r="AW117" s="522" t="str">
        <f t="shared" si="11"/>
        <v/>
      </c>
      <c r="AX117" s="523" t="str">
        <f t="shared" si="12"/>
        <v/>
      </c>
      <c r="AY117" s="522" t="str">
        <f t="shared" si="13"/>
        <v/>
      </c>
      <c r="AZ117" s="523" t="str">
        <f t="shared" si="14"/>
        <v/>
      </c>
      <c r="BA117" s="529">
        <f t="shared" si="15"/>
        <v>0.4238095238095238</v>
      </c>
      <c r="BB117" s="534">
        <f t="shared" si="16"/>
        <v>0.45258776692001446</v>
      </c>
      <c r="BC117" s="535">
        <f t="shared" si="17"/>
        <v>0.35269634455302212</v>
      </c>
      <c r="BD117" s="63"/>
    </row>
    <row r="118" spans="1:56" x14ac:dyDescent="0.2">
      <c r="A118">
        <v>116</v>
      </c>
      <c r="B118" t="s">
        <v>432</v>
      </c>
      <c r="C118" t="s">
        <v>78</v>
      </c>
      <c r="D118" t="s">
        <v>177</v>
      </c>
      <c r="E118" s="545" t="s">
        <v>177</v>
      </c>
      <c r="F118" s="546" t="s">
        <v>78</v>
      </c>
      <c r="G118" s="570"/>
      <c r="H118" s="555"/>
      <c r="I118" s="566"/>
      <c r="J118">
        <v>0</v>
      </c>
      <c r="K118">
        <v>1000000</v>
      </c>
      <c r="L118" s="573">
        <v>0</v>
      </c>
      <c r="M118" s="558"/>
      <c r="N118" t="s">
        <v>554</v>
      </c>
      <c r="O118" s="545">
        <v>0</v>
      </c>
      <c r="P118" s="546">
        <v>0</v>
      </c>
      <c r="Q118" s="63" t="s">
        <v>451</v>
      </c>
      <c r="T118">
        <v>0</v>
      </c>
      <c r="U118">
        <v>0.01</v>
      </c>
      <c r="V118" s="545">
        <v>0</v>
      </c>
      <c r="W118" s="546">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1</v>
      </c>
      <c r="AQ118">
        <v>0</v>
      </c>
      <c r="AR118">
        <v>0</v>
      </c>
      <c r="AS118">
        <v>0</v>
      </c>
      <c r="AT118">
        <v>0</v>
      </c>
      <c r="AU118" s="576" t="str">
        <f t="shared" si="9"/>
        <v/>
      </c>
      <c r="AV118" s="577" t="str">
        <f t="shared" si="10"/>
        <v/>
      </c>
      <c r="AW118" s="522" t="str">
        <f t="shared" si="11"/>
        <v/>
      </c>
      <c r="AX118" s="523" t="str">
        <f t="shared" si="12"/>
        <v/>
      </c>
      <c r="AY118" s="522" t="str">
        <f t="shared" si="13"/>
        <v/>
      </c>
      <c r="AZ118" s="523" t="str">
        <f t="shared" si="14"/>
        <v/>
      </c>
      <c r="BA118" s="529" t="str">
        <f t="shared" si="15"/>
        <v/>
      </c>
      <c r="BB118" s="534" t="str">
        <f t="shared" si="16"/>
        <v/>
      </c>
      <c r="BC118" s="535" t="str">
        <f t="shared" si="17"/>
        <v/>
      </c>
      <c r="BD118" s="63"/>
    </row>
    <row r="119" spans="1:56" s="510" customFormat="1" x14ac:dyDescent="0.2">
      <c r="A119" s="510">
        <v>117</v>
      </c>
      <c r="B119" s="510" t="s">
        <v>432</v>
      </c>
      <c r="C119" s="510" t="s">
        <v>78</v>
      </c>
      <c r="D119" s="510" t="s">
        <v>19</v>
      </c>
      <c r="E119" s="547" t="s">
        <v>19</v>
      </c>
      <c r="F119" s="548" t="s">
        <v>78</v>
      </c>
      <c r="G119" s="571"/>
      <c r="H119" s="555"/>
      <c r="I119" s="567"/>
      <c r="J119" s="510">
        <v>0</v>
      </c>
      <c r="K119" s="510">
        <v>1000000</v>
      </c>
      <c r="L119" s="574">
        <v>15.77</v>
      </c>
      <c r="M119" s="559"/>
      <c r="N119" t="s">
        <v>555</v>
      </c>
      <c r="O119" s="547">
        <v>0</v>
      </c>
      <c r="P119" s="548">
        <v>501.28</v>
      </c>
      <c r="Q119" s="540" t="s">
        <v>451</v>
      </c>
      <c r="R119"/>
      <c r="S119"/>
      <c r="T119">
        <v>18.23</v>
      </c>
      <c r="U119">
        <v>13.11</v>
      </c>
      <c r="V119" s="547">
        <v>0</v>
      </c>
      <c r="W119" s="548">
        <v>710</v>
      </c>
      <c r="X119">
        <v>0</v>
      </c>
      <c r="Y119">
        <v>20</v>
      </c>
      <c r="Z119">
        <v>50</v>
      </c>
      <c r="AA119">
        <v>100</v>
      </c>
      <c r="AB119">
        <v>150</v>
      </c>
      <c r="AC119">
        <v>200</v>
      </c>
      <c r="AD119">
        <v>250</v>
      </c>
      <c r="AE119">
        <v>300</v>
      </c>
      <c r="AF119">
        <v>350</v>
      </c>
      <c r="AG119">
        <v>400</v>
      </c>
      <c r="AH119">
        <v>460</v>
      </c>
      <c r="AI119">
        <v>510</v>
      </c>
      <c r="AJ119">
        <v>710</v>
      </c>
      <c r="AK119">
        <v>800</v>
      </c>
      <c r="AL119">
        <v>700</v>
      </c>
      <c r="AM119">
        <v>700</v>
      </c>
      <c r="AN119">
        <v>700</v>
      </c>
      <c r="AO119">
        <v>697</v>
      </c>
      <c r="AP119">
        <v>665</v>
      </c>
      <c r="AQ119">
        <v>467</v>
      </c>
      <c r="AR119">
        <v>239</v>
      </c>
      <c r="AS119">
        <v>87</v>
      </c>
      <c r="AT119">
        <v>15</v>
      </c>
      <c r="AU119" s="578" t="str">
        <f t="shared" si="9"/>
        <v/>
      </c>
      <c r="AV119" s="579" t="str">
        <f t="shared" si="10"/>
        <v/>
      </c>
      <c r="AW119" s="524" t="str">
        <f t="shared" si="11"/>
        <v/>
      </c>
      <c r="AX119" s="525" t="str">
        <f t="shared" si="12"/>
        <v/>
      </c>
      <c r="AY119" s="524" t="str">
        <f t="shared" si="13"/>
        <v/>
      </c>
      <c r="AZ119" s="525" t="str">
        <f t="shared" si="14"/>
        <v/>
      </c>
      <c r="BA119" s="530">
        <f t="shared" si="15"/>
        <v>1</v>
      </c>
      <c r="BB119" s="536">
        <f t="shared" si="16"/>
        <v>1</v>
      </c>
      <c r="BC119" s="537">
        <f t="shared" si="17"/>
        <v>44.02219403931516</v>
      </c>
      <c r="BD119" s="540">
        <v>1</v>
      </c>
    </row>
    <row r="120" spans="1:56" s="510" customFormat="1" x14ac:dyDescent="0.2">
      <c r="A120" s="510">
        <v>118</v>
      </c>
      <c r="B120" s="510" t="s">
        <v>432</v>
      </c>
      <c r="C120" s="510" t="s">
        <v>78</v>
      </c>
      <c r="D120" s="510" t="s">
        <v>216</v>
      </c>
      <c r="E120" s="547" t="s">
        <v>216</v>
      </c>
      <c r="F120" s="548" t="s">
        <v>78</v>
      </c>
      <c r="G120" s="571"/>
      <c r="H120" s="555"/>
      <c r="I120" s="567"/>
      <c r="J120" s="510">
        <v>0</v>
      </c>
      <c r="K120" s="510">
        <v>1000000</v>
      </c>
      <c r="L120" s="574">
        <v>7.76</v>
      </c>
      <c r="M120" s="559"/>
      <c r="N120" t="s">
        <v>556</v>
      </c>
      <c r="O120" s="547">
        <v>0</v>
      </c>
      <c r="P120" s="548">
        <v>359.69</v>
      </c>
      <c r="Q120" s="540" t="s">
        <v>451</v>
      </c>
      <c r="R120"/>
      <c r="S120"/>
      <c r="T120">
        <v>9.36</v>
      </c>
      <c r="U120">
        <v>6.51</v>
      </c>
      <c r="V120" s="547">
        <v>0</v>
      </c>
      <c r="W120" s="548">
        <v>510</v>
      </c>
      <c r="X120">
        <v>0</v>
      </c>
      <c r="Y120">
        <v>10</v>
      </c>
      <c r="Z120">
        <v>30</v>
      </c>
      <c r="AA120">
        <v>70</v>
      </c>
      <c r="AB120">
        <v>110</v>
      </c>
      <c r="AC120">
        <v>140</v>
      </c>
      <c r="AD120">
        <v>180</v>
      </c>
      <c r="AE120">
        <v>220</v>
      </c>
      <c r="AF120">
        <v>260</v>
      </c>
      <c r="AG120">
        <v>290</v>
      </c>
      <c r="AH120">
        <v>340</v>
      </c>
      <c r="AI120">
        <v>370</v>
      </c>
      <c r="AJ120">
        <v>510</v>
      </c>
      <c r="AK120">
        <v>600</v>
      </c>
      <c r="AL120">
        <v>500</v>
      </c>
      <c r="AM120">
        <v>500</v>
      </c>
      <c r="AN120">
        <v>500</v>
      </c>
      <c r="AO120">
        <v>495</v>
      </c>
      <c r="AP120">
        <v>482</v>
      </c>
      <c r="AQ120">
        <v>363</v>
      </c>
      <c r="AR120">
        <v>186</v>
      </c>
      <c r="AS120">
        <v>68</v>
      </c>
      <c r="AT120">
        <v>19</v>
      </c>
      <c r="AU120" s="578" t="str">
        <f t="shared" si="9"/>
        <v/>
      </c>
      <c r="AV120" s="579" t="str">
        <f t="shared" si="10"/>
        <v/>
      </c>
      <c r="AW120" s="524" t="str">
        <f t="shared" si="11"/>
        <v/>
      </c>
      <c r="AX120" s="525" t="str">
        <f t="shared" si="12"/>
        <v/>
      </c>
      <c r="AY120" s="524" t="str">
        <f t="shared" si="13"/>
        <v/>
      </c>
      <c r="AZ120" s="525" t="str">
        <f t="shared" si="14"/>
        <v/>
      </c>
      <c r="BA120" s="530">
        <f t="shared" si="15"/>
        <v>1</v>
      </c>
      <c r="BB120" s="536">
        <f t="shared" si="16"/>
        <v>1</v>
      </c>
      <c r="BC120" s="537">
        <f t="shared" si="17"/>
        <v>64.721649484536087</v>
      </c>
      <c r="BD120" s="540">
        <v>1</v>
      </c>
    </row>
    <row r="121" spans="1:56" s="510" customFormat="1" x14ac:dyDescent="0.2">
      <c r="A121" s="510">
        <v>119</v>
      </c>
      <c r="B121" s="510" t="s">
        <v>432</v>
      </c>
      <c r="C121" s="510" t="s">
        <v>78</v>
      </c>
      <c r="D121" s="510" t="s">
        <v>218</v>
      </c>
      <c r="E121" s="547" t="s">
        <v>218</v>
      </c>
      <c r="F121" s="548" t="s">
        <v>78</v>
      </c>
      <c r="G121" s="571"/>
      <c r="H121" s="555"/>
      <c r="I121" s="567"/>
      <c r="J121" s="510">
        <v>0</v>
      </c>
      <c r="K121" s="510">
        <v>1000000</v>
      </c>
      <c r="L121" s="574">
        <v>8.01</v>
      </c>
      <c r="M121" s="559"/>
      <c r="N121" t="s">
        <v>557</v>
      </c>
      <c r="O121" s="547">
        <v>0</v>
      </c>
      <c r="P121" s="548">
        <v>318.68</v>
      </c>
      <c r="Q121" s="540" t="s">
        <v>451</v>
      </c>
      <c r="R121"/>
      <c r="S121"/>
      <c r="T121">
        <v>8.8699999999999992</v>
      </c>
      <c r="U121">
        <v>6.7</v>
      </c>
      <c r="V121" s="547">
        <v>0</v>
      </c>
      <c r="W121" s="548">
        <v>470</v>
      </c>
      <c r="X121">
        <v>0</v>
      </c>
      <c r="Y121">
        <v>10</v>
      </c>
      <c r="Z121">
        <v>30</v>
      </c>
      <c r="AA121">
        <v>60</v>
      </c>
      <c r="AB121">
        <v>100</v>
      </c>
      <c r="AC121">
        <v>130</v>
      </c>
      <c r="AD121">
        <v>160</v>
      </c>
      <c r="AE121">
        <v>200</v>
      </c>
      <c r="AF121">
        <v>230</v>
      </c>
      <c r="AG121">
        <v>270</v>
      </c>
      <c r="AH121">
        <v>310</v>
      </c>
      <c r="AI121">
        <v>340</v>
      </c>
      <c r="AJ121">
        <v>470</v>
      </c>
      <c r="AK121">
        <v>500</v>
      </c>
      <c r="AL121">
        <v>500</v>
      </c>
      <c r="AM121">
        <v>500</v>
      </c>
      <c r="AN121">
        <v>395</v>
      </c>
      <c r="AO121">
        <v>479</v>
      </c>
      <c r="AP121">
        <v>434</v>
      </c>
      <c r="AQ121">
        <v>282</v>
      </c>
      <c r="AR121">
        <v>194</v>
      </c>
      <c r="AS121">
        <v>58</v>
      </c>
      <c r="AT121">
        <v>9</v>
      </c>
      <c r="AU121" s="578" t="str">
        <f t="shared" si="9"/>
        <v/>
      </c>
      <c r="AV121" s="579" t="str">
        <f t="shared" si="10"/>
        <v/>
      </c>
      <c r="AW121" s="524" t="str">
        <f t="shared" si="11"/>
        <v/>
      </c>
      <c r="AX121" s="525" t="str">
        <f t="shared" si="12"/>
        <v/>
      </c>
      <c r="AY121" s="524" t="str">
        <f t="shared" si="13"/>
        <v/>
      </c>
      <c r="AZ121" s="525" t="str">
        <f t="shared" si="14"/>
        <v/>
      </c>
      <c r="BA121" s="530">
        <f t="shared" si="15"/>
        <v>1</v>
      </c>
      <c r="BB121" s="536">
        <f t="shared" si="16"/>
        <v>1</v>
      </c>
      <c r="BC121" s="537">
        <f t="shared" si="17"/>
        <v>57.676654182272159</v>
      </c>
      <c r="BD121" s="540">
        <v>1</v>
      </c>
    </row>
    <row r="122" spans="1:56" s="510" customFormat="1" x14ac:dyDescent="0.2">
      <c r="A122" s="510">
        <v>120</v>
      </c>
      <c r="B122" s="510" t="s">
        <v>432</v>
      </c>
      <c r="C122" s="510" t="s">
        <v>78</v>
      </c>
      <c r="D122" s="510" t="s">
        <v>222</v>
      </c>
      <c r="E122" s="547" t="s">
        <v>222</v>
      </c>
      <c r="F122" s="548" t="s">
        <v>78</v>
      </c>
      <c r="G122" s="571"/>
      <c r="H122" s="555"/>
      <c r="I122" s="567"/>
      <c r="J122" s="510">
        <v>-1000000</v>
      </c>
      <c r="K122" s="510">
        <v>1000000</v>
      </c>
      <c r="L122" s="574">
        <v>-4.5</v>
      </c>
      <c r="M122" s="559"/>
      <c r="N122" t="s">
        <v>558</v>
      </c>
      <c r="O122" s="547">
        <v>-251.01</v>
      </c>
      <c r="P122" s="548">
        <v>501.28</v>
      </c>
      <c r="Q122" s="540" t="s">
        <v>451</v>
      </c>
      <c r="R122"/>
      <c r="S122"/>
      <c r="T122">
        <v>9.83</v>
      </c>
      <c r="U122">
        <v>18.82</v>
      </c>
      <c r="V122" s="547">
        <v>-358</v>
      </c>
      <c r="W122" s="548">
        <v>666</v>
      </c>
      <c r="X122">
        <v>-358</v>
      </c>
      <c r="Y122">
        <v>-258.5</v>
      </c>
      <c r="Z122">
        <v>-222</v>
      </c>
      <c r="AA122">
        <v>-137</v>
      </c>
      <c r="AB122">
        <v>-58</v>
      </c>
      <c r="AC122">
        <v>23</v>
      </c>
      <c r="AD122">
        <v>95</v>
      </c>
      <c r="AE122">
        <v>181</v>
      </c>
      <c r="AF122">
        <v>265</v>
      </c>
      <c r="AG122">
        <v>351</v>
      </c>
      <c r="AH122">
        <v>434</v>
      </c>
      <c r="AI122">
        <v>492.5</v>
      </c>
      <c r="AJ122">
        <v>666</v>
      </c>
      <c r="AK122">
        <v>47</v>
      </c>
      <c r="AL122">
        <v>101</v>
      </c>
      <c r="AM122">
        <v>101</v>
      </c>
      <c r="AN122">
        <v>101</v>
      </c>
      <c r="AO122">
        <v>101</v>
      </c>
      <c r="AP122">
        <v>101</v>
      </c>
      <c r="AQ122">
        <v>101</v>
      </c>
      <c r="AR122">
        <v>99</v>
      </c>
      <c r="AS122">
        <v>44</v>
      </c>
      <c r="AT122">
        <v>15</v>
      </c>
      <c r="AU122" s="578" t="str">
        <f t="shared" si="9"/>
        <v/>
      </c>
      <c r="AV122" s="579" t="str">
        <f t="shared" si="10"/>
        <v/>
      </c>
      <c r="AW122" s="524" t="str">
        <f t="shared" si="11"/>
        <v/>
      </c>
      <c r="AX122" s="525" t="str">
        <f t="shared" si="12"/>
        <v/>
      </c>
      <c r="AY122" s="524" t="str">
        <f t="shared" si="13"/>
        <v/>
      </c>
      <c r="AZ122" s="525" t="str">
        <f t="shared" si="14"/>
        <v/>
      </c>
      <c r="BA122" s="530">
        <f t="shared" si="15"/>
        <v>3.3246753246753249</v>
      </c>
      <c r="BB122" s="536">
        <f t="shared" si="16"/>
        <v>-78.555555555555557</v>
      </c>
      <c r="BC122" s="537">
        <f t="shared" si="17"/>
        <v>-149</v>
      </c>
      <c r="BD122" s="540">
        <v>1</v>
      </c>
    </row>
    <row r="123" spans="1:56" x14ac:dyDescent="0.2">
      <c r="A123">
        <v>121</v>
      </c>
      <c r="B123" t="s">
        <v>432</v>
      </c>
      <c r="C123" t="s">
        <v>80</v>
      </c>
      <c r="D123" t="s">
        <v>169</v>
      </c>
      <c r="E123" s="545" t="s">
        <v>169</v>
      </c>
      <c r="F123" s="546" t="s">
        <v>80</v>
      </c>
      <c r="G123" s="570"/>
      <c r="H123" s="555"/>
      <c r="I123" s="566"/>
      <c r="J123">
        <v>0</v>
      </c>
      <c r="K123">
        <v>1000000</v>
      </c>
      <c r="L123" s="573">
        <v>140.47</v>
      </c>
      <c r="M123" s="558"/>
      <c r="N123" t="s">
        <v>559</v>
      </c>
      <c r="O123" s="545">
        <v>88.95</v>
      </c>
      <c r="P123" s="546">
        <v>140.47</v>
      </c>
      <c r="Q123" s="63" t="s">
        <v>451</v>
      </c>
      <c r="T123">
        <v>139.47</v>
      </c>
      <c r="U123">
        <v>11.94</v>
      </c>
      <c r="V123" s="545">
        <v>74</v>
      </c>
      <c r="W123" s="546">
        <v>174</v>
      </c>
      <c r="X123">
        <v>74</v>
      </c>
      <c r="Y123">
        <v>87</v>
      </c>
      <c r="Z123">
        <v>92</v>
      </c>
      <c r="AA123">
        <v>98</v>
      </c>
      <c r="AB123">
        <v>104</v>
      </c>
      <c r="AC123">
        <v>109</v>
      </c>
      <c r="AD123">
        <v>114</v>
      </c>
      <c r="AE123">
        <v>119</v>
      </c>
      <c r="AF123">
        <v>125</v>
      </c>
      <c r="AG123">
        <v>131</v>
      </c>
      <c r="AH123">
        <v>139</v>
      </c>
      <c r="AI123">
        <v>145</v>
      </c>
      <c r="AJ123">
        <v>174</v>
      </c>
      <c r="AK123">
        <v>133</v>
      </c>
      <c r="AL123">
        <v>509</v>
      </c>
      <c r="AM123">
        <v>875</v>
      </c>
      <c r="AN123">
        <v>992</v>
      </c>
      <c r="AO123">
        <v>969</v>
      </c>
      <c r="AP123">
        <v>799</v>
      </c>
      <c r="AQ123">
        <v>536</v>
      </c>
      <c r="AR123">
        <v>234</v>
      </c>
      <c r="AS123">
        <v>58</v>
      </c>
      <c r="AT123">
        <v>14</v>
      </c>
      <c r="AU123" s="576" t="str">
        <f t="shared" si="9"/>
        <v/>
      </c>
      <c r="AV123" s="577" t="str">
        <f t="shared" si="10"/>
        <v/>
      </c>
      <c r="AW123" s="522" t="str">
        <f t="shared" si="11"/>
        <v/>
      </c>
      <c r="AX123" s="523" t="str">
        <f t="shared" si="12"/>
        <v/>
      </c>
      <c r="AY123" s="522" t="str">
        <f t="shared" si="13"/>
        <v/>
      </c>
      <c r="AZ123" s="523" t="str">
        <f t="shared" si="14"/>
        <v/>
      </c>
      <c r="BA123" s="529">
        <f t="shared" si="15"/>
        <v>0.40322580645161288</v>
      </c>
      <c r="BB123" s="534">
        <f t="shared" si="16"/>
        <v>0.47319712394105501</v>
      </c>
      <c r="BC123" s="535">
        <f t="shared" si="17"/>
        <v>0.23869865451697872</v>
      </c>
      <c r="BD123" s="63"/>
    </row>
    <row r="124" spans="1:56" x14ac:dyDescent="0.2">
      <c r="A124">
        <v>122</v>
      </c>
      <c r="B124" t="s">
        <v>432</v>
      </c>
      <c r="C124" t="s">
        <v>80</v>
      </c>
      <c r="D124" t="s">
        <v>171</v>
      </c>
      <c r="E124" s="545" t="s">
        <v>171</v>
      </c>
      <c r="F124" s="546" t="s">
        <v>80</v>
      </c>
      <c r="G124" s="570"/>
      <c r="H124" s="555"/>
      <c r="I124" s="566"/>
      <c r="J124">
        <v>0</v>
      </c>
      <c r="K124">
        <v>1000000</v>
      </c>
      <c r="L124" s="573">
        <v>140.47</v>
      </c>
      <c r="M124" s="558"/>
      <c r="N124" t="s">
        <v>560</v>
      </c>
      <c r="O124" s="545">
        <v>88.95</v>
      </c>
      <c r="P124" s="546">
        <v>140.47</v>
      </c>
      <c r="Q124" s="63" t="s">
        <v>451</v>
      </c>
      <c r="T124">
        <v>139.47</v>
      </c>
      <c r="U124">
        <v>11.94</v>
      </c>
      <c r="V124" s="545">
        <v>74</v>
      </c>
      <c r="W124" s="546">
        <v>174</v>
      </c>
      <c r="X124">
        <v>74</v>
      </c>
      <c r="Y124">
        <v>87</v>
      </c>
      <c r="Z124">
        <v>92</v>
      </c>
      <c r="AA124">
        <v>98</v>
      </c>
      <c r="AB124">
        <v>104</v>
      </c>
      <c r="AC124">
        <v>109</v>
      </c>
      <c r="AD124">
        <v>114</v>
      </c>
      <c r="AE124">
        <v>119</v>
      </c>
      <c r="AF124">
        <v>125</v>
      </c>
      <c r="AG124">
        <v>131</v>
      </c>
      <c r="AH124">
        <v>139</v>
      </c>
      <c r="AI124">
        <v>145</v>
      </c>
      <c r="AJ124">
        <v>174</v>
      </c>
      <c r="AK124">
        <v>133</v>
      </c>
      <c r="AL124">
        <v>509</v>
      </c>
      <c r="AM124">
        <v>875</v>
      </c>
      <c r="AN124">
        <v>992</v>
      </c>
      <c r="AO124">
        <v>969</v>
      </c>
      <c r="AP124">
        <v>799</v>
      </c>
      <c r="AQ124">
        <v>536</v>
      </c>
      <c r="AR124">
        <v>234</v>
      </c>
      <c r="AS124">
        <v>58</v>
      </c>
      <c r="AT124">
        <v>14</v>
      </c>
      <c r="AU124" s="576" t="str">
        <f t="shared" si="9"/>
        <v/>
      </c>
      <c r="AV124" s="577" t="str">
        <f t="shared" si="10"/>
        <v/>
      </c>
      <c r="AW124" s="522" t="str">
        <f t="shared" si="11"/>
        <v/>
      </c>
      <c r="AX124" s="523" t="str">
        <f t="shared" si="12"/>
        <v/>
      </c>
      <c r="AY124" s="522" t="str">
        <f t="shared" si="13"/>
        <v/>
      </c>
      <c r="AZ124" s="523" t="str">
        <f t="shared" si="14"/>
        <v/>
      </c>
      <c r="BA124" s="529">
        <f t="shared" si="15"/>
        <v>0.40322580645161288</v>
      </c>
      <c r="BB124" s="534">
        <f t="shared" si="16"/>
        <v>0.47319712394105501</v>
      </c>
      <c r="BC124" s="535">
        <f t="shared" si="17"/>
        <v>0.23869865451697872</v>
      </c>
      <c r="BD124" s="63"/>
    </row>
    <row r="125" spans="1:56" x14ac:dyDescent="0.2">
      <c r="A125">
        <v>123</v>
      </c>
      <c r="B125" t="s">
        <v>432</v>
      </c>
      <c r="C125" t="s">
        <v>80</v>
      </c>
      <c r="D125" t="s">
        <v>177</v>
      </c>
      <c r="E125" s="545" t="s">
        <v>177</v>
      </c>
      <c r="F125" s="546" t="s">
        <v>80</v>
      </c>
      <c r="G125" s="570"/>
      <c r="H125" s="555"/>
      <c r="I125" s="566"/>
      <c r="J125">
        <v>0</v>
      </c>
      <c r="K125">
        <v>1000000</v>
      </c>
      <c r="L125" s="573">
        <v>0</v>
      </c>
      <c r="M125" s="558"/>
      <c r="N125" t="s">
        <v>561</v>
      </c>
      <c r="O125" s="545">
        <v>0</v>
      </c>
      <c r="P125" s="546">
        <v>0</v>
      </c>
      <c r="Q125" s="63" t="s">
        <v>451</v>
      </c>
      <c r="T125">
        <v>0</v>
      </c>
      <c r="U125">
        <v>0</v>
      </c>
      <c r="V125" s="545">
        <v>0</v>
      </c>
      <c r="W125" s="546">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1</v>
      </c>
      <c r="AQ125">
        <v>0</v>
      </c>
      <c r="AR125">
        <v>0</v>
      </c>
      <c r="AS125">
        <v>0</v>
      </c>
      <c r="AT125">
        <v>0</v>
      </c>
      <c r="AU125" s="576" t="str">
        <f t="shared" si="9"/>
        <v/>
      </c>
      <c r="AV125" s="577" t="str">
        <f t="shared" si="10"/>
        <v/>
      </c>
      <c r="AW125" s="522" t="str">
        <f t="shared" si="11"/>
        <v/>
      </c>
      <c r="AX125" s="523" t="str">
        <f t="shared" si="12"/>
        <v/>
      </c>
      <c r="AY125" s="522" t="str">
        <f t="shared" si="13"/>
        <v/>
      </c>
      <c r="AZ125" s="523" t="str">
        <f t="shared" si="14"/>
        <v/>
      </c>
      <c r="BA125" s="529" t="str">
        <f t="shared" si="15"/>
        <v/>
      </c>
      <c r="BB125" s="534" t="str">
        <f t="shared" si="16"/>
        <v/>
      </c>
      <c r="BC125" s="535" t="str">
        <f t="shared" si="17"/>
        <v/>
      </c>
      <c r="BD125" s="63"/>
    </row>
    <row r="126" spans="1:56" s="510" customFormat="1" x14ac:dyDescent="0.2">
      <c r="A126" s="510">
        <v>124</v>
      </c>
      <c r="B126" s="510" t="s">
        <v>432</v>
      </c>
      <c r="C126" s="510" t="s">
        <v>80</v>
      </c>
      <c r="D126" s="510" t="s">
        <v>19</v>
      </c>
      <c r="E126" s="547" t="s">
        <v>19</v>
      </c>
      <c r="F126" s="548" t="s">
        <v>80</v>
      </c>
      <c r="G126" s="571"/>
      <c r="H126" s="555"/>
      <c r="I126" s="567"/>
      <c r="J126" s="510">
        <v>0</v>
      </c>
      <c r="K126" s="510">
        <v>1000000</v>
      </c>
      <c r="L126" s="574">
        <v>7.45</v>
      </c>
      <c r="M126" s="559"/>
      <c r="N126" t="s">
        <v>562</v>
      </c>
      <c r="O126" s="547">
        <v>0</v>
      </c>
      <c r="P126" s="548">
        <v>501.28</v>
      </c>
      <c r="Q126" s="540" t="s">
        <v>451</v>
      </c>
      <c r="R126"/>
      <c r="S126"/>
      <c r="T126">
        <v>8.0399999999999991</v>
      </c>
      <c r="U126">
        <v>6.47</v>
      </c>
      <c r="V126" s="547">
        <v>0</v>
      </c>
      <c r="W126" s="548">
        <v>710</v>
      </c>
      <c r="X126">
        <v>0</v>
      </c>
      <c r="Y126">
        <v>20</v>
      </c>
      <c r="Z126">
        <v>50</v>
      </c>
      <c r="AA126">
        <v>100</v>
      </c>
      <c r="AB126">
        <v>150</v>
      </c>
      <c r="AC126">
        <v>200</v>
      </c>
      <c r="AD126">
        <v>250</v>
      </c>
      <c r="AE126">
        <v>300</v>
      </c>
      <c r="AF126">
        <v>350</v>
      </c>
      <c r="AG126">
        <v>400</v>
      </c>
      <c r="AH126">
        <v>460</v>
      </c>
      <c r="AI126">
        <v>510</v>
      </c>
      <c r="AJ126">
        <v>710</v>
      </c>
      <c r="AK126">
        <v>800</v>
      </c>
      <c r="AL126">
        <v>700</v>
      </c>
      <c r="AM126">
        <v>700</v>
      </c>
      <c r="AN126">
        <v>700</v>
      </c>
      <c r="AO126">
        <v>697</v>
      </c>
      <c r="AP126">
        <v>665</v>
      </c>
      <c r="AQ126">
        <v>467</v>
      </c>
      <c r="AR126">
        <v>239</v>
      </c>
      <c r="AS126">
        <v>87</v>
      </c>
      <c r="AT126">
        <v>15</v>
      </c>
      <c r="AU126" s="578" t="str">
        <f t="shared" si="9"/>
        <v/>
      </c>
      <c r="AV126" s="579" t="str">
        <f t="shared" si="10"/>
        <v/>
      </c>
      <c r="AW126" s="524" t="str">
        <f t="shared" si="11"/>
        <v/>
      </c>
      <c r="AX126" s="525" t="str">
        <f t="shared" si="12"/>
        <v/>
      </c>
      <c r="AY126" s="524" t="str">
        <f t="shared" si="13"/>
        <v/>
      </c>
      <c r="AZ126" s="525" t="str">
        <f t="shared" si="14"/>
        <v/>
      </c>
      <c r="BA126" s="530">
        <f t="shared" si="15"/>
        <v>1</v>
      </c>
      <c r="BB126" s="536">
        <f t="shared" si="16"/>
        <v>1</v>
      </c>
      <c r="BC126" s="537">
        <f t="shared" si="17"/>
        <v>94.302013422818789</v>
      </c>
      <c r="BD126" s="540">
        <v>1</v>
      </c>
    </row>
    <row r="127" spans="1:56" s="510" customFormat="1" x14ac:dyDescent="0.2">
      <c r="A127" s="510">
        <v>125</v>
      </c>
      <c r="B127" s="510" t="s">
        <v>432</v>
      </c>
      <c r="C127" s="510" t="s">
        <v>80</v>
      </c>
      <c r="D127" s="510" t="s">
        <v>216</v>
      </c>
      <c r="E127" s="547" t="s">
        <v>216</v>
      </c>
      <c r="F127" s="548" t="s">
        <v>80</v>
      </c>
      <c r="G127" s="571"/>
      <c r="H127" s="555"/>
      <c r="I127" s="567"/>
      <c r="J127" s="510">
        <v>0</v>
      </c>
      <c r="K127" s="510">
        <v>1000000</v>
      </c>
      <c r="L127" s="574">
        <v>2.65</v>
      </c>
      <c r="M127" s="559"/>
      <c r="N127" t="s">
        <v>563</v>
      </c>
      <c r="O127" s="547">
        <v>0</v>
      </c>
      <c r="P127" s="548">
        <v>359.69</v>
      </c>
      <c r="Q127" s="540" t="s">
        <v>451</v>
      </c>
      <c r="R127"/>
      <c r="S127"/>
      <c r="T127">
        <v>3.89</v>
      </c>
      <c r="U127">
        <v>3.09</v>
      </c>
      <c r="V127" s="547">
        <v>0</v>
      </c>
      <c r="W127" s="548">
        <v>510</v>
      </c>
      <c r="X127">
        <v>0</v>
      </c>
      <c r="Y127">
        <v>10</v>
      </c>
      <c r="Z127">
        <v>30</v>
      </c>
      <c r="AA127">
        <v>70</v>
      </c>
      <c r="AB127">
        <v>110</v>
      </c>
      <c r="AC127">
        <v>140</v>
      </c>
      <c r="AD127">
        <v>180</v>
      </c>
      <c r="AE127">
        <v>220</v>
      </c>
      <c r="AF127">
        <v>260</v>
      </c>
      <c r="AG127">
        <v>290</v>
      </c>
      <c r="AH127">
        <v>340</v>
      </c>
      <c r="AI127">
        <v>370</v>
      </c>
      <c r="AJ127">
        <v>510</v>
      </c>
      <c r="AK127">
        <v>600</v>
      </c>
      <c r="AL127">
        <v>500</v>
      </c>
      <c r="AM127">
        <v>500</v>
      </c>
      <c r="AN127">
        <v>500</v>
      </c>
      <c r="AO127">
        <v>495</v>
      </c>
      <c r="AP127">
        <v>482</v>
      </c>
      <c r="AQ127">
        <v>363</v>
      </c>
      <c r="AR127">
        <v>186</v>
      </c>
      <c r="AS127">
        <v>68</v>
      </c>
      <c r="AT127">
        <v>19</v>
      </c>
      <c r="AU127" s="578" t="str">
        <f t="shared" si="9"/>
        <v/>
      </c>
      <c r="AV127" s="579" t="str">
        <f t="shared" si="10"/>
        <v/>
      </c>
      <c r="AW127" s="524" t="str">
        <f t="shared" si="11"/>
        <v/>
      </c>
      <c r="AX127" s="525" t="str">
        <f t="shared" si="12"/>
        <v/>
      </c>
      <c r="AY127" s="524" t="str">
        <f t="shared" si="13"/>
        <v/>
      </c>
      <c r="AZ127" s="525" t="str">
        <f t="shared" si="14"/>
        <v/>
      </c>
      <c r="BA127" s="530">
        <f t="shared" si="15"/>
        <v>1</v>
      </c>
      <c r="BB127" s="536">
        <f t="shared" si="16"/>
        <v>1</v>
      </c>
      <c r="BC127" s="537">
        <f t="shared" si="17"/>
        <v>191.45283018867926</v>
      </c>
      <c r="BD127" s="540">
        <v>1</v>
      </c>
    </row>
    <row r="128" spans="1:56" s="510" customFormat="1" x14ac:dyDescent="0.2">
      <c r="A128" s="510">
        <v>126</v>
      </c>
      <c r="B128" s="510" t="s">
        <v>432</v>
      </c>
      <c r="C128" s="510" t="s">
        <v>80</v>
      </c>
      <c r="D128" s="510" t="s">
        <v>218</v>
      </c>
      <c r="E128" s="547" t="s">
        <v>218</v>
      </c>
      <c r="F128" s="548" t="s">
        <v>80</v>
      </c>
      <c r="G128" s="571"/>
      <c r="H128" s="555"/>
      <c r="I128" s="567"/>
      <c r="J128" s="510">
        <v>0</v>
      </c>
      <c r="K128" s="510">
        <v>1000000</v>
      </c>
      <c r="L128" s="574">
        <v>4.8</v>
      </c>
      <c r="M128" s="559"/>
      <c r="N128" t="s">
        <v>564</v>
      </c>
      <c r="O128" s="547">
        <v>0</v>
      </c>
      <c r="P128" s="548">
        <v>318.68</v>
      </c>
      <c r="Q128" s="540" t="s">
        <v>451</v>
      </c>
      <c r="R128"/>
      <c r="S128"/>
      <c r="T128">
        <v>4.1500000000000004</v>
      </c>
      <c r="U128">
        <v>3.55</v>
      </c>
      <c r="V128" s="547">
        <v>0</v>
      </c>
      <c r="W128" s="548">
        <v>470</v>
      </c>
      <c r="X128">
        <v>0</v>
      </c>
      <c r="Y128">
        <v>10</v>
      </c>
      <c r="Z128">
        <v>30</v>
      </c>
      <c r="AA128">
        <v>60</v>
      </c>
      <c r="AB128">
        <v>100</v>
      </c>
      <c r="AC128">
        <v>130</v>
      </c>
      <c r="AD128">
        <v>160</v>
      </c>
      <c r="AE128">
        <v>200</v>
      </c>
      <c r="AF128">
        <v>230</v>
      </c>
      <c r="AG128">
        <v>270</v>
      </c>
      <c r="AH128">
        <v>310</v>
      </c>
      <c r="AI128">
        <v>340</v>
      </c>
      <c r="AJ128">
        <v>470</v>
      </c>
      <c r="AK128">
        <v>500</v>
      </c>
      <c r="AL128">
        <v>500</v>
      </c>
      <c r="AM128">
        <v>500</v>
      </c>
      <c r="AN128">
        <v>395</v>
      </c>
      <c r="AO128">
        <v>479</v>
      </c>
      <c r="AP128">
        <v>434</v>
      </c>
      <c r="AQ128">
        <v>282</v>
      </c>
      <c r="AR128">
        <v>194</v>
      </c>
      <c r="AS128">
        <v>58</v>
      </c>
      <c r="AT128">
        <v>9</v>
      </c>
      <c r="AU128" s="578" t="str">
        <f t="shared" si="9"/>
        <v/>
      </c>
      <c r="AV128" s="579" t="str">
        <f t="shared" si="10"/>
        <v/>
      </c>
      <c r="AW128" s="524" t="str">
        <f t="shared" si="11"/>
        <v/>
      </c>
      <c r="AX128" s="525" t="str">
        <f t="shared" si="12"/>
        <v/>
      </c>
      <c r="AY128" s="524" t="str">
        <f t="shared" si="13"/>
        <v/>
      </c>
      <c r="AZ128" s="525" t="str">
        <f t="shared" si="14"/>
        <v/>
      </c>
      <c r="BA128" s="530">
        <f t="shared" si="15"/>
        <v>1</v>
      </c>
      <c r="BB128" s="536">
        <f t="shared" si="16"/>
        <v>1</v>
      </c>
      <c r="BC128" s="537">
        <f t="shared" si="17"/>
        <v>96.916666666666671</v>
      </c>
      <c r="BD128" s="540">
        <v>1</v>
      </c>
    </row>
    <row r="129" spans="1:56" s="510" customFormat="1" x14ac:dyDescent="0.2">
      <c r="A129" s="510">
        <v>127</v>
      </c>
      <c r="B129" s="510" t="s">
        <v>432</v>
      </c>
      <c r="C129" s="510" t="s">
        <v>80</v>
      </c>
      <c r="D129" s="510" t="s">
        <v>222</v>
      </c>
      <c r="E129" s="547" t="s">
        <v>222</v>
      </c>
      <c r="F129" s="548" t="s">
        <v>80</v>
      </c>
      <c r="G129" s="571"/>
      <c r="H129" s="555"/>
      <c r="I129" s="567"/>
      <c r="J129" s="510">
        <v>-1000000</v>
      </c>
      <c r="K129" s="510">
        <v>1000000</v>
      </c>
      <c r="L129" s="574">
        <v>-7.69</v>
      </c>
      <c r="M129" s="559"/>
      <c r="N129" t="s">
        <v>565</v>
      </c>
      <c r="O129" s="547">
        <v>-251.01</v>
      </c>
      <c r="P129" s="548">
        <v>501.28</v>
      </c>
      <c r="Q129" s="540" t="s">
        <v>451</v>
      </c>
      <c r="R129"/>
      <c r="S129"/>
      <c r="T129">
        <v>3.82</v>
      </c>
      <c r="U129">
        <v>9.64</v>
      </c>
      <c r="V129" s="547">
        <v>-358</v>
      </c>
      <c r="W129" s="548">
        <v>666</v>
      </c>
      <c r="X129">
        <v>-358</v>
      </c>
      <c r="Y129">
        <v>-258.5</v>
      </c>
      <c r="Z129">
        <v>-222</v>
      </c>
      <c r="AA129">
        <v>-137</v>
      </c>
      <c r="AB129">
        <v>-58</v>
      </c>
      <c r="AC129">
        <v>23</v>
      </c>
      <c r="AD129">
        <v>95</v>
      </c>
      <c r="AE129">
        <v>181</v>
      </c>
      <c r="AF129">
        <v>265</v>
      </c>
      <c r="AG129">
        <v>351</v>
      </c>
      <c r="AH129">
        <v>434</v>
      </c>
      <c r="AI129">
        <v>492.5</v>
      </c>
      <c r="AJ129">
        <v>666</v>
      </c>
      <c r="AK129">
        <v>47</v>
      </c>
      <c r="AL129">
        <v>101</v>
      </c>
      <c r="AM129">
        <v>101</v>
      </c>
      <c r="AN129">
        <v>101</v>
      </c>
      <c r="AO129">
        <v>101</v>
      </c>
      <c r="AP129">
        <v>101</v>
      </c>
      <c r="AQ129">
        <v>101</v>
      </c>
      <c r="AR129">
        <v>99</v>
      </c>
      <c r="AS129">
        <v>44</v>
      </c>
      <c r="AT129">
        <v>15</v>
      </c>
      <c r="AU129" s="578" t="str">
        <f t="shared" si="9"/>
        <v/>
      </c>
      <c r="AV129" s="579" t="str">
        <f t="shared" si="10"/>
        <v/>
      </c>
      <c r="AW129" s="524" t="str">
        <f t="shared" si="11"/>
        <v/>
      </c>
      <c r="AX129" s="525" t="str">
        <f t="shared" si="12"/>
        <v/>
      </c>
      <c r="AY129" s="524" t="str">
        <f t="shared" si="13"/>
        <v/>
      </c>
      <c r="AZ129" s="525" t="str">
        <f t="shared" si="14"/>
        <v/>
      </c>
      <c r="BA129" s="530">
        <f t="shared" si="15"/>
        <v>3.3246753246753249</v>
      </c>
      <c r="BB129" s="536">
        <f t="shared" si="16"/>
        <v>-45.553966189856958</v>
      </c>
      <c r="BC129" s="537">
        <f t="shared" si="17"/>
        <v>-87.605981794538366</v>
      </c>
      <c r="BD129" s="540">
        <v>1</v>
      </c>
    </row>
    <row r="130" spans="1:56" x14ac:dyDescent="0.2">
      <c r="A130">
        <v>128</v>
      </c>
      <c r="B130" t="s">
        <v>432</v>
      </c>
      <c r="C130" t="s">
        <v>82</v>
      </c>
      <c r="D130" t="s">
        <v>169</v>
      </c>
      <c r="E130" s="545" t="s">
        <v>169</v>
      </c>
      <c r="F130" s="546" t="s">
        <v>82</v>
      </c>
      <c r="G130" s="570"/>
      <c r="H130" s="555"/>
      <c r="I130" s="566"/>
      <c r="J130">
        <v>0</v>
      </c>
      <c r="K130">
        <v>1000000</v>
      </c>
      <c r="L130" s="573">
        <v>221.04</v>
      </c>
      <c r="M130" s="558"/>
      <c r="N130" t="s">
        <v>566</v>
      </c>
      <c r="O130" s="545">
        <v>159.47</v>
      </c>
      <c r="P130" s="546">
        <v>259.87</v>
      </c>
      <c r="Q130" s="63" t="s">
        <v>451</v>
      </c>
      <c r="T130">
        <v>224.76</v>
      </c>
      <c r="U130">
        <v>28.13</v>
      </c>
      <c r="V130" s="545">
        <v>121</v>
      </c>
      <c r="W130" s="546">
        <v>299</v>
      </c>
      <c r="X130">
        <v>121</v>
      </c>
      <c r="Y130">
        <v>155.1</v>
      </c>
      <c r="Z130">
        <v>163</v>
      </c>
      <c r="AA130">
        <v>175</v>
      </c>
      <c r="AB130">
        <v>185</v>
      </c>
      <c r="AC130">
        <v>195</v>
      </c>
      <c r="AD130">
        <v>205</v>
      </c>
      <c r="AE130">
        <v>215</v>
      </c>
      <c r="AF130">
        <v>226</v>
      </c>
      <c r="AG130">
        <v>238</v>
      </c>
      <c r="AH130">
        <v>252</v>
      </c>
      <c r="AI130">
        <v>263</v>
      </c>
      <c r="AJ130">
        <v>299</v>
      </c>
      <c r="AK130">
        <v>11</v>
      </c>
      <c r="AL130">
        <v>46</v>
      </c>
      <c r="AM130">
        <v>135</v>
      </c>
      <c r="AN130">
        <v>181</v>
      </c>
      <c r="AO130">
        <v>166</v>
      </c>
      <c r="AP130">
        <v>159</v>
      </c>
      <c r="AQ130">
        <v>142</v>
      </c>
      <c r="AR130">
        <v>95</v>
      </c>
      <c r="AS130">
        <v>39</v>
      </c>
      <c r="AT130">
        <v>9</v>
      </c>
      <c r="AU130" s="576" t="str">
        <f t="shared" ref="AU130:AU193" si="18">IF(ISBLANK(G130),"",L130-G130)</f>
        <v/>
      </c>
      <c r="AV130" s="577" t="str">
        <f t="shared" ref="AV130:AV193" si="19">IF(ISBLANK(G130),"",AU130/G130)</f>
        <v/>
      </c>
      <c r="AW130" s="522" t="str">
        <f t="shared" ref="AW130:AW193" si="20">IF(Q130="mesuré",(L130-V130)/L130,"")</f>
        <v/>
      </c>
      <c r="AX130" s="523" t="str">
        <f t="shared" ref="AX130:AX193" si="21">IF(Q130="mesuré",(W130-L130)/L130,"")</f>
        <v/>
      </c>
      <c r="AY130" s="522" t="str">
        <f t="shared" ref="AY130:AY193" si="22">IF(Q130="mesuré",AW130-I130,"")</f>
        <v/>
      </c>
      <c r="AZ130" s="523" t="str">
        <f t="shared" ref="AZ130:AZ193" si="23">IF(Q130="mesuré",AX130-I130,"")</f>
        <v/>
      </c>
      <c r="BA130" s="529">
        <f t="shared" ref="BA130:BA193" si="24">IF(OR(Q130="mesuré",W130=0),"",(W130-V130)/2/AVERAGE(V130:W130))</f>
        <v>0.4238095238095238</v>
      </c>
      <c r="BB130" s="534">
        <f t="shared" ref="BB130:BB193" si="25">IF(OR(Q130="mesuré",L130=0),"",(L130-V130)/L130)</f>
        <v>0.45258776692001446</v>
      </c>
      <c r="BC130" s="535">
        <f t="shared" ref="BC130:BC193" si="26">IF(OR(Q130="mesuré",L130=0),"",(W130-L130)/L130)</f>
        <v>0.35269634455302212</v>
      </c>
      <c r="BD130" s="63"/>
    </row>
    <row r="131" spans="1:56" x14ac:dyDescent="0.2">
      <c r="A131">
        <v>129</v>
      </c>
      <c r="B131" t="s">
        <v>432</v>
      </c>
      <c r="C131" t="s">
        <v>82</v>
      </c>
      <c r="D131" t="s">
        <v>173</v>
      </c>
      <c r="E131" s="545" t="s">
        <v>173</v>
      </c>
      <c r="F131" s="546" t="s">
        <v>82</v>
      </c>
      <c r="G131" s="570"/>
      <c r="H131" s="555"/>
      <c r="I131" s="566"/>
      <c r="J131">
        <v>0</v>
      </c>
      <c r="K131">
        <v>1000000</v>
      </c>
      <c r="L131" s="573">
        <v>221.04</v>
      </c>
      <c r="M131" s="558"/>
      <c r="N131" t="s">
        <v>567</v>
      </c>
      <c r="O131" s="545">
        <v>159.47</v>
      </c>
      <c r="P131" s="546">
        <v>259.87</v>
      </c>
      <c r="Q131" s="63" t="s">
        <v>451</v>
      </c>
      <c r="T131">
        <v>224.76</v>
      </c>
      <c r="U131">
        <v>28.13</v>
      </c>
      <c r="V131" s="545">
        <v>121</v>
      </c>
      <c r="W131" s="546">
        <v>299</v>
      </c>
      <c r="X131">
        <v>121</v>
      </c>
      <c r="Y131">
        <v>155.1</v>
      </c>
      <c r="Z131">
        <v>163</v>
      </c>
      <c r="AA131">
        <v>175</v>
      </c>
      <c r="AB131">
        <v>185</v>
      </c>
      <c r="AC131">
        <v>195</v>
      </c>
      <c r="AD131">
        <v>205</v>
      </c>
      <c r="AE131">
        <v>215</v>
      </c>
      <c r="AF131">
        <v>226</v>
      </c>
      <c r="AG131">
        <v>238</v>
      </c>
      <c r="AH131">
        <v>252</v>
      </c>
      <c r="AI131">
        <v>263</v>
      </c>
      <c r="AJ131">
        <v>299</v>
      </c>
      <c r="AK131">
        <v>11</v>
      </c>
      <c r="AL131">
        <v>46</v>
      </c>
      <c r="AM131">
        <v>135</v>
      </c>
      <c r="AN131">
        <v>181</v>
      </c>
      <c r="AO131">
        <v>166</v>
      </c>
      <c r="AP131">
        <v>159</v>
      </c>
      <c r="AQ131">
        <v>142</v>
      </c>
      <c r="AR131">
        <v>95</v>
      </c>
      <c r="AS131">
        <v>39</v>
      </c>
      <c r="AT131">
        <v>9</v>
      </c>
      <c r="AU131" s="576" t="str">
        <f t="shared" si="18"/>
        <v/>
      </c>
      <c r="AV131" s="577" t="str">
        <f t="shared" si="19"/>
        <v/>
      </c>
      <c r="AW131" s="522" t="str">
        <f t="shared" si="20"/>
        <v/>
      </c>
      <c r="AX131" s="523" t="str">
        <f t="shared" si="21"/>
        <v/>
      </c>
      <c r="AY131" s="522" t="str">
        <f t="shared" si="22"/>
        <v/>
      </c>
      <c r="AZ131" s="523" t="str">
        <f t="shared" si="23"/>
        <v/>
      </c>
      <c r="BA131" s="529">
        <f t="shared" si="24"/>
        <v>0.4238095238095238</v>
      </c>
      <c r="BB131" s="534">
        <f t="shared" si="25"/>
        <v>0.45258776692001446</v>
      </c>
      <c r="BC131" s="535">
        <f t="shared" si="26"/>
        <v>0.35269634455302212</v>
      </c>
      <c r="BD131" s="63"/>
    </row>
    <row r="132" spans="1:56" x14ac:dyDescent="0.2">
      <c r="A132">
        <v>130</v>
      </c>
      <c r="B132" t="s">
        <v>432</v>
      </c>
      <c r="C132" t="s">
        <v>82</v>
      </c>
      <c r="D132" t="s">
        <v>177</v>
      </c>
      <c r="E132" s="545" t="s">
        <v>177</v>
      </c>
      <c r="F132" s="546" t="s">
        <v>82</v>
      </c>
      <c r="G132" s="570"/>
      <c r="H132" s="555"/>
      <c r="I132" s="566"/>
      <c r="J132">
        <v>0</v>
      </c>
      <c r="K132">
        <v>1000000</v>
      </c>
      <c r="L132" s="573">
        <v>0</v>
      </c>
      <c r="M132" s="558"/>
      <c r="N132" t="s">
        <v>568</v>
      </c>
      <c r="O132" s="545">
        <v>0</v>
      </c>
      <c r="P132" s="546">
        <v>0</v>
      </c>
      <c r="Q132" s="63" t="s">
        <v>451</v>
      </c>
      <c r="T132">
        <v>0</v>
      </c>
      <c r="U132">
        <v>0.01</v>
      </c>
      <c r="V132" s="545">
        <v>0</v>
      </c>
      <c r="W132" s="546">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1</v>
      </c>
      <c r="AQ132">
        <v>0</v>
      </c>
      <c r="AR132">
        <v>0</v>
      </c>
      <c r="AS132">
        <v>0</v>
      </c>
      <c r="AT132">
        <v>0</v>
      </c>
      <c r="AU132" s="576" t="str">
        <f t="shared" si="18"/>
        <v/>
      </c>
      <c r="AV132" s="577" t="str">
        <f t="shared" si="19"/>
        <v/>
      </c>
      <c r="AW132" s="522" t="str">
        <f t="shared" si="20"/>
        <v/>
      </c>
      <c r="AX132" s="523" t="str">
        <f t="shared" si="21"/>
        <v/>
      </c>
      <c r="AY132" s="522" t="str">
        <f t="shared" si="22"/>
        <v/>
      </c>
      <c r="AZ132" s="523" t="str">
        <f t="shared" si="23"/>
        <v/>
      </c>
      <c r="BA132" s="529" t="str">
        <f t="shared" si="24"/>
        <v/>
      </c>
      <c r="BB132" s="534" t="str">
        <f t="shared" si="25"/>
        <v/>
      </c>
      <c r="BC132" s="535" t="str">
        <f t="shared" si="26"/>
        <v/>
      </c>
      <c r="BD132" s="63"/>
    </row>
    <row r="133" spans="1:56" s="510" customFormat="1" x14ac:dyDescent="0.2">
      <c r="A133" s="510">
        <v>131</v>
      </c>
      <c r="B133" s="510" t="s">
        <v>432</v>
      </c>
      <c r="C133" s="510" t="s">
        <v>82</v>
      </c>
      <c r="D133" s="510" t="s">
        <v>19</v>
      </c>
      <c r="E133" s="547" t="s">
        <v>19</v>
      </c>
      <c r="F133" s="548" t="s">
        <v>82</v>
      </c>
      <c r="G133" s="571"/>
      <c r="H133" s="555"/>
      <c r="I133" s="567"/>
      <c r="J133" s="510">
        <v>0</v>
      </c>
      <c r="K133" s="510">
        <v>1000000</v>
      </c>
      <c r="L133" s="574">
        <v>8.32</v>
      </c>
      <c r="M133" s="559"/>
      <c r="N133" t="s">
        <v>569</v>
      </c>
      <c r="O133" s="547">
        <v>0</v>
      </c>
      <c r="P133" s="548">
        <v>501.28</v>
      </c>
      <c r="Q133" s="540" t="s">
        <v>451</v>
      </c>
      <c r="R133"/>
      <c r="S133"/>
      <c r="T133">
        <v>10.19</v>
      </c>
      <c r="U133">
        <v>7.86</v>
      </c>
      <c r="V133" s="547">
        <v>0</v>
      </c>
      <c r="W133" s="548">
        <v>710</v>
      </c>
      <c r="X133">
        <v>0</v>
      </c>
      <c r="Y133">
        <v>20</v>
      </c>
      <c r="Z133">
        <v>50</v>
      </c>
      <c r="AA133">
        <v>100</v>
      </c>
      <c r="AB133">
        <v>150</v>
      </c>
      <c r="AC133">
        <v>200</v>
      </c>
      <c r="AD133">
        <v>250</v>
      </c>
      <c r="AE133">
        <v>300</v>
      </c>
      <c r="AF133">
        <v>350</v>
      </c>
      <c r="AG133">
        <v>400</v>
      </c>
      <c r="AH133">
        <v>460</v>
      </c>
      <c r="AI133">
        <v>510</v>
      </c>
      <c r="AJ133">
        <v>710</v>
      </c>
      <c r="AK133">
        <v>800</v>
      </c>
      <c r="AL133">
        <v>700</v>
      </c>
      <c r="AM133">
        <v>700</v>
      </c>
      <c r="AN133">
        <v>700</v>
      </c>
      <c r="AO133">
        <v>697</v>
      </c>
      <c r="AP133">
        <v>665</v>
      </c>
      <c r="AQ133">
        <v>467</v>
      </c>
      <c r="AR133">
        <v>239</v>
      </c>
      <c r="AS133">
        <v>87</v>
      </c>
      <c r="AT133">
        <v>15</v>
      </c>
      <c r="AU133" s="578" t="str">
        <f t="shared" si="18"/>
        <v/>
      </c>
      <c r="AV133" s="579" t="str">
        <f t="shared" si="19"/>
        <v/>
      </c>
      <c r="AW133" s="524" t="str">
        <f t="shared" si="20"/>
        <v/>
      </c>
      <c r="AX133" s="525" t="str">
        <f t="shared" si="21"/>
        <v/>
      </c>
      <c r="AY133" s="524" t="str">
        <f t="shared" si="22"/>
        <v/>
      </c>
      <c r="AZ133" s="525" t="str">
        <f t="shared" si="23"/>
        <v/>
      </c>
      <c r="BA133" s="530">
        <f t="shared" si="24"/>
        <v>1</v>
      </c>
      <c r="BB133" s="536">
        <f t="shared" si="25"/>
        <v>1</v>
      </c>
      <c r="BC133" s="537">
        <f t="shared" si="26"/>
        <v>84.336538461538453</v>
      </c>
      <c r="BD133" s="540">
        <v>1</v>
      </c>
    </row>
    <row r="134" spans="1:56" s="510" customFormat="1" x14ac:dyDescent="0.2">
      <c r="A134" s="510">
        <v>132</v>
      </c>
      <c r="B134" s="510" t="s">
        <v>432</v>
      </c>
      <c r="C134" s="510" t="s">
        <v>82</v>
      </c>
      <c r="D134" s="510" t="s">
        <v>216</v>
      </c>
      <c r="E134" s="547" t="s">
        <v>216</v>
      </c>
      <c r="F134" s="548" t="s">
        <v>82</v>
      </c>
      <c r="G134" s="571"/>
      <c r="H134" s="555"/>
      <c r="I134" s="567"/>
      <c r="J134" s="510">
        <v>0</v>
      </c>
      <c r="K134" s="510">
        <v>1000000</v>
      </c>
      <c r="L134" s="574">
        <v>5.1100000000000003</v>
      </c>
      <c r="M134" s="559"/>
      <c r="N134" t="s">
        <v>570</v>
      </c>
      <c r="O134" s="547">
        <v>0</v>
      </c>
      <c r="P134" s="548">
        <v>359.69</v>
      </c>
      <c r="Q134" s="540" t="s">
        <v>451</v>
      </c>
      <c r="R134"/>
      <c r="S134"/>
      <c r="T134">
        <v>5.47</v>
      </c>
      <c r="U134">
        <v>4.07</v>
      </c>
      <c r="V134" s="547">
        <v>0</v>
      </c>
      <c r="W134" s="548">
        <v>510</v>
      </c>
      <c r="X134">
        <v>0</v>
      </c>
      <c r="Y134">
        <v>10</v>
      </c>
      <c r="Z134">
        <v>30</v>
      </c>
      <c r="AA134">
        <v>70</v>
      </c>
      <c r="AB134">
        <v>110</v>
      </c>
      <c r="AC134">
        <v>140</v>
      </c>
      <c r="AD134">
        <v>180</v>
      </c>
      <c r="AE134">
        <v>220</v>
      </c>
      <c r="AF134">
        <v>260</v>
      </c>
      <c r="AG134">
        <v>290</v>
      </c>
      <c r="AH134">
        <v>340</v>
      </c>
      <c r="AI134">
        <v>370</v>
      </c>
      <c r="AJ134">
        <v>510</v>
      </c>
      <c r="AK134">
        <v>600</v>
      </c>
      <c r="AL134">
        <v>500</v>
      </c>
      <c r="AM134">
        <v>500</v>
      </c>
      <c r="AN134">
        <v>500</v>
      </c>
      <c r="AO134">
        <v>495</v>
      </c>
      <c r="AP134">
        <v>482</v>
      </c>
      <c r="AQ134">
        <v>363</v>
      </c>
      <c r="AR134">
        <v>186</v>
      </c>
      <c r="AS134">
        <v>68</v>
      </c>
      <c r="AT134">
        <v>19</v>
      </c>
      <c r="AU134" s="578" t="str">
        <f t="shared" si="18"/>
        <v/>
      </c>
      <c r="AV134" s="579" t="str">
        <f t="shared" si="19"/>
        <v/>
      </c>
      <c r="AW134" s="524" t="str">
        <f t="shared" si="20"/>
        <v/>
      </c>
      <c r="AX134" s="525" t="str">
        <f t="shared" si="21"/>
        <v/>
      </c>
      <c r="AY134" s="524" t="str">
        <f t="shared" si="22"/>
        <v/>
      </c>
      <c r="AZ134" s="525" t="str">
        <f t="shared" si="23"/>
        <v/>
      </c>
      <c r="BA134" s="530">
        <f t="shared" si="24"/>
        <v>1</v>
      </c>
      <c r="BB134" s="536">
        <f t="shared" si="25"/>
        <v>1</v>
      </c>
      <c r="BC134" s="537">
        <f t="shared" si="26"/>
        <v>98.80430528375733</v>
      </c>
      <c r="BD134" s="540">
        <v>1</v>
      </c>
    </row>
    <row r="135" spans="1:56" s="510" customFormat="1" x14ac:dyDescent="0.2">
      <c r="A135" s="510">
        <v>133</v>
      </c>
      <c r="B135" s="510" t="s">
        <v>432</v>
      </c>
      <c r="C135" s="510" t="s">
        <v>82</v>
      </c>
      <c r="D135" s="510" t="s">
        <v>218</v>
      </c>
      <c r="E135" s="547" t="s">
        <v>218</v>
      </c>
      <c r="F135" s="548" t="s">
        <v>82</v>
      </c>
      <c r="G135" s="571"/>
      <c r="H135" s="555"/>
      <c r="I135" s="567"/>
      <c r="J135" s="510">
        <v>0</v>
      </c>
      <c r="K135" s="510">
        <v>1000000</v>
      </c>
      <c r="L135" s="574">
        <v>3.21</v>
      </c>
      <c r="M135" s="559"/>
      <c r="N135" t="s">
        <v>571</v>
      </c>
      <c r="O135" s="547">
        <v>0</v>
      </c>
      <c r="P135" s="548">
        <v>318.68</v>
      </c>
      <c r="Q135" s="540" t="s">
        <v>451</v>
      </c>
      <c r="R135"/>
      <c r="S135"/>
      <c r="T135">
        <v>4.71</v>
      </c>
      <c r="U135">
        <v>3.9</v>
      </c>
      <c r="V135" s="547">
        <v>0</v>
      </c>
      <c r="W135" s="548">
        <v>470</v>
      </c>
      <c r="X135">
        <v>0</v>
      </c>
      <c r="Y135">
        <v>10</v>
      </c>
      <c r="Z135">
        <v>30</v>
      </c>
      <c r="AA135">
        <v>60</v>
      </c>
      <c r="AB135">
        <v>100</v>
      </c>
      <c r="AC135">
        <v>130</v>
      </c>
      <c r="AD135">
        <v>160</v>
      </c>
      <c r="AE135">
        <v>200</v>
      </c>
      <c r="AF135">
        <v>230</v>
      </c>
      <c r="AG135">
        <v>270</v>
      </c>
      <c r="AH135">
        <v>310</v>
      </c>
      <c r="AI135">
        <v>340</v>
      </c>
      <c r="AJ135">
        <v>470</v>
      </c>
      <c r="AK135">
        <v>500</v>
      </c>
      <c r="AL135">
        <v>500</v>
      </c>
      <c r="AM135">
        <v>500</v>
      </c>
      <c r="AN135">
        <v>395</v>
      </c>
      <c r="AO135">
        <v>479</v>
      </c>
      <c r="AP135">
        <v>434</v>
      </c>
      <c r="AQ135">
        <v>282</v>
      </c>
      <c r="AR135">
        <v>194</v>
      </c>
      <c r="AS135">
        <v>58</v>
      </c>
      <c r="AT135">
        <v>9</v>
      </c>
      <c r="AU135" s="578" t="str">
        <f t="shared" si="18"/>
        <v/>
      </c>
      <c r="AV135" s="579" t="str">
        <f t="shared" si="19"/>
        <v/>
      </c>
      <c r="AW135" s="524" t="str">
        <f t="shared" si="20"/>
        <v/>
      </c>
      <c r="AX135" s="525" t="str">
        <f t="shared" si="21"/>
        <v/>
      </c>
      <c r="AY135" s="524" t="str">
        <f t="shared" si="22"/>
        <v/>
      </c>
      <c r="AZ135" s="525" t="str">
        <f t="shared" si="23"/>
        <v/>
      </c>
      <c r="BA135" s="530">
        <f t="shared" si="24"/>
        <v>1</v>
      </c>
      <c r="BB135" s="536">
        <f t="shared" si="25"/>
        <v>1</v>
      </c>
      <c r="BC135" s="537">
        <f t="shared" si="26"/>
        <v>145.41744548286604</v>
      </c>
      <c r="BD135" s="540">
        <v>1</v>
      </c>
    </row>
    <row r="136" spans="1:56" s="510" customFormat="1" x14ac:dyDescent="0.2">
      <c r="A136" s="510">
        <v>134</v>
      </c>
      <c r="B136" s="510" t="s">
        <v>432</v>
      </c>
      <c r="C136" s="510" t="s">
        <v>82</v>
      </c>
      <c r="D136" s="510" t="s">
        <v>222</v>
      </c>
      <c r="E136" s="547" t="s">
        <v>222</v>
      </c>
      <c r="F136" s="548" t="s">
        <v>82</v>
      </c>
      <c r="G136" s="571"/>
      <c r="H136" s="555"/>
      <c r="I136" s="567"/>
      <c r="J136" s="510">
        <v>-1000000</v>
      </c>
      <c r="K136" s="510">
        <v>1000000</v>
      </c>
      <c r="L136" s="574">
        <v>3.19</v>
      </c>
      <c r="M136" s="559"/>
      <c r="N136" t="s">
        <v>572</v>
      </c>
      <c r="O136" s="547">
        <v>-251.01</v>
      </c>
      <c r="P136" s="548">
        <v>501.28</v>
      </c>
      <c r="Q136" s="540" t="s">
        <v>451</v>
      </c>
      <c r="R136"/>
      <c r="S136"/>
      <c r="T136">
        <v>6.01</v>
      </c>
      <c r="U136">
        <v>10.83</v>
      </c>
      <c r="V136" s="547">
        <v>-358</v>
      </c>
      <c r="W136" s="548">
        <v>666</v>
      </c>
      <c r="X136">
        <v>-358</v>
      </c>
      <c r="Y136">
        <v>-258.5</v>
      </c>
      <c r="Z136">
        <v>-222</v>
      </c>
      <c r="AA136">
        <v>-137</v>
      </c>
      <c r="AB136">
        <v>-58</v>
      </c>
      <c r="AC136">
        <v>23</v>
      </c>
      <c r="AD136">
        <v>95</v>
      </c>
      <c r="AE136">
        <v>181</v>
      </c>
      <c r="AF136">
        <v>265</v>
      </c>
      <c r="AG136">
        <v>351</v>
      </c>
      <c r="AH136">
        <v>434</v>
      </c>
      <c r="AI136">
        <v>492.5</v>
      </c>
      <c r="AJ136">
        <v>666</v>
      </c>
      <c r="AK136">
        <v>47</v>
      </c>
      <c r="AL136">
        <v>101</v>
      </c>
      <c r="AM136">
        <v>101</v>
      </c>
      <c r="AN136">
        <v>101</v>
      </c>
      <c r="AO136">
        <v>101</v>
      </c>
      <c r="AP136">
        <v>101</v>
      </c>
      <c r="AQ136">
        <v>101</v>
      </c>
      <c r="AR136">
        <v>99</v>
      </c>
      <c r="AS136">
        <v>44</v>
      </c>
      <c r="AT136">
        <v>15</v>
      </c>
      <c r="AU136" s="578" t="str">
        <f t="shared" si="18"/>
        <v/>
      </c>
      <c r="AV136" s="579" t="str">
        <f t="shared" si="19"/>
        <v/>
      </c>
      <c r="AW136" s="524" t="str">
        <f t="shared" si="20"/>
        <v/>
      </c>
      <c r="AX136" s="525" t="str">
        <f t="shared" si="21"/>
        <v/>
      </c>
      <c r="AY136" s="524" t="str">
        <f t="shared" si="22"/>
        <v/>
      </c>
      <c r="AZ136" s="525" t="str">
        <f t="shared" si="23"/>
        <v/>
      </c>
      <c r="BA136" s="530">
        <f t="shared" si="24"/>
        <v>3.3246753246753249</v>
      </c>
      <c r="BB136" s="536">
        <f t="shared" si="25"/>
        <v>113.22570532915361</v>
      </c>
      <c r="BC136" s="537">
        <f t="shared" si="26"/>
        <v>207.77742946708463</v>
      </c>
      <c r="BD136" s="540">
        <v>1</v>
      </c>
    </row>
    <row r="137" spans="1:56" x14ac:dyDescent="0.2">
      <c r="A137">
        <v>135</v>
      </c>
      <c r="B137" t="s">
        <v>432</v>
      </c>
      <c r="C137" t="s">
        <v>84</v>
      </c>
      <c r="D137" t="s">
        <v>169</v>
      </c>
      <c r="E137" s="545" t="s">
        <v>169</v>
      </c>
      <c r="F137" s="546" t="s">
        <v>84</v>
      </c>
      <c r="G137" s="570"/>
      <c r="H137" s="555"/>
      <c r="I137" s="566"/>
      <c r="J137">
        <v>0</v>
      </c>
      <c r="K137">
        <v>1000000</v>
      </c>
      <c r="L137" s="573">
        <v>733.98</v>
      </c>
      <c r="M137" s="558"/>
      <c r="N137" t="s">
        <v>573</v>
      </c>
      <c r="O137" s="545">
        <v>504.37</v>
      </c>
      <c r="P137" s="546">
        <v>812.81</v>
      </c>
      <c r="Q137" s="63" t="s">
        <v>451</v>
      </c>
      <c r="T137">
        <v>739.49</v>
      </c>
      <c r="U137">
        <v>53.94</v>
      </c>
      <c r="V137" s="545">
        <v>436</v>
      </c>
      <c r="W137" s="546">
        <v>907</v>
      </c>
      <c r="X137">
        <v>436</v>
      </c>
      <c r="Y137">
        <v>507</v>
      </c>
      <c r="Z137">
        <v>528</v>
      </c>
      <c r="AA137">
        <v>560</v>
      </c>
      <c r="AB137">
        <v>591</v>
      </c>
      <c r="AC137">
        <v>620</v>
      </c>
      <c r="AD137">
        <v>650</v>
      </c>
      <c r="AE137">
        <v>680</v>
      </c>
      <c r="AF137">
        <v>711</v>
      </c>
      <c r="AG137">
        <v>743</v>
      </c>
      <c r="AH137">
        <v>780</v>
      </c>
      <c r="AI137">
        <v>808</v>
      </c>
      <c r="AJ137">
        <v>907</v>
      </c>
      <c r="AK137">
        <v>48</v>
      </c>
      <c r="AL137">
        <v>277</v>
      </c>
      <c r="AM137">
        <v>439</v>
      </c>
      <c r="AN137">
        <v>470</v>
      </c>
      <c r="AO137">
        <v>475</v>
      </c>
      <c r="AP137">
        <v>457</v>
      </c>
      <c r="AQ137">
        <v>414</v>
      </c>
      <c r="AR137">
        <v>277</v>
      </c>
      <c r="AS137">
        <v>103</v>
      </c>
      <c r="AT137">
        <v>31</v>
      </c>
      <c r="AU137" s="576" t="str">
        <f t="shared" si="18"/>
        <v/>
      </c>
      <c r="AV137" s="577" t="str">
        <f t="shared" si="19"/>
        <v/>
      </c>
      <c r="AW137" s="522" t="str">
        <f t="shared" si="20"/>
        <v/>
      </c>
      <c r="AX137" s="523" t="str">
        <f t="shared" si="21"/>
        <v/>
      </c>
      <c r="AY137" s="522" t="str">
        <f t="shared" si="22"/>
        <v/>
      </c>
      <c r="AZ137" s="523" t="str">
        <f t="shared" si="23"/>
        <v/>
      </c>
      <c r="BA137" s="529">
        <f t="shared" si="24"/>
        <v>0.35070737155621745</v>
      </c>
      <c r="BB137" s="534">
        <f t="shared" si="25"/>
        <v>0.40597836453309355</v>
      </c>
      <c r="BC137" s="535">
        <f t="shared" si="26"/>
        <v>0.23572849396441317</v>
      </c>
      <c r="BD137" s="63"/>
    </row>
    <row r="138" spans="1:56" x14ac:dyDescent="0.2">
      <c r="A138">
        <v>136</v>
      </c>
      <c r="B138" t="s">
        <v>432</v>
      </c>
      <c r="C138" t="s">
        <v>84</v>
      </c>
      <c r="D138" t="s">
        <v>171</v>
      </c>
      <c r="E138" s="545" t="s">
        <v>171</v>
      </c>
      <c r="F138" s="546" t="s">
        <v>84</v>
      </c>
      <c r="G138" s="570"/>
      <c r="H138" s="555"/>
      <c r="I138" s="566"/>
      <c r="J138">
        <v>0</v>
      </c>
      <c r="K138">
        <v>1000000</v>
      </c>
      <c r="L138" s="573">
        <v>285.19</v>
      </c>
      <c r="M138" s="558"/>
      <c r="N138" t="s">
        <v>574</v>
      </c>
      <c r="O138" s="545">
        <v>180.6</v>
      </c>
      <c r="P138" s="546">
        <v>285.19</v>
      </c>
      <c r="Q138" s="63" t="s">
        <v>451</v>
      </c>
      <c r="T138">
        <v>283.16000000000003</v>
      </c>
      <c r="U138">
        <v>24.23</v>
      </c>
      <c r="V138" s="545">
        <v>150</v>
      </c>
      <c r="W138" s="546">
        <v>344</v>
      </c>
      <c r="X138">
        <v>150</v>
      </c>
      <c r="Y138">
        <v>173.95</v>
      </c>
      <c r="Z138">
        <v>183</v>
      </c>
      <c r="AA138">
        <v>196</v>
      </c>
      <c r="AB138">
        <v>208</v>
      </c>
      <c r="AC138">
        <v>218.6</v>
      </c>
      <c r="AD138">
        <v>229</v>
      </c>
      <c r="AE138">
        <v>240</v>
      </c>
      <c r="AF138">
        <v>252</v>
      </c>
      <c r="AG138">
        <v>265</v>
      </c>
      <c r="AH138">
        <v>280</v>
      </c>
      <c r="AI138">
        <v>292.05</v>
      </c>
      <c r="AJ138">
        <v>344</v>
      </c>
      <c r="AK138">
        <v>38</v>
      </c>
      <c r="AL138">
        <v>113</v>
      </c>
      <c r="AM138">
        <v>182</v>
      </c>
      <c r="AN138">
        <v>187</v>
      </c>
      <c r="AO138">
        <v>185</v>
      </c>
      <c r="AP138">
        <v>168</v>
      </c>
      <c r="AQ138">
        <v>126</v>
      </c>
      <c r="AR138">
        <v>56</v>
      </c>
      <c r="AS138">
        <v>21</v>
      </c>
      <c r="AT138">
        <v>4</v>
      </c>
      <c r="AU138" s="576" t="str">
        <f t="shared" si="18"/>
        <v/>
      </c>
      <c r="AV138" s="577" t="str">
        <f t="shared" si="19"/>
        <v/>
      </c>
      <c r="AW138" s="522" t="str">
        <f t="shared" si="20"/>
        <v/>
      </c>
      <c r="AX138" s="523" t="str">
        <f t="shared" si="21"/>
        <v/>
      </c>
      <c r="AY138" s="522" t="str">
        <f t="shared" si="22"/>
        <v/>
      </c>
      <c r="AZ138" s="523" t="str">
        <f t="shared" si="23"/>
        <v/>
      </c>
      <c r="BA138" s="529">
        <f t="shared" si="24"/>
        <v>0.39271255060728744</v>
      </c>
      <c r="BB138" s="534">
        <f t="shared" si="25"/>
        <v>0.47403485395701112</v>
      </c>
      <c r="BC138" s="535">
        <f t="shared" si="26"/>
        <v>0.2062134015919212</v>
      </c>
      <c r="BD138" s="63"/>
    </row>
    <row r="139" spans="1:56" x14ac:dyDescent="0.2">
      <c r="A139">
        <v>137</v>
      </c>
      <c r="B139" t="s">
        <v>432</v>
      </c>
      <c r="C139" t="s">
        <v>84</v>
      </c>
      <c r="D139" t="s">
        <v>173</v>
      </c>
      <c r="E139" s="545" t="s">
        <v>173</v>
      </c>
      <c r="F139" s="546" t="s">
        <v>84</v>
      </c>
      <c r="G139" s="570"/>
      <c r="H139" s="555"/>
      <c r="I139" s="566"/>
      <c r="J139">
        <v>0</v>
      </c>
      <c r="K139">
        <v>1000000</v>
      </c>
      <c r="L139" s="573">
        <v>448.78</v>
      </c>
      <c r="M139" s="558"/>
      <c r="N139" t="s">
        <v>575</v>
      </c>
      <c r="O139" s="545">
        <v>323.77</v>
      </c>
      <c r="P139" s="546">
        <v>527.62</v>
      </c>
      <c r="Q139" s="63" t="s">
        <v>451</v>
      </c>
      <c r="T139">
        <v>456.32</v>
      </c>
      <c r="U139">
        <v>57.12</v>
      </c>
      <c r="V139" s="545">
        <v>247</v>
      </c>
      <c r="W139" s="546">
        <v>624</v>
      </c>
      <c r="X139">
        <v>247</v>
      </c>
      <c r="Y139">
        <v>319</v>
      </c>
      <c r="Z139">
        <v>335.8</v>
      </c>
      <c r="AA139">
        <v>359</v>
      </c>
      <c r="AB139">
        <v>379</v>
      </c>
      <c r="AC139">
        <v>399</v>
      </c>
      <c r="AD139">
        <v>419</v>
      </c>
      <c r="AE139">
        <v>440</v>
      </c>
      <c r="AF139">
        <v>462</v>
      </c>
      <c r="AG139">
        <v>486</v>
      </c>
      <c r="AH139">
        <v>516</v>
      </c>
      <c r="AI139">
        <v>538</v>
      </c>
      <c r="AJ139">
        <v>624</v>
      </c>
      <c r="AK139">
        <v>17</v>
      </c>
      <c r="AL139">
        <v>97</v>
      </c>
      <c r="AM139">
        <v>289</v>
      </c>
      <c r="AN139">
        <v>369</v>
      </c>
      <c r="AO139">
        <v>364</v>
      </c>
      <c r="AP139">
        <v>335</v>
      </c>
      <c r="AQ139">
        <v>262</v>
      </c>
      <c r="AR139">
        <v>160</v>
      </c>
      <c r="AS139">
        <v>56</v>
      </c>
      <c r="AT139">
        <v>10</v>
      </c>
      <c r="AU139" s="576" t="str">
        <f t="shared" si="18"/>
        <v/>
      </c>
      <c r="AV139" s="577" t="str">
        <f t="shared" si="19"/>
        <v/>
      </c>
      <c r="AW139" s="522" t="str">
        <f t="shared" si="20"/>
        <v/>
      </c>
      <c r="AX139" s="523" t="str">
        <f t="shared" si="21"/>
        <v/>
      </c>
      <c r="AY139" s="522" t="str">
        <f t="shared" si="22"/>
        <v/>
      </c>
      <c r="AZ139" s="523" t="str">
        <f t="shared" si="23"/>
        <v/>
      </c>
      <c r="BA139" s="529">
        <f t="shared" si="24"/>
        <v>0.43283582089552236</v>
      </c>
      <c r="BB139" s="534">
        <f t="shared" si="25"/>
        <v>0.44961896697713799</v>
      </c>
      <c r="BC139" s="535">
        <f t="shared" si="26"/>
        <v>0.39043629395249352</v>
      </c>
      <c r="BD139" s="63"/>
    </row>
    <row r="140" spans="1:56" x14ac:dyDescent="0.2">
      <c r="A140">
        <v>138</v>
      </c>
      <c r="B140" t="s">
        <v>432</v>
      </c>
      <c r="C140" t="s">
        <v>84</v>
      </c>
      <c r="D140" t="s">
        <v>177</v>
      </c>
      <c r="E140" s="545" t="s">
        <v>177</v>
      </c>
      <c r="F140" s="546" t="s">
        <v>84</v>
      </c>
      <c r="G140" s="570"/>
      <c r="H140" s="555"/>
      <c r="I140" s="566"/>
      <c r="J140">
        <v>0</v>
      </c>
      <c r="K140">
        <v>1000000</v>
      </c>
      <c r="L140" s="573">
        <v>0</v>
      </c>
      <c r="M140" s="558"/>
      <c r="N140" t="s">
        <v>576</v>
      </c>
      <c r="O140" s="545">
        <v>0</v>
      </c>
      <c r="P140" s="546">
        <v>0</v>
      </c>
      <c r="Q140" s="63" t="s">
        <v>451</v>
      </c>
      <c r="T140">
        <v>0.01</v>
      </c>
      <c r="U140">
        <v>0.02</v>
      </c>
      <c r="V140" s="545">
        <v>0</v>
      </c>
      <c r="W140" s="546">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1</v>
      </c>
      <c r="AQ140">
        <v>0</v>
      </c>
      <c r="AR140">
        <v>0</v>
      </c>
      <c r="AS140">
        <v>0</v>
      </c>
      <c r="AT140">
        <v>0</v>
      </c>
      <c r="AU140" s="576" t="str">
        <f t="shared" si="18"/>
        <v/>
      </c>
      <c r="AV140" s="577" t="str">
        <f t="shared" si="19"/>
        <v/>
      </c>
      <c r="AW140" s="522" t="str">
        <f t="shared" si="20"/>
        <v/>
      </c>
      <c r="AX140" s="523" t="str">
        <f t="shared" si="21"/>
        <v/>
      </c>
      <c r="AY140" s="522" t="str">
        <f t="shared" si="22"/>
        <v/>
      </c>
      <c r="AZ140" s="523" t="str">
        <f t="shared" si="23"/>
        <v/>
      </c>
      <c r="BA140" s="529" t="str">
        <f t="shared" si="24"/>
        <v/>
      </c>
      <c r="BB140" s="534" t="str">
        <f t="shared" si="25"/>
        <v/>
      </c>
      <c r="BC140" s="535" t="str">
        <f t="shared" si="26"/>
        <v/>
      </c>
      <c r="BD140" s="63"/>
    </row>
    <row r="141" spans="1:56" s="510" customFormat="1" x14ac:dyDescent="0.2">
      <c r="A141" s="510">
        <v>139</v>
      </c>
      <c r="B141" s="510" t="s">
        <v>432</v>
      </c>
      <c r="C141" s="510" t="s">
        <v>84</v>
      </c>
      <c r="D141" s="510" t="s">
        <v>19</v>
      </c>
      <c r="E141" s="547" t="s">
        <v>19</v>
      </c>
      <c r="F141" s="548" t="s">
        <v>84</v>
      </c>
      <c r="G141" s="571"/>
      <c r="H141" s="555"/>
      <c r="I141" s="567"/>
      <c r="J141" s="510">
        <v>0</v>
      </c>
      <c r="K141" s="510">
        <v>1000000</v>
      </c>
      <c r="L141" s="574">
        <v>208.68</v>
      </c>
      <c r="M141" s="559"/>
      <c r="N141" t="s">
        <v>577</v>
      </c>
      <c r="O141" s="547">
        <v>0</v>
      </c>
      <c r="P141" s="548">
        <v>501.28</v>
      </c>
      <c r="Q141" s="540" t="s">
        <v>451</v>
      </c>
      <c r="R141"/>
      <c r="S141"/>
      <c r="T141">
        <v>167.69</v>
      </c>
      <c r="U141">
        <v>50.64</v>
      </c>
      <c r="V141" s="547">
        <v>0</v>
      </c>
      <c r="W141" s="548">
        <v>710</v>
      </c>
      <c r="X141">
        <v>0</v>
      </c>
      <c r="Y141">
        <v>20</v>
      </c>
      <c r="Z141">
        <v>50</v>
      </c>
      <c r="AA141">
        <v>100</v>
      </c>
      <c r="AB141">
        <v>150</v>
      </c>
      <c r="AC141">
        <v>200</v>
      </c>
      <c r="AD141">
        <v>250</v>
      </c>
      <c r="AE141">
        <v>300</v>
      </c>
      <c r="AF141">
        <v>350</v>
      </c>
      <c r="AG141">
        <v>400</v>
      </c>
      <c r="AH141">
        <v>460</v>
      </c>
      <c r="AI141">
        <v>510</v>
      </c>
      <c r="AJ141">
        <v>710</v>
      </c>
      <c r="AK141">
        <v>800</v>
      </c>
      <c r="AL141">
        <v>700</v>
      </c>
      <c r="AM141">
        <v>700</v>
      </c>
      <c r="AN141">
        <v>700</v>
      </c>
      <c r="AO141">
        <v>697</v>
      </c>
      <c r="AP141">
        <v>665</v>
      </c>
      <c r="AQ141">
        <v>467</v>
      </c>
      <c r="AR141">
        <v>239</v>
      </c>
      <c r="AS141">
        <v>87</v>
      </c>
      <c r="AT141">
        <v>15</v>
      </c>
      <c r="AU141" s="578" t="str">
        <f t="shared" si="18"/>
        <v/>
      </c>
      <c r="AV141" s="579" t="str">
        <f t="shared" si="19"/>
        <v/>
      </c>
      <c r="AW141" s="524" t="str">
        <f t="shared" si="20"/>
        <v/>
      </c>
      <c r="AX141" s="525" t="str">
        <f t="shared" si="21"/>
        <v/>
      </c>
      <c r="AY141" s="524" t="str">
        <f t="shared" si="22"/>
        <v/>
      </c>
      <c r="AZ141" s="525" t="str">
        <f t="shared" si="23"/>
        <v/>
      </c>
      <c r="BA141" s="530">
        <f t="shared" si="24"/>
        <v>1</v>
      </c>
      <c r="BB141" s="536">
        <f t="shared" si="25"/>
        <v>1</v>
      </c>
      <c r="BC141" s="537">
        <f t="shared" si="26"/>
        <v>2.4023385087214875</v>
      </c>
      <c r="BD141" s="540">
        <v>1</v>
      </c>
    </row>
    <row r="142" spans="1:56" s="510" customFormat="1" x14ac:dyDescent="0.2">
      <c r="A142" s="510">
        <v>140</v>
      </c>
      <c r="B142" s="510" t="s">
        <v>432</v>
      </c>
      <c r="C142" s="510" t="s">
        <v>84</v>
      </c>
      <c r="D142" s="510" t="s">
        <v>216</v>
      </c>
      <c r="E142" s="547" t="s">
        <v>216</v>
      </c>
      <c r="F142" s="548" t="s">
        <v>84</v>
      </c>
      <c r="G142" s="571"/>
      <c r="H142" s="555"/>
      <c r="I142" s="567"/>
      <c r="J142" s="510">
        <v>0</v>
      </c>
      <c r="K142" s="510">
        <v>1000000</v>
      </c>
      <c r="L142" s="574">
        <v>116.76</v>
      </c>
      <c r="M142" s="559"/>
      <c r="N142" t="s">
        <v>578</v>
      </c>
      <c r="O142" s="547">
        <v>0</v>
      </c>
      <c r="P142" s="548">
        <v>359.69</v>
      </c>
      <c r="Q142" s="540" t="s">
        <v>451</v>
      </c>
      <c r="R142"/>
      <c r="S142"/>
      <c r="T142">
        <v>92.58</v>
      </c>
      <c r="U142">
        <v>28.3</v>
      </c>
      <c r="V142" s="547">
        <v>0</v>
      </c>
      <c r="W142" s="548">
        <v>510</v>
      </c>
      <c r="X142">
        <v>0</v>
      </c>
      <c r="Y142">
        <v>10</v>
      </c>
      <c r="Z142">
        <v>30</v>
      </c>
      <c r="AA142">
        <v>70</v>
      </c>
      <c r="AB142">
        <v>110</v>
      </c>
      <c r="AC142">
        <v>140</v>
      </c>
      <c r="AD142">
        <v>180</v>
      </c>
      <c r="AE142">
        <v>220</v>
      </c>
      <c r="AF142">
        <v>260</v>
      </c>
      <c r="AG142">
        <v>290</v>
      </c>
      <c r="AH142">
        <v>340</v>
      </c>
      <c r="AI142">
        <v>370</v>
      </c>
      <c r="AJ142">
        <v>510</v>
      </c>
      <c r="AK142">
        <v>600</v>
      </c>
      <c r="AL142">
        <v>500</v>
      </c>
      <c r="AM142">
        <v>500</v>
      </c>
      <c r="AN142">
        <v>500</v>
      </c>
      <c r="AO142">
        <v>495</v>
      </c>
      <c r="AP142">
        <v>482</v>
      </c>
      <c r="AQ142">
        <v>363</v>
      </c>
      <c r="AR142">
        <v>186</v>
      </c>
      <c r="AS142">
        <v>68</v>
      </c>
      <c r="AT142">
        <v>19</v>
      </c>
      <c r="AU142" s="578" t="str">
        <f t="shared" si="18"/>
        <v/>
      </c>
      <c r="AV142" s="579" t="str">
        <f t="shared" si="19"/>
        <v/>
      </c>
      <c r="AW142" s="524" t="str">
        <f t="shared" si="20"/>
        <v/>
      </c>
      <c r="AX142" s="525" t="str">
        <f t="shared" si="21"/>
        <v/>
      </c>
      <c r="AY142" s="524" t="str">
        <f t="shared" si="22"/>
        <v/>
      </c>
      <c r="AZ142" s="525" t="str">
        <f t="shared" si="23"/>
        <v/>
      </c>
      <c r="BA142" s="530">
        <f t="shared" si="24"/>
        <v>1</v>
      </c>
      <c r="BB142" s="536">
        <f t="shared" si="25"/>
        <v>1</v>
      </c>
      <c r="BC142" s="537">
        <f t="shared" si="26"/>
        <v>3.367934224049332</v>
      </c>
      <c r="BD142" s="540">
        <v>1</v>
      </c>
    </row>
    <row r="143" spans="1:56" s="510" customFormat="1" x14ac:dyDescent="0.2">
      <c r="A143" s="510">
        <v>141</v>
      </c>
      <c r="B143" s="510" t="s">
        <v>432</v>
      </c>
      <c r="C143" s="510" t="s">
        <v>84</v>
      </c>
      <c r="D143" s="510" t="s">
        <v>218</v>
      </c>
      <c r="E143" s="547" t="s">
        <v>218</v>
      </c>
      <c r="F143" s="548" t="s">
        <v>84</v>
      </c>
      <c r="G143" s="571"/>
      <c r="H143" s="555"/>
      <c r="I143" s="567"/>
      <c r="J143" s="510">
        <v>0</v>
      </c>
      <c r="K143" s="510">
        <v>1000000</v>
      </c>
      <c r="L143" s="574">
        <v>91.92</v>
      </c>
      <c r="M143" s="559"/>
      <c r="N143" t="s">
        <v>579</v>
      </c>
      <c r="O143" s="547">
        <v>0</v>
      </c>
      <c r="P143" s="548">
        <v>318.68</v>
      </c>
      <c r="Q143" s="540" t="s">
        <v>451</v>
      </c>
      <c r="R143"/>
      <c r="S143"/>
      <c r="T143">
        <v>75.11</v>
      </c>
      <c r="U143">
        <v>23.32</v>
      </c>
      <c r="V143" s="547">
        <v>0</v>
      </c>
      <c r="W143" s="548">
        <v>470</v>
      </c>
      <c r="X143">
        <v>0</v>
      </c>
      <c r="Y143">
        <v>10</v>
      </c>
      <c r="Z143">
        <v>30</v>
      </c>
      <c r="AA143">
        <v>60</v>
      </c>
      <c r="AB143">
        <v>100</v>
      </c>
      <c r="AC143">
        <v>130</v>
      </c>
      <c r="AD143">
        <v>160</v>
      </c>
      <c r="AE143">
        <v>200</v>
      </c>
      <c r="AF143">
        <v>230</v>
      </c>
      <c r="AG143">
        <v>270</v>
      </c>
      <c r="AH143">
        <v>310</v>
      </c>
      <c r="AI143">
        <v>340</v>
      </c>
      <c r="AJ143">
        <v>470</v>
      </c>
      <c r="AK143">
        <v>500</v>
      </c>
      <c r="AL143">
        <v>500</v>
      </c>
      <c r="AM143">
        <v>500</v>
      </c>
      <c r="AN143">
        <v>395</v>
      </c>
      <c r="AO143">
        <v>479</v>
      </c>
      <c r="AP143">
        <v>434</v>
      </c>
      <c r="AQ143">
        <v>282</v>
      </c>
      <c r="AR143">
        <v>194</v>
      </c>
      <c r="AS143">
        <v>58</v>
      </c>
      <c r="AT143">
        <v>9</v>
      </c>
      <c r="AU143" s="578" t="str">
        <f t="shared" si="18"/>
        <v/>
      </c>
      <c r="AV143" s="579" t="str">
        <f t="shared" si="19"/>
        <v/>
      </c>
      <c r="AW143" s="524" t="str">
        <f t="shared" si="20"/>
        <v/>
      </c>
      <c r="AX143" s="525" t="str">
        <f t="shared" si="21"/>
        <v/>
      </c>
      <c r="AY143" s="524" t="str">
        <f t="shared" si="22"/>
        <v/>
      </c>
      <c r="AZ143" s="525" t="str">
        <f t="shared" si="23"/>
        <v/>
      </c>
      <c r="BA143" s="530">
        <f t="shared" si="24"/>
        <v>1</v>
      </c>
      <c r="BB143" s="536">
        <f t="shared" si="25"/>
        <v>1</v>
      </c>
      <c r="BC143" s="537">
        <f t="shared" si="26"/>
        <v>4.1131418624891207</v>
      </c>
      <c r="BD143" s="540">
        <v>1</v>
      </c>
    </row>
    <row r="144" spans="1:56" s="510" customFormat="1" x14ac:dyDescent="0.2">
      <c r="A144" s="510">
        <v>142</v>
      </c>
      <c r="B144" s="510" t="s">
        <v>432</v>
      </c>
      <c r="C144" s="510" t="s">
        <v>84</v>
      </c>
      <c r="D144" s="510" t="s">
        <v>222</v>
      </c>
      <c r="E144" s="547" t="s">
        <v>222</v>
      </c>
      <c r="F144" s="548" t="s">
        <v>84</v>
      </c>
      <c r="G144" s="571"/>
      <c r="H144" s="555"/>
      <c r="I144" s="567"/>
      <c r="J144" s="510">
        <v>-1000000</v>
      </c>
      <c r="K144" s="510">
        <v>1000000</v>
      </c>
      <c r="L144" s="574">
        <v>191.7</v>
      </c>
      <c r="M144" s="559"/>
      <c r="N144" t="s">
        <v>580</v>
      </c>
      <c r="O144" s="547">
        <v>-251.01</v>
      </c>
      <c r="P144" s="548">
        <v>501.28</v>
      </c>
      <c r="Q144" s="540" t="s">
        <v>451</v>
      </c>
      <c r="R144"/>
      <c r="S144"/>
      <c r="T144">
        <v>157.34</v>
      </c>
      <c r="U144">
        <v>47.39</v>
      </c>
      <c r="V144" s="547">
        <v>-358</v>
      </c>
      <c r="W144" s="548">
        <v>666</v>
      </c>
      <c r="X144">
        <v>-358</v>
      </c>
      <c r="Y144">
        <v>-258.5</v>
      </c>
      <c r="Z144">
        <v>-222</v>
      </c>
      <c r="AA144">
        <v>-137</v>
      </c>
      <c r="AB144">
        <v>-58</v>
      </c>
      <c r="AC144">
        <v>23</v>
      </c>
      <c r="AD144">
        <v>95</v>
      </c>
      <c r="AE144">
        <v>181</v>
      </c>
      <c r="AF144">
        <v>265</v>
      </c>
      <c r="AG144">
        <v>351</v>
      </c>
      <c r="AH144">
        <v>434</v>
      </c>
      <c r="AI144">
        <v>492.5</v>
      </c>
      <c r="AJ144">
        <v>666</v>
      </c>
      <c r="AK144">
        <v>47</v>
      </c>
      <c r="AL144">
        <v>101</v>
      </c>
      <c r="AM144">
        <v>101</v>
      </c>
      <c r="AN144">
        <v>101</v>
      </c>
      <c r="AO144">
        <v>101</v>
      </c>
      <c r="AP144">
        <v>101</v>
      </c>
      <c r="AQ144">
        <v>101</v>
      </c>
      <c r="AR144">
        <v>99</v>
      </c>
      <c r="AS144">
        <v>44</v>
      </c>
      <c r="AT144">
        <v>15</v>
      </c>
      <c r="AU144" s="578" t="str">
        <f t="shared" si="18"/>
        <v/>
      </c>
      <c r="AV144" s="579" t="str">
        <f t="shared" si="19"/>
        <v/>
      </c>
      <c r="AW144" s="524" t="str">
        <f t="shared" si="20"/>
        <v/>
      </c>
      <c r="AX144" s="525" t="str">
        <f t="shared" si="21"/>
        <v/>
      </c>
      <c r="AY144" s="524" t="str">
        <f t="shared" si="22"/>
        <v/>
      </c>
      <c r="AZ144" s="525" t="str">
        <f t="shared" si="23"/>
        <v/>
      </c>
      <c r="BA144" s="530">
        <f t="shared" si="24"/>
        <v>3.3246753246753249</v>
      </c>
      <c r="BB144" s="536">
        <f t="shared" si="25"/>
        <v>2.8675013041210229</v>
      </c>
      <c r="BC144" s="537">
        <f t="shared" si="26"/>
        <v>2.4741784037558689</v>
      </c>
      <c r="BD144" s="540">
        <v>1</v>
      </c>
    </row>
    <row r="145" spans="1:56" x14ac:dyDescent="0.2">
      <c r="A145">
        <v>143</v>
      </c>
      <c r="B145" t="s">
        <v>432</v>
      </c>
      <c r="C145" t="s">
        <v>86</v>
      </c>
      <c r="D145" t="s">
        <v>169</v>
      </c>
      <c r="E145" s="545" t="s">
        <v>169</v>
      </c>
      <c r="F145" s="546" t="s">
        <v>86</v>
      </c>
      <c r="G145" s="570"/>
      <c r="H145" s="555"/>
      <c r="I145" s="566"/>
      <c r="J145">
        <v>0</v>
      </c>
      <c r="K145">
        <v>1000000</v>
      </c>
      <c r="L145" s="573">
        <v>285.19</v>
      </c>
      <c r="M145" s="558"/>
      <c r="N145" t="s">
        <v>581</v>
      </c>
      <c r="O145" s="545">
        <v>180.6</v>
      </c>
      <c r="P145" s="546">
        <v>285.19</v>
      </c>
      <c r="Q145" s="63" t="s">
        <v>451</v>
      </c>
      <c r="T145">
        <v>283.16000000000003</v>
      </c>
      <c r="U145">
        <v>24.23</v>
      </c>
      <c r="V145" s="545">
        <v>150</v>
      </c>
      <c r="W145" s="546">
        <v>344</v>
      </c>
      <c r="X145">
        <v>150</v>
      </c>
      <c r="Y145">
        <v>173.95</v>
      </c>
      <c r="Z145">
        <v>183</v>
      </c>
      <c r="AA145">
        <v>196</v>
      </c>
      <c r="AB145">
        <v>208</v>
      </c>
      <c r="AC145">
        <v>218.6</v>
      </c>
      <c r="AD145">
        <v>229</v>
      </c>
      <c r="AE145">
        <v>240</v>
      </c>
      <c r="AF145">
        <v>252</v>
      </c>
      <c r="AG145">
        <v>265</v>
      </c>
      <c r="AH145">
        <v>280</v>
      </c>
      <c r="AI145">
        <v>292.05</v>
      </c>
      <c r="AJ145">
        <v>344</v>
      </c>
      <c r="AK145">
        <v>38</v>
      </c>
      <c r="AL145">
        <v>113</v>
      </c>
      <c r="AM145">
        <v>182</v>
      </c>
      <c r="AN145">
        <v>187</v>
      </c>
      <c r="AO145">
        <v>185</v>
      </c>
      <c r="AP145">
        <v>168</v>
      </c>
      <c r="AQ145">
        <v>126</v>
      </c>
      <c r="AR145">
        <v>56</v>
      </c>
      <c r="AS145">
        <v>21</v>
      </c>
      <c r="AT145">
        <v>4</v>
      </c>
      <c r="AU145" s="576" t="str">
        <f t="shared" si="18"/>
        <v/>
      </c>
      <c r="AV145" s="577" t="str">
        <f t="shared" si="19"/>
        <v/>
      </c>
      <c r="AW145" s="522" t="str">
        <f t="shared" si="20"/>
        <v/>
      </c>
      <c r="AX145" s="523" t="str">
        <f t="shared" si="21"/>
        <v/>
      </c>
      <c r="AY145" s="522" t="str">
        <f t="shared" si="22"/>
        <v/>
      </c>
      <c r="AZ145" s="523" t="str">
        <f t="shared" si="23"/>
        <v/>
      </c>
      <c r="BA145" s="529">
        <f t="shared" si="24"/>
        <v>0.39271255060728744</v>
      </c>
      <c r="BB145" s="534">
        <f t="shared" si="25"/>
        <v>0.47403485395701112</v>
      </c>
      <c r="BC145" s="535">
        <f t="shared" si="26"/>
        <v>0.2062134015919212</v>
      </c>
      <c r="BD145" s="63"/>
    </row>
    <row r="146" spans="1:56" x14ac:dyDescent="0.2">
      <c r="A146">
        <v>144</v>
      </c>
      <c r="B146" t="s">
        <v>432</v>
      </c>
      <c r="C146" t="s">
        <v>86</v>
      </c>
      <c r="D146" t="s">
        <v>171</v>
      </c>
      <c r="E146" s="545" t="s">
        <v>171</v>
      </c>
      <c r="F146" s="546" t="s">
        <v>86</v>
      </c>
      <c r="G146" s="570"/>
      <c r="H146" s="555"/>
      <c r="I146" s="566"/>
      <c r="J146">
        <v>0</v>
      </c>
      <c r="K146">
        <v>1000000</v>
      </c>
      <c r="L146" s="573">
        <v>285.19</v>
      </c>
      <c r="M146" s="558"/>
      <c r="N146" t="s">
        <v>582</v>
      </c>
      <c r="O146" s="545">
        <v>180.6</v>
      </c>
      <c r="P146" s="546">
        <v>285.19</v>
      </c>
      <c r="Q146" s="63" t="s">
        <v>451</v>
      </c>
      <c r="T146">
        <v>283.16000000000003</v>
      </c>
      <c r="U146">
        <v>24.23</v>
      </c>
      <c r="V146" s="545">
        <v>150</v>
      </c>
      <c r="W146" s="546">
        <v>344</v>
      </c>
      <c r="X146">
        <v>150</v>
      </c>
      <c r="Y146">
        <v>173.95</v>
      </c>
      <c r="Z146">
        <v>183</v>
      </c>
      <c r="AA146">
        <v>196</v>
      </c>
      <c r="AB146">
        <v>208</v>
      </c>
      <c r="AC146">
        <v>218.6</v>
      </c>
      <c r="AD146">
        <v>229</v>
      </c>
      <c r="AE146">
        <v>240</v>
      </c>
      <c r="AF146">
        <v>252</v>
      </c>
      <c r="AG146">
        <v>265</v>
      </c>
      <c r="AH146">
        <v>280</v>
      </c>
      <c r="AI146">
        <v>292.05</v>
      </c>
      <c r="AJ146">
        <v>344</v>
      </c>
      <c r="AK146">
        <v>38</v>
      </c>
      <c r="AL146">
        <v>113</v>
      </c>
      <c r="AM146">
        <v>182</v>
      </c>
      <c r="AN146">
        <v>187</v>
      </c>
      <c r="AO146">
        <v>185</v>
      </c>
      <c r="AP146">
        <v>168</v>
      </c>
      <c r="AQ146">
        <v>126</v>
      </c>
      <c r="AR146">
        <v>56</v>
      </c>
      <c r="AS146">
        <v>21</v>
      </c>
      <c r="AT146">
        <v>4</v>
      </c>
      <c r="AU146" s="576" t="str">
        <f t="shared" si="18"/>
        <v/>
      </c>
      <c r="AV146" s="577" t="str">
        <f t="shared" si="19"/>
        <v/>
      </c>
      <c r="AW146" s="522" t="str">
        <f t="shared" si="20"/>
        <v/>
      </c>
      <c r="AX146" s="523" t="str">
        <f t="shared" si="21"/>
        <v/>
      </c>
      <c r="AY146" s="522" t="str">
        <f t="shared" si="22"/>
        <v/>
      </c>
      <c r="AZ146" s="523" t="str">
        <f t="shared" si="23"/>
        <v/>
      </c>
      <c r="BA146" s="529">
        <f t="shared" si="24"/>
        <v>0.39271255060728744</v>
      </c>
      <c r="BB146" s="534">
        <f t="shared" si="25"/>
        <v>0.47403485395701112</v>
      </c>
      <c r="BC146" s="535">
        <f t="shared" si="26"/>
        <v>0.2062134015919212</v>
      </c>
      <c r="BD146" s="63"/>
    </row>
    <row r="147" spans="1:56" x14ac:dyDescent="0.2">
      <c r="A147">
        <v>145</v>
      </c>
      <c r="B147" t="s">
        <v>432</v>
      </c>
      <c r="C147" t="s">
        <v>86</v>
      </c>
      <c r="D147" t="s">
        <v>177</v>
      </c>
      <c r="E147" s="545" t="s">
        <v>177</v>
      </c>
      <c r="F147" s="546" t="s">
        <v>86</v>
      </c>
      <c r="G147" s="570"/>
      <c r="H147" s="555"/>
      <c r="I147" s="566"/>
      <c r="J147">
        <v>0</v>
      </c>
      <c r="K147">
        <v>1000000</v>
      </c>
      <c r="L147" s="573">
        <v>0</v>
      </c>
      <c r="M147" s="558"/>
      <c r="N147" t="s">
        <v>583</v>
      </c>
      <c r="O147" s="545">
        <v>0</v>
      </c>
      <c r="P147" s="546">
        <v>0</v>
      </c>
      <c r="Q147" s="63" t="s">
        <v>451</v>
      </c>
      <c r="T147">
        <v>0</v>
      </c>
      <c r="U147">
        <v>0.01</v>
      </c>
      <c r="V147" s="545">
        <v>0</v>
      </c>
      <c r="W147" s="546">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1</v>
      </c>
      <c r="AQ147">
        <v>0</v>
      </c>
      <c r="AR147">
        <v>0</v>
      </c>
      <c r="AS147">
        <v>0</v>
      </c>
      <c r="AT147">
        <v>0</v>
      </c>
      <c r="AU147" s="576" t="str">
        <f t="shared" si="18"/>
        <v/>
      </c>
      <c r="AV147" s="577" t="str">
        <f t="shared" si="19"/>
        <v/>
      </c>
      <c r="AW147" s="522" t="str">
        <f t="shared" si="20"/>
        <v/>
      </c>
      <c r="AX147" s="523" t="str">
        <f t="shared" si="21"/>
        <v/>
      </c>
      <c r="AY147" s="522" t="str">
        <f t="shared" si="22"/>
        <v/>
      </c>
      <c r="AZ147" s="523" t="str">
        <f t="shared" si="23"/>
        <v/>
      </c>
      <c r="BA147" s="529" t="str">
        <f t="shared" si="24"/>
        <v/>
      </c>
      <c r="BB147" s="534" t="str">
        <f t="shared" si="25"/>
        <v/>
      </c>
      <c r="BC147" s="535" t="str">
        <f t="shared" si="26"/>
        <v/>
      </c>
      <c r="BD147" s="63"/>
    </row>
    <row r="148" spans="1:56" s="510" customFormat="1" x14ac:dyDescent="0.2">
      <c r="A148" s="510">
        <v>146</v>
      </c>
      <c r="B148" s="510" t="s">
        <v>432</v>
      </c>
      <c r="C148" s="510" t="s">
        <v>86</v>
      </c>
      <c r="D148" s="510" t="s">
        <v>19</v>
      </c>
      <c r="E148" s="547" t="s">
        <v>19</v>
      </c>
      <c r="F148" s="548" t="s">
        <v>86</v>
      </c>
      <c r="G148" s="571"/>
      <c r="H148" s="555"/>
      <c r="I148" s="567"/>
      <c r="J148" s="510">
        <v>0</v>
      </c>
      <c r="K148" s="510">
        <v>1000000</v>
      </c>
      <c r="L148" s="574">
        <v>129.93</v>
      </c>
      <c r="M148" s="559"/>
      <c r="N148" t="s">
        <v>584</v>
      </c>
      <c r="O148" s="547">
        <v>0</v>
      </c>
      <c r="P148" s="548">
        <v>501.28</v>
      </c>
      <c r="Q148" s="540" t="s">
        <v>451</v>
      </c>
      <c r="R148"/>
      <c r="S148"/>
      <c r="T148">
        <v>91.45</v>
      </c>
      <c r="U148">
        <v>47.37</v>
      </c>
      <c r="V148" s="547">
        <v>0</v>
      </c>
      <c r="W148" s="548">
        <v>710</v>
      </c>
      <c r="X148">
        <v>0</v>
      </c>
      <c r="Y148">
        <v>20</v>
      </c>
      <c r="Z148">
        <v>50</v>
      </c>
      <c r="AA148">
        <v>100</v>
      </c>
      <c r="AB148">
        <v>150</v>
      </c>
      <c r="AC148">
        <v>200</v>
      </c>
      <c r="AD148">
        <v>250</v>
      </c>
      <c r="AE148">
        <v>300</v>
      </c>
      <c r="AF148">
        <v>350</v>
      </c>
      <c r="AG148">
        <v>400</v>
      </c>
      <c r="AH148">
        <v>460</v>
      </c>
      <c r="AI148">
        <v>510</v>
      </c>
      <c r="AJ148">
        <v>710</v>
      </c>
      <c r="AK148">
        <v>800</v>
      </c>
      <c r="AL148">
        <v>700</v>
      </c>
      <c r="AM148">
        <v>700</v>
      </c>
      <c r="AN148">
        <v>700</v>
      </c>
      <c r="AO148">
        <v>697</v>
      </c>
      <c r="AP148">
        <v>665</v>
      </c>
      <c r="AQ148">
        <v>467</v>
      </c>
      <c r="AR148">
        <v>239</v>
      </c>
      <c r="AS148">
        <v>87</v>
      </c>
      <c r="AT148">
        <v>15</v>
      </c>
      <c r="AU148" s="578" t="str">
        <f t="shared" si="18"/>
        <v/>
      </c>
      <c r="AV148" s="579" t="str">
        <f t="shared" si="19"/>
        <v/>
      </c>
      <c r="AW148" s="524" t="str">
        <f t="shared" si="20"/>
        <v/>
      </c>
      <c r="AX148" s="525" t="str">
        <f t="shared" si="21"/>
        <v/>
      </c>
      <c r="AY148" s="524" t="str">
        <f t="shared" si="22"/>
        <v/>
      </c>
      <c r="AZ148" s="525" t="str">
        <f t="shared" si="23"/>
        <v/>
      </c>
      <c r="BA148" s="530">
        <f t="shared" si="24"/>
        <v>1</v>
      </c>
      <c r="BB148" s="536">
        <f t="shared" si="25"/>
        <v>1</v>
      </c>
      <c r="BC148" s="537">
        <f t="shared" si="26"/>
        <v>4.4644808743169389</v>
      </c>
      <c r="BD148" s="540">
        <v>1</v>
      </c>
    </row>
    <row r="149" spans="1:56" s="510" customFormat="1" x14ac:dyDescent="0.2">
      <c r="A149" s="510">
        <v>147</v>
      </c>
      <c r="B149" s="510" t="s">
        <v>432</v>
      </c>
      <c r="C149" s="510" t="s">
        <v>86</v>
      </c>
      <c r="D149" s="510" t="s">
        <v>216</v>
      </c>
      <c r="E149" s="547" t="s">
        <v>216</v>
      </c>
      <c r="F149" s="548" t="s">
        <v>86</v>
      </c>
      <c r="G149" s="571"/>
      <c r="H149" s="555"/>
      <c r="I149" s="567"/>
      <c r="J149" s="510">
        <v>0</v>
      </c>
      <c r="K149" s="510">
        <v>1000000</v>
      </c>
      <c r="L149" s="574">
        <v>75.72</v>
      </c>
      <c r="M149" s="559"/>
      <c r="N149" t="s">
        <v>585</v>
      </c>
      <c r="O149" s="547">
        <v>0</v>
      </c>
      <c r="P149" s="548">
        <v>359.69</v>
      </c>
      <c r="Q149" s="540" t="s">
        <v>451</v>
      </c>
      <c r="R149"/>
      <c r="S149"/>
      <c r="T149">
        <v>49.75</v>
      </c>
      <c r="U149">
        <v>26.09</v>
      </c>
      <c r="V149" s="547">
        <v>0</v>
      </c>
      <c r="W149" s="548">
        <v>510</v>
      </c>
      <c r="X149">
        <v>0</v>
      </c>
      <c r="Y149">
        <v>10</v>
      </c>
      <c r="Z149">
        <v>30</v>
      </c>
      <c r="AA149">
        <v>70</v>
      </c>
      <c r="AB149">
        <v>110</v>
      </c>
      <c r="AC149">
        <v>140</v>
      </c>
      <c r="AD149">
        <v>180</v>
      </c>
      <c r="AE149">
        <v>220</v>
      </c>
      <c r="AF149">
        <v>260</v>
      </c>
      <c r="AG149">
        <v>290</v>
      </c>
      <c r="AH149">
        <v>340</v>
      </c>
      <c r="AI149">
        <v>370</v>
      </c>
      <c r="AJ149">
        <v>510</v>
      </c>
      <c r="AK149">
        <v>600</v>
      </c>
      <c r="AL149">
        <v>500</v>
      </c>
      <c r="AM149">
        <v>500</v>
      </c>
      <c r="AN149">
        <v>500</v>
      </c>
      <c r="AO149">
        <v>495</v>
      </c>
      <c r="AP149">
        <v>482</v>
      </c>
      <c r="AQ149">
        <v>363</v>
      </c>
      <c r="AR149">
        <v>186</v>
      </c>
      <c r="AS149">
        <v>68</v>
      </c>
      <c r="AT149">
        <v>19</v>
      </c>
      <c r="AU149" s="578" t="str">
        <f t="shared" si="18"/>
        <v/>
      </c>
      <c r="AV149" s="579" t="str">
        <f t="shared" si="19"/>
        <v/>
      </c>
      <c r="AW149" s="524" t="str">
        <f t="shared" si="20"/>
        <v/>
      </c>
      <c r="AX149" s="525" t="str">
        <f t="shared" si="21"/>
        <v/>
      </c>
      <c r="AY149" s="524" t="str">
        <f t="shared" si="22"/>
        <v/>
      </c>
      <c r="AZ149" s="525" t="str">
        <f t="shared" si="23"/>
        <v/>
      </c>
      <c r="BA149" s="530">
        <f t="shared" si="24"/>
        <v>1</v>
      </c>
      <c r="BB149" s="536">
        <f t="shared" si="25"/>
        <v>1</v>
      </c>
      <c r="BC149" s="537">
        <f t="shared" si="26"/>
        <v>5.7353407290015843</v>
      </c>
      <c r="BD149" s="540">
        <v>1</v>
      </c>
    </row>
    <row r="150" spans="1:56" s="510" customFormat="1" x14ac:dyDescent="0.2">
      <c r="A150" s="510">
        <v>148</v>
      </c>
      <c r="B150" s="510" t="s">
        <v>432</v>
      </c>
      <c r="C150" s="510" t="s">
        <v>86</v>
      </c>
      <c r="D150" s="510" t="s">
        <v>218</v>
      </c>
      <c r="E150" s="547" t="s">
        <v>218</v>
      </c>
      <c r="F150" s="548" t="s">
        <v>86</v>
      </c>
      <c r="G150" s="571"/>
      <c r="H150" s="555"/>
      <c r="I150" s="567"/>
      <c r="J150" s="510">
        <v>0</v>
      </c>
      <c r="K150" s="510">
        <v>1000000</v>
      </c>
      <c r="L150" s="574">
        <v>54.22</v>
      </c>
      <c r="M150" s="559"/>
      <c r="N150" t="s">
        <v>586</v>
      </c>
      <c r="O150" s="547">
        <v>0</v>
      </c>
      <c r="P150" s="548">
        <v>318.68</v>
      </c>
      <c r="Q150" s="540" t="s">
        <v>451</v>
      </c>
      <c r="R150"/>
      <c r="S150"/>
      <c r="T150">
        <v>41.7</v>
      </c>
      <c r="U150">
        <v>21.82</v>
      </c>
      <c r="V150" s="547">
        <v>0</v>
      </c>
      <c r="W150" s="548">
        <v>470</v>
      </c>
      <c r="X150">
        <v>0</v>
      </c>
      <c r="Y150">
        <v>10</v>
      </c>
      <c r="Z150">
        <v>30</v>
      </c>
      <c r="AA150">
        <v>60</v>
      </c>
      <c r="AB150">
        <v>100</v>
      </c>
      <c r="AC150">
        <v>130</v>
      </c>
      <c r="AD150">
        <v>160</v>
      </c>
      <c r="AE150">
        <v>200</v>
      </c>
      <c r="AF150">
        <v>230</v>
      </c>
      <c r="AG150">
        <v>270</v>
      </c>
      <c r="AH150">
        <v>310</v>
      </c>
      <c r="AI150">
        <v>340</v>
      </c>
      <c r="AJ150">
        <v>470</v>
      </c>
      <c r="AK150">
        <v>500</v>
      </c>
      <c r="AL150">
        <v>500</v>
      </c>
      <c r="AM150">
        <v>500</v>
      </c>
      <c r="AN150">
        <v>395</v>
      </c>
      <c r="AO150">
        <v>479</v>
      </c>
      <c r="AP150">
        <v>434</v>
      </c>
      <c r="AQ150">
        <v>282</v>
      </c>
      <c r="AR150">
        <v>194</v>
      </c>
      <c r="AS150">
        <v>58</v>
      </c>
      <c r="AT150">
        <v>9</v>
      </c>
      <c r="AU150" s="578" t="str">
        <f t="shared" si="18"/>
        <v/>
      </c>
      <c r="AV150" s="579" t="str">
        <f t="shared" si="19"/>
        <v/>
      </c>
      <c r="AW150" s="524" t="str">
        <f t="shared" si="20"/>
        <v/>
      </c>
      <c r="AX150" s="525" t="str">
        <f t="shared" si="21"/>
        <v/>
      </c>
      <c r="AY150" s="524" t="str">
        <f t="shared" si="22"/>
        <v/>
      </c>
      <c r="AZ150" s="525" t="str">
        <f t="shared" si="23"/>
        <v/>
      </c>
      <c r="BA150" s="530">
        <f t="shared" si="24"/>
        <v>1</v>
      </c>
      <c r="BB150" s="536">
        <f t="shared" si="25"/>
        <v>1</v>
      </c>
      <c r="BC150" s="537">
        <f t="shared" si="26"/>
        <v>7.6683880486905194</v>
      </c>
      <c r="BD150" s="540">
        <v>1</v>
      </c>
    </row>
    <row r="151" spans="1:56" s="510" customFormat="1" x14ac:dyDescent="0.2">
      <c r="A151" s="510">
        <v>149</v>
      </c>
      <c r="B151" s="510" t="s">
        <v>432</v>
      </c>
      <c r="C151" s="510" t="s">
        <v>86</v>
      </c>
      <c r="D151" s="510" t="s">
        <v>222</v>
      </c>
      <c r="E151" s="547" t="s">
        <v>222</v>
      </c>
      <c r="F151" s="548" t="s">
        <v>86</v>
      </c>
      <c r="G151" s="571"/>
      <c r="H151" s="555"/>
      <c r="I151" s="567"/>
      <c r="J151" s="510">
        <v>-1000000</v>
      </c>
      <c r="K151" s="510">
        <v>1000000</v>
      </c>
      <c r="L151" s="574">
        <v>115.55</v>
      </c>
      <c r="M151" s="559"/>
      <c r="N151" t="s">
        <v>587</v>
      </c>
      <c r="O151" s="547">
        <v>-251.01</v>
      </c>
      <c r="P151" s="548">
        <v>501.28</v>
      </c>
      <c r="Q151" s="540" t="s">
        <v>451</v>
      </c>
      <c r="R151"/>
      <c r="S151"/>
      <c r="T151">
        <v>84.63</v>
      </c>
      <c r="U151">
        <v>44.28</v>
      </c>
      <c r="V151" s="547">
        <v>-358</v>
      </c>
      <c r="W151" s="548">
        <v>666</v>
      </c>
      <c r="X151">
        <v>-358</v>
      </c>
      <c r="Y151">
        <v>-258.5</v>
      </c>
      <c r="Z151">
        <v>-222</v>
      </c>
      <c r="AA151">
        <v>-137</v>
      </c>
      <c r="AB151">
        <v>-58</v>
      </c>
      <c r="AC151">
        <v>23</v>
      </c>
      <c r="AD151">
        <v>95</v>
      </c>
      <c r="AE151">
        <v>181</v>
      </c>
      <c r="AF151">
        <v>265</v>
      </c>
      <c r="AG151">
        <v>351</v>
      </c>
      <c r="AH151">
        <v>434</v>
      </c>
      <c r="AI151">
        <v>492.5</v>
      </c>
      <c r="AJ151">
        <v>666</v>
      </c>
      <c r="AK151">
        <v>47</v>
      </c>
      <c r="AL151">
        <v>101</v>
      </c>
      <c r="AM151">
        <v>101</v>
      </c>
      <c r="AN151">
        <v>101</v>
      </c>
      <c r="AO151">
        <v>101</v>
      </c>
      <c r="AP151">
        <v>101</v>
      </c>
      <c r="AQ151">
        <v>101</v>
      </c>
      <c r="AR151">
        <v>99</v>
      </c>
      <c r="AS151">
        <v>44</v>
      </c>
      <c r="AT151">
        <v>15</v>
      </c>
      <c r="AU151" s="578" t="str">
        <f t="shared" si="18"/>
        <v/>
      </c>
      <c r="AV151" s="579" t="str">
        <f t="shared" si="19"/>
        <v/>
      </c>
      <c r="AW151" s="524" t="str">
        <f t="shared" si="20"/>
        <v/>
      </c>
      <c r="AX151" s="525" t="str">
        <f t="shared" si="21"/>
        <v/>
      </c>
      <c r="AY151" s="524" t="str">
        <f t="shared" si="22"/>
        <v/>
      </c>
      <c r="AZ151" s="525" t="str">
        <f t="shared" si="23"/>
        <v/>
      </c>
      <c r="BA151" s="530">
        <f t="shared" si="24"/>
        <v>3.3246753246753249</v>
      </c>
      <c r="BB151" s="536">
        <f t="shared" si="25"/>
        <v>4.09822587624405</v>
      </c>
      <c r="BC151" s="537">
        <f t="shared" si="26"/>
        <v>4.7637386412808311</v>
      </c>
      <c r="BD151" s="540">
        <v>1</v>
      </c>
    </row>
    <row r="152" spans="1:56" x14ac:dyDescent="0.2">
      <c r="A152">
        <v>150</v>
      </c>
      <c r="B152" t="s">
        <v>432</v>
      </c>
      <c r="C152" t="s">
        <v>88</v>
      </c>
      <c r="D152" t="s">
        <v>169</v>
      </c>
      <c r="E152" s="545" t="s">
        <v>169</v>
      </c>
      <c r="F152" s="546" t="s">
        <v>88</v>
      </c>
      <c r="G152" s="570"/>
      <c r="H152" s="555"/>
      <c r="I152" s="566"/>
      <c r="J152">
        <v>0</v>
      </c>
      <c r="K152">
        <v>1000000</v>
      </c>
      <c r="L152" s="573">
        <v>448.78</v>
      </c>
      <c r="M152" s="558"/>
      <c r="N152" t="s">
        <v>588</v>
      </c>
      <c r="O152" s="545">
        <v>323.77</v>
      </c>
      <c r="P152" s="546">
        <v>527.62</v>
      </c>
      <c r="Q152" s="63" t="s">
        <v>451</v>
      </c>
      <c r="T152">
        <v>456.32</v>
      </c>
      <c r="U152">
        <v>57.12</v>
      </c>
      <c r="V152" s="545">
        <v>247</v>
      </c>
      <c r="W152" s="546">
        <v>624</v>
      </c>
      <c r="X152">
        <v>247</v>
      </c>
      <c r="Y152">
        <v>319</v>
      </c>
      <c r="Z152">
        <v>335.8</v>
      </c>
      <c r="AA152">
        <v>359</v>
      </c>
      <c r="AB152">
        <v>379</v>
      </c>
      <c r="AC152">
        <v>399</v>
      </c>
      <c r="AD152">
        <v>419</v>
      </c>
      <c r="AE152">
        <v>440</v>
      </c>
      <c r="AF152">
        <v>462</v>
      </c>
      <c r="AG152">
        <v>486</v>
      </c>
      <c r="AH152">
        <v>516</v>
      </c>
      <c r="AI152">
        <v>538</v>
      </c>
      <c r="AJ152">
        <v>624</v>
      </c>
      <c r="AK152">
        <v>17</v>
      </c>
      <c r="AL152">
        <v>97</v>
      </c>
      <c r="AM152">
        <v>289</v>
      </c>
      <c r="AN152">
        <v>369</v>
      </c>
      <c r="AO152">
        <v>364</v>
      </c>
      <c r="AP152">
        <v>335</v>
      </c>
      <c r="AQ152">
        <v>262</v>
      </c>
      <c r="AR152">
        <v>160</v>
      </c>
      <c r="AS152">
        <v>56</v>
      </c>
      <c r="AT152">
        <v>10</v>
      </c>
      <c r="AU152" s="576" t="str">
        <f t="shared" si="18"/>
        <v/>
      </c>
      <c r="AV152" s="577" t="str">
        <f t="shared" si="19"/>
        <v/>
      </c>
      <c r="AW152" s="522" t="str">
        <f t="shared" si="20"/>
        <v/>
      </c>
      <c r="AX152" s="523" t="str">
        <f t="shared" si="21"/>
        <v/>
      </c>
      <c r="AY152" s="522" t="str">
        <f t="shared" si="22"/>
        <v/>
      </c>
      <c r="AZ152" s="523" t="str">
        <f t="shared" si="23"/>
        <v/>
      </c>
      <c r="BA152" s="529">
        <f t="shared" si="24"/>
        <v>0.43283582089552236</v>
      </c>
      <c r="BB152" s="534">
        <f t="shared" si="25"/>
        <v>0.44961896697713799</v>
      </c>
      <c r="BC152" s="535">
        <f t="shared" si="26"/>
        <v>0.39043629395249352</v>
      </c>
      <c r="BD152" s="63"/>
    </row>
    <row r="153" spans="1:56" x14ac:dyDescent="0.2">
      <c r="A153">
        <v>151</v>
      </c>
      <c r="B153" t="s">
        <v>432</v>
      </c>
      <c r="C153" t="s">
        <v>88</v>
      </c>
      <c r="D153" t="s">
        <v>173</v>
      </c>
      <c r="E153" s="545" t="s">
        <v>173</v>
      </c>
      <c r="F153" s="546" t="s">
        <v>88</v>
      </c>
      <c r="G153" s="570"/>
      <c r="H153" s="555"/>
      <c r="I153" s="566"/>
      <c r="J153">
        <v>0</v>
      </c>
      <c r="K153">
        <v>1000000</v>
      </c>
      <c r="L153" s="573">
        <v>448.78</v>
      </c>
      <c r="M153" s="558"/>
      <c r="N153" t="s">
        <v>589</v>
      </c>
      <c r="O153" s="545">
        <v>323.77</v>
      </c>
      <c r="P153" s="546">
        <v>527.62</v>
      </c>
      <c r="Q153" s="63" t="s">
        <v>451</v>
      </c>
      <c r="T153">
        <v>456.32</v>
      </c>
      <c r="U153">
        <v>57.12</v>
      </c>
      <c r="V153" s="545">
        <v>247</v>
      </c>
      <c r="W153" s="546">
        <v>624</v>
      </c>
      <c r="X153">
        <v>247</v>
      </c>
      <c r="Y153">
        <v>319</v>
      </c>
      <c r="Z153">
        <v>335.8</v>
      </c>
      <c r="AA153">
        <v>359</v>
      </c>
      <c r="AB153">
        <v>379</v>
      </c>
      <c r="AC153">
        <v>399</v>
      </c>
      <c r="AD153">
        <v>419</v>
      </c>
      <c r="AE153">
        <v>440</v>
      </c>
      <c r="AF153">
        <v>462</v>
      </c>
      <c r="AG153">
        <v>486</v>
      </c>
      <c r="AH153">
        <v>516</v>
      </c>
      <c r="AI153">
        <v>538</v>
      </c>
      <c r="AJ153">
        <v>624</v>
      </c>
      <c r="AK153">
        <v>17</v>
      </c>
      <c r="AL153">
        <v>97</v>
      </c>
      <c r="AM153">
        <v>289</v>
      </c>
      <c r="AN153">
        <v>369</v>
      </c>
      <c r="AO153">
        <v>364</v>
      </c>
      <c r="AP153">
        <v>335</v>
      </c>
      <c r="AQ153">
        <v>262</v>
      </c>
      <c r="AR153">
        <v>160</v>
      </c>
      <c r="AS153">
        <v>56</v>
      </c>
      <c r="AT153">
        <v>10</v>
      </c>
      <c r="AU153" s="576" t="str">
        <f t="shared" si="18"/>
        <v/>
      </c>
      <c r="AV153" s="577" t="str">
        <f t="shared" si="19"/>
        <v/>
      </c>
      <c r="AW153" s="522" t="str">
        <f t="shared" si="20"/>
        <v/>
      </c>
      <c r="AX153" s="523" t="str">
        <f t="shared" si="21"/>
        <v/>
      </c>
      <c r="AY153" s="522" t="str">
        <f t="shared" si="22"/>
        <v/>
      </c>
      <c r="AZ153" s="523" t="str">
        <f t="shared" si="23"/>
        <v/>
      </c>
      <c r="BA153" s="529">
        <f t="shared" si="24"/>
        <v>0.43283582089552236</v>
      </c>
      <c r="BB153" s="534">
        <f t="shared" si="25"/>
        <v>0.44961896697713799</v>
      </c>
      <c r="BC153" s="535">
        <f t="shared" si="26"/>
        <v>0.39043629395249352</v>
      </c>
      <c r="BD153" s="63"/>
    </row>
    <row r="154" spans="1:56" x14ac:dyDescent="0.2">
      <c r="A154">
        <v>152</v>
      </c>
      <c r="B154" t="s">
        <v>432</v>
      </c>
      <c r="C154" t="s">
        <v>88</v>
      </c>
      <c r="D154" t="s">
        <v>177</v>
      </c>
      <c r="E154" s="545" t="s">
        <v>177</v>
      </c>
      <c r="F154" s="546" t="s">
        <v>88</v>
      </c>
      <c r="G154" s="570"/>
      <c r="H154" s="555"/>
      <c r="I154" s="566"/>
      <c r="J154">
        <v>0</v>
      </c>
      <c r="K154">
        <v>1000000</v>
      </c>
      <c r="L154" s="573">
        <v>0</v>
      </c>
      <c r="M154" s="558"/>
      <c r="N154" t="s">
        <v>590</v>
      </c>
      <c r="O154" s="545">
        <v>0</v>
      </c>
      <c r="P154" s="546">
        <v>0</v>
      </c>
      <c r="Q154" s="63" t="s">
        <v>451</v>
      </c>
      <c r="T154">
        <v>0</v>
      </c>
      <c r="U154">
        <v>0.01</v>
      </c>
      <c r="V154" s="545">
        <v>0</v>
      </c>
      <c r="W154" s="546">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1</v>
      </c>
      <c r="AQ154">
        <v>0</v>
      </c>
      <c r="AR154">
        <v>0</v>
      </c>
      <c r="AS154">
        <v>0</v>
      </c>
      <c r="AT154">
        <v>0</v>
      </c>
      <c r="AU154" s="576" t="str">
        <f t="shared" si="18"/>
        <v/>
      </c>
      <c r="AV154" s="577" t="str">
        <f t="shared" si="19"/>
        <v/>
      </c>
      <c r="AW154" s="522" t="str">
        <f t="shared" si="20"/>
        <v/>
      </c>
      <c r="AX154" s="523" t="str">
        <f t="shared" si="21"/>
        <v/>
      </c>
      <c r="AY154" s="522" t="str">
        <f t="shared" si="22"/>
        <v/>
      </c>
      <c r="AZ154" s="523" t="str">
        <f t="shared" si="23"/>
        <v/>
      </c>
      <c r="BA154" s="529" t="str">
        <f t="shared" si="24"/>
        <v/>
      </c>
      <c r="BB154" s="534" t="str">
        <f t="shared" si="25"/>
        <v/>
      </c>
      <c r="BC154" s="535" t="str">
        <f t="shared" si="26"/>
        <v/>
      </c>
      <c r="BD154" s="63"/>
    </row>
    <row r="155" spans="1:56" s="510" customFormat="1" x14ac:dyDescent="0.2">
      <c r="A155" s="510">
        <v>153</v>
      </c>
      <c r="B155" s="510" t="s">
        <v>432</v>
      </c>
      <c r="C155" s="510" t="s">
        <v>88</v>
      </c>
      <c r="D155" s="510" t="s">
        <v>19</v>
      </c>
      <c r="E155" s="547" t="s">
        <v>19</v>
      </c>
      <c r="F155" s="548" t="s">
        <v>88</v>
      </c>
      <c r="G155" s="571"/>
      <c r="H155" s="555"/>
      <c r="I155" s="567"/>
      <c r="J155" s="510">
        <v>0</v>
      </c>
      <c r="K155" s="510">
        <v>1000000</v>
      </c>
      <c r="L155" s="574">
        <v>78.75</v>
      </c>
      <c r="M155" s="559"/>
      <c r="N155" t="s">
        <v>591</v>
      </c>
      <c r="O155" s="547">
        <v>0</v>
      </c>
      <c r="P155" s="548">
        <v>501.28</v>
      </c>
      <c r="Q155" s="540" t="s">
        <v>451</v>
      </c>
      <c r="R155"/>
      <c r="S155"/>
      <c r="T155">
        <v>76.239999999999995</v>
      </c>
      <c r="U155">
        <v>24.59</v>
      </c>
      <c r="V155" s="547">
        <v>0</v>
      </c>
      <c r="W155" s="548">
        <v>710</v>
      </c>
      <c r="X155">
        <v>0</v>
      </c>
      <c r="Y155">
        <v>20</v>
      </c>
      <c r="Z155">
        <v>50</v>
      </c>
      <c r="AA155">
        <v>100</v>
      </c>
      <c r="AB155">
        <v>150</v>
      </c>
      <c r="AC155">
        <v>200</v>
      </c>
      <c r="AD155">
        <v>250</v>
      </c>
      <c r="AE155">
        <v>300</v>
      </c>
      <c r="AF155">
        <v>350</v>
      </c>
      <c r="AG155">
        <v>400</v>
      </c>
      <c r="AH155">
        <v>460</v>
      </c>
      <c r="AI155">
        <v>510</v>
      </c>
      <c r="AJ155">
        <v>710</v>
      </c>
      <c r="AK155">
        <v>800</v>
      </c>
      <c r="AL155">
        <v>700</v>
      </c>
      <c r="AM155">
        <v>700</v>
      </c>
      <c r="AN155">
        <v>700</v>
      </c>
      <c r="AO155">
        <v>697</v>
      </c>
      <c r="AP155">
        <v>665</v>
      </c>
      <c r="AQ155">
        <v>467</v>
      </c>
      <c r="AR155">
        <v>239</v>
      </c>
      <c r="AS155">
        <v>87</v>
      </c>
      <c r="AT155">
        <v>15</v>
      </c>
      <c r="AU155" s="578" t="str">
        <f t="shared" si="18"/>
        <v/>
      </c>
      <c r="AV155" s="579" t="str">
        <f t="shared" si="19"/>
        <v/>
      </c>
      <c r="AW155" s="524" t="str">
        <f t="shared" si="20"/>
        <v/>
      </c>
      <c r="AX155" s="525" t="str">
        <f t="shared" si="21"/>
        <v/>
      </c>
      <c r="AY155" s="524" t="str">
        <f t="shared" si="22"/>
        <v/>
      </c>
      <c r="AZ155" s="525" t="str">
        <f t="shared" si="23"/>
        <v/>
      </c>
      <c r="BA155" s="530">
        <f t="shared" si="24"/>
        <v>1</v>
      </c>
      <c r="BB155" s="536">
        <f t="shared" si="25"/>
        <v>1</v>
      </c>
      <c r="BC155" s="537">
        <f t="shared" si="26"/>
        <v>8.0158730158730158</v>
      </c>
      <c r="BD155" s="540">
        <v>1</v>
      </c>
    </row>
    <row r="156" spans="1:56" s="510" customFormat="1" x14ac:dyDescent="0.2">
      <c r="A156" s="510">
        <v>154</v>
      </c>
      <c r="B156" s="510" t="s">
        <v>432</v>
      </c>
      <c r="C156" s="510" t="s">
        <v>88</v>
      </c>
      <c r="D156" s="510" t="s">
        <v>216</v>
      </c>
      <c r="E156" s="547" t="s">
        <v>216</v>
      </c>
      <c r="F156" s="548" t="s">
        <v>88</v>
      </c>
      <c r="G156" s="571"/>
      <c r="H156" s="555"/>
      <c r="I156" s="567"/>
      <c r="J156" s="510">
        <v>0</v>
      </c>
      <c r="K156" s="510">
        <v>1000000</v>
      </c>
      <c r="L156" s="574">
        <v>41.04</v>
      </c>
      <c r="M156" s="559"/>
      <c r="N156" t="s">
        <v>592</v>
      </c>
      <c r="O156" s="547">
        <v>0</v>
      </c>
      <c r="P156" s="548">
        <v>359.69</v>
      </c>
      <c r="Q156" s="540" t="s">
        <v>451</v>
      </c>
      <c r="R156"/>
      <c r="S156"/>
      <c r="T156">
        <v>42.83</v>
      </c>
      <c r="U156">
        <v>13.63</v>
      </c>
      <c r="V156" s="547">
        <v>0</v>
      </c>
      <c r="W156" s="548">
        <v>510</v>
      </c>
      <c r="X156">
        <v>0</v>
      </c>
      <c r="Y156">
        <v>10</v>
      </c>
      <c r="Z156">
        <v>30</v>
      </c>
      <c r="AA156">
        <v>70</v>
      </c>
      <c r="AB156">
        <v>110</v>
      </c>
      <c r="AC156">
        <v>140</v>
      </c>
      <c r="AD156">
        <v>180</v>
      </c>
      <c r="AE156">
        <v>220</v>
      </c>
      <c r="AF156">
        <v>260</v>
      </c>
      <c r="AG156">
        <v>290</v>
      </c>
      <c r="AH156">
        <v>340</v>
      </c>
      <c r="AI156">
        <v>370</v>
      </c>
      <c r="AJ156">
        <v>510</v>
      </c>
      <c r="AK156">
        <v>600</v>
      </c>
      <c r="AL156">
        <v>500</v>
      </c>
      <c r="AM156">
        <v>500</v>
      </c>
      <c r="AN156">
        <v>500</v>
      </c>
      <c r="AO156">
        <v>495</v>
      </c>
      <c r="AP156">
        <v>482</v>
      </c>
      <c r="AQ156">
        <v>363</v>
      </c>
      <c r="AR156">
        <v>186</v>
      </c>
      <c r="AS156">
        <v>68</v>
      </c>
      <c r="AT156">
        <v>19</v>
      </c>
      <c r="AU156" s="578" t="str">
        <f t="shared" si="18"/>
        <v/>
      </c>
      <c r="AV156" s="579" t="str">
        <f t="shared" si="19"/>
        <v/>
      </c>
      <c r="AW156" s="524" t="str">
        <f t="shared" si="20"/>
        <v/>
      </c>
      <c r="AX156" s="525" t="str">
        <f t="shared" si="21"/>
        <v/>
      </c>
      <c r="AY156" s="524" t="str">
        <f t="shared" si="22"/>
        <v/>
      </c>
      <c r="AZ156" s="525" t="str">
        <f t="shared" si="23"/>
        <v/>
      </c>
      <c r="BA156" s="530">
        <f t="shared" si="24"/>
        <v>1</v>
      </c>
      <c r="BB156" s="536">
        <f t="shared" si="25"/>
        <v>1</v>
      </c>
      <c r="BC156" s="537">
        <f t="shared" si="26"/>
        <v>11.426900584795321</v>
      </c>
      <c r="BD156" s="540">
        <v>1</v>
      </c>
    </row>
    <row r="157" spans="1:56" s="510" customFormat="1" x14ac:dyDescent="0.2">
      <c r="A157" s="510">
        <v>155</v>
      </c>
      <c r="B157" s="510" t="s">
        <v>432</v>
      </c>
      <c r="C157" s="510" t="s">
        <v>88</v>
      </c>
      <c r="D157" s="510" t="s">
        <v>218</v>
      </c>
      <c r="E157" s="547" t="s">
        <v>218</v>
      </c>
      <c r="F157" s="548" t="s">
        <v>88</v>
      </c>
      <c r="G157" s="571"/>
      <c r="H157" s="555"/>
      <c r="I157" s="567"/>
      <c r="J157" s="510">
        <v>0</v>
      </c>
      <c r="K157" s="510">
        <v>1000000</v>
      </c>
      <c r="L157" s="574">
        <v>37.71</v>
      </c>
      <c r="M157" s="559"/>
      <c r="N157" t="s">
        <v>593</v>
      </c>
      <c r="O157" s="547">
        <v>0</v>
      </c>
      <c r="P157" s="548">
        <v>318.68</v>
      </c>
      <c r="Q157" s="540" t="s">
        <v>451</v>
      </c>
      <c r="R157"/>
      <c r="S157"/>
      <c r="T157">
        <v>33.409999999999997</v>
      </c>
      <c r="U157">
        <v>11.59</v>
      </c>
      <c r="V157" s="547">
        <v>0</v>
      </c>
      <c r="W157" s="548">
        <v>470</v>
      </c>
      <c r="X157">
        <v>0</v>
      </c>
      <c r="Y157">
        <v>10</v>
      </c>
      <c r="Z157">
        <v>30</v>
      </c>
      <c r="AA157">
        <v>60</v>
      </c>
      <c r="AB157">
        <v>100</v>
      </c>
      <c r="AC157">
        <v>130</v>
      </c>
      <c r="AD157">
        <v>160</v>
      </c>
      <c r="AE157">
        <v>200</v>
      </c>
      <c r="AF157">
        <v>230</v>
      </c>
      <c r="AG157">
        <v>270</v>
      </c>
      <c r="AH157">
        <v>310</v>
      </c>
      <c r="AI157">
        <v>340</v>
      </c>
      <c r="AJ157">
        <v>470</v>
      </c>
      <c r="AK157">
        <v>500</v>
      </c>
      <c r="AL157">
        <v>500</v>
      </c>
      <c r="AM157">
        <v>500</v>
      </c>
      <c r="AN157">
        <v>395</v>
      </c>
      <c r="AO157">
        <v>479</v>
      </c>
      <c r="AP157">
        <v>434</v>
      </c>
      <c r="AQ157">
        <v>282</v>
      </c>
      <c r="AR157">
        <v>194</v>
      </c>
      <c r="AS157">
        <v>58</v>
      </c>
      <c r="AT157">
        <v>9</v>
      </c>
      <c r="AU157" s="578" t="str">
        <f t="shared" si="18"/>
        <v/>
      </c>
      <c r="AV157" s="579" t="str">
        <f t="shared" si="19"/>
        <v/>
      </c>
      <c r="AW157" s="524" t="str">
        <f t="shared" si="20"/>
        <v/>
      </c>
      <c r="AX157" s="525" t="str">
        <f t="shared" si="21"/>
        <v/>
      </c>
      <c r="AY157" s="524" t="str">
        <f t="shared" si="22"/>
        <v/>
      </c>
      <c r="AZ157" s="525" t="str">
        <f t="shared" si="23"/>
        <v/>
      </c>
      <c r="BA157" s="530">
        <f t="shared" si="24"/>
        <v>1</v>
      </c>
      <c r="BB157" s="536">
        <f t="shared" si="25"/>
        <v>1</v>
      </c>
      <c r="BC157" s="537">
        <f t="shared" si="26"/>
        <v>11.463537523203394</v>
      </c>
      <c r="BD157" s="540">
        <v>1</v>
      </c>
    </row>
    <row r="158" spans="1:56" s="510" customFormat="1" x14ac:dyDescent="0.2">
      <c r="A158" s="510">
        <v>156</v>
      </c>
      <c r="B158" s="510" t="s">
        <v>432</v>
      </c>
      <c r="C158" s="510" t="s">
        <v>88</v>
      </c>
      <c r="D158" s="510" t="s">
        <v>222</v>
      </c>
      <c r="E158" s="547" t="s">
        <v>222</v>
      </c>
      <c r="F158" s="548" t="s">
        <v>88</v>
      </c>
      <c r="G158" s="571"/>
      <c r="H158" s="555"/>
      <c r="I158" s="567"/>
      <c r="J158" s="510">
        <v>-1000000</v>
      </c>
      <c r="K158" s="510">
        <v>1000000</v>
      </c>
      <c r="L158" s="574">
        <v>76.150000000000006</v>
      </c>
      <c r="M158" s="559"/>
      <c r="N158" t="s">
        <v>594</v>
      </c>
      <c r="O158" s="547">
        <v>-251.01</v>
      </c>
      <c r="P158" s="548">
        <v>501.28</v>
      </c>
      <c r="Q158" s="540" t="s">
        <v>451</v>
      </c>
      <c r="R158"/>
      <c r="S158"/>
      <c r="T158">
        <v>72.72</v>
      </c>
      <c r="U158">
        <v>25.2</v>
      </c>
      <c r="V158" s="547">
        <v>-358</v>
      </c>
      <c r="W158" s="548">
        <v>666</v>
      </c>
      <c r="X158">
        <v>-358</v>
      </c>
      <c r="Y158">
        <v>-258.5</v>
      </c>
      <c r="Z158">
        <v>-222</v>
      </c>
      <c r="AA158">
        <v>-137</v>
      </c>
      <c r="AB158">
        <v>-58</v>
      </c>
      <c r="AC158">
        <v>23</v>
      </c>
      <c r="AD158">
        <v>95</v>
      </c>
      <c r="AE158">
        <v>181</v>
      </c>
      <c r="AF158">
        <v>265</v>
      </c>
      <c r="AG158">
        <v>351</v>
      </c>
      <c r="AH158">
        <v>434</v>
      </c>
      <c r="AI158">
        <v>492.5</v>
      </c>
      <c r="AJ158">
        <v>666</v>
      </c>
      <c r="AK158">
        <v>47</v>
      </c>
      <c r="AL158">
        <v>101</v>
      </c>
      <c r="AM158">
        <v>101</v>
      </c>
      <c r="AN158">
        <v>101</v>
      </c>
      <c r="AO158">
        <v>101</v>
      </c>
      <c r="AP158">
        <v>101</v>
      </c>
      <c r="AQ158">
        <v>101</v>
      </c>
      <c r="AR158">
        <v>99</v>
      </c>
      <c r="AS158">
        <v>44</v>
      </c>
      <c r="AT158">
        <v>15</v>
      </c>
      <c r="AU158" s="578" t="str">
        <f t="shared" si="18"/>
        <v/>
      </c>
      <c r="AV158" s="579" t="str">
        <f t="shared" si="19"/>
        <v/>
      </c>
      <c r="AW158" s="524" t="str">
        <f t="shared" si="20"/>
        <v/>
      </c>
      <c r="AX158" s="525" t="str">
        <f t="shared" si="21"/>
        <v/>
      </c>
      <c r="AY158" s="524" t="str">
        <f t="shared" si="22"/>
        <v/>
      </c>
      <c r="AZ158" s="525" t="str">
        <f t="shared" si="23"/>
        <v/>
      </c>
      <c r="BA158" s="530">
        <f t="shared" si="24"/>
        <v>3.3246753246753249</v>
      </c>
      <c r="BB158" s="536">
        <f t="shared" si="25"/>
        <v>5.7012475377544316</v>
      </c>
      <c r="BC158" s="537">
        <f t="shared" si="26"/>
        <v>7.745896257386736</v>
      </c>
      <c r="BD158" s="540">
        <v>1</v>
      </c>
    </row>
    <row r="159" spans="1:56" x14ac:dyDescent="0.2">
      <c r="A159">
        <v>157</v>
      </c>
      <c r="B159" t="s">
        <v>432</v>
      </c>
      <c r="C159" t="s">
        <v>90</v>
      </c>
      <c r="D159" t="s">
        <v>166</v>
      </c>
      <c r="E159" s="545" t="s">
        <v>166</v>
      </c>
      <c r="F159" s="546" t="s">
        <v>90</v>
      </c>
      <c r="G159" s="570">
        <v>1232.887538028483</v>
      </c>
      <c r="H159" s="555">
        <v>154.11094225356041</v>
      </c>
      <c r="I159" s="566">
        <v>0.25</v>
      </c>
      <c r="J159">
        <v>0</v>
      </c>
      <c r="K159">
        <v>1000000</v>
      </c>
      <c r="L159" s="573">
        <v>1063.69</v>
      </c>
      <c r="M159" s="560">
        <v>1.1000000000000001</v>
      </c>
      <c r="N159" t="s">
        <v>595</v>
      </c>
      <c r="O159" s="545"/>
      <c r="P159" s="546"/>
      <c r="Q159" s="63" t="s">
        <v>437</v>
      </c>
      <c r="R159">
        <v>1220.33</v>
      </c>
      <c r="S159">
        <v>154.84</v>
      </c>
      <c r="T159">
        <v>1088.1300000000001</v>
      </c>
      <c r="U159">
        <v>149.41</v>
      </c>
      <c r="V159" s="545">
        <v>815.61</v>
      </c>
      <c r="W159" s="546">
        <v>1385.79</v>
      </c>
      <c r="X159">
        <v>780.61</v>
      </c>
      <c r="Y159">
        <v>859.59</v>
      </c>
      <c r="Z159">
        <v>910.62</v>
      </c>
      <c r="AA159">
        <v>952.85</v>
      </c>
      <c r="AB159">
        <v>1000.33</v>
      </c>
      <c r="AC159">
        <v>1024.05</v>
      </c>
      <c r="AD159">
        <v>1091.67</v>
      </c>
      <c r="AE159">
        <v>1121.07</v>
      </c>
      <c r="AF159">
        <v>1170.97</v>
      </c>
      <c r="AG159">
        <v>1204.8399999999999</v>
      </c>
      <c r="AH159">
        <v>1272.19</v>
      </c>
      <c r="AI159">
        <v>1331.2</v>
      </c>
      <c r="AJ159">
        <v>1496.97</v>
      </c>
      <c r="AK159">
        <v>4</v>
      </c>
      <c r="AL159">
        <v>8</v>
      </c>
      <c r="AM159">
        <v>17</v>
      </c>
      <c r="AN159">
        <v>15</v>
      </c>
      <c r="AO159">
        <v>19</v>
      </c>
      <c r="AP159">
        <v>18</v>
      </c>
      <c r="AQ159">
        <v>9</v>
      </c>
      <c r="AR159">
        <v>5</v>
      </c>
      <c r="AS159">
        <v>4</v>
      </c>
      <c r="AT159">
        <v>1</v>
      </c>
      <c r="AU159" s="580">
        <f t="shared" si="18"/>
        <v>-169.197538028483</v>
      </c>
      <c r="AV159" s="577">
        <f t="shared" si="19"/>
        <v>-0.13723679801245106</v>
      </c>
      <c r="AW159" s="522">
        <f t="shared" si="20"/>
        <v>0.23322584587614814</v>
      </c>
      <c r="AX159" s="523">
        <f t="shared" si="21"/>
        <v>0.30281378973197071</v>
      </c>
      <c r="AY159" s="522">
        <f t="shared" si="22"/>
        <v>-1.6774154123851859E-2</v>
      </c>
      <c r="AZ159" s="523">
        <f t="shared" si="23"/>
        <v>5.2813789731970706E-2</v>
      </c>
      <c r="BA159" s="529" t="str">
        <f t="shared" si="24"/>
        <v/>
      </c>
      <c r="BB159" s="534" t="str">
        <f t="shared" si="25"/>
        <v/>
      </c>
      <c r="BC159" s="535" t="str">
        <f t="shared" si="26"/>
        <v/>
      </c>
      <c r="BD159" s="63"/>
    </row>
    <row r="160" spans="1:56" x14ac:dyDescent="0.2">
      <c r="A160">
        <v>158</v>
      </c>
      <c r="B160" t="s">
        <v>432</v>
      </c>
      <c r="C160" t="s">
        <v>90</v>
      </c>
      <c r="D160" t="s">
        <v>200</v>
      </c>
      <c r="E160" s="545" t="s">
        <v>200</v>
      </c>
      <c r="F160" s="546" t="s">
        <v>90</v>
      </c>
      <c r="G160" s="570"/>
      <c r="H160" s="555"/>
      <c r="I160" s="566"/>
      <c r="J160">
        <v>0</v>
      </c>
      <c r="K160">
        <v>1000000</v>
      </c>
      <c r="L160" s="573">
        <v>1063.69</v>
      </c>
      <c r="M160" s="558"/>
      <c r="N160" t="s">
        <v>596</v>
      </c>
      <c r="O160" s="545"/>
      <c r="P160" s="546"/>
      <c r="Q160" s="63" t="s">
        <v>434</v>
      </c>
      <c r="T160">
        <v>1088.1300000000001</v>
      </c>
      <c r="U160">
        <v>149.41</v>
      </c>
      <c r="V160" s="545">
        <v>815.61</v>
      </c>
      <c r="W160" s="546">
        <v>1385.79</v>
      </c>
      <c r="X160">
        <v>780.61</v>
      </c>
      <c r="Y160">
        <v>859.59</v>
      </c>
      <c r="Z160">
        <v>910.62</v>
      </c>
      <c r="AA160">
        <v>952.85</v>
      </c>
      <c r="AB160">
        <v>1000.33</v>
      </c>
      <c r="AC160">
        <v>1024.05</v>
      </c>
      <c r="AD160">
        <v>1091.67</v>
      </c>
      <c r="AE160">
        <v>1121.07</v>
      </c>
      <c r="AF160">
        <v>1170.97</v>
      </c>
      <c r="AG160">
        <v>1204.8399999999999</v>
      </c>
      <c r="AH160">
        <v>1272.19</v>
      </c>
      <c r="AI160">
        <v>1331.2</v>
      </c>
      <c r="AJ160">
        <v>1496.97</v>
      </c>
      <c r="AK160">
        <v>4</v>
      </c>
      <c r="AL160">
        <v>8</v>
      </c>
      <c r="AM160">
        <v>17</v>
      </c>
      <c r="AN160">
        <v>15</v>
      </c>
      <c r="AO160">
        <v>19</v>
      </c>
      <c r="AP160">
        <v>18</v>
      </c>
      <c r="AQ160">
        <v>9</v>
      </c>
      <c r="AR160">
        <v>5</v>
      </c>
      <c r="AS160">
        <v>4</v>
      </c>
      <c r="AT160">
        <v>1</v>
      </c>
      <c r="AU160" s="576" t="str">
        <f t="shared" si="18"/>
        <v/>
      </c>
      <c r="AV160" s="577" t="str">
        <f t="shared" si="19"/>
        <v/>
      </c>
      <c r="AW160" s="522" t="str">
        <f t="shared" si="20"/>
        <v/>
      </c>
      <c r="AX160" s="523" t="str">
        <f t="shared" si="21"/>
        <v/>
      </c>
      <c r="AY160" s="522" t="str">
        <f t="shared" si="22"/>
        <v/>
      </c>
      <c r="AZ160" s="523" t="str">
        <f t="shared" si="23"/>
        <v/>
      </c>
      <c r="BA160" s="529">
        <f t="shared" si="24"/>
        <v>0.25900790406105201</v>
      </c>
      <c r="BB160" s="534">
        <f t="shared" si="25"/>
        <v>0.23322584587614814</v>
      </c>
      <c r="BC160" s="535">
        <f t="shared" si="26"/>
        <v>0.30281378973197071</v>
      </c>
      <c r="BD160" s="63"/>
    </row>
    <row r="161" spans="1:56" s="510" customFormat="1" x14ac:dyDescent="0.2">
      <c r="A161" s="510">
        <v>159</v>
      </c>
      <c r="B161" s="510" t="s">
        <v>432</v>
      </c>
      <c r="C161" s="510" t="s">
        <v>90</v>
      </c>
      <c r="D161" s="510" t="s">
        <v>19</v>
      </c>
      <c r="E161" s="547" t="s">
        <v>19</v>
      </c>
      <c r="F161" s="548" t="s">
        <v>90</v>
      </c>
      <c r="G161" s="571"/>
      <c r="H161" s="555"/>
      <c r="I161" s="567"/>
      <c r="J161" s="510">
        <v>0</v>
      </c>
      <c r="K161" s="510">
        <v>1000000</v>
      </c>
      <c r="L161" s="574">
        <v>431.97</v>
      </c>
      <c r="M161" s="559"/>
      <c r="N161" t="s">
        <v>597</v>
      </c>
      <c r="O161" s="547">
        <v>0</v>
      </c>
      <c r="P161" s="548">
        <v>678.36</v>
      </c>
      <c r="Q161" s="540" t="s">
        <v>451</v>
      </c>
      <c r="R161"/>
      <c r="S161"/>
      <c r="T161">
        <v>482.79</v>
      </c>
      <c r="U161">
        <v>103.63</v>
      </c>
      <c r="V161" s="547">
        <v>0</v>
      </c>
      <c r="W161" s="548">
        <v>920</v>
      </c>
      <c r="X161">
        <v>0</v>
      </c>
      <c r="Y161">
        <v>39.200000000000003</v>
      </c>
      <c r="Z161">
        <v>70</v>
      </c>
      <c r="AA161">
        <v>150</v>
      </c>
      <c r="AB161">
        <v>220</v>
      </c>
      <c r="AC161">
        <v>290</v>
      </c>
      <c r="AD161">
        <v>360</v>
      </c>
      <c r="AE161">
        <v>430</v>
      </c>
      <c r="AF161">
        <v>500</v>
      </c>
      <c r="AG161">
        <v>570</v>
      </c>
      <c r="AH161">
        <v>650</v>
      </c>
      <c r="AI161">
        <v>700</v>
      </c>
      <c r="AJ161">
        <v>920</v>
      </c>
      <c r="AK161">
        <v>901</v>
      </c>
      <c r="AL161">
        <v>887</v>
      </c>
      <c r="AM161">
        <v>905</v>
      </c>
      <c r="AN161">
        <v>904</v>
      </c>
      <c r="AO161">
        <v>904</v>
      </c>
      <c r="AP161">
        <v>968</v>
      </c>
      <c r="AQ161">
        <v>831</v>
      </c>
      <c r="AR161">
        <v>542</v>
      </c>
      <c r="AS161">
        <v>168</v>
      </c>
      <c r="AT161">
        <v>23</v>
      </c>
      <c r="AU161" s="578" t="str">
        <f t="shared" si="18"/>
        <v/>
      </c>
      <c r="AV161" s="579" t="str">
        <f t="shared" si="19"/>
        <v/>
      </c>
      <c r="AW161" s="524" t="str">
        <f t="shared" si="20"/>
        <v/>
      </c>
      <c r="AX161" s="525" t="str">
        <f t="shared" si="21"/>
        <v/>
      </c>
      <c r="AY161" s="524" t="str">
        <f t="shared" si="22"/>
        <v/>
      </c>
      <c r="AZ161" s="525" t="str">
        <f t="shared" si="23"/>
        <v/>
      </c>
      <c r="BA161" s="530">
        <f t="shared" si="24"/>
        <v>1</v>
      </c>
      <c r="BB161" s="536">
        <f t="shared" si="25"/>
        <v>1</v>
      </c>
      <c r="BC161" s="537">
        <f t="shared" si="26"/>
        <v>1.1297775308470495</v>
      </c>
      <c r="BD161" s="540">
        <v>1</v>
      </c>
    </row>
    <row r="162" spans="1:56" s="510" customFormat="1" x14ac:dyDescent="0.2">
      <c r="A162" s="510">
        <v>160</v>
      </c>
      <c r="B162" s="510" t="s">
        <v>432</v>
      </c>
      <c r="C162" s="510" t="s">
        <v>90</v>
      </c>
      <c r="D162" s="510" t="s">
        <v>216</v>
      </c>
      <c r="E162" s="547" t="s">
        <v>216</v>
      </c>
      <c r="F162" s="548" t="s">
        <v>90</v>
      </c>
      <c r="G162" s="571"/>
      <c r="H162" s="555"/>
      <c r="I162" s="567"/>
      <c r="J162" s="510">
        <v>0</v>
      </c>
      <c r="K162" s="510">
        <v>1000000</v>
      </c>
      <c r="L162" s="574">
        <v>225.07</v>
      </c>
      <c r="M162" s="559"/>
      <c r="N162" t="s">
        <v>598</v>
      </c>
      <c r="O162" s="547">
        <v>0</v>
      </c>
      <c r="P162" s="548">
        <v>359.69</v>
      </c>
      <c r="Q162" s="540" t="s">
        <v>451</v>
      </c>
      <c r="R162"/>
      <c r="S162"/>
      <c r="T162">
        <v>252.41</v>
      </c>
      <c r="U162">
        <v>67.73</v>
      </c>
      <c r="V162" s="547">
        <v>0</v>
      </c>
      <c r="W162" s="548">
        <v>518</v>
      </c>
      <c r="X162">
        <v>0</v>
      </c>
      <c r="Y162">
        <v>20</v>
      </c>
      <c r="Z162">
        <v>40</v>
      </c>
      <c r="AA162">
        <v>80</v>
      </c>
      <c r="AB162">
        <v>110</v>
      </c>
      <c r="AC162">
        <v>150</v>
      </c>
      <c r="AD162">
        <v>190</v>
      </c>
      <c r="AE162">
        <v>230</v>
      </c>
      <c r="AF162">
        <v>260</v>
      </c>
      <c r="AG162">
        <v>300</v>
      </c>
      <c r="AH162">
        <v>350</v>
      </c>
      <c r="AI162">
        <v>380</v>
      </c>
      <c r="AJ162">
        <v>518</v>
      </c>
      <c r="AK162">
        <v>540</v>
      </c>
      <c r="AL162">
        <v>489</v>
      </c>
      <c r="AM162">
        <v>500</v>
      </c>
      <c r="AN162">
        <v>503</v>
      </c>
      <c r="AO162">
        <v>502</v>
      </c>
      <c r="AP162">
        <v>563</v>
      </c>
      <c r="AQ162">
        <v>362</v>
      </c>
      <c r="AR162">
        <v>188</v>
      </c>
      <c r="AS162">
        <v>66</v>
      </c>
      <c r="AT162">
        <v>15</v>
      </c>
      <c r="AU162" s="578" t="str">
        <f t="shared" si="18"/>
        <v/>
      </c>
      <c r="AV162" s="579" t="str">
        <f t="shared" si="19"/>
        <v/>
      </c>
      <c r="AW162" s="524" t="str">
        <f t="shared" si="20"/>
        <v/>
      </c>
      <c r="AX162" s="525" t="str">
        <f t="shared" si="21"/>
        <v/>
      </c>
      <c r="AY162" s="524" t="str">
        <f t="shared" si="22"/>
        <v/>
      </c>
      <c r="AZ162" s="525" t="str">
        <f t="shared" si="23"/>
        <v/>
      </c>
      <c r="BA162" s="530">
        <f t="shared" si="24"/>
        <v>1</v>
      </c>
      <c r="BB162" s="536">
        <f t="shared" si="25"/>
        <v>1</v>
      </c>
      <c r="BC162" s="537">
        <f t="shared" si="26"/>
        <v>1.3015061980717111</v>
      </c>
      <c r="BD162" s="540">
        <v>1</v>
      </c>
    </row>
    <row r="163" spans="1:56" s="510" customFormat="1" x14ac:dyDescent="0.2">
      <c r="A163" s="510">
        <v>161</v>
      </c>
      <c r="B163" s="510" t="s">
        <v>432</v>
      </c>
      <c r="C163" s="510" t="s">
        <v>90</v>
      </c>
      <c r="D163" s="510" t="s">
        <v>218</v>
      </c>
      <c r="E163" s="547" t="s">
        <v>218</v>
      </c>
      <c r="F163" s="548" t="s">
        <v>90</v>
      </c>
      <c r="G163" s="571"/>
      <c r="H163" s="555"/>
      <c r="I163" s="567"/>
      <c r="J163" s="510">
        <v>0</v>
      </c>
      <c r="K163" s="510">
        <v>1000000</v>
      </c>
      <c r="L163" s="574">
        <v>206.9</v>
      </c>
      <c r="M163" s="559"/>
      <c r="N163" t="s">
        <v>599</v>
      </c>
      <c r="O163" s="547">
        <v>0</v>
      </c>
      <c r="P163" s="548">
        <v>318.68</v>
      </c>
      <c r="Q163" s="540" t="s">
        <v>451</v>
      </c>
      <c r="R163"/>
      <c r="S163"/>
      <c r="T163">
        <v>230.38</v>
      </c>
      <c r="U163">
        <v>64.53</v>
      </c>
      <c r="V163" s="547">
        <v>0</v>
      </c>
      <c r="W163" s="548">
        <v>470</v>
      </c>
      <c r="X163">
        <v>0</v>
      </c>
      <c r="Y163">
        <v>10</v>
      </c>
      <c r="Z163">
        <v>30</v>
      </c>
      <c r="AA163">
        <v>68.400000000000006</v>
      </c>
      <c r="AB163">
        <v>100</v>
      </c>
      <c r="AC163">
        <v>130</v>
      </c>
      <c r="AD163">
        <v>170</v>
      </c>
      <c r="AE163">
        <v>200</v>
      </c>
      <c r="AF163">
        <v>240</v>
      </c>
      <c r="AG163">
        <v>270</v>
      </c>
      <c r="AH163">
        <v>320</v>
      </c>
      <c r="AI163">
        <v>350</v>
      </c>
      <c r="AJ163">
        <v>470</v>
      </c>
      <c r="AK163">
        <v>474</v>
      </c>
      <c r="AL163">
        <v>492</v>
      </c>
      <c r="AM163">
        <v>495</v>
      </c>
      <c r="AN163">
        <v>398</v>
      </c>
      <c r="AO163">
        <v>478</v>
      </c>
      <c r="AP163">
        <v>432</v>
      </c>
      <c r="AQ163">
        <v>292</v>
      </c>
      <c r="AR163">
        <v>208</v>
      </c>
      <c r="AS163">
        <v>72</v>
      </c>
      <c r="AT163">
        <v>16</v>
      </c>
      <c r="AU163" s="578" t="str">
        <f t="shared" si="18"/>
        <v/>
      </c>
      <c r="AV163" s="579" t="str">
        <f t="shared" si="19"/>
        <v/>
      </c>
      <c r="AW163" s="524" t="str">
        <f t="shared" si="20"/>
        <v/>
      </c>
      <c r="AX163" s="525" t="str">
        <f t="shared" si="21"/>
        <v/>
      </c>
      <c r="AY163" s="524" t="str">
        <f t="shared" si="22"/>
        <v/>
      </c>
      <c r="AZ163" s="525" t="str">
        <f t="shared" si="23"/>
        <v/>
      </c>
      <c r="BA163" s="530">
        <f t="shared" si="24"/>
        <v>1</v>
      </c>
      <c r="BB163" s="536">
        <f t="shared" si="25"/>
        <v>1</v>
      </c>
      <c r="BC163" s="537">
        <f t="shared" si="26"/>
        <v>1.2716288061865637</v>
      </c>
      <c r="BD163" s="540">
        <v>1</v>
      </c>
    </row>
    <row r="164" spans="1:56" s="510" customFormat="1" x14ac:dyDescent="0.2">
      <c r="A164" s="510">
        <v>162</v>
      </c>
      <c r="B164" s="510" t="s">
        <v>432</v>
      </c>
      <c r="C164" s="510" t="s">
        <v>90</v>
      </c>
      <c r="D164" s="510" t="s">
        <v>222</v>
      </c>
      <c r="E164" s="547" t="s">
        <v>222</v>
      </c>
      <c r="F164" s="548" t="s">
        <v>90</v>
      </c>
      <c r="G164" s="571"/>
      <c r="H164" s="555"/>
      <c r="I164" s="567"/>
      <c r="J164" s="510">
        <v>-1000000</v>
      </c>
      <c r="K164" s="510">
        <v>1000000</v>
      </c>
      <c r="L164" s="574">
        <v>419.38</v>
      </c>
      <c r="M164" s="559"/>
      <c r="N164" t="s">
        <v>600</v>
      </c>
      <c r="O164" s="547">
        <v>-251.01</v>
      </c>
      <c r="P164" s="548">
        <v>678.36</v>
      </c>
      <c r="Q164" s="540" t="s">
        <v>451</v>
      </c>
      <c r="R164"/>
      <c r="S164"/>
      <c r="T164">
        <v>478.66</v>
      </c>
      <c r="U164">
        <v>105.31</v>
      </c>
      <c r="V164" s="547">
        <v>-358</v>
      </c>
      <c r="W164" s="548">
        <v>885</v>
      </c>
      <c r="X164">
        <v>-358</v>
      </c>
      <c r="Y164">
        <v>-240</v>
      </c>
      <c r="Z164">
        <v>-200.8</v>
      </c>
      <c r="AA164">
        <v>-99.6</v>
      </c>
      <c r="AB164">
        <v>0.6</v>
      </c>
      <c r="AC164">
        <v>100.8</v>
      </c>
      <c r="AD164">
        <v>201</v>
      </c>
      <c r="AE164">
        <v>301.2</v>
      </c>
      <c r="AF164">
        <v>401.4</v>
      </c>
      <c r="AG164">
        <v>501.6</v>
      </c>
      <c r="AH164">
        <v>613</v>
      </c>
      <c r="AI164">
        <v>681</v>
      </c>
      <c r="AJ164">
        <v>885</v>
      </c>
      <c r="AK164">
        <v>62</v>
      </c>
      <c r="AL164">
        <v>127</v>
      </c>
      <c r="AM164">
        <v>118</v>
      </c>
      <c r="AN164">
        <v>121</v>
      </c>
      <c r="AO164">
        <v>124</v>
      </c>
      <c r="AP164">
        <v>131</v>
      </c>
      <c r="AQ164">
        <v>123</v>
      </c>
      <c r="AR164">
        <v>116</v>
      </c>
      <c r="AS164">
        <v>68</v>
      </c>
      <c r="AT164">
        <v>13</v>
      </c>
      <c r="AU164" s="578" t="str">
        <f t="shared" si="18"/>
        <v/>
      </c>
      <c r="AV164" s="579" t="str">
        <f t="shared" si="19"/>
        <v/>
      </c>
      <c r="AW164" s="524" t="str">
        <f t="shared" si="20"/>
        <v/>
      </c>
      <c r="AX164" s="525" t="str">
        <f t="shared" si="21"/>
        <v/>
      </c>
      <c r="AY164" s="524" t="str">
        <f t="shared" si="22"/>
        <v/>
      </c>
      <c r="AZ164" s="525" t="str">
        <f t="shared" si="23"/>
        <v/>
      </c>
      <c r="BA164" s="530">
        <f t="shared" si="24"/>
        <v>2.3586337760910814</v>
      </c>
      <c r="BB164" s="536">
        <f t="shared" si="25"/>
        <v>1.8536410892269541</v>
      </c>
      <c r="BC164" s="537">
        <f t="shared" si="26"/>
        <v>1.1102579999046212</v>
      </c>
      <c r="BD164" s="540">
        <v>1</v>
      </c>
    </row>
    <row r="165" spans="1:56" x14ac:dyDescent="0.2">
      <c r="A165">
        <v>163</v>
      </c>
      <c r="B165" t="s">
        <v>432</v>
      </c>
      <c r="C165" t="s">
        <v>91</v>
      </c>
      <c r="D165" t="s">
        <v>197</v>
      </c>
      <c r="E165" s="545" t="s">
        <v>197</v>
      </c>
      <c r="F165" s="546" t="s">
        <v>91</v>
      </c>
      <c r="G165" s="570"/>
      <c r="H165" s="555"/>
      <c r="I165" s="566"/>
      <c r="J165">
        <v>0</v>
      </c>
      <c r="K165">
        <v>1895.1464730281809</v>
      </c>
      <c r="L165" s="573">
        <v>1895.14</v>
      </c>
      <c r="M165" s="558"/>
      <c r="N165" t="s">
        <v>601</v>
      </c>
      <c r="O165" s="545">
        <v>774.16</v>
      </c>
      <c r="P165" s="546">
        <v>1895.15</v>
      </c>
      <c r="Q165" s="63" t="s">
        <v>451</v>
      </c>
      <c r="T165">
        <v>1894.98</v>
      </c>
      <c r="U165">
        <v>0.67</v>
      </c>
      <c r="V165" s="545">
        <v>164</v>
      </c>
      <c r="W165" s="546">
        <v>1895</v>
      </c>
      <c r="X165">
        <v>164</v>
      </c>
      <c r="Y165">
        <v>735</v>
      </c>
      <c r="Z165">
        <v>854</v>
      </c>
      <c r="AA165">
        <v>988</v>
      </c>
      <c r="AB165">
        <v>1100</v>
      </c>
      <c r="AC165">
        <v>1214</v>
      </c>
      <c r="AD165">
        <v>1332</v>
      </c>
      <c r="AE165">
        <v>1444</v>
      </c>
      <c r="AF165">
        <v>1561</v>
      </c>
      <c r="AG165">
        <v>1669</v>
      </c>
      <c r="AH165">
        <v>1782</v>
      </c>
      <c r="AI165">
        <v>1839</v>
      </c>
      <c r="AJ165">
        <v>1895</v>
      </c>
      <c r="AK165">
        <v>2</v>
      </c>
      <c r="AL165">
        <v>10</v>
      </c>
      <c r="AM165">
        <v>31</v>
      </c>
      <c r="AN165">
        <v>72</v>
      </c>
      <c r="AO165">
        <v>152</v>
      </c>
      <c r="AP165">
        <v>173</v>
      </c>
      <c r="AQ165">
        <v>174</v>
      </c>
      <c r="AR165">
        <v>166</v>
      </c>
      <c r="AS165">
        <v>177</v>
      </c>
      <c r="AT165">
        <v>174</v>
      </c>
      <c r="AU165" s="576" t="str">
        <f t="shared" si="18"/>
        <v/>
      </c>
      <c r="AV165" s="577" t="str">
        <f t="shared" si="19"/>
        <v/>
      </c>
      <c r="AW165" s="522" t="str">
        <f t="shared" si="20"/>
        <v/>
      </c>
      <c r="AX165" s="523" t="str">
        <f t="shared" si="21"/>
        <v/>
      </c>
      <c r="AY165" s="522" t="str">
        <f t="shared" si="22"/>
        <v/>
      </c>
      <c r="AZ165" s="523" t="str">
        <f t="shared" si="23"/>
        <v/>
      </c>
      <c r="BA165" s="529">
        <f t="shared" si="24"/>
        <v>0.84069936862554639</v>
      </c>
      <c r="BB165" s="534">
        <f t="shared" si="25"/>
        <v>0.91346285762529422</v>
      </c>
      <c r="BC165" s="535">
        <f t="shared" si="26"/>
        <v>-7.3873170319923613E-5</v>
      </c>
      <c r="BD165" s="63"/>
    </row>
    <row r="166" spans="1:56" s="510" customFormat="1" x14ac:dyDescent="0.2">
      <c r="A166" s="510">
        <v>164</v>
      </c>
      <c r="B166" s="510" t="s">
        <v>432</v>
      </c>
      <c r="C166" s="510" t="s">
        <v>91</v>
      </c>
      <c r="D166" s="510" t="s">
        <v>19</v>
      </c>
      <c r="E166" s="547" t="s">
        <v>19</v>
      </c>
      <c r="F166" s="548" t="s">
        <v>91</v>
      </c>
      <c r="G166" s="571"/>
      <c r="H166" s="555"/>
      <c r="I166" s="567"/>
      <c r="J166" s="510">
        <v>0</v>
      </c>
      <c r="K166" s="510">
        <v>1000000</v>
      </c>
      <c r="L166" s="574">
        <v>1.67</v>
      </c>
      <c r="M166" s="559"/>
      <c r="N166" t="s">
        <v>602</v>
      </c>
      <c r="O166" s="547">
        <v>0</v>
      </c>
      <c r="P166" s="548">
        <v>501.28</v>
      </c>
      <c r="Q166" s="540" t="s">
        <v>451</v>
      </c>
      <c r="R166"/>
      <c r="S166"/>
      <c r="T166">
        <v>4.03</v>
      </c>
      <c r="U166">
        <v>6.74</v>
      </c>
      <c r="V166" s="547">
        <v>0</v>
      </c>
      <c r="W166" s="548">
        <v>710</v>
      </c>
      <c r="X166">
        <v>0</v>
      </c>
      <c r="Y166">
        <v>20</v>
      </c>
      <c r="Z166">
        <v>50</v>
      </c>
      <c r="AA166">
        <v>100</v>
      </c>
      <c r="AB166">
        <v>150</v>
      </c>
      <c r="AC166">
        <v>200</v>
      </c>
      <c r="AD166">
        <v>250</v>
      </c>
      <c r="AE166">
        <v>300</v>
      </c>
      <c r="AF166">
        <v>350</v>
      </c>
      <c r="AG166">
        <v>400</v>
      </c>
      <c r="AH166">
        <v>460</v>
      </c>
      <c r="AI166">
        <v>510</v>
      </c>
      <c r="AJ166">
        <v>710</v>
      </c>
      <c r="AK166">
        <v>800</v>
      </c>
      <c r="AL166">
        <v>700</v>
      </c>
      <c r="AM166">
        <v>700</v>
      </c>
      <c r="AN166">
        <v>700</v>
      </c>
      <c r="AO166">
        <v>697</v>
      </c>
      <c r="AP166">
        <v>665</v>
      </c>
      <c r="AQ166">
        <v>467</v>
      </c>
      <c r="AR166">
        <v>239</v>
      </c>
      <c r="AS166">
        <v>87</v>
      </c>
      <c r="AT166">
        <v>15</v>
      </c>
      <c r="AU166" s="578" t="str">
        <f t="shared" si="18"/>
        <v/>
      </c>
      <c r="AV166" s="579" t="str">
        <f t="shared" si="19"/>
        <v/>
      </c>
      <c r="AW166" s="524" t="str">
        <f t="shared" si="20"/>
        <v/>
      </c>
      <c r="AX166" s="525" t="str">
        <f t="shared" si="21"/>
        <v/>
      </c>
      <c r="AY166" s="524" t="str">
        <f t="shared" si="22"/>
        <v/>
      </c>
      <c r="AZ166" s="525" t="str">
        <f t="shared" si="23"/>
        <v/>
      </c>
      <c r="BA166" s="530">
        <f t="shared" si="24"/>
        <v>1</v>
      </c>
      <c r="BB166" s="536">
        <f t="shared" si="25"/>
        <v>1</v>
      </c>
      <c r="BC166" s="537">
        <f t="shared" si="26"/>
        <v>424.14970059880244</v>
      </c>
      <c r="BD166" s="540">
        <v>1</v>
      </c>
    </row>
    <row r="167" spans="1:56" s="510" customFormat="1" x14ac:dyDescent="0.2">
      <c r="A167" s="510">
        <v>165</v>
      </c>
      <c r="B167" s="510" t="s">
        <v>432</v>
      </c>
      <c r="C167" s="510" t="s">
        <v>91</v>
      </c>
      <c r="D167" s="510" t="s">
        <v>216</v>
      </c>
      <c r="E167" s="547" t="s">
        <v>216</v>
      </c>
      <c r="F167" s="548" t="s">
        <v>91</v>
      </c>
      <c r="G167" s="571"/>
      <c r="H167" s="555"/>
      <c r="I167" s="567"/>
      <c r="J167" s="510">
        <v>0</v>
      </c>
      <c r="K167" s="510">
        <v>1000000</v>
      </c>
      <c r="L167" s="574">
        <v>0.8</v>
      </c>
      <c r="M167" s="559"/>
      <c r="N167" t="s">
        <v>603</v>
      </c>
      <c r="O167" s="547">
        <v>0</v>
      </c>
      <c r="P167" s="548">
        <v>359.69</v>
      </c>
      <c r="Q167" s="540" t="s">
        <v>451</v>
      </c>
      <c r="R167"/>
      <c r="S167"/>
      <c r="T167">
        <v>1.93</v>
      </c>
      <c r="U167">
        <v>3.36</v>
      </c>
      <c r="V167" s="547">
        <v>0</v>
      </c>
      <c r="W167" s="548">
        <v>510</v>
      </c>
      <c r="X167">
        <v>0</v>
      </c>
      <c r="Y167">
        <v>10</v>
      </c>
      <c r="Z167">
        <v>30</v>
      </c>
      <c r="AA167">
        <v>70</v>
      </c>
      <c r="AB167">
        <v>110</v>
      </c>
      <c r="AC167">
        <v>140</v>
      </c>
      <c r="AD167">
        <v>180</v>
      </c>
      <c r="AE167">
        <v>220</v>
      </c>
      <c r="AF167">
        <v>260</v>
      </c>
      <c r="AG167">
        <v>290</v>
      </c>
      <c r="AH167">
        <v>340</v>
      </c>
      <c r="AI167">
        <v>370</v>
      </c>
      <c r="AJ167">
        <v>510</v>
      </c>
      <c r="AK167">
        <v>600</v>
      </c>
      <c r="AL167">
        <v>500</v>
      </c>
      <c r="AM167">
        <v>500</v>
      </c>
      <c r="AN167">
        <v>500</v>
      </c>
      <c r="AO167">
        <v>495</v>
      </c>
      <c r="AP167">
        <v>482</v>
      </c>
      <c r="AQ167">
        <v>363</v>
      </c>
      <c r="AR167">
        <v>186</v>
      </c>
      <c r="AS167">
        <v>68</v>
      </c>
      <c r="AT167">
        <v>19</v>
      </c>
      <c r="AU167" s="578" t="str">
        <f t="shared" si="18"/>
        <v/>
      </c>
      <c r="AV167" s="579" t="str">
        <f t="shared" si="19"/>
        <v/>
      </c>
      <c r="AW167" s="524" t="str">
        <f t="shared" si="20"/>
        <v/>
      </c>
      <c r="AX167" s="525" t="str">
        <f t="shared" si="21"/>
        <v/>
      </c>
      <c r="AY167" s="524" t="str">
        <f t="shared" si="22"/>
        <v/>
      </c>
      <c r="AZ167" s="525" t="str">
        <f t="shared" si="23"/>
        <v/>
      </c>
      <c r="BA167" s="530">
        <f t="shared" si="24"/>
        <v>1</v>
      </c>
      <c r="BB167" s="536">
        <f t="shared" si="25"/>
        <v>1</v>
      </c>
      <c r="BC167" s="537">
        <f t="shared" si="26"/>
        <v>636.5</v>
      </c>
      <c r="BD167" s="540">
        <v>1</v>
      </c>
    </row>
    <row r="168" spans="1:56" s="510" customFormat="1" x14ac:dyDescent="0.2">
      <c r="A168" s="510">
        <v>166</v>
      </c>
      <c r="B168" s="510" t="s">
        <v>432</v>
      </c>
      <c r="C168" s="510" t="s">
        <v>91</v>
      </c>
      <c r="D168" s="510" t="s">
        <v>218</v>
      </c>
      <c r="E168" s="547" t="s">
        <v>218</v>
      </c>
      <c r="F168" s="548" t="s">
        <v>91</v>
      </c>
      <c r="G168" s="571"/>
      <c r="H168" s="555"/>
      <c r="I168" s="567"/>
      <c r="J168" s="510">
        <v>0</v>
      </c>
      <c r="K168" s="510">
        <v>1000000</v>
      </c>
      <c r="L168" s="574">
        <v>0.87</v>
      </c>
      <c r="M168" s="559"/>
      <c r="N168" t="s">
        <v>604</v>
      </c>
      <c r="O168" s="547">
        <v>0</v>
      </c>
      <c r="P168" s="548">
        <v>318.68</v>
      </c>
      <c r="Q168" s="540" t="s">
        <v>451</v>
      </c>
      <c r="R168"/>
      <c r="S168"/>
      <c r="T168">
        <v>2.1</v>
      </c>
      <c r="U168">
        <v>3.4</v>
      </c>
      <c r="V168" s="547">
        <v>0</v>
      </c>
      <c r="W168" s="548">
        <v>470</v>
      </c>
      <c r="X168">
        <v>0</v>
      </c>
      <c r="Y168">
        <v>10</v>
      </c>
      <c r="Z168">
        <v>30</v>
      </c>
      <c r="AA168">
        <v>60</v>
      </c>
      <c r="AB168">
        <v>100</v>
      </c>
      <c r="AC168">
        <v>130</v>
      </c>
      <c r="AD168">
        <v>160</v>
      </c>
      <c r="AE168">
        <v>200</v>
      </c>
      <c r="AF168">
        <v>230</v>
      </c>
      <c r="AG168">
        <v>270</v>
      </c>
      <c r="AH168">
        <v>310</v>
      </c>
      <c r="AI168">
        <v>340</v>
      </c>
      <c r="AJ168">
        <v>470</v>
      </c>
      <c r="AK168">
        <v>500</v>
      </c>
      <c r="AL168">
        <v>500</v>
      </c>
      <c r="AM168">
        <v>500</v>
      </c>
      <c r="AN168">
        <v>395</v>
      </c>
      <c r="AO168">
        <v>479</v>
      </c>
      <c r="AP168">
        <v>434</v>
      </c>
      <c r="AQ168">
        <v>282</v>
      </c>
      <c r="AR168">
        <v>194</v>
      </c>
      <c r="AS168">
        <v>58</v>
      </c>
      <c r="AT168">
        <v>9</v>
      </c>
      <c r="AU168" s="578" t="str">
        <f t="shared" si="18"/>
        <v/>
      </c>
      <c r="AV168" s="579" t="str">
        <f t="shared" si="19"/>
        <v/>
      </c>
      <c r="AW168" s="524" t="str">
        <f t="shared" si="20"/>
        <v/>
      </c>
      <c r="AX168" s="525" t="str">
        <f t="shared" si="21"/>
        <v/>
      </c>
      <c r="AY168" s="524" t="str">
        <f t="shared" si="22"/>
        <v/>
      </c>
      <c r="AZ168" s="525" t="str">
        <f t="shared" si="23"/>
        <v/>
      </c>
      <c r="BA168" s="530">
        <f t="shared" si="24"/>
        <v>1</v>
      </c>
      <c r="BB168" s="536">
        <f t="shared" si="25"/>
        <v>1</v>
      </c>
      <c r="BC168" s="537">
        <f t="shared" si="26"/>
        <v>539.22988505747128</v>
      </c>
      <c r="BD168" s="540">
        <v>1</v>
      </c>
    </row>
    <row r="169" spans="1:56" s="510" customFormat="1" x14ac:dyDescent="0.2">
      <c r="A169" s="510">
        <v>167</v>
      </c>
      <c r="B169" s="510" t="s">
        <v>432</v>
      </c>
      <c r="C169" s="510" t="s">
        <v>91</v>
      </c>
      <c r="D169" s="510" t="s">
        <v>222</v>
      </c>
      <c r="E169" s="547" t="s">
        <v>222</v>
      </c>
      <c r="F169" s="548" t="s">
        <v>91</v>
      </c>
      <c r="G169" s="571"/>
      <c r="H169" s="555"/>
      <c r="I169" s="567"/>
      <c r="J169" s="510">
        <v>-1000000</v>
      </c>
      <c r="K169" s="510">
        <v>1000000</v>
      </c>
      <c r="L169" s="574">
        <v>-187.96</v>
      </c>
      <c r="M169" s="559"/>
      <c r="N169" t="s">
        <v>605</v>
      </c>
      <c r="O169" s="547">
        <v>-251.01</v>
      </c>
      <c r="P169" s="548">
        <v>250.26</v>
      </c>
      <c r="Q169" s="540" t="s">
        <v>451</v>
      </c>
      <c r="R169"/>
      <c r="S169"/>
      <c r="T169">
        <v>-168.13</v>
      </c>
      <c r="U169">
        <v>49.92</v>
      </c>
      <c r="V169" s="547">
        <v>-358</v>
      </c>
      <c r="W169" s="548">
        <v>352</v>
      </c>
      <c r="X169">
        <v>-358</v>
      </c>
      <c r="Y169">
        <v>-239</v>
      </c>
      <c r="Z169">
        <v>-208</v>
      </c>
      <c r="AA169">
        <v>-156</v>
      </c>
      <c r="AB169">
        <v>-105</v>
      </c>
      <c r="AC169">
        <v>-54</v>
      </c>
      <c r="AD169">
        <v>-3</v>
      </c>
      <c r="AE169">
        <v>48</v>
      </c>
      <c r="AF169">
        <v>99</v>
      </c>
      <c r="AG169">
        <v>150</v>
      </c>
      <c r="AH169">
        <v>202</v>
      </c>
      <c r="AI169">
        <v>233</v>
      </c>
      <c r="AJ169">
        <v>352</v>
      </c>
      <c r="AK169">
        <v>58</v>
      </c>
      <c r="AL169">
        <v>377</v>
      </c>
      <c r="AM169">
        <v>695</v>
      </c>
      <c r="AN169">
        <v>711</v>
      </c>
      <c r="AO169">
        <v>707</v>
      </c>
      <c r="AP169">
        <v>706</v>
      </c>
      <c r="AQ169">
        <v>712</v>
      </c>
      <c r="AR169">
        <v>697</v>
      </c>
      <c r="AS169">
        <v>385</v>
      </c>
      <c r="AT169">
        <v>59</v>
      </c>
      <c r="AU169" s="578" t="str">
        <f t="shared" si="18"/>
        <v/>
      </c>
      <c r="AV169" s="579" t="str">
        <f t="shared" si="19"/>
        <v/>
      </c>
      <c r="AW169" s="524" t="str">
        <f t="shared" si="20"/>
        <v/>
      </c>
      <c r="AX169" s="525" t="str">
        <f t="shared" si="21"/>
        <v/>
      </c>
      <c r="AY169" s="524" t="str">
        <f t="shared" si="22"/>
        <v/>
      </c>
      <c r="AZ169" s="525" t="str">
        <f t="shared" si="23"/>
        <v/>
      </c>
      <c r="BA169" s="530">
        <f t="shared" si="24"/>
        <v>-118.33333333333333</v>
      </c>
      <c r="BB169" s="536">
        <f t="shared" si="25"/>
        <v>-0.90466056607788881</v>
      </c>
      <c r="BC169" s="537">
        <f t="shared" si="26"/>
        <v>-2.8727388806128964</v>
      </c>
      <c r="BD169" s="540">
        <v>1</v>
      </c>
    </row>
    <row r="170" spans="1:56" x14ac:dyDescent="0.2">
      <c r="A170">
        <v>168</v>
      </c>
      <c r="B170" t="s">
        <v>432</v>
      </c>
      <c r="C170" t="s">
        <v>94</v>
      </c>
      <c r="D170" t="s">
        <v>169</v>
      </c>
      <c r="E170" s="545" t="s">
        <v>169</v>
      </c>
      <c r="F170" s="546" t="s">
        <v>94</v>
      </c>
      <c r="G170" s="570"/>
      <c r="H170" s="555"/>
      <c r="I170" s="566"/>
      <c r="J170">
        <v>0</v>
      </c>
      <c r="K170">
        <v>1000000</v>
      </c>
      <c r="L170" s="573">
        <v>1240.8</v>
      </c>
      <c r="M170" s="558"/>
      <c r="N170" t="s">
        <v>606</v>
      </c>
      <c r="O170" s="545"/>
      <c r="P170" s="546"/>
      <c r="Q170" s="63" t="s">
        <v>443</v>
      </c>
      <c r="T170">
        <v>1245.33</v>
      </c>
      <c r="U170">
        <v>77.06</v>
      </c>
      <c r="V170" s="545">
        <v>1110.44</v>
      </c>
      <c r="W170" s="546">
        <v>1387.57</v>
      </c>
      <c r="X170">
        <v>1046.23</v>
      </c>
      <c r="Y170">
        <v>1121.57</v>
      </c>
      <c r="Z170">
        <v>1137.79</v>
      </c>
      <c r="AA170">
        <v>1180.04</v>
      </c>
      <c r="AB170">
        <v>1201.26</v>
      </c>
      <c r="AC170">
        <v>1221.03</v>
      </c>
      <c r="AD170">
        <v>1250.74</v>
      </c>
      <c r="AE170">
        <v>1267.1500000000001</v>
      </c>
      <c r="AF170">
        <v>1283.4000000000001</v>
      </c>
      <c r="AG170">
        <v>1314.52</v>
      </c>
      <c r="AH170">
        <v>1348.29</v>
      </c>
      <c r="AI170">
        <v>1361.42</v>
      </c>
      <c r="AJ170">
        <v>1430.99</v>
      </c>
      <c r="AK170">
        <v>2</v>
      </c>
      <c r="AL170">
        <v>4</v>
      </c>
      <c r="AM170">
        <v>6</v>
      </c>
      <c r="AN170">
        <v>18</v>
      </c>
      <c r="AO170">
        <v>15</v>
      </c>
      <c r="AP170">
        <v>24</v>
      </c>
      <c r="AQ170">
        <v>12</v>
      </c>
      <c r="AR170">
        <v>10</v>
      </c>
      <c r="AS170">
        <v>6</v>
      </c>
      <c r="AT170">
        <v>3</v>
      </c>
      <c r="AU170" s="576" t="str">
        <f t="shared" si="18"/>
        <v/>
      </c>
      <c r="AV170" s="577" t="str">
        <f t="shared" si="19"/>
        <v/>
      </c>
      <c r="AW170" s="522" t="str">
        <f t="shared" si="20"/>
        <v/>
      </c>
      <c r="AX170" s="523" t="str">
        <f t="shared" si="21"/>
        <v/>
      </c>
      <c r="AY170" s="522" t="str">
        <f t="shared" si="22"/>
        <v/>
      </c>
      <c r="AZ170" s="523" t="str">
        <f t="shared" si="23"/>
        <v/>
      </c>
      <c r="BA170" s="529">
        <f t="shared" si="24"/>
        <v>0.11094030848555445</v>
      </c>
      <c r="BB170" s="534">
        <f t="shared" si="25"/>
        <v>0.10506125080593158</v>
      </c>
      <c r="BC170" s="535">
        <f t="shared" si="26"/>
        <v>0.11828658929722759</v>
      </c>
      <c r="BD170" s="63"/>
    </row>
    <row r="171" spans="1:56" x14ac:dyDescent="0.2">
      <c r="A171">
        <v>169</v>
      </c>
      <c r="B171" t="s">
        <v>432</v>
      </c>
      <c r="C171" t="s">
        <v>94</v>
      </c>
      <c r="D171" t="s">
        <v>171</v>
      </c>
      <c r="E171" s="545" t="s">
        <v>171</v>
      </c>
      <c r="F171" s="546" t="s">
        <v>94</v>
      </c>
      <c r="G171" s="570"/>
      <c r="H171" s="555"/>
      <c r="I171" s="566"/>
      <c r="J171">
        <v>0</v>
      </c>
      <c r="K171">
        <v>1000000</v>
      </c>
      <c r="L171" s="573">
        <v>354.86</v>
      </c>
      <c r="M171" s="558"/>
      <c r="N171" t="s">
        <v>607</v>
      </c>
      <c r="O171" s="545"/>
      <c r="P171" s="546"/>
      <c r="Q171" s="63" t="s">
        <v>434</v>
      </c>
      <c r="T171">
        <v>354.55</v>
      </c>
      <c r="U171">
        <v>31.61</v>
      </c>
      <c r="V171" s="545">
        <v>302.14</v>
      </c>
      <c r="W171" s="546">
        <v>416.4</v>
      </c>
      <c r="X171">
        <v>294.08999999999997</v>
      </c>
      <c r="Y171">
        <v>304.95</v>
      </c>
      <c r="Z171">
        <v>313.27</v>
      </c>
      <c r="AA171">
        <v>324.38</v>
      </c>
      <c r="AB171">
        <v>338.67</v>
      </c>
      <c r="AC171">
        <v>345.6</v>
      </c>
      <c r="AD171">
        <v>353.52</v>
      </c>
      <c r="AE171">
        <v>362.59</v>
      </c>
      <c r="AF171">
        <v>371.75</v>
      </c>
      <c r="AG171">
        <v>382</v>
      </c>
      <c r="AH171">
        <v>393.24</v>
      </c>
      <c r="AI171">
        <v>406.64</v>
      </c>
      <c r="AJ171">
        <v>439.91</v>
      </c>
      <c r="AK171">
        <v>9</v>
      </c>
      <c r="AL171">
        <v>9</v>
      </c>
      <c r="AM171">
        <v>12</v>
      </c>
      <c r="AN171">
        <v>18</v>
      </c>
      <c r="AO171">
        <v>16</v>
      </c>
      <c r="AP171">
        <v>16</v>
      </c>
      <c r="AQ171">
        <v>11</v>
      </c>
      <c r="AR171">
        <v>5</v>
      </c>
      <c r="AS171">
        <v>3</v>
      </c>
      <c r="AT171">
        <v>1</v>
      </c>
      <c r="AU171" s="576" t="str">
        <f t="shared" si="18"/>
        <v/>
      </c>
      <c r="AV171" s="577" t="str">
        <f t="shared" si="19"/>
        <v/>
      </c>
      <c r="AW171" s="522" t="str">
        <f t="shared" si="20"/>
        <v/>
      </c>
      <c r="AX171" s="523" t="str">
        <f t="shared" si="21"/>
        <v/>
      </c>
      <c r="AY171" s="522" t="str">
        <f t="shared" si="22"/>
        <v/>
      </c>
      <c r="AZ171" s="523" t="str">
        <f t="shared" si="23"/>
        <v/>
      </c>
      <c r="BA171" s="529">
        <f t="shared" si="24"/>
        <v>0.15901689537116931</v>
      </c>
      <c r="BB171" s="534">
        <f t="shared" si="25"/>
        <v>0.14856563151665453</v>
      </c>
      <c r="BC171" s="535">
        <f t="shared" si="26"/>
        <v>0.17342050386067734</v>
      </c>
      <c r="BD171" s="63"/>
    </row>
    <row r="172" spans="1:56" x14ac:dyDescent="0.2">
      <c r="A172">
        <v>170</v>
      </c>
      <c r="B172" t="s">
        <v>432</v>
      </c>
      <c r="C172" t="s">
        <v>94</v>
      </c>
      <c r="D172" t="s">
        <v>173</v>
      </c>
      <c r="E172" s="545" t="s">
        <v>173</v>
      </c>
      <c r="F172" s="546" t="s">
        <v>94</v>
      </c>
      <c r="G172" s="570"/>
      <c r="H172" s="555"/>
      <c r="I172" s="566"/>
      <c r="J172">
        <v>0</v>
      </c>
      <c r="K172">
        <v>1000000</v>
      </c>
      <c r="L172" s="573">
        <v>885.93</v>
      </c>
      <c r="M172" s="558"/>
      <c r="N172" t="s">
        <v>608</v>
      </c>
      <c r="O172" s="545"/>
      <c r="P172" s="546"/>
      <c r="Q172" s="63" t="s">
        <v>434</v>
      </c>
      <c r="T172">
        <v>890.78</v>
      </c>
      <c r="U172">
        <v>74.89</v>
      </c>
      <c r="V172" s="545">
        <v>732.04</v>
      </c>
      <c r="W172" s="546">
        <v>1017.68</v>
      </c>
      <c r="X172">
        <v>674.57</v>
      </c>
      <c r="Y172">
        <v>755.92</v>
      </c>
      <c r="Z172">
        <v>782.29</v>
      </c>
      <c r="AA172">
        <v>832.76</v>
      </c>
      <c r="AB172">
        <v>867.03</v>
      </c>
      <c r="AC172">
        <v>881.62</v>
      </c>
      <c r="AD172">
        <v>891.82</v>
      </c>
      <c r="AE172">
        <v>912.13</v>
      </c>
      <c r="AF172">
        <v>929.79</v>
      </c>
      <c r="AG172">
        <v>958.07</v>
      </c>
      <c r="AH172">
        <v>975.57</v>
      </c>
      <c r="AI172">
        <v>991.5</v>
      </c>
      <c r="AJ172">
        <v>1049.6099999999999</v>
      </c>
      <c r="AK172">
        <v>2</v>
      </c>
      <c r="AL172">
        <v>2</v>
      </c>
      <c r="AM172">
        <v>7</v>
      </c>
      <c r="AN172">
        <v>5</v>
      </c>
      <c r="AO172">
        <v>13</v>
      </c>
      <c r="AP172">
        <v>24</v>
      </c>
      <c r="AQ172">
        <v>18</v>
      </c>
      <c r="AR172">
        <v>18</v>
      </c>
      <c r="AS172">
        <v>8</v>
      </c>
      <c r="AT172">
        <v>3</v>
      </c>
      <c r="AU172" s="576" t="str">
        <f t="shared" si="18"/>
        <v/>
      </c>
      <c r="AV172" s="577" t="str">
        <f t="shared" si="19"/>
        <v/>
      </c>
      <c r="AW172" s="522" t="str">
        <f t="shared" si="20"/>
        <v/>
      </c>
      <c r="AX172" s="523" t="str">
        <f t="shared" si="21"/>
        <v/>
      </c>
      <c r="AY172" s="522" t="str">
        <f t="shared" si="22"/>
        <v/>
      </c>
      <c r="AZ172" s="523" t="str">
        <f t="shared" si="23"/>
        <v/>
      </c>
      <c r="BA172" s="529">
        <f t="shared" si="24"/>
        <v>0.16324897697917382</v>
      </c>
      <c r="BB172" s="534">
        <f t="shared" si="25"/>
        <v>0.17370446875035273</v>
      </c>
      <c r="BC172" s="535">
        <f t="shared" si="26"/>
        <v>0.14871378099849877</v>
      </c>
      <c r="BD172" s="63"/>
    </row>
    <row r="173" spans="1:56" s="510" customFormat="1" x14ac:dyDescent="0.2">
      <c r="A173" s="510">
        <v>171</v>
      </c>
      <c r="B173" s="510" t="s">
        <v>432</v>
      </c>
      <c r="C173" s="510" t="s">
        <v>94</v>
      </c>
      <c r="D173" s="510" t="s">
        <v>19</v>
      </c>
      <c r="E173" s="547" t="s">
        <v>19</v>
      </c>
      <c r="F173" s="548" t="s">
        <v>94</v>
      </c>
      <c r="G173" s="571"/>
      <c r="H173" s="555"/>
      <c r="I173" s="567"/>
      <c r="J173" s="510">
        <v>0</v>
      </c>
      <c r="K173" s="510">
        <v>1000000</v>
      </c>
      <c r="L173" s="574">
        <v>246.22</v>
      </c>
      <c r="M173" s="559"/>
      <c r="N173" t="s">
        <v>609</v>
      </c>
      <c r="O173" s="547"/>
      <c r="P173" s="548"/>
      <c r="Q173" s="540" t="s">
        <v>434</v>
      </c>
      <c r="R173"/>
      <c r="S173"/>
      <c r="T173">
        <v>246.51</v>
      </c>
      <c r="U173">
        <v>31.44</v>
      </c>
      <c r="V173" s="547">
        <v>182.96</v>
      </c>
      <c r="W173" s="548">
        <v>300.45</v>
      </c>
      <c r="X173">
        <v>165.89</v>
      </c>
      <c r="Y173">
        <v>193.25</v>
      </c>
      <c r="Z173">
        <v>208.32</v>
      </c>
      <c r="AA173">
        <v>220.95</v>
      </c>
      <c r="AB173">
        <v>230.71</v>
      </c>
      <c r="AC173">
        <v>238.48</v>
      </c>
      <c r="AD173">
        <v>244.05</v>
      </c>
      <c r="AE173">
        <v>257.05</v>
      </c>
      <c r="AF173">
        <v>265.02999999999997</v>
      </c>
      <c r="AG173">
        <v>273.83999999999997</v>
      </c>
      <c r="AH173">
        <v>285.13</v>
      </c>
      <c r="AI173">
        <v>291.87</v>
      </c>
      <c r="AJ173">
        <v>321.12</v>
      </c>
      <c r="AK173">
        <v>3</v>
      </c>
      <c r="AL173">
        <v>4</v>
      </c>
      <c r="AM173">
        <v>7</v>
      </c>
      <c r="AN173">
        <v>14</v>
      </c>
      <c r="AO173">
        <v>21</v>
      </c>
      <c r="AP173">
        <v>15</v>
      </c>
      <c r="AQ173">
        <v>16</v>
      </c>
      <c r="AR173">
        <v>12</v>
      </c>
      <c r="AS173">
        <v>6</v>
      </c>
      <c r="AT173">
        <v>2</v>
      </c>
      <c r="AU173" s="578" t="str">
        <f t="shared" si="18"/>
        <v/>
      </c>
      <c r="AV173" s="579" t="str">
        <f t="shared" si="19"/>
        <v/>
      </c>
      <c r="AW173" s="524" t="str">
        <f t="shared" si="20"/>
        <v/>
      </c>
      <c r="AX173" s="525" t="str">
        <f t="shared" si="21"/>
        <v/>
      </c>
      <c r="AY173" s="524" t="str">
        <f t="shared" si="22"/>
        <v/>
      </c>
      <c r="AZ173" s="525" t="str">
        <f t="shared" si="23"/>
        <v/>
      </c>
      <c r="BA173" s="530">
        <f t="shared" si="24"/>
        <v>0.24304420678099334</v>
      </c>
      <c r="BB173" s="536">
        <f t="shared" si="25"/>
        <v>0.25692470148647545</v>
      </c>
      <c r="BC173" s="537">
        <f t="shared" si="26"/>
        <v>0.22025018276338229</v>
      </c>
      <c r="BD173" s="540">
        <v>1</v>
      </c>
    </row>
    <row r="174" spans="1:56" s="510" customFormat="1" x14ac:dyDescent="0.2">
      <c r="A174" s="510">
        <v>172</v>
      </c>
      <c r="B174" s="510" t="s">
        <v>432</v>
      </c>
      <c r="C174" s="510" t="s">
        <v>94</v>
      </c>
      <c r="D174" s="510" t="s">
        <v>216</v>
      </c>
      <c r="E174" s="547" t="s">
        <v>216</v>
      </c>
      <c r="F174" s="548" t="s">
        <v>94</v>
      </c>
      <c r="G174" s="571">
        <v>209.8717777061413</v>
      </c>
      <c r="H174" s="555">
        <v>31.48076665592119</v>
      </c>
      <c r="I174" s="567">
        <v>0.3</v>
      </c>
      <c r="J174" s="510">
        <v>0</v>
      </c>
      <c r="K174" s="510">
        <v>1000000</v>
      </c>
      <c r="L174" s="574">
        <v>209.87</v>
      </c>
      <c r="M174" s="559">
        <v>0</v>
      </c>
      <c r="N174" t="s">
        <v>610</v>
      </c>
      <c r="O174" s="547"/>
      <c r="P174" s="548"/>
      <c r="Q174" s="540" t="s">
        <v>437</v>
      </c>
      <c r="R174">
        <v>209.09</v>
      </c>
      <c r="S174">
        <v>30.18</v>
      </c>
      <c r="T174">
        <v>209.09</v>
      </c>
      <c r="U174">
        <v>30.18</v>
      </c>
      <c r="V174" s="547">
        <v>145.86000000000001</v>
      </c>
      <c r="W174" s="548">
        <v>263.58</v>
      </c>
      <c r="X174">
        <v>142.30000000000001</v>
      </c>
      <c r="Y174">
        <v>161.38999999999999</v>
      </c>
      <c r="Z174">
        <v>170.49</v>
      </c>
      <c r="AA174">
        <v>181.22</v>
      </c>
      <c r="AB174">
        <v>192.32</v>
      </c>
      <c r="AC174">
        <v>203.01</v>
      </c>
      <c r="AD174">
        <v>211.03</v>
      </c>
      <c r="AE174">
        <v>217.34</v>
      </c>
      <c r="AF174">
        <v>224.86</v>
      </c>
      <c r="AG174">
        <v>233.39</v>
      </c>
      <c r="AH174">
        <v>249.03</v>
      </c>
      <c r="AI174">
        <v>257.37</v>
      </c>
      <c r="AJ174">
        <v>270.07</v>
      </c>
      <c r="AK174">
        <v>4</v>
      </c>
      <c r="AL174">
        <v>6</v>
      </c>
      <c r="AM174">
        <v>8</v>
      </c>
      <c r="AN174">
        <v>13</v>
      </c>
      <c r="AO174">
        <v>12</v>
      </c>
      <c r="AP174">
        <v>20</v>
      </c>
      <c r="AQ174">
        <v>14</v>
      </c>
      <c r="AR174">
        <v>10</v>
      </c>
      <c r="AS174">
        <v>8</v>
      </c>
      <c r="AT174">
        <v>5</v>
      </c>
      <c r="AU174" s="578">
        <f t="shared" si="18"/>
        <v>-1.7777061412971307E-3</v>
      </c>
      <c r="AV174" s="579">
        <f t="shared" si="19"/>
        <v>-8.4704392402214401E-6</v>
      </c>
      <c r="AW174" s="524">
        <f t="shared" si="20"/>
        <v>0.30499833230094814</v>
      </c>
      <c r="AX174" s="525">
        <f t="shared" si="21"/>
        <v>0.25592033163386846</v>
      </c>
      <c r="AY174" s="524">
        <f t="shared" si="22"/>
        <v>4.9983323009481495E-3</v>
      </c>
      <c r="AZ174" s="525">
        <f t="shared" si="23"/>
        <v>-4.407966836613153E-2</v>
      </c>
      <c r="BA174" s="530" t="str">
        <f t="shared" si="24"/>
        <v/>
      </c>
      <c r="BB174" s="536" t="str">
        <f t="shared" si="25"/>
        <v/>
      </c>
      <c r="BC174" s="537" t="str">
        <f t="shared" si="26"/>
        <v/>
      </c>
      <c r="BD174" s="540">
        <v>1</v>
      </c>
    </row>
    <row r="175" spans="1:56" s="510" customFormat="1" x14ac:dyDescent="0.2">
      <c r="A175" s="510">
        <v>173</v>
      </c>
      <c r="B175" s="510" t="s">
        <v>432</v>
      </c>
      <c r="C175" s="510" t="s">
        <v>94</v>
      </c>
      <c r="D175" s="510" t="s">
        <v>218</v>
      </c>
      <c r="E175" s="547" t="s">
        <v>218</v>
      </c>
      <c r="F175" s="548" t="s">
        <v>94</v>
      </c>
      <c r="G175" s="571">
        <v>36.348879741016873</v>
      </c>
      <c r="H175" s="555">
        <v>11.72271203904435</v>
      </c>
      <c r="I175" s="567">
        <v>0.64501091216938877</v>
      </c>
      <c r="J175" s="510">
        <v>0</v>
      </c>
      <c r="K175" s="510">
        <v>1000000</v>
      </c>
      <c r="L175" s="574">
        <v>36.35</v>
      </c>
      <c r="M175" s="559">
        <v>0</v>
      </c>
      <c r="N175" t="s">
        <v>611</v>
      </c>
      <c r="O175" s="547"/>
      <c r="P175" s="548"/>
      <c r="Q175" s="540" t="s">
        <v>437</v>
      </c>
      <c r="R175">
        <v>37.409999999999997</v>
      </c>
      <c r="S175">
        <v>12.22</v>
      </c>
      <c r="T175">
        <v>37.409999999999997</v>
      </c>
      <c r="U175">
        <v>12.22</v>
      </c>
      <c r="V175" s="547">
        <v>13.28</v>
      </c>
      <c r="W175" s="548">
        <v>60.36</v>
      </c>
      <c r="X175">
        <v>6.48</v>
      </c>
      <c r="Y175">
        <v>18.559999999999999</v>
      </c>
      <c r="Z175">
        <v>22.8</v>
      </c>
      <c r="AA175">
        <v>27.84</v>
      </c>
      <c r="AB175">
        <v>29.59</v>
      </c>
      <c r="AC175">
        <v>33.94</v>
      </c>
      <c r="AD175">
        <v>36.6</v>
      </c>
      <c r="AE175">
        <v>40.65</v>
      </c>
      <c r="AF175">
        <v>44.25</v>
      </c>
      <c r="AG175">
        <v>48.16</v>
      </c>
      <c r="AH175">
        <v>53.87</v>
      </c>
      <c r="AI175">
        <v>56.8</v>
      </c>
      <c r="AJ175">
        <v>64.91</v>
      </c>
      <c r="AK175">
        <v>2</v>
      </c>
      <c r="AL175">
        <v>3</v>
      </c>
      <c r="AM175">
        <v>7</v>
      </c>
      <c r="AN175">
        <v>19</v>
      </c>
      <c r="AO175">
        <v>16</v>
      </c>
      <c r="AP175">
        <v>14</v>
      </c>
      <c r="AQ175">
        <v>15</v>
      </c>
      <c r="AR175">
        <v>11</v>
      </c>
      <c r="AS175">
        <v>10</v>
      </c>
      <c r="AT175">
        <v>3</v>
      </c>
      <c r="AU175" s="578">
        <f t="shared" si="18"/>
        <v>1.1202589831285081E-3</v>
      </c>
      <c r="AV175" s="579">
        <f t="shared" si="19"/>
        <v>3.0819628860924242E-5</v>
      </c>
      <c r="AW175" s="524">
        <f t="shared" si="20"/>
        <v>0.63466299862448416</v>
      </c>
      <c r="AX175" s="525">
        <f t="shared" si="21"/>
        <v>0.660522696011004</v>
      </c>
      <c r="AY175" s="524">
        <f t="shared" si="22"/>
        <v>-1.0347913544904608E-2</v>
      </c>
      <c r="AZ175" s="525">
        <f t="shared" si="23"/>
        <v>1.5511783841615223E-2</v>
      </c>
      <c r="BA175" s="530" t="str">
        <f t="shared" si="24"/>
        <v/>
      </c>
      <c r="BB175" s="536" t="str">
        <f t="shared" si="25"/>
        <v/>
      </c>
      <c r="BC175" s="537" t="str">
        <f t="shared" si="26"/>
        <v/>
      </c>
      <c r="BD175" s="540">
        <v>1</v>
      </c>
    </row>
    <row r="176" spans="1:56" s="510" customFormat="1" x14ac:dyDescent="0.2">
      <c r="A176" s="510">
        <v>174</v>
      </c>
      <c r="B176" s="510" t="s">
        <v>432</v>
      </c>
      <c r="C176" s="510" t="s">
        <v>94</v>
      </c>
      <c r="D176" s="510" t="s">
        <v>222</v>
      </c>
      <c r="E176" s="547" t="s">
        <v>222</v>
      </c>
      <c r="F176" s="548" t="s">
        <v>94</v>
      </c>
      <c r="G176" s="571"/>
      <c r="H176" s="555"/>
      <c r="I176" s="567"/>
      <c r="J176" s="510">
        <v>-1000000</v>
      </c>
      <c r="K176" s="510">
        <v>1000000</v>
      </c>
      <c r="L176" s="574">
        <v>-142.27000000000001</v>
      </c>
      <c r="M176" s="559"/>
      <c r="N176" t="s">
        <v>612</v>
      </c>
      <c r="O176" s="547"/>
      <c r="P176" s="548"/>
      <c r="Q176" s="540" t="s">
        <v>443</v>
      </c>
      <c r="R176"/>
      <c r="S176"/>
      <c r="T176">
        <v>-148.52000000000001</v>
      </c>
      <c r="U176">
        <v>52.26</v>
      </c>
      <c r="V176" s="547">
        <v>-249.54</v>
      </c>
      <c r="W176" s="548">
        <v>-53.92</v>
      </c>
      <c r="X176">
        <v>-264.95999999999998</v>
      </c>
      <c r="Y176">
        <v>-238.77</v>
      </c>
      <c r="Z176">
        <v>-220.53</v>
      </c>
      <c r="AA176">
        <v>-191.14</v>
      </c>
      <c r="AB176">
        <v>-176.17</v>
      </c>
      <c r="AC176">
        <v>-156.61000000000001</v>
      </c>
      <c r="AD176">
        <v>-145.72</v>
      </c>
      <c r="AE176">
        <v>-132.85</v>
      </c>
      <c r="AF176">
        <v>-121.49</v>
      </c>
      <c r="AG176">
        <v>-102.13</v>
      </c>
      <c r="AH176">
        <v>-82.92</v>
      </c>
      <c r="AI176">
        <v>-70.05</v>
      </c>
      <c r="AJ176">
        <v>-24.77</v>
      </c>
      <c r="AK176">
        <v>5</v>
      </c>
      <c r="AL176">
        <v>6</v>
      </c>
      <c r="AM176">
        <v>9</v>
      </c>
      <c r="AN176">
        <v>15</v>
      </c>
      <c r="AO176">
        <v>16</v>
      </c>
      <c r="AP176">
        <v>19</v>
      </c>
      <c r="AQ176">
        <v>14</v>
      </c>
      <c r="AR176">
        <v>9</v>
      </c>
      <c r="AS176">
        <v>5</v>
      </c>
      <c r="AT176">
        <v>2</v>
      </c>
      <c r="AU176" s="578" t="str">
        <f t="shared" si="18"/>
        <v/>
      </c>
      <c r="AV176" s="579" t="str">
        <f t="shared" si="19"/>
        <v/>
      </c>
      <c r="AW176" s="524" t="str">
        <f t="shared" si="20"/>
        <v/>
      </c>
      <c r="AX176" s="525" t="str">
        <f t="shared" si="21"/>
        <v/>
      </c>
      <c r="AY176" s="524" t="str">
        <f t="shared" si="22"/>
        <v/>
      </c>
      <c r="AZ176" s="525" t="str">
        <f t="shared" si="23"/>
        <v/>
      </c>
      <c r="BA176" s="530">
        <f t="shared" si="24"/>
        <v>-0.64463191194885661</v>
      </c>
      <c r="BB176" s="536">
        <f t="shared" si="25"/>
        <v>-0.75398889435580219</v>
      </c>
      <c r="BC176" s="537">
        <f t="shared" si="26"/>
        <v>-0.62100231953328178</v>
      </c>
      <c r="BD176" s="540">
        <v>1</v>
      </c>
    </row>
    <row r="177" spans="1:56" x14ac:dyDescent="0.2">
      <c r="A177">
        <v>175</v>
      </c>
      <c r="B177" t="s">
        <v>432</v>
      </c>
      <c r="C177" t="s">
        <v>96</v>
      </c>
      <c r="D177" t="s">
        <v>169</v>
      </c>
      <c r="E177" s="545" t="s">
        <v>169</v>
      </c>
      <c r="F177" s="546" t="s">
        <v>96</v>
      </c>
      <c r="G177" s="570"/>
      <c r="H177" s="555"/>
      <c r="I177" s="566"/>
      <c r="J177">
        <v>0</v>
      </c>
      <c r="K177">
        <v>1000000</v>
      </c>
      <c r="L177" s="573">
        <v>1210.6099999999999</v>
      </c>
      <c r="M177" s="558"/>
      <c r="N177" t="s">
        <v>613</v>
      </c>
      <c r="O177" s="545"/>
      <c r="P177" s="546"/>
      <c r="Q177" s="63" t="s">
        <v>434</v>
      </c>
      <c r="T177">
        <v>1214.9000000000001</v>
      </c>
      <c r="U177">
        <v>77.12</v>
      </c>
      <c r="V177" s="545">
        <v>1078.6099999999999</v>
      </c>
      <c r="W177" s="546">
        <v>1354.74</v>
      </c>
      <c r="X177">
        <v>1016.31</v>
      </c>
      <c r="Y177">
        <v>1093.75</v>
      </c>
      <c r="Z177">
        <v>1109.6600000000001</v>
      </c>
      <c r="AA177">
        <v>1148.96</v>
      </c>
      <c r="AB177">
        <v>1171.0999999999999</v>
      </c>
      <c r="AC177">
        <v>1191.54</v>
      </c>
      <c r="AD177">
        <v>1218.26</v>
      </c>
      <c r="AE177">
        <v>1238.69</v>
      </c>
      <c r="AF177">
        <v>1250.5899999999999</v>
      </c>
      <c r="AG177">
        <v>1283.6600000000001</v>
      </c>
      <c r="AH177">
        <v>1315.43</v>
      </c>
      <c r="AI177">
        <v>1332.27</v>
      </c>
      <c r="AJ177">
        <v>1397.79</v>
      </c>
      <c r="AK177">
        <v>2</v>
      </c>
      <c r="AL177">
        <v>3</v>
      </c>
      <c r="AM177">
        <v>7</v>
      </c>
      <c r="AN177">
        <v>18</v>
      </c>
      <c r="AO177">
        <v>16</v>
      </c>
      <c r="AP177">
        <v>21</v>
      </c>
      <c r="AQ177">
        <v>13</v>
      </c>
      <c r="AR177">
        <v>11</v>
      </c>
      <c r="AS177">
        <v>6</v>
      </c>
      <c r="AT177">
        <v>3</v>
      </c>
      <c r="AU177" s="576" t="str">
        <f t="shared" si="18"/>
        <v/>
      </c>
      <c r="AV177" s="577" t="str">
        <f t="shared" si="19"/>
        <v/>
      </c>
      <c r="AW177" s="522" t="str">
        <f t="shared" si="20"/>
        <v/>
      </c>
      <c r="AX177" s="523" t="str">
        <f t="shared" si="21"/>
        <v/>
      </c>
      <c r="AY177" s="522" t="str">
        <f t="shared" si="22"/>
        <v/>
      </c>
      <c r="AZ177" s="523" t="str">
        <f t="shared" si="23"/>
        <v/>
      </c>
      <c r="BA177" s="529">
        <f t="shared" si="24"/>
        <v>0.11347730494996615</v>
      </c>
      <c r="BB177" s="534">
        <f t="shared" si="25"/>
        <v>0.10903594055889181</v>
      </c>
      <c r="BC177" s="535">
        <f t="shared" si="26"/>
        <v>0.11905568267237188</v>
      </c>
      <c r="BD177" s="63"/>
    </row>
    <row r="178" spans="1:56" x14ac:dyDescent="0.2">
      <c r="A178">
        <v>176</v>
      </c>
      <c r="B178" t="s">
        <v>432</v>
      </c>
      <c r="C178" t="s">
        <v>96</v>
      </c>
      <c r="D178" t="s">
        <v>171</v>
      </c>
      <c r="E178" s="545" t="s">
        <v>171</v>
      </c>
      <c r="F178" s="546" t="s">
        <v>96</v>
      </c>
      <c r="G178" s="570"/>
      <c r="H178" s="555"/>
      <c r="I178" s="566"/>
      <c r="J178">
        <v>0</v>
      </c>
      <c r="K178">
        <v>1000000</v>
      </c>
      <c r="L178" s="573">
        <v>324.68</v>
      </c>
      <c r="M178" s="558"/>
      <c r="N178" t="s">
        <v>614</v>
      </c>
      <c r="O178" s="545"/>
      <c r="P178" s="546"/>
      <c r="Q178" s="63" t="s">
        <v>434</v>
      </c>
      <c r="T178">
        <v>324.12</v>
      </c>
      <c r="U178">
        <v>30.9</v>
      </c>
      <c r="V178" s="545">
        <v>270.83</v>
      </c>
      <c r="W178" s="546">
        <v>382.2</v>
      </c>
      <c r="X178">
        <v>265.24</v>
      </c>
      <c r="Y178">
        <v>274.56</v>
      </c>
      <c r="Z178">
        <v>286.25</v>
      </c>
      <c r="AA178">
        <v>294.52999999999997</v>
      </c>
      <c r="AB178">
        <v>308.32</v>
      </c>
      <c r="AC178">
        <v>314.87</v>
      </c>
      <c r="AD178">
        <v>322.58</v>
      </c>
      <c r="AE178">
        <v>332.61</v>
      </c>
      <c r="AF178">
        <v>338.89</v>
      </c>
      <c r="AG178">
        <v>350.91</v>
      </c>
      <c r="AH178">
        <v>363.27</v>
      </c>
      <c r="AI178">
        <v>377.62</v>
      </c>
      <c r="AJ178">
        <v>406.71</v>
      </c>
      <c r="AK178">
        <v>9</v>
      </c>
      <c r="AL178">
        <v>10</v>
      </c>
      <c r="AM178">
        <v>10</v>
      </c>
      <c r="AN178">
        <v>20</v>
      </c>
      <c r="AO178">
        <v>15</v>
      </c>
      <c r="AP178">
        <v>15</v>
      </c>
      <c r="AQ178">
        <v>12</v>
      </c>
      <c r="AR178">
        <v>5</v>
      </c>
      <c r="AS178">
        <v>2</v>
      </c>
      <c r="AT178">
        <v>2</v>
      </c>
      <c r="AU178" s="576" t="str">
        <f t="shared" si="18"/>
        <v/>
      </c>
      <c r="AV178" s="577" t="str">
        <f t="shared" si="19"/>
        <v/>
      </c>
      <c r="AW178" s="522" t="str">
        <f t="shared" si="20"/>
        <v/>
      </c>
      <c r="AX178" s="523" t="str">
        <f t="shared" si="21"/>
        <v/>
      </c>
      <c r="AY178" s="522" t="str">
        <f t="shared" si="22"/>
        <v/>
      </c>
      <c r="AZ178" s="523" t="str">
        <f t="shared" si="23"/>
        <v/>
      </c>
      <c r="BA178" s="529">
        <f t="shared" si="24"/>
        <v>0.17054346660949729</v>
      </c>
      <c r="BB178" s="534">
        <f t="shared" si="25"/>
        <v>0.16585561167919188</v>
      </c>
      <c r="BC178" s="535">
        <f t="shared" si="26"/>
        <v>0.17715904890969564</v>
      </c>
      <c r="BD178" s="63"/>
    </row>
    <row r="179" spans="1:56" x14ac:dyDescent="0.2">
      <c r="A179">
        <v>177</v>
      </c>
      <c r="B179" t="s">
        <v>432</v>
      </c>
      <c r="C179" t="s">
        <v>96</v>
      </c>
      <c r="D179" t="s">
        <v>173</v>
      </c>
      <c r="E179" s="545" t="s">
        <v>173</v>
      </c>
      <c r="F179" s="546" t="s">
        <v>96</v>
      </c>
      <c r="G179" s="570"/>
      <c r="H179" s="555"/>
      <c r="I179" s="566"/>
      <c r="J179">
        <v>0</v>
      </c>
      <c r="K179">
        <v>1000000</v>
      </c>
      <c r="L179" s="573">
        <v>885.93</v>
      </c>
      <c r="M179" s="558"/>
      <c r="N179" t="s">
        <v>615</v>
      </c>
      <c r="O179" s="545"/>
      <c r="P179" s="546"/>
      <c r="Q179" s="63" t="s">
        <v>434</v>
      </c>
      <c r="T179">
        <v>890.78</v>
      </c>
      <c r="U179">
        <v>74.89</v>
      </c>
      <c r="V179" s="545">
        <v>732.04</v>
      </c>
      <c r="W179" s="546">
        <v>1017.68</v>
      </c>
      <c r="X179">
        <v>674.57</v>
      </c>
      <c r="Y179">
        <v>755.92</v>
      </c>
      <c r="Z179">
        <v>782.29</v>
      </c>
      <c r="AA179">
        <v>832.76</v>
      </c>
      <c r="AB179">
        <v>867.03</v>
      </c>
      <c r="AC179">
        <v>881.62</v>
      </c>
      <c r="AD179">
        <v>891.82</v>
      </c>
      <c r="AE179">
        <v>912.13</v>
      </c>
      <c r="AF179">
        <v>929.79</v>
      </c>
      <c r="AG179">
        <v>958.07</v>
      </c>
      <c r="AH179">
        <v>975.57</v>
      </c>
      <c r="AI179">
        <v>991.5</v>
      </c>
      <c r="AJ179">
        <v>1049.6099999999999</v>
      </c>
      <c r="AK179">
        <v>2</v>
      </c>
      <c r="AL179">
        <v>2</v>
      </c>
      <c r="AM179">
        <v>7</v>
      </c>
      <c r="AN179">
        <v>5</v>
      </c>
      <c r="AO179">
        <v>13</v>
      </c>
      <c r="AP179">
        <v>24</v>
      </c>
      <c r="AQ179">
        <v>18</v>
      </c>
      <c r="AR179">
        <v>18</v>
      </c>
      <c r="AS179">
        <v>8</v>
      </c>
      <c r="AT179">
        <v>3</v>
      </c>
      <c r="AU179" s="576" t="str">
        <f t="shared" si="18"/>
        <v/>
      </c>
      <c r="AV179" s="577" t="str">
        <f t="shared" si="19"/>
        <v/>
      </c>
      <c r="AW179" s="522" t="str">
        <f t="shared" si="20"/>
        <v/>
      </c>
      <c r="AX179" s="523" t="str">
        <f t="shared" si="21"/>
        <v/>
      </c>
      <c r="AY179" s="522" t="str">
        <f t="shared" si="22"/>
        <v/>
      </c>
      <c r="AZ179" s="523" t="str">
        <f t="shared" si="23"/>
        <v/>
      </c>
      <c r="BA179" s="529">
        <f t="shared" si="24"/>
        <v>0.16324897697917382</v>
      </c>
      <c r="BB179" s="534">
        <f t="shared" si="25"/>
        <v>0.17370446875035273</v>
      </c>
      <c r="BC179" s="535">
        <f t="shared" si="26"/>
        <v>0.14871378099849877</v>
      </c>
      <c r="BD179" s="63"/>
    </row>
    <row r="180" spans="1:56" s="510" customFormat="1" x14ac:dyDescent="0.2">
      <c r="A180" s="510">
        <v>178</v>
      </c>
      <c r="B180" s="510" t="s">
        <v>432</v>
      </c>
      <c r="C180" s="510" t="s">
        <v>96</v>
      </c>
      <c r="D180" s="510" t="s">
        <v>19</v>
      </c>
      <c r="E180" s="547" t="s">
        <v>19</v>
      </c>
      <c r="F180" s="548" t="s">
        <v>96</v>
      </c>
      <c r="G180" s="571"/>
      <c r="H180" s="555"/>
      <c r="I180" s="567"/>
      <c r="J180" s="510">
        <v>0</v>
      </c>
      <c r="K180" s="510">
        <v>1000000</v>
      </c>
      <c r="L180" s="574">
        <v>34.32</v>
      </c>
      <c r="M180" s="559"/>
      <c r="N180" t="s">
        <v>616</v>
      </c>
      <c r="O180" s="547">
        <v>0</v>
      </c>
      <c r="P180" s="548">
        <v>246.22</v>
      </c>
      <c r="Q180" s="540" t="s">
        <v>451</v>
      </c>
      <c r="R180"/>
      <c r="S180"/>
      <c r="T180">
        <v>35.18</v>
      </c>
      <c r="U180">
        <v>12.35</v>
      </c>
      <c r="V180" s="547">
        <v>0</v>
      </c>
      <c r="W180" s="548">
        <v>320</v>
      </c>
      <c r="X180">
        <v>0</v>
      </c>
      <c r="Y180">
        <v>10</v>
      </c>
      <c r="Z180">
        <v>20</v>
      </c>
      <c r="AA180">
        <v>50</v>
      </c>
      <c r="AB180">
        <v>70</v>
      </c>
      <c r="AC180">
        <v>100</v>
      </c>
      <c r="AD180">
        <v>120</v>
      </c>
      <c r="AE180">
        <v>150</v>
      </c>
      <c r="AF180">
        <v>170</v>
      </c>
      <c r="AG180">
        <v>200</v>
      </c>
      <c r="AH180">
        <v>230</v>
      </c>
      <c r="AI180">
        <v>250</v>
      </c>
      <c r="AJ180">
        <v>320</v>
      </c>
      <c r="AK180">
        <v>400</v>
      </c>
      <c r="AL180">
        <v>300</v>
      </c>
      <c r="AM180">
        <v>300</v>
      </c>
      <c r="AN180">
        <v>300</v>
      </c>
      <c r="AO180">
        <v>300</v>
      </c>
      <c r="AP180">
        <v>391</v>
      </c>
      <c r="AQ180">
        <v>262</v>
      </c>
      <c r="AR180">
        <v>173</v>
      </c>
      <c r="AS180">
        <v>75</v>
      </c>
      <c r="AT180">
        <v>14</v>
      </c>
      <c r="AU180" s="578" t="str">
        <f t="shared" si="18"/>
        <v/>
      </c>
      <c r="AV180" s="579" t="str">
        <f t="shared" si="19"/>
        <v/>
      </c>
      <c r="AW180" s="524" t="str">
        <f t="shared" si="20"/>
        <v/>
      </c>
      <c r="AX180" s="525" t="str">
        <f t="shared" si="21"/>
        <v/>
      </c>
      <c r="AY180" s="524" t="str">
        <f t="shared" si="22"/>
        <v/>
      </c>
      <c r="AZ180" s="525" t="str">
        <f t="shared" si="23"/>
        <v/>
      </c>
      <c r="BA180" s="530">
        <f t="shared" si="24"/>
        <v>1</v>
      </c>
      <c r="BB180" s="536">
        <f t="shared" si="25"/>
        <v>1</v>
      </c>
      <c r="BC180" s="537">
        <f t="shared" si="26"/>
        <v>8.3240093240093245</v>
      </c>
      <c r="BD180" s="540">
        <v>1</v>
      </c>
    </row>
    <row r="181" spans="1:56" s="510" customFormat="1" x14ac:dyDescent="0.2">
      <c r="A181" s="510">
        <v>179</v>
      </c>
      <c r="B181" s="510" t="s">
        <v>432</v>
      </c>
      <c r="C181" s="510" t="s">
        <v>96</v>
      </c>
      <c r="D181" s="510" t="s">
        <v>216</v>
      </c>
      <c r="E181" s="547" t="s">
        <v>216</v>
      </c>
      <c r="F181" s="548" t="s">
        <v>96</v>
      </c>
      <c r="G181" s="571"/>
      <c r="H181" s="555"/>
      <c r="I181" s="567"/>
      <c r="J181" s="510">
        <v>0</v>
      </c>
      <c r="K181" s="510">
        <v>1000000</v>
      </c>
      <c r="L181" s="574">
        <v>25.64</v>
      </c>
      <c r="M181" s="559"/>
      <c r="N181" t="s">
        <v>617</v>
      </c>
      <c r="O181" s="547">
        <v>0</v>
      </c>
      <c r="P181" s="548">
        <v>209.87</v>
      </c>
      <c r="Q181" s="540" t="s">
        <v>451</v>
      </c>
      <c r="R181"/>
      <c r="S181"/>
      <c r="T181">
        <v>26.35</v>
      </c>
      <c r="U181">
        <v>11.67</v>
      </c>
      <c r="V181" s="547">
        <v>0</v>
      </c>
      <c r="W181" s="548">
        <v>270</v>
      </c>
      <c r="X181">
        <v>0</v>
      </c>
      <c r="Y181">
        <v>10</v>
      </c>
      <c r="Z181">
        <v>20</v>
      </c>
      <c r="AA181">
        <v>40</v>
      </c>
      <c r="AB181">
        <v>60</v>
      </c>
      <c r="AC181">
        <v>80</v>
      </c>
      <c r="AD181">
        <v>100</v>
      </c>
      <c r="AE181">
        <v>120</v>
      </c>
      <c r="AF181">
        <v>150</v>
      </c>
      <c r="AG181">
        <v>170</v>
      </c>
      <c r="AH181">
        <v>190</v>
      </c>
      <c r="AI181">
        <v>210</v>
      </c>
      <c r="AJ181">
        <v>270</v>
      </c>
      <c r="AK181">
        <v>300</v>
      </c>
      <c r="AL181">
        <v>300</v>
      </c>
      <c r="AM181">
        <v>300</v>
      </c>
      <c r="AN181">
        <v>200</v>
      </c>
      <c r="AO181">
        <v>300</v>
      </c>
      <c r="AP181">
        <v>291</v>
      </c>
      <c r="AQ181">
        <v>173</v>
      </c>
      <c r="AR181">
        <v>191</v>
      </c>
      <c r="AS181">
        <v>79</v>
      </c>
      <c r="AT181">
        <v>15</v>
      </c>
      <c r="AU181" s="578" t="str">
        <f t="shared" si="18"/>
        <v/>
      </c>
      <c r="AV181" s="579" t="str">
        <f t="shared" si="19"/>
        <v/>
      </c>
      <c r="AW181" s="524" t="str">
        <f t="shared" si="20"/>
        <v/>
      </c>
      <c r="AX181" s="525" t="str">
        <f t="shared" si="21"/>
        <v/>
      </c>
      <c r="AY181" s="524" t="str">
        <f t="shared" si="22"/>
        <v/>
      </c>
      <c r="AZ181" s="525" t="str">
        <f t="shared" si="23"/>
        <v/>
      </c>
      <c r="BA181" s="530">
        <f t="shared" si="24"/>
        <v>1</v>
      </c>
      <c r="BB181" s="536">
        <f t="shared" si="25"/>
        <v>1</v>
      </c>
      <c r="BC181" s="537">
        <f t="shared" si="26"/>
        <v>9.5304212168486746</v>
      </c>
      <c r="BD181" s="540">
        <v>1</v>
      </c>
    </row>
    <row r="182" spans="1:56" s="510" customFormat="1" x14ac:dyDescent="0.2">
      <c r="A182" s="510">
        <v>180</v>
      </c>
      <c r="B182" s="510" t="s">
        <v>432</v>
      </c>
      <c r="C182" s="510" t="s">
        <v>96</v>
      </c>
      <c r="D182" s="510" t="s">
        <v>218</v>
      </c>
      <c r="E182" s="547" t="s">
        <v>218</v>
      </c>
      <c r="F182" s="548" t="s">
        <v>96</v>
      </c>
      <c r="G182" s="571"/>
      <c r="H182" s="555"/>
      <c r="I182" s="567"/>
      <c r="J182" s="510">
        <v>0</v>
      </c>
      <c r="K182" s="510">
        <v>1000000</v>
      </c>
      <c r="L182" s="574">
        <v>8.67</v>
      </c>
      <c r="M182" s="559"/>
      <c r="N182" t="s">
        <v>618</v>
      </c>
      <c r="O182" s="547">
        <v>0</v>
      </c>
      <c r="P182" s="548">
        <v>36.35</v>
      </c>
      <c r="Q182" s="540" t="s">
        <v>451</v>
      </c>
      <c r="R182"/>
      <c r="S182"/>
      <c r="T182">
        <v>8.83</v>
      </c>
      <c r="U182">
        <v>2.88</v>
      </c>
      <c r="V182" s="547">
        <v>0</v>
      </c>
      <c r="W182" s="548">
        <v>64</v>
      </c>
      <c r="X182">
        <v>0</v>
      </c>
      <c r="Y182">
        <v>1</v>
      </c>
      <c r="Z182">
        <v>3</v>
      </c>
      <c r="AA182">
        <v>7</v>
      </c>
      <c r="AB182">
        <v>11</v>
      </c>
      <c r="AC182">
        <v>15</v>
      </c>
      <c r="AD182">
        <v>19</v>
      </c>
      <c r="AE182">
        <v>23</v>
      </c>
      <c r="AF182">
        <v>27</v>
      </c>
      <c r="AG182">
        <v>33</v>
      </c>
      <c r="AH182">
        <v>40</v>
      </c>
      <c r="AI182">
        <v>46</v>
      </c>
      <c r="AJ182">
        <v>64</v>
      </c>
      <c r="AK182">
        <v>700</v>
      </c>
      <c r="AL182">
        <v>593</v>
      </c>
      <c r="AM182">
        <v>670</v>
      </c>
      <c r="AN182">
        <v>538</v>
      </c>
      <c r="AO182">
        <v>452</v>
      </c>
      <c r="AP182">
        <v>389</v>
      </c>
      <c r="AQ182">
        <v>233</v>
      </c>
      <c r="AR182">
        <v>143</v>
      </c>
      <c r="AS182">
        <v>57</v>
      </c>
      <c r="AT182">
        <v>17</v>
      </c>
      <c r="AU182" s="578" t="str">
        <f t="shared" si="18"/>
        <v/>
      </c>
      <c r="AV182" s="579" t="str">
        <f t="shared" si="19"/>
        <v/>
      </c>
      <c r="AW182" s="524" t="str">
        <f t="shared" si="20"/>
        <v/>
      </c>
      <c r="AX182" s="525" t="str">
        <f t="shared" si="21"/>
        <v/>
      </c>
      <c r="AY182" s="524" t="str">
        <f t="shared" si="22"/>
        <v/>
      </c>
      <c r="AZ182" s="525" t="str">
        <f t="shared" si="23"/>
        <v/>
      </c>
      <c r="BA182" s="530">
        <f t="shared" si="24"/>
        <v>1</v>
      </c>
      <c r="BB182" s="536">
        <f t="shared" si="25"/>
        <v>1</v>
      </c>
      <c r="BC182" s="537">
        <f t="shared" si="26"/>
        <v>6.3817762399077278</v>
      </c>
      <c r="BD182" s="540">
        <v>1</v>
      </c>
    </row>
    <row r="183" spans="1:56" s="510" customFormat="1" x14ac:dyDescent="0.2">
      <c r="A183" s="510">
        <v>181</v>
      </c>
      <c r="B183" s="510" t="s">
        <v>432</v>
      </c>
      <c r="C183" s="510" t="s">
        <v>96</v>
      </c>
      <c r="D183" s="510" t="s">
        <v>222</v>
      </c>
      <c r="E183" s="547" t="s">
        <v>222</v>
      </c>
      <c r="F183" s="548" t="s">
        <v>96</v>
      </c>
      <c r="G183" s="571"/>
      <c r="H183" s="555"/>
      <c r="I183" s="567"/>
      <c r="J183" s="510">
        <v>-1000000</v>
      </c>
      <c r="K183" s="510">
        <v>1000000</v>
      </c>
      <c r="L183" s="574">
        <v>-203.4</v>
      </c>
      <c r="M183" s="559"/>
      <c r="N183" t="s">
        <v>619</v>
      </c>
      <c r="O183" s="547">
        <v>-388.5</v>
      </c>
      <c r="P183" s="548">
        <v>-112.09</v>
      </c>
      <c r="Q183" s="540" t="s">
        <v>451</v>
      </c>
      <c r="R183"/>
      <c r="S183"/>
      <c r="T183">
        <v>-205.4</v>
      </c>
      <c r="U183">
        <v>37.200000000000003</v>
      </c>
      <c r="V183" s="547">
        <v>-522</v>
      </c>
      <c r="W183" s="548">
        <v>5</v>
      </c>
      <c r="X183">
        <v>-522</v>
      </c>
      <c r="Y183">
        <v>-412</v>
      </c>
      <c r="Z183">
        <v>-384</v>
      </c>
      <c r="AA183">
        <v>-346</v>
      </c>
      <c r="AB183">
        <v>-316</v>
      </c>
      <c r="AC183">
        <v>-287</v>
      </c>
      <c r="AD183">
        <v>-259</v>
      </c>
      <c r="AE183">
        <v>-231</v>
      </c>
      <c r="AF183">
        <v>-201</v>
      </c>
      <c r="AG183">
        <v>-169</v>
      </c>
      <c r="AH183">
        <v>-129</v>
      </c>
      <c r="AI183">
        <v>-103</v>
      </c>
      <c r="AJ183">
        <v>5</v>
      </c>
      <c r="AK183">
        <v>17</v>
      </c>
      <c r="AL183">
        <v>108</v>
      </c>
      <c r="AM183">
        <v>296</v>
      </c>
      <c r="AN183">
        <v>471</v>
      </c>
      <c r="AO183">
        <v>522</v>
      </c>
      <c r="AP183">
        <v>529</v>
      </c>
      <c r="AQ183">
        <v>438</v>
      </c>
      <c r="AR183">
        <v>308</v>
      </c>
      <c r="AS183">
        <v>115</v>
      </c>
      <c r="AT183">
        <v>17</v>
      </c>
      <c r="AU183" s="578" t="str">
        <f t="shared" si="18"/>
        <v/>
      </c>
      <c r="AV183" s="579" t="str">
        <f t="shared" si="19"/>
        <v/>
      </c>
      <c r="AW183" s="524" t="str">
        <f t="shared" si="20"/>
        <v/>
      </c>
      <c r="AX183" s="525" t="str">
        <f t="shared" si="21"/>
        <v/>
      </c>
      <c r="AY183" s="524" t="str">
        <f t="shared" si="22"/>
        <v/>
      </c>
      <c r="AZ183" s="525" t="str">
        <f t="shared" si="23"/>
        <v/>
      </c>
      <c r="BA183" s="530">
        <f t="shared" si="24"/>
        <v>-1.0193423597678917</v>
      </c>
      <c r="BB183" s="536">
        <f t="shared" si="25"/>
        <v>-1.5663716814159292</v>
      </c>
      <c r="BC183" s="537">
        <f t="shared" si="26"/>
        <v>-1.024582104228122</v>
      </c>
      <c r="BD183" s="540">
        <v>1</v>
      </c>
    </row>
    <row r="184" spans="1:56" x14ac:dyDescent="0.2">
      <c r="A184">
        <v>182</v>
      </c>
      <c r="B184" t="s">
        <v>432</v>
      </c>
      <c r="C184" t="s">
        <v>98</v>
      </c>
      <c r="D184" t="s">
        <v>169</v>
      </c>
      <c r="E184" s="545" t="s">
        <v>169</v>
      </c>
      <c r="F184" s="546" t="s">
        <v>98</v>
      </c>
      <c r="G184" s="570"/>
      <c r="H184" s="555"/>
      <c r="I184" s="566"/>
      <c r="J184">
        <v>0</v>
      </c>
      <c r="K184">
        <v>1000000</v>
      </c>
      <c r="L184" s="573">
        <v>324.68</v>
      </c>
      <c r="M184" s="558"/>
      <c r="N184" t="s">
        <v>620</v>
      </c>
      <c r="O184" s="545"/>
      <c r="P184" s="546"/>
      <c r="Q184" s="63" t="s">
        <v>434</v>
      </c>
      <c r="T184">
        <v>324.12</v>
      </c>
      <c r="U184">
        <v>30.9</v>
      </c>
      <c r="V184" s="545">
        <v>270.83</v>
      </c>
      <c r="W184" s="546">
        <v>382.2</v>
      </c>
      <c r="X184">
        <v>265.24</v>
      </c>
      <c r="Y184">
        <v>274.56</v>
      </c>
      <c r="Z184">
        <v>286.25</v>
      </c>
      <c r="AA184">
        <v>294.52999999999997</v>
      </c>
      <c r="AB184">
        <v>308.32</v>
      </c>
      <c r="AC184">
        <v>314.87</v>
      </c>
      <c r="AD184">
        <v>322.58</v>
      </c>
      <c r="AE184">
        <v>332.61</v>
      </c>
      <c r="AF184">
        <v>338.89</v>
      </c>
      <c r="AG184">
        <v>350.91</v>
      </c>
      <c r="AH184">
        <v>363.27</v>
      </c>
      <c r="AI184">
        <v>377.62</v>
      </c>
      <c r="AJ184">
        <v>406.71</v>
      </c>
      <c r="AK184">
        <v>9</v>
      </c>
      <c r="AL184">
        <v>10</v>
      </c>
      <c r="AM184">
        <v>10</v>
      </c>
      <c r="AN184">
        <v>20</v>
      </c>
      <c r="AO184">
        <v>15</v>
      </c>
      <c r="AP184">
        <v>15</v>
      </c>
      <c r="AQ184">
        <v>12</v>
      </c>
      <c r="AR184">
        <v>5</v>
      </c>
      <c r="AS184">
        <v>2</v>
      </c>
      <c r="AT184">
        <v>2</v>
      </c>
      <c r="AU184" s="576" t="str">
        <f t="shared" si="18"/>
        <v/>
      </c>
      <c r="AV184" s="577" t="str">
        <f t="shared" si="19"/>
        <v/>
      </c>
      <c r="AW184" s="522" t="str">
        <f t="shared" si="20"/>
        <v/>
      </c>
      <c r="AX184" s="523" t="str">
        <f t="shared" si="21"/>
        <v/>
      </c>
      <c r="AY184" s="522" t="str">
        <f t="shared" si="22"/>
        <v/>
      </c>
      <c r="AZ184" s="523" t="str">
        <f t="shared" si="23"/>
        <v/>
      </c>
      <c r="BA184" s="529">
        <f t="shared" si="24"/>
        <v>0.17054346660949729</v>
      </c>
      <c r="BB184" s="534">
        <f t="shared" si="25"/>
        <v>0.16585561167919188</v>
      </c>
      <c r="BC184" s="535">
        <f t="shared" si="26"/>
        <v>0.17715904890969564</v>
      </c>
      <c r="BD184" s="63"/>
    </row>
    <row r="185" spans="1:56" x14ac:dyDescent="0.2">
      <c r="A185">
        <v>183</v>
      </c>
      <c r="B185" t="s">
        <v>432</v>
      </c>
      <c r="C185" t="s">
        <v>98</v>
      </c>
      <c r="D185" t="s">
        <v>171</v>
      </c>
      <c r="E185" s="545" t="s">
        <v>171</v>
      </c>
      <c r="F185" s="546" t="s">
        <v>98</v>
      </c>
      <c r="G185" s="570">
        <v>362</v>
      </c>
      <c r="H185" s="555">
        <v>27.15</v>
      </c>
      <c r="I185" s="566">
        <v>0.15</v>
      </c>
      <c r="J185">
        <v>0</v>
      </c>
      <c r="K185">
        <v>1000000</v>
      </c>
      <c r="L185" s="573">
        <v>324.68</v>
      </c>
      <c r="M185" s="560">
        <v>1.37</v>
      </c>
      <c r="N185" t="s">
        <v>621</v>
      </c>
      <c r="O185" s="545"/>
      <c r="P185" s="546"/>
      <c r="Q185" s="63" t="s">
        <v>437</v>
      </c>
      <c r="R185">
        <v>361.47</v>
      </c>
      <c r="S185">
        <v>29.78</v>
      </c>
      <c r="T185">
        <v>324.12</v>
      </c>
      <c r="U185">
        <v>30.9</v>
      </c>
      <c r="V185" s="545">
        <v>270.83</v>
      </c>
      <c r="W185" s="546">
        <v>382.2</v>
      </c>
      <c r="X185">
        <v>265.24</v>
      </c>
      <c r="Y185">
        <v>274.56</v>
      </c>
      <c r="Z185">
        <v>286.25</v>
      </c>
      <c r="AA185">
        <v>294.52999999999997</v>
      </c>
      <c r="AB185">
        <v>308.32</v>
      </c>
      <c r="AC185">
        <v>314.87</v>
      </c>
      <c r="AD185">
        <v>322.58</v>
      </c>
      <c r="AE185">
        <v>332.61</v>
      </c>
      <c r="AF185">
        <v>338.89</v>
      </c>
      <c r="AG185">
        <v>350.91</v>
      </c>
      <c r="AH185">
        <v>363.27</v>
      </c>
      <c r="AI185">
        <v>377.62</v>
      </c>
      <c r="AJ185">
        <v>406.71</v>
      </c>
      <c r="AK185">
        <v>9</v>
      </c>
      <c r="AL185">
        <v>10</v>
      </c>
      <c r="AM185">
        <v>10</v>
      </c>
      <c r="AN185">
        <v>20</v>
      </c>
      <c r="AO185">
        <v>15</v>
      </c>
      <c r="AP185">
        <v>15</v>
      </c>
      <c r="AQ185">
        <v>12</v>
      </c>
      <c r="AR185">
        <v>5</v>
      </c>
      <c r="AS185">
        <v>2</v>
      </c>
      <c r="AT185">
        <v>2</v>
      </c>
      <c r="AU185" s="576">
        <f t="shared" si="18"/>
        <v>-37.319999999999993</v>
      </c>
      <c r="AV185" s="577">
        <f t="shared" si="19"/>
        <v>-0.10309392265193368</v>
      </c>
      <c r="AW185" s="522">
        <f t="shared" si="20"/>
        <v>0.16585561167919188</v>
      </c>
      <c r="AX185" s="523">
        <f t="shared" si="21"/>
        <v>0.17715904890969564</v>
      </c>
      <c r="AY185" s="522">
        <f t="shared" si="22"/>
        <v>1.5855611679191889E-2</v>
      </c>
      <c r="AZ185" s="523">
        <f t="shared" si="23"/>
        <v>2.7159048909695643E-2</v>
      </c>
      <c r="BA185" s="529" t="str">
        <f t="shared" si="24"/>
        <v/>
      </c>
      <c r="BB185" s="534" t="str">
        <f t="shared" si="25"/>
        <v/>
      </c>
      <c r="BC185" s="535" t="str">
        <f t="shared" si="26"/>
        <v/>
      </c>
      <c r="BD185" s="63"/>
    </row>
    <row r="186" spans="1:56" s="510" customFormat="1" x14ac:dyDescent="0.2">
      <c r="A186" s="510">
        <v>184</v>
      </c>
      <c r="B186" s="510" t="s">
        <v>432</v>
      </c>
      <c r="C186" s="510" t="s">
        <v>98</v>
      </c>
      <c r="D186" s="510" t="s">
        <v>19</v>
      </c>
      <c r="E186" s="547" t="s">
        <v>19</v>
      </c>
      <c r="F186" s="548" t="s">
        <v>98</v>
      </c>
      <c r="G186" s="571"/>
      <c r="H186" s="555"/>
      <c r="I186" s="567"/>
      <c r="J186" s="510">
        <v>0</v>
      </c>
      <c r="K186" s="510">
        <v>1000000</v>
      </c>
      <c r="L186" s="574">
        <v>28.17</v>
      </c>
      <c r="M186" s="559"/>
      <c r="N186" t="s">
        <v>622</v>
      </c>
      <c r="O186" s="547">
        <v>0</v>
      </c>
      <c r="P186" s="548">
        <v>246.22</v>
      </c>
      <c r="Q186" s="540" t="s">
        <v>451</v>
      </c>
      <c r="R186"/>
      <c r="S186"/>
      <c r="T186">
        <v>26.45</v>
      </c>
      <c r="U186">
        <v>10.84</v>
      </c>
      <c r="V186" s="547">
        <v>0</v>
      </c>
      <c r="W186" s="548">
        <v>320</v>
      </c>
      <c r="X186">
        <v>0</v>
      </c>
      <c r="Y186">
        <v>10</v>
      </c>
      <c r="Z186">
        <v>20</v>
      </c>
      <c r="AA186">
        <v>50</v>
      </c>
      <c r="AB186">
        <v>70</v>
      </c>
      <c r="AC186">
        <v>100</v>
      </c>
      <c r="AD186">
        <v>120</v>
      </c>
      <c r="AE186">
        <v>150</v>
      </c>
      <c r="AF186">
        <v>170</v>
      </c>
      <c r="AG186">
        <v>200</v>
      </c>
      <c r="AH186">
        <v>230</v>
      </c>
      <c r="AI186">
        <v>250</v>
      </c>
      <c r="AJ186">
        <v>320</v>
      </c>
      <c r="AK186">
        <v>400</v>
      </c>
      <c r="AL186">
        <v>300</v>
      </c>
      <c r="AM186">
        <v>300</v>
      </c>
      <c r="AN186">
        <v>300</v>
      </c>
      <c r="AO186">
        <v>300</v>
      </c>
      <c r="AP186">
        <v>391</v>
      </c>
      <c r="AQ186">
        <v>262</v>
      </c>
      <c r="AR186">
        <v>173</v>
      </c>
      <c r="AS186">
        <v>75</v>
      </c>
      <c r="AT186">
        <v>14</v>
      </c>
      <c r="AU186" s="578" t="str">
        <f t="shared" si="18"/>
        <v/>
      </c>
      <c r="AV186" s="579" t="str">
        <f t="shared" si="19"/>
        <v/>
      </c>
      <c r="AW186" s="524" t="str">
        <f t="shared" si="20"/>
        <v/>
      </c>
      <c r="AX186" s="525" t="str">
        <f t="shared" si="21"/>
        <v/>
      </c>
      <c r="AY186" s="524" t="str">
        <f t="shared" si="22"/>
        <v/>
      </c>
      <c r="AZ186" s="525" t="str">
        <f t="shared" si="23"/>
        <v/>
      </c>
      <c r="BA186" s="530">
        <f t="shared" si="24"/>
        <v>1</v>
      </c>
      <c r="BB186" s="536">
        <f t="shared" si="25"/>
        <v>1</v>
      </c>
      <c r="BC186" s="537">
        <f t="shared" si="26"/>
        <v>10.359602413915512</v>
      </c>
      <c r="BD186" s="540">
        <v>1</v>
      </c>
    </row>
    <row r="187" spans="1:56" s="510" customFormat="1" x14ac:dyDescent="0.2">
      <c r="A187" s="510">
        <v>185</v>
      </c>
      <c r="B187" s="510" t="s">
        <v>432</v>
      </c>
      <c r="C187" s="510" t="s">
        <v>98</v>
      </c>
      <c r="D187" s="510" t="s">
        <v>216</v>
      </c>
      <c r="E187" s="547" t="s">
        <v>216</v>
      </c>
      <c r="F187" s="548" t="s">
        <v>98</v>
      </c>
      <c r="G187" s="571"/>
      <c r="H187" s="555"/>
      <c r="I187" s="567"/>
      <c r="J187" s="510">
        <v>0</v>
      </c>
      <c r="K187" s="510">
        <v>1000000</v>
      </c>
      <c r="L187" s="574">
        <v>23.36</v>
      </c>
      <c r="M187" s="559"/>
      <c r="N187" t="s">
        <v>623</v>
      </c>
      <c r="O187" s="547">
        <v>0</v>
      </c>
      <c r="P187" s="548">
        <v>209.87</v>
      </c>
      <c r="Q187" s="540" t="s">
        <v>451</v>
      </c>
      <c r="R187"/>
      <c r="S187"/>
      <c r="T187">
        <v>21.58</v>
      </c>
      <c r="U187">
        <v>10.51</v>
      </c>
      <c r="V187" s="547">
        <v>0</v>
      </c>
      <c r="W187" s="548">
        <v>270</v>
      </c>
      <c r="X187">
        <v>0</v>
      </c>
      <c r="Y187">
        <v>10</v>
      </c>
      <c r="Z187">
        <v>20</v>
      </c>
      <c r="AA187">
        <v>40</v>
      </c>
      <c r="AB187">
        <v>60</v>
      </c>
      <c r="AC187">
        <v>80</v>
      </c>
      <c r="AD187">
        <v>100</v>
      </c>
      <c r="AE187">
        <v>120</v>
      </c>
      <c r="AF187">
        <v>150</v>
      </c>
      <c r="AG187">
        <v>170</v>
      </c>
      <c r="AH187">
        <v>190</v>
      </c>
      <c r="AI187">
        <v>210</v>
      </c>
      <c r="AJ187">
        <v>270</v>
      </c>
      <c r="AK187">
        <v>300</v>
      </c>
      <c r="AL187">
        <v>300</v>
      </c>
      <c r="AM187">
        <v>300</v>
      </c>
      <c r="AN187">
        <v>200</v>
      </c>
      <c r="AO187">
        <v>300</v>
      </c>
      <c r="AP187">
        <v>291</v>
      </c>
      <c r="AQ187">
        <v>173</v>
      </c>
      <c r="AR187">
        <v>191</v>
      </c>
      <c r="AS187">
        <v>79</v>
      </c>
      <c r="AT187">
        <v>15</v>
      </c>
      <c r="AU187" s="578" t="str">
        <f t="shared" si="18"/>
        <v/>
      </c>
      <c r="AV187" s="579" t="str">
        <f t="shared" si="19"/>
        <v/>
      </c>
      <c r="AW187" s="524" t="str">
        <f t="shared" si="20"/>
        <v/>
      </c>
      <c r="AX187" s="525" t="str">
        <f t="shared" si="21"/>
        <v/>
      </c>
      <c r="AY187" s="524" t="str">
        <f t="shared" si="22"/>
        <v/>
      </c>
      <c r="AZ187" s="525" t="str">
        <f t="shared" si="23"/>
        <v/>
      </c>
      <c r="BA187" s="530">
        <f t="shared" si="24"/>
        <v>1</v>
      </c>
      <c r="BB187" s="536">
        <f t="shared" si="25"/>
        <v>1</v>
      </c>
      <c r="BC187" s="537">
        <f t="shared" si="26"/>
        <v>10.558219178082192</v>
      </c>
      <c r="BD187" s="540">
        <v>1</v>
      </c>
    </row>
    <row r="188" spans="1:56" s="510" customFormat="1" x14ac:dyDescent="0.2">
      <c r="A188" s="510">
        <v>186</v>
      </c>
      <c r="B188" s="510" t="s">
        <v>432</v>
      </c>
      <c r="C188" s="510" t="s">
        <v>98</v>
      </c>
      <c r="D188" s="510" t="s">
        <v>218</v>
      </c>
      <c r="E188" s="547" t="s">
        <v>218</v>
      </c>
      <c r="F188" s="548" t="s">
        <v>98</v>
      </c>
      <c r="G188" s="571"/>
      <c r="H188" s="555"/>
      <c r="I188" s="567"/>
      <c r="J188" s="510">
        <v>0</v>
      </c>
      <c r="K188" s="510">
        <v>1000000</v>
      </c>
      <c r="L188" s="574">
        <v>4.8099999999999996</v>
      </c>
      <c r="M188" s="559"/>
      <c r="N188" t="s">
        <v>624</v>
      </c>
      <c r="O188" s="547">
        <v>0</v>
      </c>
      <c r="P188" s="548">
        <v>36.35</v>
      </c>
      <c r="Q188" s="540" t="s">
        <v>451</v>
      </c>
      <c r="R188"/>
      <c r="S188"/>
      <c r="T188">
        <v>4.87</v>
      </c>
      <c r="U188">
        <v>2.13</v>
      </c>
      <c r="V188" s="547">
        <v>0</v>
      </c>
      <c r="W188" s="548">
        <v>64</v>
      </c>
      <c r="X188">
        <v>0</v>
      </c>
      <c r="Y188">
        <v>1</v>
      </c>
      <c r="Z188">
        <v>3</v>
      </c>
      <c r="AA188">
        <v>7</v>
      </c>
      <c r="AB188">
        <v>11</v>
      </c>
      <c r="AC188">
        <v>15</v>
      </c>
      <c r="AD188">
        <v>19</v>
      </c>
      <c r="AE188">
        <v>23</v>
      </c>
      <c r="AF188">
        <v>27</v>
      </c>
      <c r="AG188">
        <v>33</v>
      </c>
      <c r="AH188">
        <v>40</v>
      </c>
      <c r="AI188">
        <v>46</v>
      </c>
      <c r="AJ188">
        <v>64</v>
      </c>
      <c r="AK188">
        <v>700</v>
      </c>
      <c r="AL188">
        <v>593</v>
      </c>
      <c r="AM188">
        <v>670</v>
      </c>
      <c r="AN188">
        <v>538</v>
      </c>
      <c r="AO188">
        <v>452</v>
      </c>
      <c r="AP188">
        <v>389</v>
      </c>
      <c r="AQ188">
        <v>233</v>
      </c>
      <c r="AR188">
        <v>143</v>
      </c>
      <c r="AS188">
        <v>57</v>
      </c>
      <c r="AT188">
        <v>17</v>
      </c>
      <c r="AU188" s="578" t="str">
        <f t="shared" si="18"/>
        <v/>
      </c>
      <c r="AV188" s="579" t="str">
        <f t="shared" si="19"/>
        <v/>
      </c>
      <c r="AW188" s="524" t="str">
        <f t="shared" si="20"/>
        <v/>
      </c>
      <c r="AX188" s="525" t="str">
        <f t="shared" si="21"/>
        <v/>
      </c>
      <c r="AY188" s="524" t="str">
        <f t="shared" si="22"/>
        <v/>
      </c>
      <c r="AZ188" s="525" t="str">
        <f t="shared" si="23"/>
        <v/>
      </c>
      <c r="BA188" s="530">
        <f t="shared" si="24"/>
        <v>1</v>
      </c>
      <c r="BB188" s="536">
        <f t="shared" si="25"/>
        <v>1</v>
      </c>
      <c r="BC188" s="537">
        <f t="shared" si="26"/>
        <v>12.305613305613306</v>
      </c>
      <c r="BD188" s="540">
        <v>1</v>
      </c>
    </row>
    <row r="189" spans="1:56" s="510" customFormat="1" x14ac:dyDescent="0.2">
      <c r="A189" s="510">
        <v>187</v>
      </c>
      <c r="B189" s="510" t="s">
        <v>432</v>
      </c>
      <c r="C189" s="510" t="s">
        <v>98</v>
      </c>
      <c r="D189" s="510" t="s">
        <v>222</v>
      </c>
      <c r="E189" s="547" t="s">
        <v>222</v>
      </c>
      <c r="F189" s="548" t="s">
        <v>98</v>
      </c>
      <c r="G189" s="571"/>
      <c r="H189" s="555"/>
      <c r="I189" s="567"/>
      <c r="J189" s="510">
        <v>-1000000</v>
      </c>
      <c r="K189" s="510">
        <v>1000000</v>
      </c>
      <c r="L189" s="574">
        <v>-62.44</v>
      </c>
      <c r="M189" s="559"/>
      <c r="N189" t="s">
        <v>625</v>
      </c>
      <c r="O189" s="547">
        <v>-388.5</v>
      </c>
      <c r="P189" s="548">
        <v>246.22</v>
      </c>
      <c r="Q189" s="540" t="s">
        <v>451</v>
      </c>
      <c r="R189"/>
      <c r="S189"/>
      <c r="T189">
        <v>-63.81</v>
      </c>
      <c r="U189">
        <v>18.670000000000002</v>
      </c>
      <c r="V189" s="547">
        <v>-522</v>
      </c>
      <c r="W189" s="548">
        <v>317</v>
      </c>
      <c r="X189">
        <v>-522</v>
      </c>
      <c r="Y189">
        <v>-377</v>
      </c>
      <c r="Z189">
        <v>-337</v>
      </c>
      <c r="AA189">
        <v>-271</v>
      </c>
      <c r="AB189">
        <v>-206</v>
      </c>
      <c r="AC189">
        <v>-142</v>
      </c>
      <c r="AD189">
        <v>-77</v>
      </c>
      <c r="AE189">
        <v>-12</v>
      </c>
      <c r="AF189">
        <v>52</v>
      </c>
      <c r="AG189">
        <v>116.6</v>
      </c>
      <c r="AH189">
        <v>181.3</v>
      </c>
      <c r="AI189">
        <v>217</v>
      </c>
      <c r="AJ189">
        <v>317</v>
      </c>
      <c r="AK189">
        <v>63</v>
      </c>
      <c r="AL189">
        <v>430</v>
      </c>
      <c r="AM189">
        <v>802</v>
      </c>
      <c r="AN189">
        <v>838</v>
      </c>
      <c r="AO189">
        <v>840</v>
      </c>
      <c r="AP189">
        <v>841</v>
      </c>
      <c r="AQ189">
        <v>845</v>
      </c>
      <c r="AR189">
        <v>836</v>
      </c>
      <c r="AS189">
        <v>768</v>
      </c>
      <c r="AT189">
        <v>195</v>
      </c>
      <c r="AU189" s="578" t="str">
        <f t="shared" si="18"/>
        <v/>
      </c>
      <c r="AV189" s="579" t="str">
        <f t="shared" si="19"/>
        <v/>
      </c>
      <c r="AW189" s="524" t="str">
        <f t="shared" si="20"/>
        <v/>
      </c>
      <c r="AX189" s="525" t="str">
        <f t="shared" si="21"/>
        <v/>
      </c>
      <c r="AY189" s="524" t="str">
        <f t="shared" si="22"/>
        <v/>
      </c>
      <c r="AZ189" s="525" t="str">
        <f t="shared" si="23"/>
        <v/>
      </c>
      <c r="BA189" s="530">
        <f t="shared" si="24"/>
        <v>-4.0926829268292684</v>
      </c>
      <c r="BB189" s="536">
        <f t="shared" si="25"/>
        <v>-7.3600256245996158</v>
      </c>
      <c r="BC189" s="537">
        <f t="shared" si="26"/>
        <v>-6.0768737988468935</v>
      </c>
      <c r="BD189" s="540">
        <v>1</v>
      </c>
    </row>
    <row r="190" spans="1:56" x14ac:dyDescent="0.2">
      <c r="A190">
        <v>188</v>
      </c>
      <c r="B190" t="s">
        <v>432</v>
      </c>
      <c r="C190" t="s">
        <v>100</v>
      </c>
      <c r="D190" t="s">
        <v>169</v>
      </c>
      <c r="E190" s="545" t="s">
        <v>169</v>
      </c>
      <c r="F190" s="546" t="s">
        <v>100</v>
      </c>
      <c r="G190" s="570"/>
      <c r="H190" s="555"/>
      <c r="I190" s="566"/>
      <c r="J190">
        <v>0</v>
      </c>
      <c r="K190">
        <v>1000000</v>
      </c>
      <c r="L190" s="573">
        <v>885.93</v>
      </c>
      <c r="M190" s="558"/>
      <c r="N190" t="s">
        <v>626</v>
      </c>
      <c r="O190" s="545"/>
      <c r="P190" s="546"/>
      <c r="Q190" s="63" t="s">
        <v>434</v>
      </c>
      <c r="T190">
        <v>890.78</v>
      </c>
      <c r="U190">
        <v>74.89</v>
      </c>
      <c r="V190" s="545">
        <v>732.04</v>
      </c>
      <c r="W190" s="546">
        <v>1017.68</v>
      </c>
      <c r="X190">
        <v>674.57</v>
      </c>
      <c r="Y190">
        <v>755.92</v>
      </c>
      <c r="Z190">
        <v>782.29</v>
      </c>
      <c r="AA190">
        <v>832.76</v>
      </c>
      <c r="AB190">
        <v>867.03</v>
      </c>
      <c r="AC190">
        <v>881.62</v>
      </c>
      <c r="AD190">
        <v>891.82</v>
      </c>
      <c r="AE190">
        <v>912.13</v>
      </c>
      <c r="AF190">
        <v>929.79</v>
      </c>
      <c r="AG190">
        <v>958.07</v>
      </c>
      <c r="AH190">
        <v>975.57</v>
      </c>
      <c r="AI190">
        <v>991.5</v>
      </c>
      <c r="AJ190">
        <v>1049.6099999999999</v>
      </c>
      <c r="AK190">
        <v>2</v>
      </c>
      <c r="AL190">
        <v>2</v>
      </c>
      <c r="AM190">
        <v>7</v>
      </c>
      <c r="AN190">
        <v>5</v>
      </c>
      <c r="AO190">
        <v>13</v>
      </c>
      <c r="AP190">
        <v>24</v>
      </c>
      <c r="AQ190">
        <v>18</v>
      </c>
      <c r="AR190">
        <v>18</v>
      </c>
      <c r="AS190">
        <v>8</v>
      </c>
      <c r="AT190">
        <v>3</v>
      </c>
      <c r="AU190" s="576" t="str">
        <f t="shared" si="18"/>
        <v/>
      </c>
      <c r="AV190" s="577" t="str">
        <f t="shared" si="19"/>
        <v/>
      </c>
      <c r="AW190" s="522" t="str">
        <f t="shared" si="20"/>
        <v/>
      </c>
      <c r="AX190" s="523" t="str">
        <f t="shared" si="21"/>
        <v/>
      </c>
      <c r="AY190" s="522" t="str">
        <f t="shared" si="22"/>
        <v/>
      </c>
      <c r="AZ190" s="523" t="str">
        <f t="shared" si="23"/>
        <v/>
      </c>
      <c r="BA190" s="529">
        <f t="shared" si="24"/>
        <v>0.16324897697917382</v>
      </c>
      <c r="BB190" s="534">
        <f t="shared" si="25"/>
        <v>0.17370446875035273</v>
      </c>
      <c r="BC190" s="535">
        <f t="shared" si="26"/>
        <v>0.14871378099849877</v>
      </c>
      <c r="BD190" s="63"/>
    </row>
    <row r="191" spans="1:56" x14ac:dyDescent="0.2">
      <c r="A191">
        <v>189</v>
      </c>
      <c r="B191" t="s">
        <v>432</v>
      </c>
      <c r="C191" t="s">
        <v>100</v>
      </c>
      <c r="D191" t="s">
        <v>173</v>
      </c>
      <c r="E191" s="545" t="s">
        <v>173</v>
      </c>
      <c r="F191" s="546" t="s">
        <v>100</v>
      </c>
      <c r="G191" s="570">
        <v>997</v>
      </c>
      <c r="H191" s="555">
        <v>74.774999999999991</v>
      </c>
      <c r="I191" s="566">
        <v>0.15</v>
      </c>
      <c r="J191">
        <v>0</v>
      </c>
      <c r="K191">
        <v>1000000</v>
      </c>
      <c r="L191" s="573">
        <v>885.93</v>
      </c>
      <c r="M191" s="560">
        <v>1.49</v>
      </c>
      <c r="N191" t="s">
        <v>627</v>
      </c>
      <c r="O191" s="545"/>
      <c r="P191" s="546"/>
      <c r="Q191" s="63" t="s">
        <v>437</v>
      </c>
      <c r="R191">
        <v>1005.83</v>
      </c>
      <c r="S191">
        <v>79.91</v>
      </c>
      <c r="T191">
        <v>890.78</v>
      </c>
      <c r="U191">
        <v>74.89</v>
      </c>
      <c r="V191" s="545">
        <v>732.04</v>
      </c>
      <c r="W191" s="546">
        <v>1017.68</v>
      </c>
      <c r="X191">
        <v>674.57</v>
      </c>
      <c r="Y191">
        <v>755.92</v>
      </c>
      <c r="Z191">
        <v>782.29</v>
      </c>
      <c r="AA191">
        <v>832.76</v>
      </c>
      <c r="AB191">
        <v>867.03</v>
      </c>
      <c r="AC191">
        <v>881.62</v>
      </c>
      <c r="AD191">
        <v>891.82</v>
      </c>
      <c r="AE191">
        <v>912.13</v>
      </c>
      <c r="AF191">
        <v>929.79</v>
      </c>
      <c r="AG191">
        <v>958.07</v>
      </c>
      <c r="AH191">
        <v>975.57</v>
      </c>
      <c r="AI191">
        <v>991.5</v>
      </c>
      <c r="AJ191">
        <v>1049.6099999999999</v>
      </c>
      <c r="AK191">
        <v>2</v>
      </c>
      <c r="AL191">
        <v>2</v>
      </c>
      <c r="AM191">
        <v>7</v>
      </c>
      <c r="AN191">
        <v>5</v>
      </c>
      <c r="AO191">
        <v>13</v>
      </c>
      <c r="AP191">
        <v>24</v>
      </c>
      <c r="AQ191">
        <v>18</v>
      </c>
      <c r="AR191">
        <v>18</v>
      </c>
      <c r="AS191">
        <v>8</v>
      </c>
      <c r="AT191">
        <v>3</v>
      </c>
      <c r="AU191" s="576">
        <f t="shared" si="18"/>
        <v>-111.07000000000005</v>
      </c>
      <c r="AV191" s="577">
        <f t="shared" si="19"/>
        <v>-0.11140421263791379</v>
      </c>
      <c r="AW191" s="522">
        <f t="shared" si="20"/>
        <v>0.17370446875035273</v>
      </c>
      <c r="AX191" s="523">
        <f t="shared" si="21"/>
        <v>0.14871378099849877</v>
      </c>
      <c r="AY191" s="522">
        <f t="shared" si="22"/>
        <v>2.3704468750352731E-2</v>
      </c>
      <c r="AZ191" s="523">
        <f t="shared" si="23"/>
        <v>-1.2862190015012209E-3</v>
      </c>
      <c r="BA191" s="529" t="str">
        <f t="shared" si="24"/>
        <v/>
      </c>
      <c r="BB191" s="534" t="str">
        <f t="shared" si="25"/>
        <v/>
      </c>
      <c r="BC191" s="535" t="str">
        <f t="shared" si="26"/>
        <v/>
      </c>
      <c r="BD191" s="63"/>
    </row>
    <row r="192" spans="1:56" s="510" customFormat="1" x14ac:dyDescent="0.2">
      <c r="A192" s="510">
        <v>190</v>
      </c>
      <c r="B192" s="510" t="s">
        <v>432</v>
      </c>
      <c r="C192" s="510" t="s">
        <v>100</v>
      </c>
      <c r="D192" s="510" t="s">
        <v>19</v>
      </c>
      <c r="E192" s="547" t="s">
        <v>19</v>
      </c>
      <c r="F192" s="548" t="s">
        <v>100</v>
      </c>
      <c r="G192" s="571"/>
      <c r="H192" s="555"/>
      <c r="I192" s="567"/>
      <c r="J192" s="510">
        <v>0</v>
      </c>
      <c r="K192" s="510">
        <v>1000000</v>
      </c>
      <c r="L192" s="574">
        <v>6.15</v>
      </c>
      <c r="M192" s="559"/>
      <c r="N192" t="s">
        <v>628</v>
      </c>
      <c r="O192" s="547">
        <v>0</v>
      </c>
      <c r="P192" s="548">
        <v>246.22</v>
      </c>
      <c r="Q192" s="540" t="s">
        <v>451</v>
      </c>
      <c r="R192"/>
      <c r="S192"/>
      <c r="T192">
        <v>8.74</v>
      </c>
      <c r="U192">
        <v>3.95</v>
      </c>
      <c r="V192" s="547">
        <v>0</v>
      </c>
      <c r="W192" s="548">
        <v>320</v>
      </c>
      <c r="X192">
        <v>0</v>
      </c>
      <c r="Y192">
        <v>10</v>
      </c>
      <c r="Z192">
        <v>20</v>
      </c>
      <c r="AA192">
        <v>50</v>
      </c>
      <c r="AB192">
        <v>70</v>
      </c>
      <c r="AC192">
        <v>100</v>
      </c>
      <c r="AD192">
        <v>120</v>
      </c>
      <c r="AE192">
        <v>150</v>
      </c>
      <c r="AF192">
        <v>170</v>
      </c>
      <c r="AG192">
        <v>200</v>
      </c>
      <c r="AH192">
        <v>230</v>
      </c>
      <c r="AI192">
        <v>250</v>
      </c>
      <c r="AJ192">
        <v>320</v>
      </c>
      <c r="AK192">
        <v>400</v>
      </c>
      <c r="AL192">
        <v>300</v>
      </c>
      <c r="AM192">
        <v>300</v>
      </c>
      <c r="AN192">
        <v>300</v>
      </c>
      <c r="AO192">
        <v>300</v>
      </c>
      <c r="AP192">
        <v>391</v>
      </c>
      <c r="AQ192">
        <v>262</v>
      </c>
      <c r="AR192">
        <v>173</v>
      </c>
      <c r="AS192">
        <v>75</v>
      </c>
      <c r="AT192">
        <v>14</v>
      </c>
      <c r="AU192" s="578" t="str">
        <f t="shared" si="18"/>
        <v/>
      </c>
      <c r="AV192" s="579" t="str">
        <f t="shared" si="19"/>
        <v/>
      </c>
      <c r="AW192" s="524" t="str">
        <f t="shared" si="20"/>
        <v/>
      </c>
      <c r="AX192" s="525" t="str">
        <f t="shared" si="21"/>
        <v/>
      </c>
      <c r="AY192" s="524" t="str">
        <f t="shared" si="22"/>
        <v/>
      </c>
      <c r="AZ192" s="525" t="str">
        <f t="shared" si="23"/>
        <v/>
      </c>
      <c r="BA192" s="530">
        <f t="shared" si="24"/>
        <v>1</v>
      </c>
      <c r="BB192" s="536">
        <f t="shared" si="25"/>
        <v>1</v>
      </c>
      <c r="BC192" s="537">
        <f t="shared" si="26"/>
        <v>51.032520325203251</v>
      </c>
      <c r="BD192" s="540">
        <v>1</v>
      </c>
    </row>
    <row r="193" spans="1:56" s="510" customFormat="1" x14ac:dyDescent="0.2">
      <c r="A193" s="510">
        <v>191</v>
      </c>
      <c r="B193" s="510" t="s">
        <v>432</v>
      </c>
      <c r="C193" s="510" t="s">
        <v>100</v>
      </c>
      <c r="D193" s="510" t="s">
        <v>216</v>
      </c>
      <c r="E193" s="547" t="s">
        <v>216</v>
      </c>
      <c r="F193" s="548" t="s">
        <v>100</v>
      </c>
      <c r="G193" s="571"/>
      <c r="H193" s="555"/>
      <c r="I193" s="567"/>
      <c r="J193" s="510">
        <v>0</v>
      </c>
      <c r="K193" s="510">
        <v>1000000</v>
      </c>
      <c r="L193" s="574">
        <v>2.2799999999999998</v>
      </c>
      <c r="M193" s="559"/>
      <c r="N193" t="s">
        <v>629</v>
      </c>
      <c r="O193" s="547">
        <v>0</v>
      </c>
      <c r="P193" s="548">
        <v>209.87</v>
      </c>
      <c r="Q193" s="540" t="s">
        <v>451</v>
      </c>
      <c r="R193"/>
      <c r="S193"/>
      <c r="T193">
        <v>4.7699999999999996</v>
      </c>
      <c r="U193">
        <v>3.12</v>
      </c>
      <c r="V193" s="547">
        <v>0</v>
      </c>
      <c r="W193" s="548">
        <v>270</v>
      </c>
      <c r="X193">
        <v>0</v>
      </c>
      <c r="Y193">
        <v>10</v>
      </c>
      <c r="Z193">
        <v>20</v>
      </c>
      <c r="AA193">
        <v>40</v>
      </c>
      <c r="AB193">
        <v>60</v>
      </c>
      <c r="AC193">
        <v>80</v>
      </c>
      <c r="AD193">
        <v>100</v>
      </c>
      <c r="AE193">
        <v>120</v>
      </c>
      <c r="AF193">
        <v>150</v>
      </c>
      <c r="AG193">
        <v>170</v>
      </c>
      <c r="AH193">
        <v>190</v>
      </c>
      <c r="AI193">
        <v>210</v>
      </c>
      <c r="AJ193">
        <v>270</v>
      </c>
      <c r="AK193">
        <v>300</v>
      </c>
      <c r="AL193">
        <v>300</v>
      </c>
      <c r="AM193">
        <v>300</v>
      </c>
      <c r="AN193">
        <v>200</v>
      </c>
      <c r="AO193">
        <v>300</v>
      </c>
      <c r="AP193">
        <v>291</v>
      </c>
      <c r="AQ193">
        <v>173</v>
      </c>
      <c r="AR193">
        <v>191</v>
      </c>
      <c r="AS193">
        <v>79</v>
      </c>
      <c r="AT193">
        <v>15</v>
      </c>
      <c r="AU193" s="578" t="str">
        <f t="shared" si="18"/>
        <v/>
      </c>
      <c r="AV193" s="579" t="str">
        <f t="shared" si="19"/>
        <v/>
      </c>
      <c r="AW193" s="524" t="str">
        <f t="shared" si="20"/>
        <v/>
      </c>
      <c r="AX193" s="525" t="str">
        <f t="shared" si="21"/>
        <v/>
      </c>
      <c r="AY193" s="524" t="str">
        <f t="shared" si="22"/>
        <v/>
      </c>
      <c r="AZ193" s="525" t="str">
        <f t="shared" si="23"/>
        <v/>
      </c>
      <c r="BA193" s="530">
        <f t="shared" si="24"/>
        <v>1</v>
      </c>
      <c r="BB193" s="536">
        <f t="shared" si="25"/>
        <v>1</v>
      </c>
      <c r="BC193" s="537">
        <f t="shared" si="26"/>
        <v>117.42105263157897</v>
      </c>
      <c r="BD193" s="540">
        <v>1</v>
      </c>
    </row>
    <row r="194" spans="1:56" s="510" customFormat="1" x14ac:dyDescent="0.2">
      <c r="A194" s="510">
        <v>192</v>
      </c>
      <c r="B194" s="510" t="s">
        <v>432</v>
      </c>
      <c r="C194" s="510" t="s">
        <v>100</v>
      </c>
      <c r="D194" s="510" t="s">
        <v>218</v>
      </c>
      <c r="E194" s="547" t="s">
        <v>218</v>
      </c>
      <c r="F194" s="548" t="s">
        <v>100</v>
      </c>
      <c r="G194" s="571"/>
      <c r="H194" s="555"/>
      <c r="I194" s="567"/>
      <c r="J194" s="510">
        <v>0</v>
      </c>
      <c r="K194" s="510">
        <v>1000000</v>
      </c>
      <c r="L194" s="574">
        <v>3.87</v>
      </c>
      <c r="M194" s="559"/>
      <c r="N194" t="s">
        <v>630</v>
      </c>
      <c r="O194" s="547">
        <v>0</v>
      </c>
      <c r="P194" s="548">
        <v>36.35</v>
      </c>
      <c r="Q194" s="540" t="s">
        <v>451</v>
      </c>
      <c r="R194"/>
      <c r="S194"/>
      <c r="T194">
        <v>3.96</v>
      </c>
      <c r="U194">
        <v>1.55</v>
      </c>
      <c r="V194" s="547">
        <v>0</v>
      </c>
      <c r="W194" s="548">
        <v>64</v>
      </c>
      <c r="X194">
        <v>0</v>
      </c>
      <c r="Y194">
        <v>1</v>
      </c>
      <c r="Z194">
        <v>3</v>
      </c>
      <c r="AA194">
        <v>7</v>
      </c>
      <c r="AB194">
        <v>11</v>
      </c>
      <c r="AC194">
        <v>15</v>
      </c>
      <c r="AD194">
        <v>19</v>
      </c>
      <c r="AE194">
        <v>23</v>
      </c>
      <c r="AF194">
        <v>27</v>
      </c>
      <c r="AG194">
        <v>33</v>
      </c>
      <c r="AH194">
        <v>40</v>
      </c>
      <c r="AI194">
        <v>46</v>
      </c>
      <c r="AJ194">
        <v>64</v>
      </c>
      <c r="AK194">
        <v>700</v>
      </c>
      <c r="AL194">
        <v>593</v>
      </c>
      <c r="AM194">
        <v>670</v>
      </c>
      <c r="AN194">
        <v>538</v>
      </c>
      <c r="AO194">
        <v>452</v>
      </c>
      <c r="AP194">
        <v>389</v>
      </c>
      <c r="AQ194">
        <v>233</v>
      </c>
      <c r="AR194">
        <v>143</v>
      </c>
      <c r="AS194">
        <v>57</v>
      </c>
      <c r="AT194">
        <v>17</v>
      </c>
      <c r="AU194" s="578" t="str">
        <f t="shared" ref="AU194:AU257" si="27">IF(ISBLANK(G194),"",L194-G194)</f>
        <v/>
      </c>
      <c r="AV194" s="579" t="str">
        <f t="shared" ref="AV194:AV257" si="28">IF(ISBLANK(G194),"",AU194/G194)</f>
        <v/>
      </c>
      <c r="AW194" s="524" t="str">
        <f t="shared" ref="AW194:AW257" si="29">IF(Q194="mesuré",(L194-V194)/L194,"")</f>
        <v/>
      </c>
      <c r="AX194" s="525" t="str">
        <f t="shared" ref="AX194:AX257" si="30">IF(Q194="mesuré",(W194-L194)/L194,"")</f>
        <v/>
      </c>
      <c r="AY194" s="524" t="str">
        <f t="shared" ref="AY194:AY257" si="31">IF(Q194="mesuré",AW194-I194,"")</f>
        <v/>
      </c>
      <c r="AZ194" s="525" t="str">
        <f t="shared" ref="AZ194:AZ257" si="32">IF(Q194="mesuré",AX194-I194,"")</f>
        <v/>
      </c>
      <c r="BA194" s="530">
        <f t="shared" ref="BA194:BA257" si="33">IF(OR(Q194="mesuré",W194=0),"",(W194-V194)/2/AVERAGE(V194:W194))</f>
        <v>1</v>
      </c>
      <c r="BB194" s="536">
        <f t="shared" ref="BB194:BB257" si="34">IF(OR(Q194="mesuré",L194=0),"",(L194-V194)/L194)</f>
        <v>1</v>
      </c>
      <c r="BC194" s="537">
        <f t="shared" ref="BC194:BC257" si="35">IF(OR(Q194="mesuré",L194=0),"",(W194-L194)/L194)</f>
        <v>15.537467700258398</v>
      </c>
      <c r="BD194" s="540">
        <v>1</v>
      </c>
    </row>
    <row r="195" spans="1:56" s="510" customFormat="1" x14ac:dyDescent="0.2">
      <c r="A195" s="510">
        <v>193</v>
      </c>
      <c r="B195" s="510" t="s">
        <v>432</v>
      </c>
      <c r="C195" s="510" t="s">
        <v>100</v>
      </c>
      <c r="D195" s="510" t="s">
        <v>222</v>
      </c>
      <c r="E195" s="547" t="s">
        <v>222</v>
      </c>
      <c r="F195" s="548" t="s">
        <v>100</v>
      </c>
      <c r="G195" s="571"/>
      <c r="H195" s="555"/>
      <c r="I195" s="567"/>
      <c r="J195" s="510">
        <v>-1000000</v>
      </c>
      <c r="K195" s="510">
        <v>1000000</v>
      </c>
      <c r="L195" s="574">
        <v>-140.94999999999999</v>
      </c>
      <c r="M195" s="559"/>
      <c r="N195" t="s">
        <v>631</v>
      </c>
      <c r="O195" s="547">
        <v>-388.5</v>
      </c>
      <c r="P195" s="548">
        <v>246.22</v>
      </c>
      <c r="Q195" s="540" t="s">
        <v>451</v>
      </c>
      <c r="R195"/>
      <c r="S195"/>
      <c r="T195">
        <v>-141.59</v>
      </c>
      <c r="U195">
        <v>20.23</v>
      </c>
      <c r="V195" s="547">
        <v>-522</v>
      </c>
      <c r="W195" s="548">
        <v>317</v>
      </c>
      <c r="X195">
        <v>-522</v>
      </c>
      <c r="Y195">
        <v>-377</v>
      </c>
      <c r="Z195">
        <v>-337</v>
      </c>
      <c r="AA195">
        <v>-271</v>
      </c>
      <c r="AB195">
        <v>-206</v>
      </c>
      <c r="AC195">
        <v>-142</v>
      </c>
      <c r="AD195">
        <v>-77</v>
      </c>
      <c r="AE195">
        <v>-12</v>
      </c>
      <c r="AF195">
        <v>52</v>
      </c>
      <c r="AG195">
        <v>116.6</v>
      </c>
      <c r="AH195">
        <v>181.3</v>
      </c>
      <c r="AI195">
        <v>217</v>
      </c>
      <c r="AJ195">
        <v>317</v>
      </c>
      <c r="AK195">
        <v>63</v>
      </c>
      <c r="AL195">
        <v>430</v>
      </c>
      <c r="AM195">
        <v>802</v>
      </c>
      <c r="AN195">
        <v>838</v>
      </c>
      <c r="AO195">
        <v>840</v>
      </c>
      <c r="AP195">
        <v>841</v>
      </c>
      <c r="AQ195">
        <v>845</v>
      </c>
      <c r="AR195">
        <v>836</v>
      </c>
      <c r="AS195">
        <v>768</v>
      </c>
      <c r="AT195">
        <v>195</v>
      </c>
      <c r="AU195" s="578" t="str">
        <f t="shared" si="27"/>
        <v/>
      </c>
      <c r="AV195" s="579" t="str">
        <f t="shared" si="28"/>
        <v/>
      </c>
      <c r="AW195" s="524" t="str">
        <f t="shared" si="29"/>
        <v/>
      </c>
      <c r="AX195" s="525" t="str">
        <f t="shared" si="30"/>
        <v/>
      </c>
      <c r="AY195" s="524" t="str">
        <f t="shared" si="31"/>
        <v/>
      </c>
      <c r="AZ195" s="525" t="str">
        <f t="shared" si="32"/>
        <v/>
      </c>
      <c r="BA195" s="530">
        <f t="shared" si="33"/>
        <v>-4.0926829268292684</v>
      </c>
      <c r="BB195" s="536">
        <f t="shared" si="34"/>
        <v>-2.703440936502306</v>
      </c>
      <c r="BC195" s="537">
        <f t="shared" si="35"/>
        <v>-3.2490244767648102</v>
      </c>
      <c r="BD195" s="540">
        <v>1</v>
      </c>
    </row>
    <row r="196" spans="1:56" x14ac:dyDescent="0.2">
      <c r="A196">
        <v>194</v>
      </c>
      <c r="B196" t="s">
        <v>432</v>
      </c>
      <c r="C196" t="s">
        <v>102</v>
      </c>
      <c r="D196" t="s">
        <v>169</v>
      </c>
      <c r="E196" s="545" t="s">
        <v>169</v>
      </c>
      <c r="F196" s="546" t="s">
        <v>102</v>
      </c>
      <c r="G196" s="570"/>
      <c r="H196" s="555"/>
      <c r="I196" s="566"/>
      <c r="J196">
        <v>0</v>
      </c>
      <c r="K196">
        <v>1000000</v>
      </c>
      <c r="L196" s="573">
        <v>12.08</v>
      </c>
      <c r="M196" s="558"/>
      <c r="N196" t="s">
        <v>632</v>
      </c>
      <c r="O196" s="545"/>
      <c r="P196" s="546"/>
      <c r="Q196" s="63" t="s">
        <v>434</v>
      </c>
      <c r="T196">
        <v>12</v>
      </c>
      <c r="U196">
        <v>1.76</v>
      </c>
      <c r="V196" s="545">
        <v>8.4</v>
      </c>
      <c r="W196" s="546">
        <v>15.15</v>
      </c>
      <c r="X196">
        <v>7.44</v>
      </c>
      <c r="Y196">
        <v>8.56</v>
      </c>
      <c r="Z196">
        <v>9.6</v>
      </c>
      <c r="AA196">
        <v>10.72</v>
      </c>
      <c r="AB196">
        <v>11.34</v>
      </c>
      <c r="AC196">
        <v>11.66</v>
      </c>
      <c r="AD196">
        <v>11.96</v>
      </c>
      <c r="AE196">
        <v>12.38</v>
      </c>
      <c r="AF196">
        <v>13.09</v>
      </c>
      <c r="AG196">
        <v>13.42</v>
      </c>
      <c r="AH196">
        <v>14.06</v>
      </c>
      <c r="AI196">
        <v>14.75</v>
      </c>
      <c r="AJ196">
        <v>15.69</v>
      </c>
      <c r="AK196">
        <v>1</v>
      </c>
      <c r="AL196">
        <v>6</v>
      </c>
      <c r="AM196">
        <v>6</v>
      </c>
      <c r="AN196">
        <v>7</v>
      </c>
      <c r="AO196">
        <v>18</v>
      </c>
      <c r="AP196">
        <v>22</v>
      </c>
      <c r="AQ196">
        <v>11</v>
      </c>
      <c r="AR196">
        <v>17</v>
      </c>
      <c r="AS196">
        <v>7</v>
      </c>
      <c r="AT196">
        <v>5</v>
      </c>
      <c r="AU196" s="576" t="str">
        <f t="shared" si="27"/>
        <v/>
      </c>
      <c r="AV196" s="577" t="str">
        <f t="shared" si="28"/>
        <v/>
      </c>
      <c r="AW196" s="522" t="str">
        <f t="shared" si="29"/>
        <v/>
      </c>
      <c r="AX196" s="523" t="str">
        <f t="shared" si="30"/>
        <v/>
      </c>
      <c r="AY196" s="522" t="str">
        <f t="shared" si="31"/>
        <v/>
      </c>
      <c r="AZ196" s="523" t="str">
        <f t="shared" si="32"/>
        <v/>
      </c>
      <c r="BA196" s="529">
        <f t="shared" si="33"/>
        <v>0.28662420382165604</v>
      </c>
      <c r="BB196" s="534">
        <f t="shared" si="34"/>
        <v>0.30463576158940397</v>
      </c>
      <c r="BC196" s="535">
        <f t="shared" si="35"/>
        <v>0.25413907284768217</v>
      </c>
      <c r="BD196" s="63"/>
    </row>
    <row r="197" spans="1:56" x14ac:dyDescent="0.2">
      <c r="A197">
        <v>195</v>
      </c>
      <c r="B197" t="s">
        <v>432</v>
      </c>
      <c r="C197" t="s">
        <v>102</v>
      </c>
      <c r="D197" t="s">
        <v>171</v>
      </c>
      <c r="E197" s="545" t="s">
        <v>171</v>
      </c>
      <c r="F197" s="546" t="s">
        <v>102</v>
      </c>
      <c r="G197" s="570">
        <v>14</v>
      </c>
      <c r="H197" s="555">
        <v>1.4</v>
      </c>
      <c r="I197" s="566">
        <v>0.2</v>
      </c>
      <c r="J197">
        <v>0</v>
      </c>
      <c r="K197">
        <v>1000000</v>
      </c>
      <c r="L197" s="573">
        <v>12.08</v>
      </c>
      <c r="M197" s="560">
        <v>1.37</v>
      </c>
      <c r="N197" t="s">
        <v>633</v>
      </c>
      <c r="O197" s="545"/>
      <c r="P197" s="546"/>
      <c r="Q197" s="63" t="s">
        <v>437</v>
      </c>
      <c r="R197">
        <v>13.93</v>
      </c>
      <c r="S197">
        <v>1.58</v>
      </c>
      <c r="T197">
        <v>12</v>
      </c>
      <c r="U197">
        <v>1.76</v>
      </c>
      <c r="V197" s="545">
        <v>8.4</v>
      </c>
      <c r="W197" s="546">
        <v>15.15</v>
      </c>
      <c r="X197">
        <v>7.44</v>
      </c>
      <c r="Y197">
        <v>8.56</v>
      </c>
      <c r="Z197">
        <v>9.6</v>
      </c>
      <c r="AA197">
        <v>10.72</v>
      </c>
      <c r="AB197">
        <v>11.34</v>
      </c>
      <c r="AC197">
        <v>11.66</v>
      </c>
      <c r="AD197">
        <v>11.96</v>
      </c>
      <c r="AE197">
        <v>12.38</v>
      </c>
      <c r="AF197">
        <v>13.09</v>
      </c>
      <c r="AG197">
        <v>13.42</v>
      </c>
      <c r="AH197">
        <v>14.06</v>
      </c>
      <c r="AI197">
        <v>14.75</v>
      </c>
      <c r="AJ197">
        <v>15.69</v>
      </c>
      <c r="AK197">
        <v>1</v>
      </c>
      <c r="AL197">
        <v>6</v>
      </c>
      <c r="AM197">
        <v>6</v>
      </c>
      <c r="AN197">
        <v>7</v>
      </c>
      <c r="AO197">
        <v>18</v>
      </c>
      <c r="AP197">
        <v>22</v>
      </c>
      <c r="AQ197">
        <v>11</v>
      </c>
      <c r="AR197">
        <v>17</v>
      </c>
      <c r="AS197">
        <v>7</v>
      </c>
      <c r="AT197">
        <v>5</v>
      </c>
      <c r="AU197" s="576">
        <f t="shared" si="27"/>
        <v>-1.92</v>
      </c>
      <c r="AV197" s="577">
        <f t="shared" si="28"/>
        <v>-0.13714285714285715</v>
      </c>
      <c r="AW197" s="522">
        <f t="shared" si="29"/>
        <v>0.30463576158940397</v>
      </c>
      <c r="AX197" s="523">
        <f t="shared" si="30"/>
        <v>0.25413907284768217</v>
      </c>
      <c r="AY197" s="522">
        <f t="shared" si="31"/>
        <v>0.10463576158940396</v>
      </c>
      <c r="AZ197" s="523">
        <f t="shared" si="32"/>
        <v>5.4139072847682157E-2</v>
      </c>
      <c r="BA197" s="529" t="str">
        <f t="shared" si="33"/>
        <v/>
      </c>
      <c r="BB197" s="534" t="str">
        <f t="shared" si="34"/>
        <v/>
      </c>
      <c r="BC197" s="535" t="str">
        <f t="shared" si="35"/>
        <v/>
      </c>
      <c r="BD197" s="63"/>
    </row>
    <row r="198" spans="1:56" s="510" customFormat="1" x14ac:dyDescent="0.2">
      <c r="A198" s="510">
        <v>196</v>
      </c>
      <c r="B198" s="510" t="s">
        <v>432</v>
      </c>
      <c r="C198" s="510" t="s">
        <v>102</v>
      </c>
      <c r="D198" s="510" t="s">
        <v>19</v>
      </c>
      <c r="E198" s="547" t="s">
        <v>19</v>
      </c>
      <c r="F198" s="548" t="s">
        <v>102</v>
      </c>
      <c r="G198" s="571"/>
      <c r="H198" s="555"/>
      <c r="I198" s="567"/>
      <c r="J198" s="510">
        <v>0</v>
      </c>
      <c r="K198" s="510">
        <v>1000000</v>
      </c>
      <c r="L198" s="574">
        <v>184.49</v>
      </c>
      <c r="M198" s="559"/>
      <c r="N198" t="s">
        <v>634</v>
      </c>
      <c r="O198" s="547">
        <v>0</v>
      </c>
      <c r="P198" s="548">
        <v>246.22</v>
      </c>
      <c r="Q198" s="540" t="s">
        <v>451</v>
      </c>
      <c r="R198"/>
      <c r="S198"/>
      <c r="T198">
        <v>184.3</v>
      </c>
      <c r="U198">
        <v>22.27</v>
      </c>
      <c r="V198" s="547">
        <v>0</v>
      </c>
      <c r="W198" s="548">
        <v>320</v>
      </c>
      <c r="X198">
        <v>0</v>
      </c>
      <c r="Y198">
        <v>10</v>
      </c>
      <c r="Z198">
        <v>20</v>
      </c>
      <c r="AA198">
        <v>50</v>
      </c>
      <c r="AB198">
        <v>70</v>
      </c>
      <c r="AC198">
        <v>100</v>
      </c>
      <c r="AD198">
        <v>120</v>
      </c>
      <c r="AE198">
        <v>150</v>
      </c>
      <c r="AF198">
        <v>170</v>
      </c>
      <c r="AG198">
        <v>200</v>
      </c>
      <c r="AH198">
        <v>230</v>
      </c>
      <c r="AI198">
        <v>250</v>
      </c>
      <c r="AJ198">
        <v>320</v>
      </c>
      <c r="AK198">
        <v>400</v>
      </c>
      <c r="AL198">
        <v>300</v>
      </c>
      <c r="AM198">
        <v>300</v>
      </c>
      <c r="AN198">
        <v>300</v>
      </c>
      <c r="AO198">
        <v>300</v>
      </c>
      <c r="AP198">
        <v>391</v>
      </c>
      <c r="AQ198">
        <v>262</v>
      </c>
      <c r="AR198">
        <v>173</v>
      </c>
      <c r="AS198">
        <v>75</v>
      </c>
      <c r="AT198">
        <v>14</v>
      </c>
      <c r="AU198" s="578" t="str">
        <f t="shared" si="27"/>
        <v/>
      </c>
      <c r="AV198" s="579" t="str">
        <f t="shared" si="28"/>
        <v/>
      </c>
      <c r="AW198" s="524" t="str">
        <f t="shared" si="29"/>
        <v/>
      </c>
      <c r="AX198" s="525" t="str">
        <f t="shared" si="30"/>
        <v/>
      </c>
      <c r="AY198" s="524" t="str">
        <f t="shared" si="31"/>
        <v/>
      </c>
      <c r="AZ198" s="525" t="str">
        <f t="shared" si="32"/>
        <v/>
      </c>
      <c r="BA198" s="530">
        <f t="shared" si="33"/>
        <v>1</v>
      </c>
      <c r="BB198" s="536">
        <f t="shared" si="34"/>
        <v>1</v>
      </c>
      <c r="BC198" s="537">
        <f t="shared" si="35"/>
        <v>0.73451135562903125</v>
      </c>
      <c r="BD198" s="540">
        <v>1</v>
      </c>
    </row>
    <row r="199" spans="1:56" s="510" customFormat="1" x14ac:dyDescent="0.2">
      <c r="A199" s="510">
        <v>197</v>
      </c>
      <c r="B199" s="510" t="s">
        <v>432</v>
      </c>
      <c r="C199" s="510" t="s">
        <v>102</v>
      </c>
      <c r="D199" s="510" t="s">
        <v>216</v>
      </c>
      <c r="E199" s="547" t="s">
        <v>216</v>
      </c>
      <c r="F199" s="548" t="s">
        <v>102</v>
      </c>
      <c r="G199" s="571"/>
      <c r="H199" s="555"/>
      <c r="I199" s="567"/>
      <c r="J199" s="510">
        <v>0</v>
      </c>
      <c r="K199" s="510">
        <v>1000000</v>
      </c>
      <c r="L199" s="574">
        <v>184.23</v>
      </c>
      <c r="M199" s="559"/>
      <c r="N199" t="s">
        <v>635</v>
      </c>
      <c r="O199" s="547">
        <v>0</v>
      </c>
      <c r="P199" s="548">
        <v>209.87</v>
      </c>
      <c r="Q199" s="540" t="s">
        <v>451</v>
      </c>
      <c r="R199"/>
      <c r="S199"/>
      <c r="T199">
        <v>182.74</v>
      </c>
      <c r="U199">
        <v>22.91</v>
      </c>
      <c r="V199" s="547">
        <v>0</v>
      </c>
      <c r="W199" s="548">
        <v>270</v>
      </c>
      <c r="X199">
        <v>0</v>
      </c>
      <c r="Y199">
        <v>10</v>
      </c>
      <c r="Z199">
        <v>20</v>
      </c>
      <c r="AA199">
        <v>40</v>
      </c>
      <c r="AB199">
        <v>60</v>
      </c>
      <c r="AC199">
        <v>80</v>
      </c>
      <c r="AD199">
        <v>100</v>
      </c>
      <c r="AE199">
        <v>120</v>
      </c>
      <c r="AF199">
        <v>150</v>
      </c>
      <c r="AG199">
        <v>170</v>
      </c>
      <c r="AH199">
        <v>190</v>
      </c>
      <c r="AI199">
        <v>210</v>
      </c>
      <c r="AJ199">
        <v>270</v>
      </c>
      <c r="AK199">
        <v>300</v>
      </c>
      <c r="AL199">
        <v>300</v>
      </c>
      <c r="AM199">
        <v>300</v>
      </c>
      <c r="AN199">
        <v>200</v>
      </c>
      <c r="AO199">
        <v>300</v>
      </c>
      <c r="AP199">
        <v>291</v>
      </c>
      <c r="AQ199">
        <v>173</v>
      </c>
      <c r="AR199">
        <v>191</v>
      </c>
      <c r="AS199">
        <v>79</v>
      </c>
      <c r="AT199">
        <v>15</v>
      </c>
      <c r="AU199" s="578" t="str">
        <f t="shared" si="27"/>
        <v/>
      </c>
      <c r="AV199" s="579" t="str">
        <f t="shared" si="28"/>
        <v/>
      </c>
      <c r="AW199" s="524" t="str">
        <f t="shared" si="29"/>
        <v/>
      </c>
      <c r="AX199" s="525" t="str">
        <f t="shared" si="30"/>
        <v/>
      </c>
      <c r="AY199" s="524" t="str">
        <f t="shared" si="31"/>
        <v/>
      </c>
      <c r="AZ199" s="525" t="str">
        <f t="shared" si="32"/>
        <v/>
      </c>
      <c r="BA199" s="530">
        <f t="shared" si="33"/>
        <v>1</v>
      </c>
      <c r="BB199" s="536">
        <f t="shared" si="34"/>
        <v>1</v>
      </c>
      <c r="BC199" s="537">
        <f t="shared" si="35"/>
        <v>0.4655593551538838</v>
      </c>
      <c r="BD199" s="540">
        <v>1</v>
      </c>
    </row>
    <row r="200" spans="1:56" s="510" customFormat="1" x14ac:dyDescent="0.2">
      <c r="A200" s="510">
        <v>198</v>
      </c>
      <c r="B200" s="510" t="s">
        <v>432</v>
      </c>
      <c r="C200" s="510" t="s">
        <v>102</v>
      </c>
      <c r="D200" s="510" t="s">
        <v>218</v>
      </c>
      <c r="E200" s="547" t="s">
        <v>218</v>
      </c>
      <c r="F200" s="548" t="s">
        <v>102</v>
      </c>
      <c r="G200" s="571"/>
      <c r="H200" s="555"/>
      <c r="I200" s="567"/>
      <c r="J200" s="510">
        <v>0</v>
      </c>
      <c r="K200" s="510">
        <v>1000000</v>
      </c>
      <c r="L200" s="574">
        <v>0.26</v>
      </c>
      <c r="M200" s="559"/>
      <c r="N200" t="s">
        <v>636</v>
      </c>
      <c r="O200" s="547">
        <v>0</v>
      </c>
      <c r="P200" s="548">
        <v>36.35</v>
      </c>
      <c r="Q200" s="540" t="s">
        <v>451</v>
      </c>
      <c r="R200"/>
      <c r="S200"/>
      <c r="T200">
        <v>1.55</v>
      </c>
      <c r="U200">
        <v>2.62</v>
      </c>
      <c r="V200" s="547">
        <v>0</v>
      </c>
      <c r="W200" s="548">
        <v>64</v>
      </c>
      <c r="X200">
        <v>0</v>
      </c>
      <c r="Y200">
        <v>1</v>
      </c>
      <c r="Z200">
        <v>3</v>
      </c>
      <c r="AA200">
        <v>7</v>
      </c>
      <c r="AB200">
        <v>11</v>
      </c>
      <c r="AC200">
        <v>15</v>
      </c>
      <c r="AD200">
        <v>19</v>
      </c>
      <c r="AE200">
        <v>23</v>
      </c>
      <c r="AF200">
        <v>27</v>
      </c>
      <c r="AG200">
        <v>33</v>
      </c>
      <c r="AH200">
        <v>40</v>
      </c>
      <c r="AI200">
        <v>46</v>
      </c>
      <c r="AJ200">
        <v>64</v>
      </c>
      <c r="AK200">
        <v>700</v>
      </c>
      <c r="AL200">
        <v>593</v>
      </c>
      <c r="AM200">
        <v>670</v>
      </c>
      <c r="AN200">
        <v>538</v>
      </c>
      <c r="AO200">
        <v>452</v>
      </c>
      <c r="AP200">
        <v>389</v>
      </c>
      <c r="AQ200">
        <v>233</v>
      </c>
      <c r="AR200">
        <v>143</v>
      </c>
      <c r="AS200">
        <v>57</v>
      </c>
      <c r="AT200">
        <v>17</v>
      </c>
      <c r="AU200" s="578" t="str">
        <f t="shared" si="27"/>
        <v/>
      </c>
      <c r="AV200" s="579" t="str">
        <f t="shared" si="28"/>
        <v/>
      </c>
      <c r="AW200" s="524" t="str">
        <f t="shared" si="29"/>
        <v/>
      </c>
      <c r="AX200" s="525" t="str">
        <f t="shared" si="30"/>
        <v/>
      </c>
      <c r="AY200" s="524" t="str">
        <f t="shared" si="31"/>
        <v/>
      </c>
      <c r="AZ200" s="525" t="str">
        <f t="shared" si="32"/>
        <v/>
      </c>
      <c r="BA200" s="530">
        <f t="shared" si="33"/>
        <v>1</v>
      </c>
      <c r="BB200" s="536">
        <f t="shared" si="34"/>
        <v>1</v>
      </c>
      <c r="BC200" s="537">
        <f t="shared" si="35"/>
        <v>245.15384615384616</v>
      </c>
      <c r="BD200" s="540">
        <v>1</v>
      </c>
    </row>
    <row r="201" spans="1:56" s="510" customFormat="1" x14ac:dyDescent="0.2">
      <c r="A201" s="510">
        <v>199</v>
      </c>
      <c r="B201" s="510" t="s">
        <v>432</v>
      </c>
      <c r="C201" s="510" t="s">
        <v>102</v>
      </c>
      <c r="D201" s="510" t="s">
        <v>222</v>
      </c>
      <c r="E201" s="547" t="s">
        <v>222</v>
      </c>
      <c r="F201" s="548" t="s">
        <v>102</v>
      </c>
      <c r="G201" s="571"/>
      <c r="H201" s="555"/>
      <c r="I201" s="567"/>
      <c r="J201" s="510">
        <v>-1000000</v>
      </c>
      <c r="K201" s="510">
        <v>1000000</v>
      </c>
      <c r="L201" s="574">
        <v>46.76</v>
      </c>
      <c r="M201" s="559"/>
      <c r="N201" t="s">
        <v>637</v>
      </c>
      <c r="O201" s="547">
        <v>-12.08</v>
      </c>
      <c r="P201" s="548">
        <v>246.22</v>
      </c>
      <c r="Q201" s="540" t="s">
        <v>451</v>
      </c>
      <c r="R201"/>
      <c r="S201"/>
      <c r="T201">
        <v>45.79</v>
      </c>
      <c r="U201">
        <v>23.13</v>
      </c>
      <c r="V201" s="547">
        <v>-16</v>
      </c>
      <c r="W201" s="548">
        <v>316</v>
      </c>
      <c r="X201">
        <v>-16</v>
      </c>
      <c r="Y201">
        <v>-3</v>
      </c>
      <c r="Z201">
        <v>8</v>
      </c>
      <c r="AA201">
        <v>37</v>
      </c>
      <c r="AB201">
        <v>60</v>
      </c>
      <c r="AC201">
        <v>88</v>
      </c>
      <c r="AD201">
        <v>116</v>
      </c>
      <c r="AE201">
        <v>139.80000000000001</v>
      </c>
      <c r="AF201">
        <v>168</v>
      </c>
      <c r="AG201">
        <v>196</v>
      </c>
      <c r="AH201">
        <v>226</v>
      </c>
      <c r="AI201">
        <v>247</v>
      </c>
      <c r="AJ201">
        <v>316</v>
      </c>
      <c r="AK201">
        <v>338</v>
      </c>
      <c r="AL201">
        <v>353</v>
      </c>
      <c r="AM201">
        <v>309</v>
      </c>
      <c r="AN201">
        <v>320</v>
      </c>
      <c r="AO201">
        <v>360</v>
      </c>
      <c r="AP201">
        <v>317</v>
      </c>
      <c r="AQ201">
        <v>297</v>
      </c>
      <c r="AR201">
        <v>231</v>
      </c>
      <c r="AS201">
        <v>94</v>
      </c>
      <c r="AT201">
        <v>15</v>
      </c>
      <c r="AU201" s="578" t="str">
        <f t="shared" si="27"/>
        <v/>
      </c>
      <c r="AV201" s="579" t="str">
        <f t="shared" si="28"/>
        <v/>
      </c>
      <c r="AW201" s="524" t="str">
        <f t="shared" si="29"/>
        <v/>
      </c>
      <c r="AX201" s="525" t="str">
        <f t="shared" si="30"/>
        <v/>
      </c>
      <c r="AY201" s="524" t="str">
        <f t="shared" si="31"/>
        <v/>
      </c>
      <c r="AZ201" s="525" t="str">
        <f t="shared" si="32"/>
        <v/>
      </c>
      <c r="BA201" s="530">
        <f t="shared" si="33"/>
        <v>1.1066666666666667</v>
      </c>
      <c r="BB201" s="536">
        <f t="shared" si="34"/>
        <v>1.3421727972626176</v>
      </c>
      <c r="BC201" s="537">
        <f t="shared" si="35"/>
        <v>5.7579127459366983</v>
      </c>
      <c r="BD201" s="540">
        <v>1</v>
      </c>
    </row>
    <row r="202" spans="1:56" x14ac:dyDescent="0.2">
      <c r="A202">
        <v>200</v>
      </c>
      <c r="B202" t="s">
        <v>432</v>
      </c>
      <c r="C202" t="s">
        <v>104</v>
      </c>
      <c r="D202" t="s">
        <v>169</v>
      </c>
      <c r="E202" s="545" t="s">
        <v>169</v>
      </c>
      <c r="F202" s="546" t="s">
        <v>104</v>
      </c>
      <c r="G202" s="570"/>
      <c r="H202" s="555"/>
      <c r="I202" s="566"/>
      <c r="J202">
        <v>0</v>
      </c>
      <c r="K202">
        <v>1000000</v>
      </c>
      <c r="L202" s="573">
        <v>18.11</v>
      </c>
      <c r="M202" s="558"/>
      <c r="N202" t="s">
        <v>638</v>
      </c>
      <c r="O202" s="545"/>
      <c r="P202" s="546"/>
      <c r="Q202" s="63" t="s">
        <v>434</v>
      </c>
      <c r="T202">
        <v>18.43</v>
      </c>
      <c r="U202">
        <v>2.2599999999999998</v>
      </c>
      <c r="V202" s="545">
        <v>13.81</v>
      </c>
      <c r="W202" s="546">
        <v>22.37</v>
      </c>
      <c r="X202">
        <v>11.56</v>
      </c>
      <c r="Y202">
        <v>14.39</v>
      </c>
      <c r="Z202">
        <v>15.67</v>
      </c>
      <c r="AA202">
        <v>16.850000000000001</v>
      </c>
      <c r="AB202">
        <v>17.54</v>
      </c>
      <c r="AC202">
        <v>18.010000000000002</v>
      </c>
      <c r="AD202">
        <v>18.32</v>
      </c>
      <c r="AE202">
        <v>18.86</v>
      </c>
      <c r="AF202">
        <v>19.38</v>
      </c>
      <c r="AG202">
        <v>20.170000000000002</v>
      </c>
      <c r="AH202">
        <v>21.25</v>
      </c>
      <c r="AI202">
        <v>21.6</v>
      </c>
      <c r="AJ202">
        <v>24.98</v>
      </c>
      <c r="AK202">
        <v>2</v>
      </c>
      <c r="AL202">
        <v>3</v>
      </c>
      <c r="AM202">
        <v>5</v>
      </c>
      <c r="AN202">
        <v>11</v>
      </c>
      <c r="AO202">
        <v>29</v>
      </c>
      <c r="AP202">
        <v>22</v>
      </c>
      <c r="AQ202">
        <v>16</v>
      </c>
      <c r="AR202">
        <v>9</v>
      </c>
      <c r="AS202">
        <v>2</v>
      </c>
      <c r="AT202">
        <v>1</v>
      </c>
      <c r="AU202" s="576" t="str">
        <f t="shared" si="27"/>
        <v/>
      </c>
      <c r="AV202" s="577" t="str">
        <f t="shared" si="28"/>
        <v/>
      </c>
      <c r="AW202" s="522" t="str">
        <f t="shared" si="29"/>
        <v/>
      </c>
      <c r="AX202" s="523" t="str">
        <f t="shared" si="30"/>
        <v/>
      </c>
      <c r="AY202" s="522" t="str">
        <f t="shared" si="31"/>
        <v/>
      </c>
      <c r="AZ202" s="523" t="str">
        <f t="shared" si="32"/>
        <v/>
      </c>
      <c r="BA202" s="529">
        <f t="shared" si="33"/>
        <v>0.23659480375898287</v>
      </c>
      <c r="BB202" s="534">
        <f t="shared" si="34"/>
        <v>0.23743787962451679</v>
      </c>
      <c r="BC202" s="535">
        <f t="shared" si="35"/>
        <v>0.23522915516289353</v>
      </c>
      <c r="BD202" s="63"/>
    </row>
    <row r="203" spans="1:56" x14ac:dyDescent="0.2">
      <c r="A203">
        <v>201</v>
      </c>
      <c r="B203" t="s">
        <v>432</v>
      </c>
      <c r="C203" t="s">
        <v>104</v>
      </c>
      <c r="D203" t="s">
        <v>171</v>
      </c>
      <c r="E203" s="545" t="s">
        <v>171</v>
      </c>
      <c r="F203" s="546" t="s">
        <v>104</v>
      </c>
      <c r="G203" s="570">
        <v>21</v>
      </c>
      <c r="H203" s="555">
        <v>2.1</v>
      </c>
      <c r="I203" s="566">
        <v>0.2</v>
      </c>
      <c r="J203">
        <v>0</v>
      </c>
      <c r="K203">
        <v>1000000</v>
      </c>
      <c r="L203" s="573">
        <v>18.11</v>
      </c>
      <c r="M203" s="560">
        <v>1.37</v>
      </c>
      <c r="N203" t="s">
        <v>639</v>
      </c>
      <c r="O203" s="545"/>
      <c r="P203" s="546"/>
      <c r="Q203" s="63" t="s">
        <v>437</v>
      </c>
      <c r="R203">
        <v>21.31</v>
      </c>
      <c r="S203">
        <v>2.0299999999999998</v>
      </c>
      <c r="T203">
        <v>18.43</v>
      </c>
      <c r="U203">
        <v>2.2599999999999998</v>
      </c>
      <c r="V203" s="545">
        <v>13.81</v>
      </c>
      <c r="W203" s="546">
        <v>22.37</v>
      </c>
      <c r="X203">
        <v>11.56</v>
      </c>
      <c r="Y203">
        <v>14.39</v>
      </c>
      <c r="Z203">
        <v>15.67</v>
      </c>
      <c r="AA203">
        <v>16.850000000000001</v>
      </c>
      <c r="AB203">
        <v>17.54</v>
      </c>
      <c r="AC203">
        <v>18.010000000000002</v>
      </c>
      <c r="AD203">
        <v>18.32</v>
      </c>
      <c r="AE203">
        <v>18.86</v>
      </c>
      <c r="AF203">
        <v>19.38</v>
      </c>
      <c r="AG203">
        <v>20.170000000000002</v>
      </c>
      <c r="AH203">
        <v>21.25</v>
      </c>
      <c r="AI203">
        <v>21.6</v>
      </c>
      <c r="AJ203">
        <v>24.98</v>
      </c>
      <c r="AK203">
        <v>2</v>
      </c>
      <c r="AL203">
        <v>3</v>
      </c>
      <c r="AM203">
        <v>5</v>
      </c>
      <c r="AN203">
        <v>11</v>
      </c>
      <c r="AO203">
        <v>29</v>
      </c>
      <c r="AP203">
        <v>22</v>
      </c>
      <c r="AQ203">
        <v>16</v>
      </c>
      <c r="AR203">
        <v>9</v>
      </c>
      <c r="AS203">
        <v>2</v>
      </c>
      <c r="AT203">
        <v>1</v>
      </c>
      <c r="AU203" s="576">
        <f t="shared" si="27"/>
        <v>-2.8900000000000006</v>
      </c>
      <c r="AV203" s="577">
        <f t="shared" si="28"/>
        <v>-0.13761904761904764</v>
      </c>
      <c r="AW203" s="522">
        <f t="shared" si="29"/>
        <v>0.23743787962451679</v>
      </c>
      <c r="AX203" s="523">
        <f t="shared" si="30"/>
        <v>0.23522915516289353</v>
      </c>
      <c r="AY203" s="522">
        <f t="shared" si="31"/>
        <v>3.7437879624516779E-2</v>
      </c>
      <c r="AZ203" s="523">
        <f t="shared" si="32"/>
        <v>3.5229155162893516E-2</v>
      </c>
      <c r="BA203" s="529" t="str">
        <f t="shared" si="33"/>
        <v/>
      </c>
      <c r="BB203" s="534" t="str">
        <f t="shared" si="34"/>
        <v/>
      </c>
      <c r="BC203" s="535" t="str">
        <f t="shared" si="35"/>
        <v/>
      </c>
      <c r="BD203" s="63"/>
    </row>
    <row r="204" spans="1:56" s="510" customFormat="1" x14ac:dyDescent="0.2">
      <c r="A204" s="510">
        <v>202</v>
      </c>
      <c r="B204" s="510" t="s">
        <v>432</v>
      </c>
      <c r="C204" s="510" t="s">
        <v>104</v>
      </c>
      <c r="D204" s="510" t="s">
        <v>19</v>
      </c>
      <c r="E204" s="547" t="s">
        <v>19</v>
      </c>
      <c r="F204" s="548" t="s">
        <v>104</v>
      </c>
      <c r="G204" s="571"/>
      <c r="H204" s="555"/>
      <c r="I204" s="567"/>
      <c r="J204" s="510">
        <v>0</v>
      </c>
      <c r="K204" s="510">
        <v>1000000</v>
      </c>
      <c r="L204" s="574">
        <v>27.41</v>
      </c>
      <c r="M204" s="559"/>
      <c r="N204" t="s">
        <v>640</v>
      </c>
      <c r="O204" s="547">
        <v>0</v>
      </c>
      <c r="P204" s="548">
        <v>36.35</v>
      </c>
      <c r="Q204" s="540" t="s">
        <v>451</v>
      </c>
      <c r="R204"/>
      <c r="S204"/>
      <c r="T204">
        <v>27.03</v>
      </c>
      <c r="U204">
        <v>11.76</v>
      </c>
      <c r="V204" s="547">
        <v>0</v>
      </c>
      <c r="W204" s="548">
        <v>64</v>
      </c>
      <c r="X204">
        <v>0</v>
      </c>
      <c r="Y204">
        <v>1</v>
      </c>
      <c r="Z204">
        <v>3</v>
      </c>
      <c r="AA204">
        <v>7</v>
      </c>
      <c r="AB204">
        <v>11</v>
      </c>
      <c r="AC204">
        <v>15</v>
      </c>
      <c r="AD204">
        <v>19</v>
      </c>
      <c r="AE204">
        <v>23</v>
      </c>
      <c r="AF204">
        <v>27</v>
      </c>
      <c r="AG204">
        <v>33</v>
      </c>
      <c r="AH204">
        <v>40</v>
      </c>
      <c r="AI204">
        <v>46</v>
      </c>
      <c r="AJ204">
        <v>64</v>
      </c>
      <c r="AK204">
        <v>700</v>
      </c>
      <c r="AL204">
        <v>593</v>
      </c>
      <c r="AM204">
        <v>670</v>
      </c>
      <c r="AN204">
        <v>538</v>
      </c>
      <c r="AO204">
        <v>452</v>
      </c>
      <c r="AP204">
        <v>389</v>
      </c>
      <c r="AQ204">
        <v>233</v>
      </c>
      <c r="AR204">
        <v>143</v>
      </c>
      <c r="AS204">
        <v>57</v>
      </c>
      <c r="AT204">
        <v>17</v>
      </c>
      <c r="AU204" s="578" t="str">
        <f t="shared" si="27"/>
        <v/>
      </c>
      <c r="AV204" s="579" t="str">
        <f t="shared" si="28"/>
        <v/>
      </c>
      <c r="AW204" s="524" t="str">
        <f t="shared" si="29"/>
        <v/>
      </c>
      <c r="AX204" s="525" t="str">
        <f t="shared" si="30"/>
        <v/>
      </c>
      <c r="AY204" s="524" t="str">
        <f t="shared" si="31"/>
        <v/>
      </c>
      <c r="AZ204" s="525" t="str">
        <f t="shared" si="32"/>
        <v/>
      </c>
      <c r="BA204" s="530">
        <f t="shared" si="33"/>
        <v>1</v>
      </c>
      <c r="BB204" s="536">
        <f t="shared" si="34"/>
        <v>1</v>
      </c>
      <c r="BC204" s="537">
        <f t="shared" si="35"/>
        <v>1.3349142648668371</v>
      </c>
      <c r="BD204" s="540">
        <v>1</v>
      </c>
    </row>
    <row r="205" spans="1:56" s="510" customFormat="1" x14ac:dyDescent="0.2">
      <c r="A205" s="510">
        <v>203</v>
      </c>
      <c r="B205" s="510" t="s">
        <v>432</v>
      </c>
      <c r="C205" s="510" t="s">
        <v>104</v>
      </c>
      <c r="D205" s="510" t="s">
        <v>218</v>
      </c>
      <c r="E205" s="547" t="s">
        <v>218</v>
      </c>
      <c r="F205" s="548" t="s">
        <v>104</v>
      </c>
      <c r="G205" s="571"/>
      <c r="H205" s="555"/>
      <c r="I205" s="567"/>
      <c r="J205" s="510">
        <v>0</v>
      </c>
      <c r="K205" s="510">
        <v>1000000</v>
      </c>
      <c r="L205" s="574">
        <v>27.41</v>
      </c>
      <c r="M205" s="559"/>
      <c r="N205" t="s">
        <v>641</v>
      </c>
      <c r="O205" s="547">
        <v>0</v>
      </c>
      <c r="P205" s="548">
        <v>36.35</v>
      </c>
      <c r="Q205" s="540" t="s">
        <v>451</v>
      </c>
      <c r="R205"/>
      <c r="S205"/>
      <c r="T205">
        <v>27.03</v>
      </c>
      <c r="U205">
        <v>11.76</v>
      </c>
      <c r="V205" s="547">
        <v>0</v>
      </c>
      <c r="W205" s="548">
        <v>64</v>
      </c>
      <c r="X205">
        <v>0</v>
      </c>
      <c r="Y205">
        <v>1</v>
      </c>
      <c r="Z205">
        <v>3</v>
      </c>
      <c r="AA205">
        <v>7</v>
      </c>
      <c r="AB205">
        <v>11</v>
      </c>
      <c r="AC205">
        <v>15</v>
      </c>
      <c r="AD205">
        <v>19</v>
      </c>
      <c r="AE205">
        <v>23</v>
      </c>
      <c r="AF205">
        <v>27</v>
      </c>
      <c r="AG205">
        <v>33</v>
      </c>
      <c r="AH205">
        <v>40</v>
      </c>
      <c r="AI205">
        <v>46</v>
      </c>
      <c r="AJ205">
        <v>64</v>
      </c>
      <c r="AK205">
        <v>700</v>
      </c>
      <c r="AL205">
        <v>593</v>
      </c>
      <c r="AM205">
        <v>670</v>
      </c>
      <c r="AN205">
        <v>538</v>
      </c>
      <c r="AO205">
        <v>452</v>
      </c>
      <c r="AP205">
        <v>389</v>
      </c>
      <c r="AQ205">
        <v>233</v>
      </c>
      <c r="AR205">
        <v>143</v>
      </c>
      <c r="AS205">
        <v>57</v>
      </c>
      <c r="AT205">
        <v>17</v>
      </c>
      <c r="AU205" s="578" t="str">
        <f t="shared" si="27"/>
        <v/>
      </c>
      <c r="AV205" s="579" t="str">
        <f t="shared" si="28"/>
        <v/>
      </c>
      <c r="AW205" s="524" t="str">
        <f t="shared" si="29"/>
        <v/>
      </c>
      <c r="AX205" s="525" t="str">
        <f t="shared" si="30"/>
        <v/>
      </c>
      <c r="AY205" s="524" t="str">
        <f t="shared" si="31"/>
        <v/>
      </c>
      <c r="AZ205" s="525" t="str">
        <f t="shared" si="32"/>
        <v/>
      </c>
      <c r="BA205" s="530">
        <f t="shared" si="33"/>
        <v>1</v>
      </c>
      <c r="BB205" s="536">
        <f t="shared" si="34"/>
        <v>1</v>
      </c>
      <c r="BC205" s="537">
        <f t="shared" si="35"/>
        <v>1.3349142648668371</v>
      </c>
      <c r="BD205" s="540">
        <v>1</v>
      </c>
    </row>
    <row r="206" spans="1:56" s="510" customFormat="1" x14ac:dyDescent="0.2">
      <c r="A206" s="510">
        <v>204</v>
      </c>
      <c r="B206" s="510" t="s">
        <v>432</v>
      </c>
      <c r="C206" s="510" t="s">
        <v>104</v>
      </c>
      <c r="D206" s="510" t="s">
        <v>222</v>
      </c>
      <c r="E206" s="547" t="s">
        <v>222</v>
      </c>
      <c r="F206" s="548" t="s">
        <v>104</v>
      </c>
      <c r="G206" s="571"/>
      <c r="H206" s="555"/>
      <c r="I206" s="567"/>
      <c r="J206" s="510">
        <v>-1000000</v>
      </c>
      <c r="K206" s="510">
        <v>1000000</v>
      </c>
      <c r="L206" s="574">
        <v>14.36</v>
      </c>
      <c r="M206" s="559"/>
      <c r="N206" t="s">
        <v>642</v>
      </c>
      <c r="O206" s="547">
        <v>-18.11</v>
      </c>
      <c r="P206" s="548">
        <v>36.35</v>
      </c>
      <c r="Q206" s="540" t="s">
        <v>451</v>
      </c>
      <c r="R206"/>
      <c r="S206"/>
      <c r="T206">
        <v>11.09</v>
      </c>
      <c r="U206">
        <v>12.75</v>
      </c>
      <c r="V206" s="547">
        <v>-25</v>
      </c>
      <c r="W206" s="548">
        <v>64</v>
      </c>
      <c r="X206">
        <v>-25</v>
      </c>
      <c r="Y206">
        <v>-16</v>
      </c>
      <c r="Z206">
        <v>-13</v>
      </c>
      <c r="AA206">
        <v>-8</v>
      </c>
      <c r="AB206">
        <v>-2</v>
      </c>
      <c r="AC206">
        <v>4</v>
      </c>
      <c r="AD206">
        <v>9</v>
      </c>
      <c r="AE206">
        <v>15</v>
      </c>
      <c r="AF206">
        <v>21</v>
      </c>
      <c r="AG206">
        <v>27</v>
      </c>
      <c r="AH206">
        <v>36</v>
      </c>
      <c r="AI206">
        <v>43</v>
      </c>
      <c r="AJ206">
        <v>64</v>
      </c>
      <c r="AK206">
        <v>266</v>
      </c>
      <c r="AL206">
        <v>880</v>
      </c>
      <c r="AM206">
        <v>900</v>
      </c>
      <c r="AN206">
        <v>896</v>
      </c>
      <c r="AO206">
        <v>867</v>
      </c>
      <c r="AP206">
        <v>783</v>
      </c>
      <c r="AQ206">
        <v>551</v>
      </c>
      <c r="AR206">
        <v>329</v>
      </c>
      <c r="AS206">
        <v>136</v>
      </c>
      <c r="AT206">
        <v>30</v>
      </c>
      <c r="AU206" s="578" t="str">
        <f t="shared" si="27"/>
        <v/>
      </c>
      <c r="AV206" s="579" t="str">
        <f t="shared" si="28"/>
        <v/>
      </c>
      <c r="AW206" s="524" t="str">
        <f t="shared" si="29"/>
        <v/>
      </c>
      <c r="AX206" s="525" t="str">
        <f t="shared" si="30"/>
        <v/>
      </c>
      <c r="AY206" s="524" t="str">
        <f t="shared" si="31"/>
        <v/>
      </c>
      <c r="AZ206" s="525" t="str">
        <f t="shared" si="32"/>
        <v/>
      </c>
      <c r="BA206" s="530">
        <f t="shared" si="33"/>
        <v>2.2820512820512819</v>
      </c>
      <c r="BB206" s="536">
        <f t="shared" si="34"/>
        <v>2.7409470752089136</v>
      </c>
      <c r="BC206" s="537">
        <f t="shared" si="35"/>
        <v>3.4568245125348191</v>
      </c>
      <c r="BD206" s="540">
        <v>1</v>
      </c>
    </row>
    <row r="207" spans="1:56" x14ac:dyDescent="0.2">
      <c r="A207">
        <v>205</v>
      </c>
      <c r="B207" t="s">
        <v>432</v>
      </c>
      <c r="C207" t="s">
        <v>106</v>
      </c>
      <c r="D207" t="s">
        <v>175</v>
      </c>
      <c r="E207" s="545" t="s">
        <v>175</v>
      </c>
      <c r="F207" s="546" t="s">
        <v>106</v>
      </c>
      <c r="G207" s="570">
        <v>342.07393828922659</v>
      </c>
      <c r="H207" s="555">
        <v>17.103696914461331</v>
      </c>
      <c r="I207" s="566">
        <v>0.1</v>
      </c>
      <c r="J207">
        <v>0</v>
      </c>
      <c r="K207">
        <v>1000000</v>
      </c>
      <c r="L207" s="573">
        <v>316.67</v>
      </c>
      <c r="M207" s="560">
        <v>1.49</v>
      </c>
      <c r="N207" t="s">
        <v>643</v>
      </c>
      <c r="O207" s="545"/>
      <c r="P207" s="546"/>
      <c r="Q207" s="63" t="s">
        <v>437</v>
      </c>
      <c r="R207">
        <v>339.03</v>
      </c>
      <c r="S207">
        <v>17.989999999999998</v>
      </c>
      <c r="T207">
        <v>310.86</v>
      </c>
      <c r="U207">
        <v>18.190000000000001</v>
      </c>
      <c r="V207" s="545">
        <v>274.79000000000002</v>
      </c>
      <c r="W207" s="546">
        <v>344.69</v>
      </c>
      <c r="X207">
        <v>259.27999999999997</v>
      </c>
      <c r="Y207">
        <v>281.43</v>
      </c>
      <c r="Z207">
        <v>285.2</v>
      </c>
      <c r="AA207">
        <v>295.61</v>
      </c>
      <c r="AB207">
        <v>301.64</v>
      </c>
      <c r="AC207">
        <v>307.12</v>
      </c>
      <c r="AD207">
        <v>312.57</v>
      </c>
      <c r="AE207">
        <v>317.22000000000003</v>
      </c>
      <c r="AF207">
        <v>321.47000000000003</v>
      </c>
      <c r="AG207">
        <v>324.87</v>
      </c>
      <c r="AH207">
        <v>331.51</v>
      </c>
      <c r="AI207">
        <v>339.52</v>
      </c>
      <c r="AJ207">
        <v>350.15</v>
      </c>
      <c r="AK207">
        <v>1</v>
      </c>
      <c r="AL207">
        <v>3</v>
      </c>
      <c r="AM207">
        <v>9</v>
      </c>
      <c r="AN207">
        <v>7</v>
      </c>
      <c r="AO207">
        <v>16</v>
      </c>
      <c r="AP207">
        <v>15</v>
      </c>
      <c r="AQ207">
        <v>22</v>
      </c>
      <c r="AR207">
        <v>17</v>
      </c>
      <c r="AS207">
        <v>6</v>
      </c>
      <c r="AT207">
        <v>4</v>
      </c>
      <c r="AU207" s="576">
        <f t="shared" si="27"/>
        <v>-25.403938289226573</v>
      </c>
      <c r="AV207" s="577">
        <f t="shared" si="28"/>
        <v>-7.4264465794372542E-2</v>
      </c>
      <c r="AW207" s="522">
        <f t="shared" si="29"/>
        <v>0.13225123946063724</v>
      </c>
      <c r="AX207" s="523">
        <f t="shared" si="30"/>
        <v>8.8483279123377584E-2</v>
      </c>
      <c r="AY207" s="522">
        <f t="shared" si="31"/>
        <v>3.2251239460637238E-2</v>
      </c>
      <c r="AZ207" s="523">
        <f t="shared" si="32"/>
        <v>-1.1516720876622422E-2</v>
      </c>
      <c r="BA207" s="529" t="str">
        <f t="shared" si="33"/>
        <v/>
      </c>
      <c r="BB207" s="534" t="str">
        <f t="shared" si="34"/>
        <v/>
      </c>
      <c r="BC207" s="535" t="str">
        <f t="shared" si="35"/>
        <v/>
      </c>
      <c r="BD207" s="63"/>
    </row>
    <row r="208" spans="1:56" s="510" customFormat="1" x14ac:dyDescent="0.2">
      <c r="A208" s="510">
        <v>206</v>
      </c>
      <c r="B208" s="510" t="s">
        <v>432</v>
      </c>
      <c r="C208" s="510" t="s">
        <v>106</v>
      </c>
      <c r="D208" s="510" t="s">
        <v>19</v>
      </c>
      <c r="E208" s="547" t="s">
        <v>19</v>
      </c>
      <c r="F208" s="548" t="s">
        <v>106</v>
      </c>
      <c r="G208" s="571"/>
      <c r="H208" s="555"/>
      <c r="I208" s="567"/>
      <c r="J208" s="510">
        <v>0</v>
      </c>
      <c r="K208" s="510">
        <v>1000000</v>
      </c>
      <c r="L208" s="574">
        <v>454.13</v>
      </c>
      <c r="M208" s="559"/>
      <c r="N208" t="s">
        <v>644</v>
      </c>
      <c r="O208" s="547">
        <v>0</v>
      </c>
      <c r="P208" s="548">
        <v>1000000</v>
      </c>
      <c r="Q208" s="540" t="s">
        <v>645</v>
      </c>
      <c r="R208"/>
      <c r="S208"/>
      <c r="T208">
        <v>451.89</v>
      </c>
      <c r="U208">
        <v>52.03</v>
      </c>
      <c r="V208" s="547">
        <v>0</v>
      </c>
      <c r="W208" s="548">
        <v>1000000</v>
      </c>
      <c r="X208">
        <v>0</v>
      </c>
      <c r="Y208">
        <v>50000</v>
      </c>
      <c r="Z208">
        <v>100000</v>
      </c>
      <c r="AA208">
        <v>200000</v>
      </c>
      <c r="AB208">
        <v>300000</v>
      </c>
      <c r="AC208">
        <v>400000</v>
      </c>
      <c r="AD208">
        <v>500000</v>
      </c>
      <c r="AE208">
        <v>600000</v>
      </c>
      <c r="AF208">
        <v>700000</v>
      </c>
      <c r="AG208">
        <v>800000</v>
      </c>
      <c r="AH208">
        <v>900000</v>
      </c>
      <c r="AI208">
        <v>950000</v>
      </c>
      <c r="AJ208">
        <v>1000000</v>
      </c>
      <c r="AK208">
        <v>1000</v>
      </c>
      <c r="AL208">
        <v>1000</v>
      </c>
      <c r="AM208">
        <v>1000</v>
      </c>
      <c r="AN208">
        <v>1000</v>
      </c>
      <c r="AO208">
        <v>1000</v>
      </c>
      <c r="AP208">
        <v>1000</v>
      </c>
      <c r="AQ208">
        <v>1000</v>
      </c>
      <c r="AR208">
        <v>1000</v>
      </c>
      <c r="AS208">
        <v>1000</v>
      </c>
      <c r="AT208">
        <v>1081</v>
      </c>
      <c r="AU208" s="578" t="str">
        <f t="shared" si="27"/>
        <v/>
      </c>
      <c r="AV208" s="579" t="str">
        <f t="shared" si="28"/>
        <v/>
      </c>
      <c r="AW208" s="524" t="str">
        <f t="shared" si="29"/>
        <v/>
      </c>
      <c r="AX208" s="525" t="str">
        <f t="shared" si="30"/>
        <v/>
      </c>
      <c r="AY208" s="524" t="str">
        <f t="shared" si="31"/>
        <v/>
      </c>
      <c r="AZ208" s="525" t="str">
        <f t="shared" si="32"/>
        <v/>
      </c>
      <c r="BA208" s="530">
        <f t="shared" si="33"/>
        <v>1</v>
      </c>
      <c r="BB208" s="536">
        <f t="shared" si="34"/>
        <v>1</v>
      </c>
      <c r="BC208" s="537">
        <f t="shared" si="35"/>
        <v>2201.0126395525513</v>
      </c>
      <c r="BD208" s="540">
        <v>1</v>
      </c>
    </row>
    <row r="209" spans="1:56" s="510" customFormat="1" x14ac:dyDescent="0.2">
      <c r="A209" s="510">
        <v>207</v>
      </c>
      <c r="B209" s="510" t="s">
        <v>432</v>
      </c>
      <c r="C209" s="510" t="s">
        <v>106</v>
      </c>
      <c r="D209" s="510" t="s">
        <v>216</v>
      </c>
      <c r="E209" s="547" t="s">
        <v>216</v>
      </c>
      <c r="F209" s="548" t="s">
        <v>106</v>
      </c>
      <c r="G209" s="571"/>
      <c r="H209" s="555"/>
      <c r="I209" s="567"/>
      <c r="J209" s="510">
        <v>0</v>
      </c>
      <c r="K209" s="510">
        <v>1000000</v>
      </c>
      <c r="L209" s="574">
        <v>219.93</v>
      </c>
      <c r="M209" s="559"/>
      <c r="N209" t="s">
        <v>646</v>
      </c>
      <c r="O209" s="547">
        <v>0</v>
      </c>
      <c r="P209" s="548">
        <v>1000000</v>
      </c>
      <c r="Q209" s="540" t="s">
        <v>645</v>
      </c>
      <c r="R209"/>
      <c r="S209"/>
      <c r="T209">
        <v>219.58</v>
      </c>
      <c r="U209">
        <v>29.74</v>
      </c>
      <c r="V209" s="547">
        <v>0</v>
      </c>
      <c r="W209" s="548">
        <v>1000000</v>
      </c>
      <c r="X209">
        <v>0</v>
      </c>
      <c r="Y209">
        <v>50000</v>
      </c>
      <c r="Z209">
        <v>100000</v>
      </c>
      <c r="AA209">
        <v>200000</v>
      </c>
      <c r="AB209">
        <v>300000</v>
      </c>
      <c r="AC209">
        <v>400000</v>
      </c>
      <c r="AD209">
        <v>500000</v>
      </c>
      <c r="AE209">
        <v>600000</v>
      </c>
      <c r="AF209">
        <v>700000</v>
      </c>
      <c r="AG209">
        <v>800000</v>
      </c>
      <c r="AH209">
        <v>900000</v>
      </c>
      <c r="AI209">
        <v>950000</v>
      </c>
      <c r="AJ209">
        <v>1000000</v>
      </c>
      <c r="AK209">
        <v>1000</v>
      </c>
      <c r="AL209">
        <v>1000</v>
      </c>
      <c r="AM209">
        <v>1000</v>
      </c>
      <c r="AN209">
        <v>1000</v>
      </c>
      <c r="AO209">
        <v>1000</v>
      </c>
      <c r="AP209">
        <v>1000</v>
      </c>
      <c r="AQ209">
        <v>1000</v>
      </c>
      <c r="AR209">
        <v>1000</v>
      </c>
      <c r="AS209">
        <v>1000</v>
      </c>
      <c r="AT209">
        <v>1081</v>
      </c>
      <c r="AU209" s="578" t="str">
        <f t="shared" si="27"/>
        <v/>
      </c>
      <c r="AV209" s="579" t="str">
        <f t="shared" si="28"/>
        <v/>
      </c>
      <c r="AW209" s="524" t="str">
        <f t="shared" si="29"/>
        <v/>
      </c>
      <c r="AX209" s="525" t="str">
        <f t="shared" si="30"/>
        <v/>
      </c>
      <c r="AY209" s="524" t="str">
        <f t="shared" si="31"/>
        <v/>
      </c>
      <c r="AZ209" s="525" t="str">
        <f t="shared" si="32"/>
        <v/>
      </c>
      <c r="BA209" s="530">
        <f t="shared" si="33"/>
        <v>1</v>
      </c>
      <c r="BB209" s="536">
        <f t="shared" si="34"/>
        <v>1</v>
      </c>
      <c r="BC209" s="537">
        <f t="shared" si="35"/>
        <v>4545.9012867730635</v>
      </c>
      <c r="BD209" s="540">
        <v>1</v>
      </c>
    </row>
    <row r="210" spans="1:56" s="510" customFormat="1" x14ac:dyDescent="0.2">
      <c r="A210" s="510">
        <v>208</v>
      </c>
      <c r="B210" s="510" t="s">
        <v>432</v>
      </c>
      <c r="C210" s="510" t="s">
        <v>106</v>
      </c>
      <c r="D210" s="510" t="s">
        <v>218</v>
      </c>
      <c r="E210" s="547" t="s">
        <v>218</v>
      </c>
      <c r="F210" s="548" t="s">
        <v>106</v>
      </c>
      <c r="G210" s="571"/>
      <c r="H210" s="555"/>
      <c r="I210" s="567"/>
      <c r="J210" s="510">
        <v>0</v>
      </c>
      <c r="K210" s="510">
        <v>442.79123189637642</v>
      </c>
      <c r="L210" s="574">
        <v>234.2</v>
      </c>
      <c r="M210" s="559"/>
      <c r="N210" t="s">
        <v>647</v>
      </c>
      <c r="O210" s="547">
        <v>0</v>
      </c>
      <c r="P210" s="548">
        <v>442.79</v>
      </c>
      <c r="Q210" s="540" t="s">
        <v>451</v>
      </c>
      <c r="R210"/>
      <c r="S210"/>
      <c r="T210">
        <v>232.3</v>
      </c>
      <c r="U210">
        <v>34.75</v>
      </c>
      <c r="V210" s="547">
        <v>0</v>
      </c>
      <c r="W210" s="548">
        <v>440</v>
      </c>
      <c r="X210">
        <v>0</v>
      </c>
      <c r="Y210">
        <v>20</v>
      </c>
      <c r="Z210">
        <v>40</v>
      </c>
      <c r="AA210">
        <v>88</v>
      </c>
      <c r="AB210">
        <v>130</v>
      </c>
      <c r="AC210">
        <v>176</v>
      </c>
      <c r="AD210">
        <v>220</v>
      </c>
      <c r="AE210">
        <v>264</v>
      </c>
      <c r="AF210">
        <v>310</v>
      </c>
      <c r="AG210">
        <v>352</v>
      </c>
      <c r="AH210">
        <v>400</v>
      </c>
      <c r="AI210">
        <v>420</v>
      </c>
      <c r="AJ210">
        <v>440</v>
      </c>
      <c r="AK210">
        <v>500</v>
      </c>
      <c r="AL210">
        <v>400</v>
      </c>
      <c r="AM210">
        <v>500</v>
      </c>
      <c r="AN210">
        <v>400</v>
      </c>
      <c r="AO210">
        <v>400</v>
      </c>
      <c r="AP210">
        <v>500</v>
      </c>
      <c r="AQ210">
        <v>400</v>
      </c>
      <c r="AR210">
        <v>500</v>
      </c>
      <c r="AS210">
        <v>400</v>
      </c>
      <c r="AT210">
        <v>500</v>
      </c>
      <c r="AU210" s="578" t="str">
        <f t="shared" si="27"/>
        <v/>
      </c>
      <c r="AV210" s="579" t="str">
        <f t="shared" si="28"/>
        <v/>
      </c>
      <c r="AW210" s="524" t="str">
        <f t="shared" si="29"/>
        <v/>
      </c>
      <c r="AX210" s="525" t="str">
        <f t="shared" si="30"/>
        <v/>
      </c>
      <c r="AY210" s="524" t="str">
        <f t="shared" si="31"/>
        <v/>
      </c>
      <c r="AZ210" s="525" t="str">
        <f t="shared" si="32"/>
        <v/>
      </c>
      <c r="BA210" s="530">
        <f t="shared" si="33"/>
        <v>1</v>
      </c>
      <c r="BB210" s="536">
        <f t="shared" si="34"/>
        <v>1</v>
      </c>
      <c r="BC210" s="537">
        <f t="shared" si="35"/>
        <v>0.87873612297181902</v>
      </c>
      <c r="BD210" s="540">
        <v>1</v>
      </c>
    </row>
    <row r="211" spans="1:56" s="510" customFormat="1" x14ac:dyDescent="0.2">
      <c r="A211" s="510">
        <v>209</v>
      </c>
      <c r="B211" s="510" t="s">
        <v>432</v>
      </c>
      <c r="C211" s="510" t="s">
        <v>106</v>
      </c>
      <c r="D211" s="510" t="s">
        <v>222</v>
      </c>
      <c r="E211" s="547" t="s">
        <v>222</v>
      </c>
      <c r="F211" s="548" t="s">
        <v>106</v>
      </c>
      <c r="G211" s="571"/>
      <c r="H211" s="555"/>
      <c r="I211" s="567"/>
      <c r="J211" s="510">
        <v>-1000000</v>
      </c>
      <c r="K211" s="510">
        <v>1000000</v>
      </c>
      <c r="L211" s="574">
        <v>279.68</v>
      </c>
      <c r="M211" s="559"/>
      <c r="N211" t="s">
        <v>648</v>
      </c>
      <c r="O211" s="547">
        <v>-266.26</v>
      </c>
      <c r="P211" s="548">
        <v>299.76</v>
      </c>
      <c r="Q211" s="540" t="s">
        <v>451</v>
      </c>
      <c r="R211"/>
      <c r="S211"/>
      <c r="T211">
        <v>262.73</v>
      </c>
      <c r="U211">
        <v>85.71</v>
      </c>
      <c r="V211" s="547">
        <v>-749</v>
      </c>
      <c r="W211" s="548">
        <v>852</v>
      </c>
      <c r="X211">
        <v>-749</v>
      </c>
      <c r="Y211">
        <v>-348.6</v>
      </c>
      <c r="Z211">
        <v>-286</v>
      </c>
      <c r="AA211">
        <v>-218.2</v>
      </c>
      <c r="AB211">
        <v>-149</v>
      </c>
      <c r="AC211">
        <v>-73</v>
      </c>
      <c r="AD211">
        <v>-8</v>
      </c>
      <c r="AE211">
        <v>60</v>
      </c>
      <c r="AF211">
        <v>137</v>
      </c>
      <c r="AG211">
        <v>205.4</v>
      </c>
      <c r="AH211">
        <v>280.60000000000002</v>
      </c>
      <c r="AI211">
        <v>350.8</v>
      </c>
      <c r="AJ211">
        <v>852</v>
      </c>
      <c r="AK211">
        <v>4</v>
      </c>
      <c r="AL211">
        <v>9</v>
      </c>
      <c r="AM211">
        <v>75</v>
      </c>
      <c r="AN211">
        <v>164</v>
      </c>
      <c r="AO211">
        <v>161</v>
      </c>
      <c r="AP211">
        <v>155</v>
      </c>
      <c r="AQ211">
        <v>106</v>
      </c>
      <c r="AR211">
        <v>17</v>
      </c>
      <c r="AS211">
        <v>8</v>
      </c>
      <c r="AT211">
        <v>6</v>
      </c>
      <c r="AU211" s="578" t="str">
        <f t="shared" si="27"/>
        <v/>
      </c>
      <c r="AV211" s="579" t="str">
        <f t="shared" si="28"/>
        <v/>
      </c>
      <c r="AW211" s="524" t="str">
        <f t="shared" si="29"/>
        <v/>
      </c>
      <c r="AX211" s="525" t="str">
        <f t="shared" si="30"/>
        <v/>
      </c>
      <c r="AY211" s="524" t="str">
        <f t="shared" si="31"/>
        <v/>
      </c>
      <c r="AZ211" s="525" t="str">
        <f t="shared" si="32"/>
        <v/>
      </c>
      <c r="BA211" s="530">
        <f t="shared" si="33"/>
        <v>15.543689320388349</v>
      </c>
      <c r="BB211" s="536">
        <f t="shared" si="34"/>
        <v>3.6780606407322658</v>
      </c>
      <c r="BC211" s="537">
        <f t="shared" si="35"/>
        <v>2.0463386727688784</v>
      </c>
      <c r="BD211" s="540">
        <v>1</v>
      </c>
    </row>
    <row r="212" spans="1:56" x14ac:dyDescent="0.2">
      <c r="A212">
        <v>210</v>
      </c>
      <c r="B212" t="s">
        <v>432</v>
      </c>
      <c r="C212" t="s">
        <v>107</v>
      </c>
      <c r="D212" t="s">
        <v>185</v>
      </c>
      <c r="E212" s="545" t="s">
        <v>185</v>
      </c>
      <c r="F212" s="546" t="s">
        <v>107</v>
      </c>
      <c r="G212" s="570">
        <v>456.72338503502431</v>
      </c>
      <c r="H212" s="555">
        <v>68.508507755253632</v>
      </c>
      <c r="I212" s="566">
        <v>0.3</v>
      </c>
      <c r="J212">
        <v>0</v>
      </c>
      <c r="K212">
        <v>1000000</v>
      </c>
      <c r="L212" s="573">
        <v>456.72</v>
      </c>
      <c r="M212" s="558">
        <v>0</v>
      </c>
      <c r="N212" t="s">
        <v>649</v>
      </c>
      <c r="O212" s="545"/>
      <c r="P212" s="546"/>
      <c r="Q212" s="63" t="s">
        <v>437</v>
      </c>
      <c r="R212">
        <v>454.87</v>
      </c>
      <c r="S212">
        <v>68.680000000000007</v>
      </c>
      <c r="T212">
        <v>454.87</v>
      </c>
      <c r="U212">
        <v>68.680000000000007</v>
      </c>
      <c r="V212" s="545">
        <v>328.11</v>
      </c>
      <c r="W212" s="546">
        <v>584.21</v>
      </c>
      <c r="X212">
        <v>303.01</v>
      </c>
      <c r="Y212">
        <v>348.72</v>
      </c>
      <c r="Z212">
        <v>367.45</v>
      </c>
      <c r="AA212">
        <v>403.89</v>
      </c>
      <c r="AB212">
        <v>417.22</v>
      </c>
      <c r="AC212">
        <v>427.08</v>
      </c>
      <c r="AD212">
        <v>451.5</v>
      </c>
      <c r="AE212">
        <v>468.66</v>
      </c>
      <c r="AF212">
        <v>486.31</v>
      </c>
      <c r="AG212">
        <v>518.29999999999995</v>
      </c>
      <c r="AH212">
        <v>552.15</v>
      </c>
      <c r="AI212">
        <v>572.84</v>
      </c>
      <c r="AJ212">
        <v>632.84</v>
      </c>
      <c r="AK212">
        <v>4</v>
      </c>
      <c r="AL212">
        <v>8</v>
      </c>
      <c r="AM212">
        <v>6</v>
      </c>
      <c r="AN212">
        <v>26</v>
      </c>
      <c r="AO212">
        <v>14</v>
      </c>
      <c r="AP212">
        <v>18</v>
      </c>
      <c r="AQ212">
        <v>9</v>
      </c>
      <c r="AR212">
        <v>8</v>
      </c>
      <c r="AS212">
        <v>6</v>
      </c>
      <c r="AT212">
        <v>1</v>
      </c>
      <c r="AU212" s="576">
        <f t="shared" si="27"/>
        <v>-3.3850350242801142E-3</v>
      </c>
      <c r="AV212" s="577">
        <f t="shared" si="28"/>
        <v>-7.4115649322850619E-6</v>
      </c>
      <c r="AW212" s="522">
        <f t="shared" si="29"/>
        <v>0.28159485023646874</v>
      </c>
      <c r="AX212" s="523">
        <f t="shared" si="30"/>
        <v>0.27914258188824664</v>
      </c>
      <c r="AY212" s="522">
        <f t="shared" si="31"/>
        <v>-1.8405149763531248E-2</v>
      </c>
      <c r="AZ212" s="523">
        <f t="shared" si="32"/>
        <v>-2.0857418111753345E-2</v>
      </c>
      <c r="BA212" s="529" t="str">
        <f t="shared" si="33"/>
        <v/>
      </c>
      <c r="BB212" s="534" t="str">
        <f t="shared" si="34"/>
        <v/>
      </c>
      <c r="BC212" s="535" t="str">
        <f t="shared" si="35"/>
        <v/>
      </c>
      <c r="BD212" s="63"/>
    </row>
    <row r="213" spans="1:56" s="510" customFormat="1" x14ac:dyDescent="0.2">
      <c r="A213" s="510">
        <v>211</v>
      </c>
      <c r="B213" s="510" t="s">
        <v>432</v>
      </c>
      <c r="C213" s="510" t="s">
        <v>107</v>
      </c>
      <c r="D213" s="510" t="s">
        <v>19</v>
      </c>
      <c r="E213" s="547" t="s">
        <v>19</v>
      </c>
      <c r="F213" s="548" t="s">
        <v>107</v>
      </c>
      <c r="G213" s="571"/>
      <c r="H213" s="555"/>
      <c r="I213" s="567"/>
      <c r="J213" s="510">
        <v>0</v>
      </c>
      <c r="K213" s="510">
        <v>1000000</v>
      </c>
      <c r="L213" s="574">
        <v>789.62</v>
      </c>
      <c r="M213" s="559"/>
      <c r="N213" t="s">
        <v>650</v>
      </c>
      <c r="O213" s="547"/>
      <c r="P213" s="548"/>
      <c r="Q213" s="540" t="s">
        <v>434</v>
      </c>
      <c r="R213"/>
      <c r="S213"/>
      <c r="T213">
        <v>796.37</v>
      </c>
      <c r="U213">
        <v>90.47</v>
      </c>
      <c r="V213" s="547">
        <v>636.04</v>
      </c>
      <c r="W213" s="548">
        <v>960.82</v>
      </c>
      <c r="X213">
        <v>585.52</v>
      </c>
      <c r="Y213">
        <v>652.54</v>
      </c>
      <c r="Z213">
        <v>672.38</v>
      </c>
      <c r="AA213">
        <v>709.11</v>
      </c>
      <c r="AB213">
        <v>746.69</v>
      </c>
      <c r="AC213">
        <v>773.42</v>
      </c>
      <c r="AD213">
        <v>792.47</v>
      </c>
      <c r="AE213">
        <v>826.76</v>
      </c>
      <c r="AF213">
        <v>847.03</v>
      </c>
      <c r="AG213">
        <v>875</v>
      </c>
      <c r="AH213">
        <v>916.46</v>
      </c>
      <c r="AI213">
        <v>940.41</v>
      </c>
      <c r="AJ213">
        <v>990</v>
      </c>
      <c r="AK213">
        <v>2</v>
      </c>
      <c r="AL213">
        <v>4</v>
      </c>
      <c r="AM213">
        <v>12</v>
      </c>
      <c r="AN213">
        <v>12</v>
      </c>
      <c r="AO213">
        <v>17</v>
      </c>
      <c r="AP213">
        <v>15</v>
      </c>
      <c r="AQ213">
        <v>14</v>
      </c>
      <c r="AR213">
        <v>11</v>
      </c>
      <c r="AS213">
        <v>8</v>
      </c>
      <c r="AT213">
        <v>5</v>
      </c>
      <c r="AU213" s="578" t="str">
        <f t="shared" si="27"/>
        <v/>
      </c>
      <c r="AV213" s="579" t="str">
        <f t="shared" si="28"/>
        <v/>
      </c>
      <c r="AW213" s="524" t="str">
        <f t="shared" si="29"/>
        <v/>
      </c>
      <c r="AX213" s="525" t="str">
        <f t="shared" si="30"/>
        <v/>
      </c>
      <c r="AY213" s="524" t="str">
        <f t="shared" si="31"/>
        <v/>
      </c>
      <c r="AZ213" s="525" t="str">
        <f t="shared" si="32"/>
        <v/>
      </c>
      <c r="BA213" s="530">
        <f t="shared" si="33"/>
        <v>0.20338664629335074</v>
      </c>
      <c r="BB213" s="536">
        <f t="shared" si="34"/>
        <v>0.19449861958916953</v>
      </c>
      <c r="BC213" s="537">
        <f t="shared" si="35"/>
        <v>0.21681315062941675</v>
      </c>
      <c r="BD213" s="540">
        <v>1</v>
      </c>
    </row>
    <row r="214" spans="1:56" s="510" customFormat="1" x14ac:dyDescent="0.2">
      <c r="A214" s="510">
        <v>212</v>
      </c>
      <c r="B214" s="510" t="s">
        <v>432</v>
      </c>
      <c r="C214" s="510" t="s">
        <v>107</v>
      </c>
      <c r="D214" s="510" t="s">
        <v>216</v>
      </c>
      <c r="E214" s="547" t="s">
        <v>216</v>
      </c>
      <c r="F214" s="548" t="s">
        <v>107</v>
      </c>
      <c r="G214" s="571">
        <v>94.757323651409038</v>
      </c>
      <c r="H214" s="555">
        <v>23.68933091285226</v>
      </c>
      <c r="I214" s="567">
        <v>0.5</v>
      </c>
      <c r="J214" s="510">
        <v>0</v>
      </c>
      <c r="K214" s="510">
        <v>1000000</v>
      </c>
      <c r="L214" s="574">
        <v>94.76</v>
      </c>
      <c r="M214" s="559">
        <v>0</v>
      </c>
      <c r="N214" t="s">
        <v>651</v>
      </c>
      <c r="O214" s="547"/>
      <c r="P214" s="548"/>
      <c r="Q214" s="540" t="s">
        <v>437</v>
      </c>
      <c r="R214">
        <v>93.86</v>
      </c>
      <c r="S214">
        <v>21.93</v>
      </c>
      <c r="T214">
        <v>93.86</v>
      </c>
      <c r="U214">
        <v>21.93</v>
      </c>
      <c r="V214" s="547">
        <v>51.7</v>
      </c>
      <c r="W214" s="548">
        <v>141.53</v>
      </c>
      <c r="X214">
        <v>47.1</v>
      </c>
      <c r="Y214">
        <v>56.2</v>
      </c>
      <c r="Z214">
        <v>69.02</v>
      </c>
      <c r="AA214">
        <v>74.25</v>
      </c>
      <c r="AB214">
        <v>84.11</v>
      </c>
      <c r="AC214">
        <v>87.19</v>
      </c>
      <c r="AD214">
        <v>90.76</v>
      </c>
      <c r="AE214">
        <v>97.97</v>
      </c>
      <c r="AF214">
        <v>104.96</v>
      </c>
      <c r="AG214">
        <v>113.63</v>
      </c>
      <c r="AH214">
        <v>121.56</v>
      </c>
      <c r="AI214">
        <v>130.63</v>
      </c>
      <c r="AJ214">
        <v>146.47999999999999</v>
      </c>
      <c r="AK214">
        <v>6</v>
      </c>
      <c r="AL214">
        <v>3</v>
      </c>
      <c r="AM214">
        <v>13</v>
      </c>
      <c r="AN214">
        <v>17</v>
      </c>
      <c r="AO214">
        <v>19</v>
      </c>
      <c r="AP214">
        <v>16</v>
      </c>
      <c r="AQ214">
        <v>10</v>
      </c>
      <c r="AR214">
        <v>7</v>
      </c>
      <c r="AS214">
        <v>5</v>
      </c>
      <c r="AT214">
        <v>4</v>
      </c>
      <c r="AU214" s="578">
        <f t="shared" si="27"/>
        <v>2.6763485909668816E-3</v>
      </c>
      <c r="AV214" s="579">
        <f t="shared" si="28"/>
        <v>2.8244239999987426E-5</v>
      </c>
      <c r="AW214" s="524">
        <f t="shared" si="29"/>
        <v>0.4544111439425918</v>
      </c>
      <c r="AX214" s="525">
        <f t="shared" si="30"/>
        <v>0.49356268467707887</v>
      </c>
      <c r="AY214" s="524">
        <f t="shared" si="31"/>
        <v>-4.55888560574082E-2</v>
      </c>
      <c r="AZ214" s="525">
        <f t="shared" si="32"/>
        <v>-6.4373153229211333E-3</v>
      </c>
      <c r="BA214" s="530" t="str">
        <f t="shared" si="33"/>
        <v/>
      </c>
      <c r="BB214" s="536" t="str">
        <f t="shared" si="34"/>
        <v/>
      </c>
      <c r="BC214" s="537" t="str">
        <f t="shared" si="35"/>
        <v/>
      </c>
      <c r="BD214" s="540">
        <v>1</v>
      </c>
    </row>
    <row r="215" spans="1:56" s="510" customFormat="1" x14ac:dyDescent="0.2">
      <c r="A215" s="510">
        <v>213</v>
      </c>
      <c r="B215" s="510" t="s">
        <v>432</v>
      </c>
      <c r="C215" s="510" t="s">
        <v>107</v>
      </c>
      <c r="D215" s="510" t="s">
        <v>218</v>
      </c>
      <c r="E215" s="547" t="s">
        <v>218</v>
      </c>
      <c r="F215" s="548" t="s">
        <v>107</v>
      </c>
      <c r="G215" s="571">
        <v>694.86445628152933</v>
      </c>
      <c r="H215" s="555">
        <v>87.410787208665099</v>
      </c>
      <c r="I215" s="567">
        <v>0.25159090069574658</v>
      </c>
      <c r="J215" s="510">
        <v>0</v>
      </c>
      <c r="K215" s="510">
        <v>1000000</v>
      </c>
      <c r="L215" s="574">
        <v>694.86</v>
      </c>
      <c r="M215" s="559">
        <v>0</v>
      </c>
      <c r="N215" t="s">
        <v>651</v>
      </c>
      <c r="O215" s="547"/>
      <c r="P215" s="548"/>
      <c r="Q215" s="540" t="s">
        <v>437</v>
      </c>
      <c r="R215">
        <v>702.52</v>
      </c>
      <c r="S215">
        <v>88.18</v>
      </c>
      <c r="T215">
        <v>702.52</v>
      </c>
      <c r="U215">
        <v>88.18</v>
      </c>
      <c r="V215" s="547">
        <v>542.61</v>
      </c>
      <c r="W215" s="548">
        <v>860.42</v>
      </c>
      <c r="X215">
        <v>516.14</v>
      </c>
      <c r="Y215">
        <v>580.63</v>
      </c>
      <c r="Z215">
        <v>592.57000000000005</v>
      </c>
      <c r="AA215">
        <v>623.94000000000005</v>
      </c>
      <c r="AB215">
        <v>647.65</v>
      </c>
      <c r="AC215">
        <v>671.51</v>
      </c>
      <c r="AD215">
        <v>697.11</v>
      </c>
      <c r="AE215">
        <v>722.55</v>
      </c>
      <c r="AF215">
        <v>754.42</v>
      </c>
      <c r="AG215">
        <v>790.04</v>
      </c>
      <c r="AH215">
        <v>808.48</v>
      </c>
      <c r="AI215">
        <v>840.15</v>
      </c>
      <c r="AJ215">
        <v>933.71</v>
      </c>
      <c r="AK215">
        <v>4</v>
      </c>
      <c r="AL215">
        <v>9</v>
      </c>
      <c r="AM215">
        <v>15</v>
      </c>
      <c r="AN215">
        <v>14</v>
      </c>
      <c r="AO215">
        <v>19</v>
      </c>
      <c r="AP215">
        <v>12</v>
      </c>
      <c r="AQ215">
        <v>17</v>
      </c>
      <c r="AR215">
        <v>7</v>
      </c>
      <c r="AS215">
        <v>2</v>
      </c>
      <c r="AT215">
        <v>1</v>
      </c>
      <c r="AU215" s="578">
        <f t="shared" si="27"/>
        <v>-4.4562815293147651E-3</v>
      </c>
      <c r="AV215" s="579">
        <f t="shared" si="28"/>
        <v>-6.4131666097326913E-6</v>
      </c>
      <c r="AW215" s="524">
        <f t="shared" si="29"/>
        <v>0.21910888524307054</v>
      </c>
      <c r="AX215" s="525">
        <f t="shared" si="30"/>
        <v>0.2382638229283596</v>
      </c>
      <c r="AY215" s="524">
        <f t="shared" si="31"/>
        <v>-3.2482015452676039E-2</v>
      </c>
      <c r="AZ215" s="525">
        <f t="shared" si="32"/>
        <v>-1.332707776738698E-2</v>
      </c>
      <c r="BA215" s="530" t="str">
        <f t="shared" si="33"/>
        <v/>
      </c>
      <c r="BB215" s="536" t="str">
        <f t="shared" si="34"/>
        <v/>
      </c>
      <c r="BC215" s="537" t="str">
        <f t="shared" si="35"/>
        <v/>
      </c>
      <c r="BD215" s="540">
        <v>1</v>
      </c>
    </row>
    <row r="216" spans="1:56" s="510" customFormat="1" x14ac:dyDescent="0.2">
      <c r="A216" s="510">
        <v>214</v>
      </c>
      <c r="B216" s="510" t="s">
        <v>432</v>
      </c>
      <c r="C216" s="510" t="s">
        <v>107</v>
      </c>
      <c r="D216" s="510" t="s">
        <v>222</v>
      </c>
      <c r="E216" s="547" t="s">
        <v>222</v>
      </c>
      <c r="F216" s="548" t="s">
        <v>107</v>
      </c>
      <c r="G216" s="571"/>
      <c r="H216" s="555"/>
      <c r="I216" s="567"/>
      <c r="J216" s="510">
        <v>-1000000</v>
      </c>
      <c r="K216" s="510">
        <v>1000000</v>
      </c>
      <c r="L216" s="574">
        <v>127.2</v>
      </c>
      <c r="M216" s="559"/>
      <c r="N216" t="s">
        <v>652</v>
      </c>
      <c r="O216" s="547"/>
      <c r="P216" s="548"/>
      <c r="Q216" s="540" t="s">
        <v>434</v>
      </c>
      <c r="R216"/>
      <c r="S216"/>
      <c r="T216">
        <v>127.77</v>
      </c>
      <c r="U216">
        <v>111.78</v>
      </c>
      <c r="V216" s="547">
        <v>-80.84</v>
      </c>
      <c r="W216" s="548">
        <v>314.94</v>
      </c>
      <c r="X216">
        <v>-177.64</v>
      </c>
      <c r="Y216">
        <v>-45.62</v>
      </c>
      <c r="Z216">
        <v>-12.56</v>
      </c>
      <c r="AA216">
        <v>31.1</v>
      </c>
      <c r="AB216">
        <v>69.91</v>
      </c>
      <c r="AC216">
        <v>102.7</v>
      </c>
      <c r="AD216">
        <v>135.87</v>
      </c>
      <c r="AE216">
        <v>167.89</v>
      </c>
      <c r="AF216">
        <v>196.04</v>
      </c>
      <c r="AG216">
        <v>225.34</v>
      </c>
      <c r="AH216">
        <v>270.02</v>
      </c>
      <c r="AI216">
        <v>291.66000000000003</v>
      </c>
      <c r="AJ216">
        <v>374.56</v>
      </c>
      <c r="AK216">
        <v>1</v>
      </c>
      <c r="AL216">
        <v>3</v>
      </c>
      <c r="AM216">
        <v>6</v>
      </c>
      <c r="AN216">
        <v>16</v>
      </c>
      <c r="AO216">
        <v>12</v>
      </c>
      <c r="AP216">
        <v>19</v>
      </c>
      <c r="AQ216">
        <v>17</v>
      </c>
      <c r="AR216">
        <v>13</v>
      </c>
      <c r="AS216">
        <v>11</v>
      </c>
      <c r="AT216">
        <v>2</v>
      </c>
      <c r="AU216" s="578" t="str">
        <f t="shared" si="27"/>
        <v/>
      </c>
      <c r="AV216" s="579" t="str">
        <f t="shared" si="28"/>
        <v/>
      </c>
      <c r="AW216" s="524" t="str">
        <f t="shared" si="29"/>
        <v/>
      </c>
      <c r="AX216" s="525" t="str">
        <f t="shared" si="30"/>
        <v/>
      </c>
      <c r="AY216" s="524" t="str">
        <f t="shared" si="31"/>
        <v/>
      </c>
      <c r="AZ216" s="525" t="str">
        <f t="shared" si="32"/>
        <v/>
      </c>
      <c r="BA216" s="530">
        <f t="shared" si="33"/>
        <v>1.6906450234942332</v>
      </c>
      <c r="BB216" s="536">
        <f t="shared" si="34"/>
        <v>1.6355345911949686</v>
      </c>
      <c r="BC216" s="537">
        <f t="shared" si="35"/>
        <v>1.4759433962264152</v>
      </c>
      <c r="BD216" s="540">
        <v>1</v>
      </c>
    </row>
    <row r="217" spans="1:56" x14ac:dyDescent="0.2">
      <c r="A217">
        <v>215</v>
      </c>
      <c r="B217" t="s">
        <v>432</v>
      </c>
      <c r="C217" t="s">
        <v>108</v>
      </c>
      <c r="D217" t="s">
        <v>177</v>
      </c>
      <c r="E217" s="545" t="s">
        <v>177</v>
      </c>
      <c r="F217" s="546" t="s">
        <v>108</v>
      </c>
      <c r="G217" s="570"/>
      <c r="H217" s="555"/>
      <c r="I217" s="566"/>
      <c r="J217">
        <v>0</v>
      </c>
      <c r="K217">
        <v>1000000</v>
      </c>
      <c r="L217" s="573">
        <v>0</v>
      </c>
      <c r="M217" s="558"/>
      <c r="N217" t="s">
        <v>653</v>
      </c>
      <c r="O217" s="545">
        <v>0</v>
      </c>
      <c r="P217" s="546">
        <v>0</v>
      </c>
      <c r="Q217" s="63" t="s">
        <v>451</v>
      </c>
      <c r="T217">
        <v>0.01</v>
      </c>
      <c r="U217">
        <v>0.03</v>
      </c>
      <c r="V217" s="545">
        <v>0</v>
      </c>
      <c r="W217" s="546">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1</v>
      </c>
      <c r="AQ217">
        <v>0</v>
      </c>
      <c r="AR217">
        <v>0</v>
      </c>
      <c r="AS217">
        <v>0</v>
      </c>
      <c r="AT217">
        <v>0</v>
      </c>
      <c r="AU217" s="576" t="str">
        <f t="shared" si="27"/>
        <v/>
      </c>
      <c r="AV217" s="577" t="str">
        <f t="shared" si="28"/>
        <v/>
      </c>
      <c r="AW217" s="522" t="str">
        <f t="shared" si="29"/>
        <v/>
      </c>
      <c r="AX217" s="523" t="str">
        <f t="shared" si="30"/>
        <v/>
      </c>
      <c r="AY217" s="522" t="str">
        <f t="shared" si="31"/>
        <v/>
      </c>
      <c r="AZ217" s="523" t="str">
        <f t="shared" si="32"/>
        <v/>
      </c>
      <c r="BA217" s="529" t="str">
        <f t="shared" si="33"/>
        <v/>
      </c>
      <c r="BB217" s="534" t="str">
        <f t="shared" si="34"/>
        <v/>
      </c>
      <c r="BC217" s="535" t="str">
        <f t="shared" si="35"/>
        <v/>
      </c>
      <c r="BD217" s="63"/>
    </row>
    <row r="218" spans="1:56" x14ac:dyDescent="0.2">
      <c r="A218">
        <v>216</v>
      </c>
      <c r="B218" t="s">
        <v>432</v>
      </c>
      <c r="C218" t="s">
        <v>108</v>
      </c>
      <c r="D218" t="s">
        <v>179</v>
      </c>
      <c r="E218" s="545" t="s">
        <v>179</v>
      </c>
      <c r="F218" s="546" t="s">
        <v>108</v>
      </c>
      <c r="G218" s="570"/>
      <c r="H218" s="555"/>
      <c r="I218" s="566"/>
      <c r="J218">
        <v>0</v>
      </c>
      <c r="K218">
        <v>1000000</v>
      </c>
      <c r="L218" s="573">
        <v>0</v>
      </c>
      <c r="M218" s="558"/>
      <c r="N218" t="s">
        <v>654</v>
      </c>
      <c r="O218" s="545">
        <v>0</v>
      </c>
      <c r="P218" s="546">
        <v>0</v>
      </c>
      <c r="Q218" s="63" t="s">
        <v>451</v>
      </c>
      <c r="T218">
        <v>0</v>
      </c>
      <c r="U218">
        <v>0.02</v>
      </c>
      <c r="V218" s="545">
        <v>0</v>
      </c>
      <c r="W218" s="546">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1</v>
      </c>
      <c r="AQ218">
        <v>0</v>
      </c>
      <c r="AR218">
        <v>0</v>
      </c>
      <c r="AS218">
        <v>0</v>
      </c>
      <c r="AT218">
        <v>0</v>
      </c>
      <c r="AU218" s="576" t="str">
        <f t="shared" si="27"/>
        <v/>
      </c>
      <c r="AV218" s="577" t="str">
        <f t="shared" si="28"/>
        <v/>
      </c>
      <c r="AW218" s="522" t="str">
        <f t="shared" si="29"/>
        <v/>
      </c>
      <c r="AX218" s="523" t="str">
        <f t="shared" si="30"/>
        <v/>
      </c>
      <c r="AY218" s="522" t="str">
        <f t="shared" si="31"/>
        <v/>
      </c>
      <c r="AZ218" s="523" t="str">
        <f t="shared" si="32"/>
        <v/>
      </c>
      <c r="BA218" s="529" t="str">
        <f t="shared" si="33"/>
        <v/>
      </c>
      <c r="BB218" s="534" t="str">
        <f t="shared" si="34"/>
        <v/>
      </c>
      <c r="BC218" s="535" t="str">
        <f t="shared" si="35"/>
        <v/>
      </c>
      <c r="BD218" s="63"/>
    </row>
    <row r="219" spans="1:56" x14ac:dyDescent="0.2">
      <c r="A219">
        <v>217</v>
      </c>
      <c r="B219" t="s">
        <v>432</v>
      </c>
      <c r="C219" t="s">
        <v>108</v>
      </c>
      <c r="D219" t="s">
        <v>181</v>
      </c>
      <c r="E219" s="545" t="s">
        <v>181</v>
      </c>
      <c r="F219" s="546" t="s">
        <v>108</v>
      </c>
      <c r="G219" s="570"/>
      <c r="H219" s="555"/>
      <c r="I219" s="566"/>
      <c r="J219">
        <v>0</v>
      </c>
      <c r="K219">
        <v>1000000</v>
      </c>
      <c r="L219" s="573">
        <v>2290.0500000000002</v>
      </c>
      <c r="M219" s="558"/>
      <c r="N219" t="s">
        <v>655</v>
      </c>
      <c r="O219" s="545"/>
      <c r="P219" s="546"/>
      <c r="Q219" s="63" t="s">
        <v>434</v>
      </c>
      <c r="T219">
        <v>2319.92</v>
      </c>
      <c r="U219">
        <v>126.02</v>
      </c>
      <c r="V219" s="545">
        <v>2075.92</v>
      </c>
      <c r="W219" s="546">
        <v>2560.5700000000002</v>
      </c>
      <c r="X219">
        <v>2020.65</v>
      </c>
      <c r="Y219">
        <v>2103.52</v>
      </c>
      <c r="Z219">
        <v>2160.29</v>
      </c>
      <c r="AA219">
        <v>2196.85</v>
      </c>
      <c r="AB219">
        <v>2261.4699999999998</v>
      </c>
      <c r="AC219">
        <v>2288.92</v>
      </c>
      <c r="AD219">
        <v>2325.83</v>
      </c>
      <c r="AE219">
        <v>2350.1999999999998</v>
      </c>
      <c r="AF219">
        <v>2388.7399999999998</v>
      </c>
      <c r="AG219">
        <v>2436.38</v>
      </c>
      <c r="AH219">
        <v>2481.34</v>
      </c>
      <c r="AI219">
        <v>2522.85</v>
      </c>
      <c r="AJ219">
        <v>2571.06</v>
      </c>
      <c r="AK219">
        <v>3</v>
      </c>
      <c r="AL219">
        <v>4</v>
      </c>
      <c r="AM219">
        <v>11</v>
      </c>
      <c r="AN219">
        <v>8</v>
      </c>
      <c r="AO219">
        <v>16</v>
      </c>
      <c r="AP219">
        <v>18</v>
      </c>
      <c r="AQ219">
        <v>16</v>
      </c>
      <c r="AR219">
        <v>10</v>
      </c>
      <c r="AS219">
        <v>8</v>
      </c>
      <c r="AT219">
        <v>6</v>
      </c>
      <c r="AU219" s="576" t="str">
        <f t="shared" si="27"/>
        <v/>
      </c>
      <c r="AV219" s="577" t="str">
        <f t="shared" si="28"/>
        <v/>
      </c>
      <c r="AW219" s="522" t="str">
        <f t="shared" si="29"/>
        <v/>
      </c>
      <c r="AX219" s="523" t="str">
        <f t="shared" si="30"/>
        <v/>
      </c>
      <c r="AY219" s="522" t="str">
        <f t="shared" si="31"/>
        <v/>
      </c>
      <c r="AZ219" s="523" t="str">
        <f t="shared" si="32"/>
        <v/>
      </c>
      <c r="BA219" s="529">
        <f t="shared" si="33"/>
        <v>0.10452950399979297</v>
      </c>
      <c r="BB219" s="534">
        <f t="shared" si="34"/>
        <v>9.3504508635182684E-2</v>
      </c>
      <c r="BC219" s="535">
        <f t="shared" si="35"/>
        <v>0.1181284251435558</v>
      </c>
      <c r="BD219" s="63"/>
    </row>
    <row r="220" spans="1:56" s="510" customFormat="1" x14ac:dyDescent="0.2">
      <c r="A220" s="510">
        <v>218</v>
      </c>
      <c r="B220" s="510" t="s">
        <v>432</v>
      </c>
      <c r="C220" s="510" t="s">
        <v>108</v>
      </c>
      <c r="D220" s="510" t="s">
        <v>19</v>
      </c>
      <c r="E220" s="547" t="s">
        <v>19</v>
      </c>
      <c r="F220" s="548" t="s">
        <v>108</v>
      </c>
      <c r="G220" s="571"/>
      <c r="H220" s="555"/>
      <c r="I220" s="567"/>
      <c r="J220" s="510">
        <v>0</v>
      </c>
      <c r="K220" s="510">
        <v>1000000</v>
      </c>
      <c r="L220" s="574">
        <v>317.89999999999998</v>
      </c>
      <c r="M220" s="559"/>
      <c r="N220" t="s">
        <v>656</v>
      </c>
      <c r="O220" s="547"/>
      <c r="P220" s="548"/>
      <c r="Q220" s="540" t="s">
        <v>434</v>
      </c>
      <c r="R220"/>
      <c r="S220"/>
      <c r="T220">
        <v>314.14999999999998</v>
      </c>
      <c r="U220">
        <v>45.04</v>
      </c>
      <c r="V220" s="547">
        <v>215.97</v>
      </c>
      <c r="W220" s="548">
        <v>400</v>
      </c>
      <c r="X220">
        <v>186.6</v>
      </c>
      <c r="Y220">
        <v>236.63</v>
      </c>
      <c r="Z220">
        <v>258.88</v>
      </c>
      <c r="AA220">
        <v>276.97000000000003</v>
      </c>
      <c r="AB220">
        <v>297.51</v>
      </c>
      <c r="AC220">
        <v>306.63</v>
      </c>
      <c r="AD220">
        <v>314.08</v>
      </c>
      <c r="AE220">
        <v>323</v>
      </c>
      <c r="AF220">
        <v>340.5</v>
      </c>
      <c r="AG220">
        <v>353.31</v>
      </c>
      <c r="AH220">
        <v>366.71</v>
      </c>
      <c r="AI220">
        <v>384.79</v>
      </c>
      <c r="AJ220">
        <v>407.52</v>
      </c>
      <c r="AK220">
        <v>2</v>
      </c>
      <c r="AL220">
        <v>2</v>
      </c>
      <c r="AM220">
        <v>5</v>
      </c>
      <c r="AN220">
        <v>9</v>
      </c>
      <c r="AO220">
        <v>12</v>
      </c>
      <c r="AP220">
        <v>26</v>
      </c>
      <c r="AQ220">
        <v>14</v>
      </c>
      <c r="AR220">
        <v>18</v>
      </c>
      <c r="AS220">
        <v>7</v>
      </c>
      <c r="AT220">
        <v>5</v>
      </c>
      <c r="AU220" s="578" t="str">
        <f t="shared" si="27"/>
        <v/>
      </c>
      <c r="AV220" s="579" t="str">
        <f t="shared" si="28"/>
        <v/>
      </c>
      <c r="AW220" s="524" t="str">
        <f t="shared" si="29"/>
        <v/>
      </c>
      <c r="AX220" s="525" t="str">
        <f t="shared" si="30"/>
        <v/>
      </c>
      <c r="AY220" s="524" t="str">
        <f t="shared" si="31"/>
        <v/>
      </c>
      <c r="AZ220" s="525" t="str">
        <f t="shared" si="32"/>
        <v/>
      </c>
      <c r="BA220" s="530">
        <f t="shared" si="33"/>
        <v>0.2987645502216017</v>
      </c>
      <c r="BB220" s="536">
        <f t="shared" si="34"/>
        <v>0.32063541994337835</v>
      </c>
      <c r="BC220" s="537">
        <f t="shared" si="35"/>
        <v>0.25825731362063553</v>
      </c>
      <c r="BD220" s="540">
        <v>1</v>
      </c>
    </row>
    <row r="221" spans="1:56" s="510" customFormat="1" x14ac:dyDescent="0.2">
      <c r="A221" s="510">
        <v>219</v>
      </c>
      <c r="B221" s="510" t="s">
        <v>432</v>
      </c>
      <c r="C221" s="510" t="s">
        <v>108</v>
      </c>
      <c r="D221" s="510" t="s">
        <v>216</v>
      </c>
      <c r="E221" s="547" t="s">
        <v>216</v>
      </c>
      <c r="F221" s="548" t="s">
        <v>108</v>
      </c>
      <c r="G221" s="571">
        <v>207.351063611755</v>
      </c>
      <c r="H221" s="555">
        <v>31.102659541763241</v>
      </c>
      <c r="I221" s="567">
        <v>0.3</v>
      </c>
      <c r="J221" s="510">
        <v>0</v>
      </c>
      <c r="K221" s="510">
        <v>1000000</v>
      </c>
      <c r="L221" s="574">
        <v>207.35</v>
      </c>
      <c r="M221" s="559">
        <v>0</v>
      </c>
      <c r="N221" t="s">
        <v>657</v>
      </c>
      <c r="O221" s="547"/>
      <c r="P221" s="548"/>
      <c r="Q221" s="540" t="s">
        <v>437</v>
      </c>
      <c r="R221">
        <v>203.92</v>
      </c>
      <c r="S221">
        <v>31.78</v>
      </c>
      <c r="T221">
        <v>203.92</v>
      </c>
      <c r="U221">
        <v>31.78</v>
      </c>
      <c r="V221" s="547">
        <v>134.1</v>
      </c>
      <c r="W221" s="548">
        <v>260.14</v>
      </c>
      <c r="X221">
        <v>122.24</v>
      </c>
      <c r="Y221">
        <v>156.15</v>
      </c>
      <c r="Z221">
        <v>162.97</v>
      </c>
      <c r="AA221">
        <v>179.75</v>
      </c>
      <c r="AB221">
        <v>190.84</v>
      </c>
      <c r="AC221">
        <v>195.99</v>
      </c>
      <c r="AD221">
        <v>202.28</v>
      </c>
      <c r="AE221">
        <v>211.73</v>
      </c>
      <c r="AF221">
        <v>221.51</v>
      </c>
      <c r="AG221">
        <v>231.91</v>
      </c>
      <c r="AH221">
        <v>246.3</v>
      </c>
      <c r="AI221">
        <v>255.37</v>
      </c>
      <c r="AJ221">
        <v>265.04000000000002</v>
      </c>
      <c r="AK221">
        <v>4</v>
      </c>
      <c r="AL221">
        <v>1</v>
      </c>
      <c r="AM221">
        <v>7</v>
      </c>
      <c r="AN221">
        <v>8</v>
      </c>
      <c r="AO221">
        <v>17</v>
      </c>
      <c r="AP221">
        <v>21</v>
      </c>
      <c r="AQ221">
        <v>12</v>
      </c>
      <c r="AR221">
        <v>13</v>
      </c>
      <c r="AS221">
        <v>9</v>
      </c>
      <c r="AT221">
        <v>8</v>
      </c>
      <c r="AU221" s="578">
        <f t="shared" si="27"/>
        <v>-1.0636117550006929E-3</v>
      </c>
      <c r="AV221" s="579">
        <f t="shared" si="28"/>
        <v>-5.1295215779177488E-6</v>
      </c>
      <c r="AW221" s="524">
        <f t="shared" si="29"/>
        <v>0.3532674222329395</v>
      </c>
      <c r="AX221" s="525">
        <f t="shared" si="30"/>
        <v>0.25459368217988904</v>
      </c>
      <c r="AY221" s="524">
        <f t="shared" si="31"/>
        <v>5.326742223293951E-2</v>
      </c>
      <c r="AZ221" s="525">
        <f t="shared" si="32"/>
        <v>-4.5406317820110953E-2</v>
      </c>
      <c r="BA221" s="530" t="str">
        <f t="shared" si="33"/>
        <v/>
      </c>
      <c r="BB221" s="536" t="str">
        <f t="shared" si="34"/>
        <v/>
      </c>
      <c r="BC221" s="537" t="str">
        <f t="shared" si="35"/>
        <v/>
      </c>
      <c r="BD221" s="540">
        <v>1</v>
      </c>
    </row>
    <row r="222" spans="1:56" s="510" customFormat="1" x14ac:dyDescent="0.2">
      <c r="A222" s="510">
        <v>220</v>
      </c>
      <c r="B222" s="510" t="s">
        <v>432</v>
      </c>
      <c r="C222" s="510" t="s">
        <v>108</v>
      </c>
      <c r="D222" s="510" t="s">
        <v>218</v>
      </c>
      <c r="E222" s="547" t="s">
        <v>218</v>
      </c>
      <c r="F222" s="548" t="s">
        <v>108</v>
      </c>
      <c r="G222" s="571">
        <v>110.54762204405949</v>
      </c>
      <c r="H222" s="555">
        <v>28.363578021294639</v>
      </c>
      <c r="I222" s="567">
        <v>0.51314677777492401</v>
      </c>
      <c r="J222" s="510">
        <v>0</v>
      </c>
      <c r="K222" s="510">
        <v>1000000</v>
      </c>
      <c r="L222" s="574">
        <v>110.55</v>
      </c>
      <c r="M222" s="559">
        <v>0</v>
      </c>
      <c r="N222" t="s">
        <v>658</v>
      </c>
      <c r="O222" s="547"/>
      <c r="P222" s="548"/>
      <c r="Q222" s="540" t="s">
        <v>437</v>
      </c>
      <c r="R222">
        <v>110.23</v>
      </c>
      <c r="S222">
        <v>29.36</v>
      </c>
      <c r="T222">
        <v>110.23</v>
      </c>
      <c r="U222">
        <v>29.36</v>
      </c>
      <c r="V222" s="547">
        <v>57.07</v>
      </c>
      <c r="W222" s="548">
        <v>172.47</v>
      </c>
      <c r="X222">
        <v>48.19</v>
      </c>
      <c r="Y222">
        <v>59.67</v>
      </c>
      <c r="Z222">
        <v>74.540000000000006</v>
      </c>
      <c r="AA222">
        <v>87.34</v>
      </c>
      <c r="AB222">
        <v>93.68</v>
      </c>
      <c r="AC222">
        <v>101.22</v>
      </c>
      <c r="AD222">
        <v>110.55</v>
      </c>
      <c r="AE222">
        <v>118.62</v>
      </c>
      <c r="AF222">
        <v>124.7</v>
      </c>
      <c r="AG222">
        <v>133.5</v>
      </c>
      <c r="AH222">
        <v>148.26</v>
      </c>
      <c r="AI222">
        <v>153.75</v>
      </c>
      <c r="AJ222">
        <v>185.1</v>
      </c>
      <c r="AK222">
        <v>7</v>
      </c>
      <c r="AL222">
        <v>5</v>
      </c>
      <c r="AM222">
        <v>11</v>
      </c>
      <c r="AN222">
        <v>18</v>
      </c>
      <c r="AO222">
        <v>17</v>
      </c>
      <c r="AP222">
        <v>18</v>
      </c>
      <c r="AQ222">
        <v>12</v>
      </c>
      <c r="AR222">
        <v>7</v>
      </c>
      <c r="AS222">
        <v>2</v>
      </c>
      <c r="AT222">
        <v>3</v>
      </c>
      <c r="AU222" s="578">
        <f t="shared" si="27"/>
        <v>2.3779559405028294E-3</v>
      </c>
      <c r="AV222" s="579">
        <f t="shared" si="28"/>
        <v>2.1510692826618009E-5</v>
      </c>
      <c r="AW222" s="524">
        <f t="shared" si="29"/>
        <v>0.48376300316598825</v>
      </c>
      <c r="AX222" s="525">
        <f t="shared" si="30"/>
        <v>0.56010854816824973</v>
      </c>
      <c r="AY222" s="524">
        <f t="shared" si="31"/>
        <v>-2.9383774608935764E-2</v>
      </c>
      <c r="AZ222" s="525">
        <f t="shared" si="32"/>
        <v>4.6961770393325719E-2</v>
      </c>
      <c r="BA222" s="530" t="str">
        <f t="shared" si="33"/>
        <v/>
      </c>
      <c r="BB222" s="536" t="str">
        <f t="shared" si="34"/>
        <v/>
      </c>
      <c r="BC222" s="537" t="str">
        <f t="shared" si="35"/>
        <v/>
      </c>
      <c r="BD222" s="540">
        <v>1</v>
      </c>
    </row>
    <row r="223" spans="1:56" s="510" customFormat="1" x14ac:dyDescent="0.2">
      <c r="A223" s="510">
        <v>221</v>
      </c>
      <c r="B223" s="510" t="s">
        <v>432</v>
      </c>
      <c r="C223" s="510" t="s">
        <v>108</v>
      </c>
      <c r="D223" s="510" t="s">
        <v>222</v>
      </c>
      <c r="E223" s="547" t="s">
        <v>222</v>
      </c>
      <c r="F223" s="548" t="s">
        <v>108</v>
      </c>
      <c r="G223" s="571"/>
      <c r="H223" s="555"/>
      <c r="I223" s="567"/>
      <c r="J223" s="510">
        <v>-1000000</v>
      </c>
      <c r="K223" s="510">
        <v>1000000</v>
      </c>
      <c r="L223" s="574">
        <v>-583.73</v>
      </c>
      <c r="M223" s="559"/>
      <c r="N223" t="s">
        <v>659</v>
      </c>
      <c r="O223" s="547"/>
      <c r="P223" s="548"/>
      <c r="Q223" s="540" t="s">
        <v>443</v>
      </c>
      <c r="R223"/>
      <c r="S223"/>
      <c r="T223">
        <v>-582.54999999999995</v>
      </c>
      <c r="U223">
        <v>132.31</v>
      </c>
      <c r="V223" s="547">
        <v>-818.22</v>
      </c>
      <c r="W223" s="548">
        <v>-327.45999999999998</v>
      </c>
      <c r="X223">
        <v>-947.79</v>
      </c>
      <c r="Y223">
        <v>-805.1</v>
      </c>
      <c r="Z223">
        <v>-745.6</v>
      </c>
      <c r="AA223">
        <v>-696.94</v>
      </c>
      <c r="AB223">
        <v>-648.22</v>
      </c>
      <c r="AC223">
        <v>-622.54</v>
      </c>
      <c r="AD223">
        <v>-580.25</v>
      </c>
      <c r="AE223">
        <v>-553.13</v>
      </c>
      <c r="AF223">
        <v>-515.25</v>
      </c>
      <c r="AG223">
        <v>-474.03</v>
      </c>
      <c r="AH223">
        <v>-426.32</v>
      </c>
      <c r="AI223">
        <v>-393.85</v>
      </c>
      <c r="AJ223">
        <v>-186.87</v>
      </c>
      <c r="AK223">
        <v>1</v>
      </c>
      <c r="AL223">
        <v>6</v>
      </c>
      <c r="AM223">
        <v>10</v>
      </c>
      <c r="AN223">
        <v>15</v>
      </c>
      <c r="AO223">
        <v>21</v>
      </c>
      <c r="AP223">
        <v>19</v>
      </c>
      <c r="AQ223">
        <v>20</v>
      </c>
      <c r="AR223">
        <v>5</v>
      </c>
      <c r="AS223">
        <v>2</v>
      </c>
      <c r="AT223">
        <v>1</v>
      </c>
      <c r="AU223" s="578" t="str">
        <f t="shared" si="27"/>
        <v/>
      </c>
      <c r="AV223" s="579" t="str">
        <f t="shared" si="28"/>
        <v/>
      </c>
      <c r="AW223" s="524" t="str">
        <f t="shared" si="29"/>
        <v/>
      </c>
      <c r="AX223" s="525" t="str">
        <f t="shared" si="30"/>
        <v/>
      </c>
      <c r="AY223" s="524" t="str">
        <f t="shared" si="31"/>
        <v/>
      </c>
      <c r="AZ223" s="525" t="str">
        <f t="shared" si="32"/>
        <v/>
      </c>
      <c r="BA223" s="530">
        <f t="shared" si="33"/>
        <v>-0.428356958312967</v>
      </c>
      <c r="BB223" s="536">
        <f t="shared" si="34"/>
        <v>-0.40170969455056277</v>
      </c>
      <c r="BC223" s="537">
        <f t="shared" si="35"/>
        <v>-0.43902146540352566</v>
      </c>
      <c r="BD223" s="540">
        <v>1</v>
      </c>
    </row>
    <row r="224" spans="1:56" x14ac:dyDescent="0.2">
      <c r="A224">
        <v>222</v>
      </c>
      <c r="B224" t="s">
        <v>432</v>
      </c>
      <c r="C224" t="s">
        <v>111</v>
      </c>
      <c r="D224" t="s">
        <v>177</v>
      </c>
      <c r="E224" s="545" t="s">
        <v>177</v>
      </c>
      <c r="F224" s="546" t="s">
        <v>111</v>
      </c>
      <c r="G224" s="570"/>
      <c r="H224" s="555"/>
      <c r="I224" s="566"/>
      <c r="J224">
        <v>0</v>
      </c>
      <c r="K224">
        <v>0</v>
      </c>
      <c r="L224" s="573">
        <v>0</v>
      </c>
      <c r="M224" s="558"/>
      <c r="N224" t="s">
        <v>660</v>
      </c>
      <c r="O224" s="545">
        <v>0</v>
      </c>
      <c r="P224" s="546">
        <v>0</v>
      </c>
      <c r="Q224" s="63" t="s">
        <v>451</v>
      </c>
      <c r="T224">
        <v>0.01</v>
      </c>
      <c r="U224">
        <v>0.03</v>
      </c>
      <c r="V224" s="545">
        <v>0</v>
      </c>
      <c r="W224" s="546">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1</v>
      </c>
      <c r="AQ224">
        <v>0</v>
      </c>
      <c r="AR224">
        <v>0</v>
      </c>
      <c r="AS224">
        <v>0</v>
      </c>
      <c r="AT224">
        <v>0</v>
      </c>
      <c r="AU224" s="576" t="str">
        <f t="shared" si="27"/>
        <v/>
      </c>
      <c r="AV224" s="577" t="str">
        <f t="shared" si="28"/>
        <v/>
      </c>
      <c r="AW224" s="522" t="str">
        <f t="shared" si="29"/>
        <v/>
      </c>
      <c r="AX224" s="523" t="str">
        <f t="shared" si="30"/>
        <v/>
      </c>
      <c r="AY224" s="522" t="str">
        <f t="shared" si="31"/>
        <v/>
      </c>
      <c r="AZ224" s="523" t="str">
        <f t="shared" si="32"/>
        <v/>
      </c>
      <c r="BA224" s="529" t="str">
        <f t="shared" si="33"/>
        <v/>
      </c>
      <c r="BB224" s="534" t="str">
        <f t="shared" si="34"/>
        <v/>
      </c>
      <c r="BC224" s="535" t="str">
        <f t="shared" si="35"/>
        <v/>
      </c>
      <c r="BD224" s="63"/>
    </row>
    <row r="225" spans="1:56" s="510" customFormat="1" x14ac:dyDescent="0.2">
      <c r="A225" s="510">
        <v>223</v>
      </c>
      <c r="B225" s="510" t="s">
        <v>432</v>
      </c>
      <c r="C225" s="510" t="s">
        <v>111</v>
      </c>
      <c r="D225" s="510" t="s">
        <v>19</v>
      </c>
      <c r="E225" s="547" t="s">
        <v>19</v>
      </c>
      <c r="F225" s="548" t="s">
        <v>111</v>
      </c>
      <c r="G225" s="571"/>
      <c r="H225" s="555"/>
      <c r="I225" s="567"/>
      <c r="J225" s="510">
        <v>0</v>
      </c>
      <c r="K225" s="510">
        <v>1000000</v>
      </c>
      <c r="L225" s="574">
        <v>112.45</v>
      </c>
      <c r="M225" s="559"/>
      <c r="N225" t="s">
        <v>661</v>
      </c>
      <c r="O225" s="547">
        <v>0</v>
      </c>
      <c r="P225" s="548">
        <v>317.89999999999998</v>
      </c>
      <c r="Q225" s="540" t="s">
        <v>451</v>
      </c>
      <c r="R225"/>
      <c r="S225"/>
      <c r="T225">
        <v>107.62</v>
      </c>
      <c r="U225">
        <v>23.65</v>
      </c>
      <c r="V225" s="547">
        <v>0</v>
      </c>
      <c r="W225" s="548">
        <v>400</v>
      </c>
      <c r="X225">
        <v>0</v>
      </c>
      <c r="Y225">
        <v>10</v>
      </c>
      <c r="Z225">
        <v>30</v>
      </c>
      <c r="AA225">
        <v>60</v>
      </c>
      <c r="AB225">
        <v>90</v>
      </c>
      <c r="AC225">
        <v>120</v>
      </c>
      <c r="AD225">
        <v>150</v>
      </c>
      <c r="AE225">
        <v>190</v>
      </c>
      <c r="AF225">
        <v>220</v>
      </c>
      <c r="AG225">
        <v>250</v>
      </c>
      <c r="AH225">
        <v>290</v>
      </c>
      <c r="AI225">
        <v>320</v>
      </c>
      <c r="AJ225">
        <v>400</v>
      </c>
      <c r="AK225">
        <v>400</v>
      </c>
      <c r="AL225">
        <v>400</v>
      </c>
      <c r="AM225">
        <v>400</v>
      </c>
      <c r="AN225">
        <v>400</v>
      </c>
      <c r="AO225">
        <v>399</v>
      </c>
      <c r="AP225">
        <v>390</v>
      </c>
      <c r="AQ225">
        <v>359</v>
      </c>
      <c r="AR225">
        <v>276</v>
      </c>
      <c r="AS225">
        <v>131</v>
      </c>
      <c r="AT225">
        <v>38</v>
      </c>
      <c r="AU225" s="578" t="str">
        <f t="shared" si="27"/>
        <v/>
      </c>
      <c r="AV225" s="579" t="str">
        <f t="shared" si="28"/>
        <v/>
      </c>
      <c r="AW225" s="524" t="str">
        <f t="shared" si="29"/>
        <v/>
      </c>
      <c r="AX225" s="525" t="str">
        <f t="shared" si="30"/>
        <v/>
      </c>
      <c r="AY225" s="524" t="str">
        <f t="shared" si="31"/>
        <v/>
      </c>
      <c r="AZ225" s="525" t="str">
        <f t="shared" si="32"/>
        <v/>
      </c>
      <c r="BA225" s="530">
        <f t="shared" si="33"/>
        <v>1</v>
      </c>
      <c r="BB225" s="536">
        <f t="shared" si="34"/>
        <v>1</v>
      </c>
      <c r="BC225" s="537">
        <f t="shared" si="35"/>
        <v>2.5571365051133839</v>
      </c>
      <c r="BD225" s="540">
        <v>1</v>
      </c>
    </row>
    <row r="226" spans="1:56" s="510" customFormat="1" x14ac:dyDescent="0.2">
      <c r="A226" s="510">
        <v>224</v>
      </c>
      <c r="B226" s="510" t="s">
        <v>432</v>
      </c>
      <c r="C226" s="510" t="s">
        <v>111</v>
      </c>
      <c r="D226" s="510" t="s">
        <v>216</v>
      </c>
      <c r="E226" s="547" t="s">
        <v>216</v>
      </c>
      <c r="F226" s="548" t="s">
        <v>111</v>
      </c>
      <c r="G226" s="571"/>
      <c r="H226" s="555"/>
      <c r="I226" s="567"/>
      <c r="J226" s="510">
        <v>0</v>
      </c>
      <c r="K226" s="510">
        <v>1000000</v>
      </c>
      <c r="L226" s="574">
        <v>80.28</v>
      </c>
      <c r="M226" s="559"/>
      <c r="N226" t="s">
        <v>662</v>
      </c>
      <c r="O226" s="547">
        <v>0</v>
      </c>
      <c r="P226" s="548">
        <v>207.35</v>
      </c>
      <c r="Q226" s="540" t="s">
        <v>451</v>
      </c>
      <c r="R226"/>
      <c r="S226"/>
      <c r="T226">
        <v>74.63</v>
      </c>
      <c r="U226">
        <v>18.14</v>
      </c>
      <c r="V226" s="547">
        <v>0</v>
      </c>
      <c r="W226" s="548">
        <v>260</v>
      </c>
      <c r="X226">
        <v>0</v>
      </c>
      <c r="Y226">
        <v>10</v>
      </c>
      <c r="Z226">
        <v>20</v>
      </c>
      <c r="AA226">
        <v>40</v>
      </c>
      <c r="AB226">
        <v>60</v>
      </c>
      <c r="AC226">
        <v>80</v>
      </c>
      <c r="AD226">
        <v>100</v>
      </c>
      <c r="AE226">
        <v>120</v>
      </c>
      <c r="AF226">
        <v>140</v>
      </c>
      <c r="AG226">
        <v>160</v>
      </c>
      <c r="AH226">
        <v>190</v>
      </c>
      <c r="AI226">
        <v>210</v>
      </c>
      <c r="AJ226">
        <v>260</v>
      </c>
      <c r="AK226">
        <v>300</v>
      </c>
      <c r="AL226">
        <v>300</v>
      </c>
      <c r="AM226">
        <v>200</v>
      </c>
      <c r="AN226">
        <v>300</v>
      </c>
      <c r="AO226">
        <v>200</v>
      </c>
      <c r="AP226">
        <v>289</v>
      </c>
      <c r="AQ226">
        <v>257</v>
      </c>
      <c r="AR226">
        <v>125</v>
      </c>
      <c r="AS226">
        <v>95</v>
      </c>
      <c r="AT226">
        <v>26</v>
      </c>
      <c r="AU226" s="578" t="str">
        <f t="shared" si="27"/>
        <v/>
      </c>
      <c r="AV226" s="579" t="str">
        <f t="shared" si="28"/>
        <v/>
      </c>
      <c r="AW226" s="524" t="str">
        <f t="shared" si="29"/>
        <v/>
      </c>
      <c r="AX226" s="525" t="str">
        <f t="shared" si="30"/>
        <v/>
      </c>
      <c r="AY226" s="524" t="str">
        <f t="shared" si="31"/>
        <v/>
      </c>
      <c r="AZ226" s="525" t="str">
        <f t="shared" si="32"/>
        <v/>
      </c>
      <c r="BA226" s="530">
        <f t="shared" si="33"/>
        <v>1</v>
      </c>
      <c r="BB226" s="536">
        <f t="shared" si="34"/>
        <v>1</v>
      </c>
      <c r="BC226" s="537">
        <f t="shared" si="35"/>
        <v>2.2386646736422522</v>
      </c>
      <c r="BD226" s="540">
        <v>1</v>
      </c>
    </row>
    <row r="227" spans="1:56" s="510" customFormat="1" x14ac:dyDescent="0.2">
      <c r="A227" s="510">
        <v>225</v>
      </c>
      <c r="B227" s="510" t="s">
        <v>432</v>
      </c>
      <c r="C227" s="510" t="s">
        <v>111</v>
      </c>
      <c r="D227" s="510" t="s">
        <v>218</v>
      </c>
      <c r="E227" s="547" t="s">
        <v>218</v>
      </c>
      <c r="F227" s="548" t="s">
        <v>111</v>
      </c>
      <c r="G227" s="571"/>
      <c r="H227" s="555"/>
      <c r="I227" s="567"/>
      <c r="J227" s="510">
        <v>0</v>
      </c>
      <c r="K227" s="510">
        <v>1000000</v>
      </c>
      <c r="L227" s="574">
        <v>32.18</v>
      </c>
      <c r="M227" s="559"/>
      <c r="N227" t="s">
        <v>663</v>
      </c>
      <c r="O227" s="547">
        <v>0</v>
      </c>
      <c r="P227" s="548">
        <v>110.55</v>
      </c>
      <c r="Q227" s="540" t="s">
        <v>451</v>
      </c>
      <c r="R227"/>
      <c r="S227"/>
      <c r="T227">
        <v>32.99</v>
      </c>
      <c r="U227">
        <v>12.5</v>
      </c>
      <c r="V227" s="547">
        <v>0</v>
      </c>
      <c r="W227" s="548">
        <v>180</v>
      </c>
      <c r="X227">
        <v>0</v>
      </c>
      <c r="Y227">
        <v>0</v>
      </c>
      <c r="Z227">
        <v>10</v>
      </c>
      <c r="AA227">
        <v>20</v>
      </c>
      <c r="AB227">
        <v>30</v>
      </c>
      <c r="AC227">
        <v>40</v>
      </c>
      <c r="AD227">
        <v>50</v>
      </c>
      <c r="AE227">
        <v>68</v>
      </c>
      <c r="AF227">
        <v>80</v>
      </c>
      <c r="AG227">
        <v>90</v>
      </c>
      <c r="AH227">
        <v>110</v>
      </c>
      <c r="AI227">
        <v>130</v>
      </c>
      <c r="AJ227">
        <v>180</v>
      </c>
      <c r="AK227">
        <v>200</v>
      </c>
      <c r="AL227">
        <v>200</v>
      </c>
      <c r="AM227">
        <v>198</v>
      </c>
      <c r="AN227">
        <v>185</v>
      </c>
      <c r="AO227">
        <v>86</v>
      </c>
      <c r="AP227">
        <v>137</v>
      </c>
      <c r="AQ227">
        <v>89</v>
      </c>
      <c r="AR227">
        <v>41</v>
      </c>
      <c r="AS227">
        <v>13</v>
      </c>
      <c r="AT227">
        <v>5</v>
      </c>
      <c r="AU227" s="578" t="str">
        <f t="shared" si="27"/>
        <v/>
      </c>
      <c r="AV227" s="579" t="str">
        <f t="shared" si="28"/>
        <v/>
      </c>
      <c r="AW227" s="524" t="str">
        <f t="shared" si="29"/>
        <v/>
      </c>
      <c r="AX227" s="525" t="str">
        <f t="shared" si="30"/>
        <v/>
      </c>
      <c r="AY227" s="524" t="str">
        <f t="shared" si="31"/>
        <v/>
      </c>
      <c r="AZ227" s="525" t="str">
        <f t="shared" si="32"/>
        <v/>
      </c>
      <c r="BA227" s="530">
        <f t="shared" si="33"/>
        <v>1</v>
      </c>
      <c r="BB227" s="536">
        <f t="shared" si="34"/>
        <v>1</v>
      </c>
      <c r="BC227" s="537">
        <f t="shared" si="35"/>
        <v>4.5935363579863271</v>
      </c>
      <c r="BD227" s="540">
        <v>1</v>
      </c>
    </row>
    <row r="228" spans="1:56" s="510" customFormat="1" x14ac:dyDescent="0.2">
      <c r="A228" s="510">
        <v>226</v>
      </c>
      <c r="B228" s="510" t="s">
        <v>432</v>
      </c>
      <c r="C228" s="510" t="s">
        <v>111</v>
      </c>
      <c r="D228" s="510" t="s">
        <v>222</v>
      </c>
      <c r="E228" s="547" t="s">
        <v>222</v>
      </c>
      <c r="F228" s="548" t="s">
        <v>111</v>
      </c>
      <c r="G228" s="571"/>
      <c r="H228" s="555"/>
      <c r="I228" s="567"/>
      <c r="J228" s="510">
        <v>-1000000</v>
      </c>
      <c r="K228" s="510">
        <v>1000000</v>
      </c>
      <c r="L228" s="574">
        <v>0</v>
      </c>
      <c r="M228" s="559"/>
      <c r="N228" t="s">
        <v>664</v>
      </c>
      <c r="O228" s="547">
        <v>-460.44</v>
      </c>
      <c r="P228" s="548">
        <v>317.89999999999998</v>
      </c>
      <c r="Q228" s="540" t="s">
        <v>451</v>
      </c>
      <c r="R228"/>
      <c r="S228"/>
      <c r="T228">
        <v>-0.01</v>
      </c>
      <c r="U228">
        <v>0.06</v>
      </c>
      <c r="V228" s="547">
        <v>-583</v>
      </c>
      <c r="W228" s="548">
        <v>406</v>
      </c>
      <c r="X228">
        <v>-583</v>
      </c>
      <c r="Y228">
        <v>-428</v>
      </c>
      <c r="Z228">
        <v>-379</v>
      </c>
      <c r="AA228">
        <v>-300</v>
      </c>
      <c r="AB228">
        <v>-223</v>
      </c>
      <c r="AC228">
        <v>-146</v>
      </c>
      <c r="AD228">
        <v>-69</v>
      </c>
      <c r="AE228">
        <v>7</v>
      </c>
      <c r="AF228">
        <v>84.2</v>
      </c>
      <c r="AG228">
        <v>161</v>
      </c>
      <c r="AH228">
        <v>239</v>
      </c>
      <c r="AI228">
        <v>283.2</v>
      </c>
      <c r="AJ228">
        <v>406</v>
      </c>
      <c r="AK228">
        <v>102</v>
      </c>
      <c r="AL228">
        <v>609</v>
      </c>
      <c r="AM228">
        <v>954</v>
      </c>
      <c r="AN228">
        <v>992</v>
      </c>
      <c r="AO228">
        <v>990</v>
      </c>
      <c r="AP228">
        <v>989</v>
      </c>
      <c r="AQ228">
        <v>993</v>
      </c>
      <c r="AR228">
        <v>989</v>
      </c>
      <c r="AS228">
        <v>843</v>
      </c>
      <c r="AT228">
        <v>216</v>
      </c>
      <c r="AU228" s="578" t="str">
        <f t="shared" si="27"/>
        <v/>
      </c>
      <c r="AV228" s="579" t="str">
        <f t="shared" si="28"/>
        <v/>
      </c>
      <c r="AW228" s="524" t="str">
        <f t="shared" si="29"/>
        <v/>
      </c>
      <c r="AX228" s="525" t="str">
        <f t="shared" si="30"/>
        <v/>
      </c>
      <c r="AY228" s="524" t="str">
        <f t="shared" si="31"/>
        <v/>
      </c>
      <c r="AZ228" s="525" t="str">
        <f t="shared" si="32"/>
        <v/>
      </c>
      <c r="BA228" s="530">
        <f t="shared" si="33"/>
        <v>-5.5875706214689265</v>
      </c>
      <c r="BB228" s="536" t="str">
        <f t="shared" si="34"/>
        <v/>
      </c>
      <c r="BC228" s="537" t="str">
        <f t="shared" si="35"/>
        <v/>
      </c>
      <c r="BD228" s="540">
        <v>1</v>
      </c>
    </row>
    <row r="229" spans="1:56" x14ac:dyDescent="0.2">
      <c r="A229">
        <v>227</v>
      </c>
      <c r="B229" t="s">
        <v>432</v>
      </c>
      <c r="C229" t="s">
        <v>113</v>
      </c>
      <c r="D229" t="s">
        <v>179</v>
      </c>
      <c r="E229" s="545" t="s">
        <v>179</v>
      </c>
      <c r="F229" s="546" t="s">
        <v>113</v>
      </c>
      <c r="G229" s="570"/>
      <c r="H229" s="555"/>
      <c r="I229" s="566"/>
      <c r="J229">
        <v>0</v>
      </c>
      <c r="K229">
        <v>0</v>
      </c>
      <c r="L229" s="573">
        <v>0</v>
      </c>
      <c r="M229" s="558"/>
      <c r="N229" t="s">
        <v>665</v>
      </c>
      <c r="O229" s="545">
        <v>0</v>
      </c>
      <c r="P229" s="546">
        <v>0</v>
      </c>
      <c r="Q229" s="63" t="s">
        <v>451</v>
      </c>
      <c r="T229">
        <v>0</v>
      </c>
      <c r="U229">
        <v>0.02</v>
      </c>
      <c r="V229" s="545">
        <v>0</v>
      </c>
      <c r="W229" s="546">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1</v>
      </c>
      <c r="AQ229">
        <v>0</v>
      </c>
      <c r="AR229">
        <v>0</v>
      </c>
      <c r="AS229">
        <v>0</v>
      </c>
      <c r="AT229">
        <v>0</v>
      </c>
      <c r="AU229" s="576" t="str">
        <f t="shared" si="27"/>
        <v/>
      </c>
      <c r="AV229" s="577" t="str">
        <f t="shared" si="28"/>
        <v/>
      </c>
      <c r="AW229" s="522" t="str">
        <f t="shared" si="29"/>
        <v/>
      </c>
      <c r="AX229" s="523" t="str">
        <f t="shared" si="30"/>
        <v/>
      </c>
      <c r="AY229" s="522" t="str">
        <f t="shared" si="31"/>
        <v/>
      </c>
      <c r="AZ229" s="523" t="str">
        <f t="shared" si="32"/>
        <v/>
      </c>
      <c r="BA229" s="529" t="str">
        <f t="shared" si="33"/>
        <v/>
      </c>
      <c r="BB229" s="534" t="str">
        <f t="shared" si="34"/>
        <v/>
      </c>
      <c r="BC229" s="535" t="str">
        <f t="shared" si="35"/>
        <v/>
      </c>
      <c r="BD229" s="63"/>
    </row>
    <row r="230" spans="1:56" s="510" customFormat="1" x14ac:dyDescent="0.2">
      <c r="A230" s="510">
        <v>228</v>
      </c>
      <c r="B230" s="510" t="s">
        <v>432</v>
      </c>
      <c r="C230" s="510" t="s">
        <v>113</v>
      </c>
      <c r="D230" s="510" t="s">
        <v>19</v>
      </c>
      <c r="E230" s="547" t="s">
        <v>19</v>
      </c>
      <c r="F230" s="548" t="s">
        <v>113</v>
      </c>
      <c r="G230" s="571"/>
      <c r="H230" s="555"/>
      <c r="I230" s="567"/>
      <c r="J230" s="510">
        <v>0</v>
      </c>
      <c r="K230" s="510">
        <v>1000000</v>
      </c>
      <c r="L230" s="574">
        <v>188.44</v>
      </c>
      <c r="M230" s="559"/>
      <c r="N230" t="s">
        <v>666</v>
      </c>
      <c r="O230" s="547">
        <v>0</v>
      </c>
      <c r="P230" s="548">
        <v>317.89999999999998</v>
      </c>
      <c r="Q230" s="540" t="s">
        <v>451</v>
      </c>
      <c r="R230"/>
      <c r="S230"/>
      <c r="T230">
        <v>187.76</v>
      </c>
      <c r="U230">
        <v>28.04</v>
      </c>
      <c r="V230" s="547">
        <v>0</v>
      </c>
      <c r="W230" s="548">
        <v>400</v>
      </c>
      <c r="X230">
        <v>0</v>
      </c>
      <c r="Y230">
        <v>10</v>
      </c>
      <c r="Z230">
        <v>30</v>
      </c>
      <c r="AA230">
        <v>60</v>
      </c>
      <c r="AB230">
        <v>90</v>
      </c>
      <c r="AC230">
        <v>120</v>
      </c>
      <c r="AD230">
        <v>150</v>
      </c>
      <c r="AE230">
        <v>190</v>
      </c>
      <c r="AF230">
        <v>220</v>
      </c>
      <c r="AG230">
        <v>250</v>
      </c>
      <c r="AH230">
        <v>290</v>
      </c>
      <c r="AI230">
        <v>320</v>
      </c>
      <c r="AJ230">
        <v>400</v>
      </c>
      <c r="AK230">
        <v>400</v>
      </c>
      <c r="AL230">
        <v>400</v>
      </c>
      <c r="AM230">
        <v>400</v>
      </c>
      <c r="AN230">
        <v>400</v>
      </c>
      <c r="AO230">
        <v>399</v>
      </c>
      <c r="AP230">
        <v>390</v>
      </c>
      <c r="AQ230">
        <v>359</v>
      </c>
      <c r="AR230">
        <v>276</v>
      </c>
      <c r="AS230">
        <v>131</v>
      </c>
      <c r="AT230">
        <v>38</v>
      </c>
      <c r="AU230" s="578" t="str">
        <f t="shared" si="27"/>
        <v/>
      </c>
      <c r="AV230" s="579" t="str">
        <f t="shared" si="28"/>
        <v/>
      </c>
      <c r="AW230" s="524" t="str">
        <f t="shared" si="29"/>
        <v/>
      </c>
      <c r="AX230" s="525" t="str">
        <f t="shared" si="30"/>
        <v/>
      </c>
      <c r="AY230" s="524" t="str">
        <f t="shared" si="31"/>
        <v/>
      </c>
      <c r="AZ230" s="525" t="str">
        <f t="shared" si="32"/>
        <v/>
      </c>
      <c r="BA230" s="530">
        <f t="shared" si="33"/>
        <v>1</v>
      </c>
      <c r="BB230" s="536">
        <f t="shared" si="34"/>
        <v>1</v>
      </c>
      <c r="BC230" s="537">
        <f t="shared" si="35"/>
        <v>1.1226915729144555</v>
      </c>
      <c r="BD230" s="540">
        <v>1</v>
      </c>
    </row>
    <row r="231" spans="1:56" s="510" customFormat="1" x14ac:dyDescent="0.2">
      <c r="A231" s="510">
        <v>229</v>
      </c>
      <c r="B231" s="510" t="s">
        <v>432</v>
      </c>
      <c r="C231" s="510" t="s">
        <v>113</v>
      </c>
      <c r="D231" s="510" t="s">
        <v>216</v>
      </c>
      <c r="E231" s="547" t="s">
        <v>216</v>
      </c>
      <c r="F231" s="548" t="s">
        <v>113</v>
      </c>
      <c r="G231" s="571"/>
      <c r="H231" s="555"/>
      <c r="I231" s="567"/>
      <c r="J231" s="510">
        <v>0</v>
      </c>
      <c r="K231" s="510">
        <v>1000000</v>
      </c>
      <c r="L231" s="574">
        <v>118.27</v>
      </c>
      <c r="M231" s="559"/>
      <c r="N231" t="s">
        <v>667</v>
      </c>
      <c r="O231" s="547">
        <v>0</v>
      </c>
      <c r="P231" s="548">
        <v>207.35</v>
      </c>
      <c r="Q231" s="540" t="s">
        <v>451</v>
      </c>
      <c r="R231"/>
      <c r="S231"/>
      <c r="T231">
        <v>119.5</v>
      </c>
      <c r="U231">
        <v>18.98</v>
      </c>
      <c r="V231" s="547">
        <v>0</v>
      </c>
      <c r="W231" s="548">
        <v>260</v>
      </c>
      <c r="X231">
        <v>0</v>
      </c>
      <c r="Y231">
        <v>10</v>
      </c>
      <c r="Z231">
        <v>20</v>
      </c>
      <c r="AA231">
        <v>40</v>
      </c>
      <c r="AB231">
        <v>60</v>
      </c>
      <c r="AC231">
        <v>80</v>
      </c>
      <c r="AD231">
        <v>100</v>
      </c>
      <c r="AE231">
        <v>120</v>
      </c>
      <c r="AF231">
        <v>140</v>
      </c>
      <c r="AG231">
        <v>160</v>
      </c>
      <c r="AH231">
        <v>190</v>
      </c>
      <c r="AI231">
        <v>210</v>
      </c>
      <c r="AJ231">
        <v>260</v>
      </c>
      <c r="AK231">
        <v>300</v>
      </c>
      <c r="AL231">
        <v>300</v>
      </c>
      <c r="AM231">
        <v>200</v>
      </c>
      <c r="AN231">
        <v>300</v>
      </c>
      <c r="AO231">
        <v>200</v>
      </c>
      <c r="AP231">
        <v>289</v>
      </c>
      <c r="AQ231">
        <v>257</v>
      </c>
      <c r="AR231">
        <v>125</v>
      </c>
      <c r="AS231">
        <v>95</v>
      </c>
      <c r="AT231">
        <v>26</v>
      </c>
      <c r="AU231" s="578" t="str">
        <f t="shared" si="27"/>
        <v/>
      </c>
      <c r="AV231" s="579" t="str">
        <f t="shared" si="28"/>
        <v/>
      </c>
      <c r="AW231" s="524" t="str">
        <f t="shared" si="29"/>
        <v/>
      </c>
      <c r="AX231" s="525" t="str">
        <f t="shared" si="30"/>
        <v/>
      </c>
      <c r="AY231" s="524" t="str">
        <f t="shared" si="31"/>
        <v/>
      </c>
      <c r="AZ231" s="525" t="str">
        <f t="shared" si="32"/>
        <v/>
      </c>
      <c r="BA231" s="530">
        <f t="shared" si="33"/>
        <v>1</v>
      </c>
      <c r="BB231" s="536">
        <f t="shared" si="34"/>
        <v>1</v>
      </c>
      <c r="BC231" s="537">
        <f t="shared" si="35"/>
        <v>1.1983596854654606</v>
      </c>
      <c r="BD231" s="540">
        <v>1</v>
      </c>
    </row>
    <row r="232" spans="1:56" s="510" customFormat="1" x14ac:dyDescent="0.2">
      <c r="A232" s="510">
        <v>230</v>
      </c>
      <c r="B232" s="510" t="s">
        <v>432</v>
      </c>
      <c r="C232" s="510" t="s">
        <v>113</v>
      </c>
      <c r="D232" s="510" t="s">
        <v>218</v>
      </c>
      <c r="E232" s="547" t="s">
        <v>218</v>
      </c>
      <c r="F232" s="548" t="s">
        <v>113</v>
      </c>
      <c r="G232" s="571"/>
      <c r="H232" s="555"/>
      <c r="I232" s="567"/>
      <c r="J232" s="510">
        <v>0</v>
      </c>
      <c r="K232" s="510">
        <v>1000000</v>
      </c>
      <c r="L232" s="574">
        <v>70.17</v>
      </c>
      <c r="M232" s="559"/>
      <c r="N232" t="s">
        <v>668</v>
      </c>
      <c r="O232" s="547">
        <v>0</v>
      </c>
      <c r="P232" s="548">
        <v>110.55</v>
      </c>
      <c r="Q232" s="540" t="s">
        <v>451</v>
      </c>
      <c r="R232"/>
      <c r="S232"/>
      <c r="T232">
        <v>68.27</v>
      </c>
      <c r="U232">
        <v>19.22</v>
      </c>
      <c r="V232" s="547">
        <v>0</v>
      </c>
      <c r="W232" s="548">
        <v>180</v>
      </c>
      <c r="X232">
        <v>0</v>
      </c>
      <c r="Y232">
        <v>0</v>
      </c>
      <c r="Z232">
        <v>10</v>
      </c>
      <c r="AA232">
        <v>20</v>
      </c>
      <c r="AB232">
        <v>30</v>
      </c>
      <c r="AC232">
        <v>40</v>
      </c>
      <c r="AD232">
        <v>50</v>
      </c>
      <c r="AE232">
        <v>68</v>
      </c>
      <c r="AF232">
        <v>80</v>
      </c>
      <c r="AG232">
        <v>90</v>
      </c>
      <c r="AH232">
        <v>110</v>
      </c>
      <c r="AI232">
        <v>130</v>
      </c>
      <c r="AJ232">
        <v>180</v>
      </c>
      <c r="AK232">
        <v>200</v>
      </c>
      <c r="AL232">
        <v>200</v>
      </c>
      <c r="AM232">
        <v>198</v>
      </c>
      <c r="AN232">
        <v>185</v>
      </c>
      <c r="AO232">
        <v>86</v>
      </c>
      <c r="AP232">
        <v>137</v>
      </c>
      <c r="AQ232">
        <v>89</v>
      </c>
      <c r="AR232">
        <v>41</v>
      </c>
      <c r="AS232">
        <v>13</v>
      </c>
      <c r="AT232">
        <v>5</v>
      </c>
      <c r="AU232" s="578" t="str">
        <f t="shared" si="27"/>
        <v/>
      </c>
      <c r="AV232" s="579" t="str">
        <f t="shared" si="28"/>
        <v/>
      </c>
      <c r="AW232" s="524" t="str">
        <f t="shared" si="29"/>
        <v/>
      </c>
      <c r="AX232" s="525" t="str">
        <f t="shared" si="30"/>
        <v/>
      </c>
      <c r="AY232" s="524" t="str">
        <f t="shared" si="31"/>
        <v/>
      </c>
      <c r="AZ232" s="525" t="str">
        <f t="shared" si="32"/>
        <v/>
      </c>
      <c r="BA232" s="530">
        <f t="shared" si="33"/>
        <v>1</v>
      </c>
      <c r="BB232" s="536">
        <f t="shared" si="34"/>
        <v>1</v>
      </c>
      <c r="BC232" s="537">
        <f t="shared" si="35"/>
        <v>1.5651988029072252</v>
      </c>
      <c r="BD232" s="540">
        <v>1</v>
      </c>
    </row>
    <row r="233" spans="1:56" s="510" customFormat="1" x14ac:dyDescent="0.2">
      <c r="A233" s="510">
        <v>231</v>
      </c>
      <c r="B233" s="510" t="s">
        <v>432</v>
      </c>
      <c r="C233" s="510" t="s">
        <v>113</v>
      </c>
      <c r="D233" s="510" t="s">
        <v>222</v>
      </c>
      <c r="E233" s="547" t="s">
        <v>222</v>
      </c>
      <c r="F233" s="548" t="s">
        <v>113</v>
      </c>
      <c r="G233" s="571"/>
      <c r="H233" s="555"/>
      <c r="I233" s="567"/>
      <c r="J233" s="510">
        <v>-1000000</v>
      </c>
      <c r="K233" s="510">
        <v>1000000</v>
      </c>
      <c r="L233" s="574">
        <v>134.69999999999999</v>
      </c>
      <c r="M233" s="559"/>
      <c r="N233" t="s">
        <v>669</v>
      </c>
      <c r="O233" s="547">
        <v>-460.44</v>
      </c>
      <c r="P233" s="548">
        <v>317.89999999999998</v>
      </c>
      <c r="Q233" s="540" t="s">
        <v>451</v>
      </c>
      <c r="R233"/>
      <c r="S233"/>
      <c r="T233">
        <v>138.03</v>
      </c>
      <c r="U233">
        <v>37.24</v>
      </c>
      <c r="V233" s="547">
        <v>-583</v>
      </c>
      <c r="W233" s="548">
        <v>406</v>
      </c>
      <c r="X233">
        <v>-583</v>
      </c>
      <c r="Y233">
        <v>-428</v>
      </c>
      <c r="Z233">
        <v>-379</v>
      </c>
      <c r="AA233">
        <v>-300</v>
      </c>
      <c r="AB233">
        <v>-223</v>
      </c>
      <c r="AC233">
        <v>-146</v>
      </c>
      <c r="AD233">
        <v>-69</v>
      </c>
      <c r="AE233">
        <v>7</v>
      </c>
      <c r="AF233">
        <v>84.2</v>
      </c>
      <c r="AG233">
        <v>161</v>
      </c>
      <c r="AH233">
        <v>239</v>
      </c>
      <c r="AI233">
        <v>283.2</v>
      </c>
      <c r="AJ233">
        <v>406</v>
      </c>
      <c r="AK233">
        <v>102</v>
      </c>
      <c r="AL233">
        <v>609</v>
      </c>
      <c r="AM233">
        <v>954</v>
      </c>
      <c r="AN233">
        <v>992</v>
      </c>
      <c r="AO233">
        <v>990</v>
      </c>
      <c r="AP233">
        <v>989</v>
      </c>
      <c r="AQ233">
        <v>993</v>
      </c>
      <c r="AR233">
        <v>989</v>
      </c>
      <c r="AS233">
        <v>843</v>
      </c>
      <c r="AT233">
        <v>216</v>
      </c>
      <c r="AU233" s="578" t="str">
        <f t="shared" si="27"/>
        <v/>
      </c>
      <c r="AV233" s="579" t="str">
        <f t="shared" si="28"/>
        <v/>
      </c>
      <c r="AW233" s="524" t="str">
        <f t="shared" si="29"/>
        <v/>
      </c>
      <c r="AX233" s="525" t="str">
        <f t="shared" si="30"/>
        <v/>
      </c>
      <c r="AY233" s="524" t="str">
        <f t="shared" si="31"/>
        <v/>
      </c>
      <c r="AZ233" s="525" t="str">
        <f t="shared" si="32"/>
        <v/>
      </c>
      <c r="BA233" s="530">
        <f t="shared" si="33"/>
        <v>-5.5875706214689265</v>
      </c>
      <c r="BB233" s="536">
        <f t="shared" si="34"/>
        <v>5.3281365998515229</v>
      </c>
      <c r="BC233" s="537">
        <f t="shared" si="35"/>
        <v>2.0141054194506314</v>
      </c>
      <c r="BD233" s="540">
        <v>1</v>
      </c>
    </row>
    <row r="234" spans="1:56" x14ac:dyDescent="0.2">
      <c r="A234">
        <v>232</v>
      </c>
      <c r="B234" t="s">
        <v>432</v>
      </c>
      <c r="C234" t="s">
        <v>115</v>
      </c>
      <c r="D234" t="s">
        <v>181</v>
      </c>
      <c r="E234" s="545" t="s">
        <v>181</v>
      </c>
      <c r="F234" s="546" t="s">
        <v>115</v>
      </c>
      <c r="G234" s="570">
        <v>1546.996353687128</v>
      </c>
      <c r="H234" s="555">
        <v>386.74908842178212</v>
      </c>
      <c r="I234" s="566">
        <v>0.5</v>
      </c>
      <c r="J234">
        <v>0</v>
      </c>
      <c r="K234">
        <v>1000000</v>
      </c>
      <c r="L234" s="573">
        <v>2290.0500000000002</v>
      </c>
      <c r="M234" s="560">
        <v>1.92</v>
      </c>
      <c r="N234" t="s">
        <v>670</v>
      </c>
      <c r="O234" s="545"/>
      <c r="P234" s="546"/>
      <c r="Q234" s="63" t="s">
        <v>437</v>
      </c>
      <c r="R234">
        <v>1590.33</v>
      </c>
      <c r="S234">
        <v>362.59</v>
      </c>
      <c r="T234">
        <v>2319.92</v>
      </c>
      <c r="U234">
        <v>126.02</v>
      </c>
      <c r="V234" s="545">
        <v>2075.92</v>
      </c>
      <c r="W234" s="546">
        <v>2560.5700000000002</v>
      </c>
      <c r="X234">
        <v>2020.65</v>
      </c>
      <c r="Y234">
        <v>2103.52</v>
      </c>
      <c r="Z234">
        <v>2160.29</v>
      </c>
      <c r="AA234">
        <v>2196.85</v>
      </c>
      <c r="AB234">
        <v>2261.4699999999998</v>
      </c>
      <c r="AC234">
        <v>2288.92</v>
      </c>
      <c r="AD234">
        <v>2325.83</v>
      </c>
      <c r="AE234">
        <v>2350.1999999999998</v>
      </c>
      <c r="AF234">
        <v>2388.7399999999998</v>
      </c>
      <c r="AG234">
        <v>2436.38</v>
      </c>
      <c r="AH234">
        <v>2481.34</v>
      </c>
      <c r="AI234">
        <v>2522.85</v>
      </c>
      <c r="AJ234">
        <v>2571.06</v>
      </c>
      <c r="AK234">
        <v>3</v>
      </c>
      <c r="AL234">
        <v>4</v>
      </c>
      <c r="AM234">
        <v>11</v>
      </c>
      <c r="AN234">
        <v>8</v>
      </c>
      <c r="AO234">
        <v>16</v>
      </c>
      <c r="AP234">
        <v>18</v>
      </c>
      <c r="AQ234">
        <v>16</v>
      </c>
      <c r="AR234">
        <v>10</v>
      </c>
      <c r="AS234">
        <v>8</v>
      </c>
      <c r="AT234">
        <v>6</v>
      </c>
      <c r="AU234" s="576">
        <f t="shared" si="27"/>
        <v>743.05364631287216</v>
      </c>
      <c r="AV234" s="577">
        <f t="shared" si="28"/>
        <v>0.48032023122864509</v>
      </c>
      <c r="AW234" s="522">
        <f t="shared" si="29"/>
        <v>9.3504508635182684E-2</v>
      </c>
      <c r="AX234" s="523">
        <f t="shared" si="30"/>
        <v>0.1181284251435558</v>
      </c>
      <c r="AY234" s="522">
        <f t="shared" si="31"/>
        <v>-0.40649549136481733</v>
      </c>
      <c r="AZ234" s="523">
        <f t="shared" si="32"/>
        <v>-0.38187157485644418</v>
      </c>
      <c r="BA234" s="529" t="str">
        <f t="shared" si="33"/>
        <v/>
      </c>
      <c r="BB234" s="534" t="str">
        <f t="shared" si="34"/>
        <v/>
      </c>
      <c r="BC234" s="535" t="str">
        <f t="shared" si="35"/>
        <v/>
      </c>
      <c r="BD234" s="63"/>
    </row>
    <row r="235" spans="1:56" s="510" customFormat="1" x14ac:dyDescent="0.2">
      <c r="A235" s="510">
        <v>233</v>
      </c>
      <c r="B235" s="510" t="s">
        <v>432</v>
      </c>
      <c r="C235" s="510" t="s">
        <v>115</v>
      </c>
      <c r="D235" s="510" t="s">
        <v>19</v>
      </c>
      <c r="E235" s="547" t="s">
        <v>19</v>
      </c>
      <c r="F235" s="548" t="s">
        <v>115</v>
      </c>
      <c r="G235" s="571"/>
      <c r="H235" s="555"/>
      <c r="I235" s="567"/>
      <c r="J235" s="510">
        <v>0</v>
      </c>
      <c r="K235" s="510">
        <v>1000000</v>
      </c>
      <c r="L235" s="574">
        <v>17</v>
      </c>
      <c r="M235" s="559"/>
      <c r="N235" t="s">
        <v>671</v>
      </c>
      <c r="O235" s="547">
        <v>0</v>
      </c>
      <c r="P235" s="548">
        <v>317.89999999999998</v>
      </c>
      <c r="Q235" s="540" t="s">
        <v>451</v>
      </c>
      <c r="R235"/>
      <c r="S235"/>
      <c r="T235">
        <v>18.760000000000002</v>
      </c>
      <c r="U235">
        <v>7.46</v>
      </c>
      <c r="V235" s="547">
        <v>0</v>
      </c>
      <c r="W235" s="548">
        <v>400</v>
      </c>
      <c r="X235">
        <v>0</v>
      </c>
      <c r="Y235">
        <v>10</v>
      </c>
      <c r="Z235">
        <v>30</v>
      </c>
      <c r="AA235">
        <v>60</v>
      </c>
      <c r="AB235">
        <v>90</v>
      </c>
      <c r="AC235">
        <v>120</v>
      </c>
      <c r="AD235">
        <v>150</v>
      </c>
      <c r="AE235">
        <v>190</v>
      </c>
      <c r="AF235">
        <v>220</v>
      </c>
      <c r="AG235">
        <v>250</v>
      </c>
      <c r="AH235">
        <v>290</v>
      </c>
      <c r="AI235">
        <v>320</v>
      </c>
      <c r="AJ235">
        <v>400</v>
      </c>
      <c r="AK235">
        <v>400</v>
      </c>
      <c r="AL235">
        <v>400</v>
      </c>
      <c r="AM235">
        <v>400</v>
      </c>
      <c r="AN235">
        <v>400</v>
      </c>
      <c r="AO235">
        <v>399</v>
      </c>
      <c r="AP235">
        <v>390</v>
      </c>
      <c r="AQ235">
        <v>359</v>
      </c>
      <c r="AR235">
        <v>276</v>
      </c>
      <c r="AS235">
        <v>131</v>
      </c>
      <c r="AT235">
        <v>38</v>
      </c>
      <c r="AU235" s="578" t="str">
        <f t="shared" si="27"/>
        <v/>
      </c>
      <c r="AV235" s="579" t="str">
        <f t="shared" si="28"/>
        <v/>
      </c>
      <c r="AW235" s="524" t="str">
        <f t="shared" si="29"/>
        <v/>
      </c>
      <c r="AX235" s="525" t="str">
        <f t="shared" si="30"/>
        <v/>
      </c>
      <c r="AY235" s="524" t="str">
        <f t="shared" si="31"/>
        <v/>
      </c>
      <c r="AZ235" s="525" t="str">
        <f t="shared" si="32"/>
        <v/>
      </c>
      <c r="BA235" s="530">
        <f t="shared" si="33"/>
        <v>1</v>
      </c>
      <c r="BB235" s="536">
        <f t="shared" si="34"/>
        <v>1</v>
      </c>
      <c r="BC235" s="537">
        <f t="shared" si="35"/>
        <v>22.529411764705884</v>
      </c>
      <c r="BD235" s="540">
        <v>1</v>
      </c>
    </row>
    <row r="236" spans="1:56" s="510" customFormat="1" x14ac:dyDescent="0.2">
      <c r="A236" s="510">
        <v>234</v>
      </c>
      <c r="B236" s="510" t="s">
        <v>432</v>
      </c>
      <c r="C236" s="510" t="s">
        <v>115</v>
      </c>
      <c r="D236" s="510" t="s">
        <v>216</v>
      </c>
      <c r="E236" s="547" t="s">
        <v>216</v>
      </c>
      <c r="F236" s="548" t="s">
        <v>115</v>
      </c>
      <c r="G236" s="571"/>
      <c r="H236" s="555"/>
      <c r="I236" s="567"/>
      <c r="J236" s="510">
        <v>0</v>
      </c>
      <c r="K236" s="510">
        <v>1000000</v>
      </c>
      <c r="L236" s="574">
        <v>8.8000000000000007</v>
      </c>
      <c r="M236" s="559"/>
      <c r="N236" t="s">
        <v>672</v>
      </c>
      <c r="O236" s="547">
        <v>0</v>
      </c>
      <c r="P236" s="548">
        <v>207.35</v>
      </c>
      <c r="Q236" s="540" t="s">
        <v>451</v>
      </c>
      <c r="R236"/>
      <c r="S236"/>
      <c r="T236">
        <v>9.7899999999999991</v>
      </c>
      <c r="U236">
        <v>3.82</v>
      </c>
      <c r="V236" s="547">
        <v>0</v>
      </c>
      <c r="W236" s="548">
        <v>260</v>
      </c>
      <c r="X236">
        <v>0</v>
      </c>
      <c r="Y236">
        <v>10</v>
      </c>
      <c r="Z236">
        <v>20</v>
      </c>
      <c r="AA236">
        <v>40</v>
      </c>
      <c r="AB236">
        <v>60</v>
      </c>
      <c r="AC236">
        <v>80</v>
      </c>
      <c r="AD236">
        <v>100</v>
      </c>
      <c r="AE236">
        <v>120</v>
      </c>
      <c r="AF236">
        <v>140</v>
      </c>
      <c r="AG236">
        <v>160</v>
      </c>
      <c r="AH236">
        <v>190</v>
      </c>
      <c r="AI236">
        <v>210</v>
      </c>
      <c r="AJ236">
        <v>260</v>
      </c>
      <c r="AK236">
        <v>300</v>
      </c>
      <c r="AL236">
        <v>300</v>
      </c>
      <c r="AM236">
        <v>200</v>
      </c>
      <c r="AN236">
        <v>300</v>
      </c>
      <c r="AO236">
        <v>200</v>
      </c>
      <c r="AP236">
        <v>289</v>
      </c>
      <c r="AQ236">
        <v>257</v>
      </c>
      <c r="AR236">
        <v>125</v>
      </c>
      <c r="AS236">
        <v>95</v>
      </c>
      <c r="AT236">
        <v>26</v>
      </c>
      <c r="AU236" s="578" t="str">
        <f t="shared" si="27"/>
        <v/>
      </c>
      <c r="AV236" s="579" t="str">
        <f t="shared" si="28"/>
        <v/>
      </c>
      <c r="AW236" s="524" t="str">
        <f t="shared" si="29"/>
        <v/>
      </c>
      <c r="AX236" s="525" t="str">
        <f t="shared" si="30"/>
        <v/>
      </c>
      <c r="AY236" s="524" t="str">
        <f t="shared" si="31"/>
        <v/>
      </c>
      <c r="AZ236" s="525" t="str">
        <f t="shared" si="32"/>
        <v/>
      </c>
      <c r="BA236" s="530">
        <f t="shared" si="33"/>
        <v>1</v>
      </c>
      <c r="BB236" s="536">
        <f t="shared" si="34"/>
        <v>1</v>
      </c>
      <c r="BC236" s="537">
        <f t="shared" si="35"/>
        <v>28.545454545454543</v>
      </c>
      <c r="BD236" s="540">
        <v>1</v>
      </c>
    </row>
    <row r="237" spans="1:56" s="510" customFormat="1" x14ac:dyDescent="0.2">
      <c r="A237" s="510">
        <v>235</v>
      </c>
      <c r="B237" s="510" t="s">
        <v>432</v>
      </c>
      <c r="C237" s="510" t="s">
        <v>115</v>
      </c>
      <c r="D237" s="510" t="s">
        <v>218</v>
      </c>
      <c r="E237" s="547" t="s">
        <v>218</v>
      </c>
      <c r="F237" s="548" t="s">
        <v>115</v>
      </c>
      <c r="G237" s="571"/>
      <c r="H237" s="555"/>
      <c r="I237" s="567"/>
      <c r="J237" s="510">
        <v>0</v>
      </c>
      <c r="K237" s="510">
        <v>1000000</v>
      </c>
      <c r="L237" s="574">
        <v>8.1999999999999993</v>
      </c>
      <c r="M237" s="559"/>
      <c r="N237" t="s">
        <v>673</v>
      </c>
      <c r="O237" s="547">
        <v>0</v>
      </c>
      <c r="P237" s="548">
        <v>110.55</v>
      </c>
      <c r="Q237" s="540" t="s">
        <v>451</v>
      </c>
      <c r="R237"/>
      <c r="S237"/>
      <c r="T237">
        <v>8.9700000000000006</v>
      </c>
      <c r="U237">
        <v>3.78</v>
      </c>
      <c r="V237" s="547">
        <v>0</v>
      </c>
      <c r="W237" s="548">
        <v>180</v>
      </c>
      <c r="X237">
        <v>0</v>
      </c>
      <c r="Y237">
        <v>0</v>
      </c>
      <c r="Z237">
        <v>10</v>
      </c>
      <c r="AA237">
        <v>20</v>
      </c>
      <c r="AB237">
        <v>30</v>
      </c>
      <c r="AC237">
        <v>40</v>
      </c>
      <c r="AD237">
        <v>50</v>
      </c>
      <c r="AE237">
        <v>68</v>
      </c>
      <c r="AF237">
        <v>80</v>
      </c>
      <c r="AG237">
        <v>90</v>
      </c>
      <c r="AH237">
        <v>110</v>
      </c>
      <c r="AI237">
        <v>130</v>
      </c>
      <c r="AJ237">
        <v>180</v>
      </c>
      <c r="AK237">
        <v>200</v>
      </c>
      <c r="AL237">
        <v>200</v>
      </c>
      <c r="AM237">
        <v>198</v>
      </c>
      <c r="AN237">
        <v>185</v>
      </c>
      <c r="AO237">
        <v>86</v>
      </c>
      <c r="AP237">
        <v>137</v>
      </c>
      <c r="AQ237">
        <v>89</v>
      </c>
      <c r="AR237">
        <v>41</v>
      </c>
      <c r="AS237">
        <v>13</v>
      </c>
      <c r="AT237">
        <v>5</v>
      </c>
      <c r="AU237" s="578" t="str">
        <f t="shared" si="27"/>
        <v/>
      </c>
      <c r="AV237" s="579" t="str">
        <f t="shared" si="28"/>
        <v/>
      </c>
      <c r="AW237" s="524" t="str">
        <f t="shared" si="29"/>
        <v/>
      </c>
      <c r="AX237" s="525" t="str">
        <f t="shared" si="30"/>
        <v/>
      </c>
      <c r="AY237" s="524" t="str">
        <f t="shared" si="31"/>
        <v/>
      </c>
      <c r="AZ237" s="525" t="str">
        <f t="shared" si="32"/>
        <v/>
      </c>
      <c r="BA237" s="530">
        <f t="shared" si="33"/>
        <v>1</v>
      </c>
      <c r="BB237" s="536">
        <f t="shared" si="34"/>
        <v>1</v>
      </c>
      <c r="BC237" s="537">
        <f t="shared" si="35"/>
        <v>20.951219512195124</v>
      </c>
      <c r="BD237" s="540">
        <v>1</v>
      </c>
    </row>
    <row r="238" spans="1:56" s="510" customFormat="1" x14ac:dyDescent="0.2">
      <c r="A238" s="510">
        <v>236</v>
      </c>
      <c r="B238" s="510" t="s">
        <v>432</v>
      </c>
      <c r="C238" s="510" t="s">
        <v>115</v>
      </c>
      <c r="D238" s="510" t="s">
        <v>222</v>
      </c>
      <c r="E238" s="547" t="s">
        <v>222</v>
      </c>
      <c r="F238" s="548" t="s">
        <v>115</v>
      </c>
      <c r="G238" s="571"/>
      <c r="H238" s="555"/>
      <c r="I238" s="567"/>
      <c r="J238" s="510">
        <v>-1000000</v>
      </c>
      <c r="K238" s="510">
        <v>1000000</v>
      </c>
      <c r="L238" s="574">
        <v>-718.42</v>
      </c>
      <c r="M238" s="559"/>
      <c r="N238" t="s">
        <v>674</v>
      </c>
      <c r="O238" s="547">
        <v>-901.62</v>
      </c>
      <c r="P238" s="548">
        <v>-123.29</v>
      </c>
      <c r="Q238" s="540" t="s">
        <v>451</v>
      </c>
      <c r="R238"/>
      <c r="S238"/>
      <c r="T238">
        <v>-720.57</v>
      </c>
      <c r="U238">
        <v>99.03</v>
      </c>
      <c r="V238" s="547">
        <v>-1216</v>
      </c>
      <c r="W238" s="548">
        <v>260</v>
      </c>
      <c r="X238">
        <v>-1216</v>
      </c>
      <c r="Y238">
        <v>-961</v>
      </c>
      <c r="Z238">
        <v>-891.5</v>
      </c>
      <c r="AA238">
        <v>-792</v>
      </c>
      <c r="AB238">
        <v>-706.5</v>
      </c>
      <c r="AC238">
        <v>-620</v>
      </c>
      <c r="AD238">
        <v>-537</v>
      </c>
      <c r="AE238">
        <v>-457</v>
      </c>
      <c r="AF238">
        <v>-369.5</v>
      </c>
      <c r="AG238">
        <v>-273</v>
      </c>
      <c r="AH238">
        <v>-160.5</v>
      </c>
      <c r="AI238">
        <v>-86.25</v>
      </c>
      <c r="AJ238">
        <v>260</v>
      </c>
      <c r="AK238">
        <v>8</v>
      </c>
      <c r="AL238">
        <v>53</v>
      </c>
      <c r="AM238">
        <v>114</v>
      </c>
      <c r="AN238">
        <v>147</v>
      </c>
      <c r="AO238">
        <v>146</v>
      </c>
      <c r="AP238">
        <v>142</v>
      </c>
      <c r="AQ238">
        <v>112</v>
      </c>
      <c r="AR238">
        <v>72</v>
      </c>
      <c r="AS238">
        <v>17</v>
      </c>
      <c r="AT238">
        <v>5</v>
      </c>
      <c r="AU238" s="578" t="str">
        <f t="shared" si="27"/>
        <v/>
      </c>
      <c r="AV238" s="579" t="str">
        <f t="shared" si="28"/>
        <v/>
      </c>
      <c r="AW238" s="524" t="str">
        <f t="shared" si="29"/>
        <v/>
      </c>
      <c r="AX238" s="525" t="str">
        <f t="shared" si="30"/>
        <v/>
      </c>
      <c r="AY238" s="524" t="str">
        <f t="shared" si="31"/>
        <v/>
      </c>
      <c r="AZ238" s="525" t="str">
        <f t="shared" si="32"/>
        <v/>
      </c>
      <c r="BA238" s="530">
        <f t="shared" si="33"/>
        <v>-1.5439330543933054</v>
      </c>
      <c r="BB238" s="536">
        <f t="shared" si="34"/>
        <v>-0.69260321260543978</v>
      </c>
      <c r="BC238" s="537">
        <f t="shared" si="35"/>
        <v>-1.3619052921689263</v>
      </c>
      <c r="BD238" s="540">
        <v>1</v>
      </c>
    </row>
    <row r="239" spans="1:56" x14ac:dyDescent="0.2">
      <c r="A239">
        <v>237</v>
      </c>
      <c r="B239" t="s">
        <v>432</v>
      </c>
      <c r="C239" t="s">
        <v>117</v>
      </c>
      <c r="D239" t="s">
        <v>181</v>
      </c>
      <c r="E239" s="545" t="s">
        <v>181</v>
      </c>
      <c r="F239" s="546" t="s">
        <v>117</v>
      </c>
      <c r="G239" s="570"/>
      <c r="H239" s="555"/>
      <c r="I239" s="566"/>
      <c r="J239">
        <v>0</v>
      </c>
      <c r="K239">
        <v>1000000</v>
      </c>
      <c r="L239" s="573">
        <v>572.51</v>
      </c>
      <c r="M239" s="558"/>
      <c r="N239" t="s">
        <v>675</v>
      </c>
      <c r="O239" s="545">
        <v>0</v>
      </c>
      <c r="P239" s="546">
        <v>2290.0500000000002</v>
      </c>
      <c r="Q239" s="63" t="s">
        <v>451</v>
      </c>
      <c r="T239">
        <v>579.98</v>
      </c>
      <c r="U239">
        <v>31.51</v>
      </c>
      <c r="V239" s="545">
        <v>0</v>
      </c>
      <c r="W239" s="546">
        <v>2500</v>
      </c>
      <c r="X239">
        <v>0</v>
      </c>
      <c r="Y239">
        <v>100</v>
      </c>
      <c r="Z239">
        <v>200</v>
      </c>
      <c r="AA239">
        <v>400</v>
      </c>
      <c r="AB239">
        <v>700</v>
      </c>
      <c r="AC239">
        <v>900</v>
      </c>
      <c r="AD239">
        <v>1100</v>
      </c>
      <c r="AE239">
        <v>1400</v>
      </c>
      <c r="AF239">
        <v>1600</v>
      </c>
      <c r="AG239">
        <v>1800</v>
      </c>
      <c r="AH239">
        <v>2100</v>
      </c>
      <c r="AI239">
        <v>2200</v>
      </c>
      <c r="AJ239">
        <v>2500</v>
      </c>
      <c r="AK239">
        <v>300</v>
      </c>
      <c r="AL239">
        <v>200</v>
      </c>
      <c r="AM239">
        <v>300</v>
      </c>
      <c r="AN239">
        <v>200</v>
      </c>
      <c r="AO239">
        <v>300</v>
      </c>
      <c r="AP239">
        <v>200</v>
      </c>
      <c r="AQ239">
        <v>300</v>
      </c>
      <c r="AR239">
        <v>200</v>
      </c>
      <c r="AS239">
        <v>274</v>
      </c>
      <c r="AT239">
        <v>92</v>
      </c>
      <c r="AU239" s="576" t="str">
        <f t="shared" si="27"/>
        <v/>
      </c>
      <c r="AV239" s="577" t="str">
        <f t="shared" si="28"/>
        <v/>
      </c>
      <c r="AW239" s="522" t="str">
        <f t="shared" si="29"/>
        <v/>
      </c>
      <c r="AX239" s="523" t="str">
        <f t="shared" si="30"/>
        <v/>
      </c>
      <c r="AY239" s="522" t="str">
        <f t="shared" si="31"/>
        <v/>
      </c>
      <c r="AZ239" s="523" t="str">
        <f t="shared" si="32"/>
        <v/>
      </c>
      <c r="BA239" s="529">
        <f t="shared" si="33"/>
        <v>1</v>
      </c>
      <c r="BB239" s="534">
        <f t="shared" si="34"/>
        <v>1</v>
      </c>
      <c r="BC239" s="535">
        <f t="shared" si="35"/>
        <v>3.3667359522104419</v>
      </c>
      <c r="BD239" s="63"/>
    </row>
    <row r="240" spans="1:56" s="510" customFormat="1" x14ac:dyDescent="0.2">
      <c r="A240" s="510">
        <v>238</v>
      </c>
      <c r="B240" s="510" t="s">
        <v>432</v>
      </c>
      <c r="C240" s="510" t="s">
        <v>117</v>
      </c>
      <c r="D240" s="510" t="s">
        <v>19</v>
      </c>
      <c r="E240" s="547" t="s">
        <v>19</v>
      </c>
      <c r="F240" s="548" t="s">
        <v>117</v>
      </c>
      <c r="G240" s="571"/>
      <c r="H240" s="555"/>
      <c r="I240" s="567"/>
      <c r="J240" s="510">
        <v>0</v>
      </c>
      <c r="K240" s="510">
        <v>1000000</v>
      </c>
      <c r="L240" s="574">
        <v>4.25</v>
      </c>
      <c r="M240" s="559"/>
      <c r="N240" t="s">
        <v>676</v>
      </c>
      <c r="O240" s="547">
        <v>0</v>
      </c>
      <c r="P240" s="548">
        <v>317.89999999999998</v>
      </c>
      <c r="Q240" s="540" t="s">
        <v>451</v>
      </c>
      <c r="R240"/>
      <c r="S240"/>
      <c r="T240">
        <v>4.6900000000000004</v>
      </c>
      <c r="U240">
        <v>1.86</v>
      </c>
      <c r="V240" s="547">
        <v>0</v>
      </c>
      <c r="W240" s="548">
        <v>400</v>
      </c>
      <c r="X240">
        <v>0</v>
      </c>
      <c r="Y240">
        <v>10</v>
      </c>
      <c r="Z240">
        <v>30</v>
      </c>
      <c r="AA240">
        <v>60</v>
      </c>
      <c r="AB240">
        <v>90</v>
      </c>
      <c r="AC240">
        <v>120</v>
      </c>
      <c r="AD240">
        <v>150</v>
      </c>
      <c r="AE240">
        <v>190</v>
      </c>
      <c r="AF240">
        <v>220</v>
      </c>
      <c r="AG240">
        <v>250</v>
      </c>
      <c r="AH240">
        <v>290</v>
      </c>
      <c r="AI240">
        <v>320</v>
      </c>
      <c r="AJ240">
        <v>400</v>
      </c>
      <c r="AK240">
        <v>400</v>
      </c>
      <c r="AL240">
        <v>400</v>
      </c>
      <c r="AM240">
        <v>400</v>
      </c>
      <c r="AN240">
        <v>400</v>
      </c>
      <c r="AO240">
        <v>399</v>
      </c>
      <c r="AP240">
        <v>390</v>
      </c>
      <c r="AQ240">
        <v>359</v>
      </c>
      <c r="AR240">
        <v>276</v>
      </c>
      <c r="AS240">
        <v>131</v>
      </c>
      <c r="AT240">
        <v>38</v>
      </c>
      <c r="AU240" s="578" t="str">
        <f t="shared" si="27"/>
        <v/>
      </c>
      <c r="AV240" s="579" t="str">
        <f t="shared" si="28"/>
        <v/>
      </c>
      <c r="AW240" s="524" t="str">
        <f t="shared" si="29"/>
        <v/>
      </c>
      <c r="AX240" s="525" t="str">
        <f t="shared" si="30"/>
        <v/>
      </c>
      <c r="AY240" s="524" t="str">
        <f t="shared" si="31"/>
        <v/>
      </c>
      <c r="AZ240" s="525" t="str">
        <f t="shared" si="32"/>
        <v/>
      </c>
      <c r="BA240" s="530">
        <f t="shared" si="33"/>
        <v>1</v>
      </c>
      <c r="BB240" s="536">
        <f t="shared" si="34"/>
        <v>1</v>
      </c>
      <c r="BC240" s="537">
        <f t="shared" si="35"/>
        <v>93.117647058823536</v>
      </c>
      <c r="BD240" s="540">
        <v>1</v>
      </c>
    </row>
    <row r="241" spans="1:56" s="510" customFormat="1" x14ac:dyDescent="0.2">
      <c r="A241" s="510">
        <v>239</v>
      </c>
      <c r="B241" s="510" t="s">
        <v>432</v>
      </c>
      <c r="C241" s="510" t="s">
        <v>117</v>
      </c>
      <c r="D241" s="510" t="s">
        <v>216</v>
      </c>
      <c r="E241" s="547" t="s">
        <v>216</v>
      </c>
      <c r="F241" s="548" t="s">
        <v>117</v>
      </c>
      <c r="G241" s="571"/>
      <c r="H241" s="555"/>
      <c r="I241" s="567"/>
      <c r="J241" s="510">
        <v>0</v>
      </c>
      <c r="K241" s="510">
        <v>1000000</v>
      </c>
      <c r="L241" s="574">
        <v>2.2000000000000002</v>
      </c>
      <c r="M241" s="559"/>
      <c r="N241" t="s">
        <v>677</v>
      </c>
      <c r="O241" s="547">
        <v>0</v>
      </c>
      <c r="P241" s="548">
        <v>207.35</v>
      </c>
      <c r="Q241" s="540" t="s">
        <v>451</v>
      </c>
      <c r="R241"/>
      <c r="S241"/>
      <c r="T241">
        <v>2.4500000000000002</v>
      </c>
      <c r="U241">
        <v>0.96</v>
      </c>
      <c r="V241" s="547">
        <v>0</v>
      </c>
      <c r="W241" s="548">
        <v>260</v>
      </c>
      <c r="X241">
        <v>0</v>
      </c>
      <c r="Y241">
        <v>10</v>
      </c>
      <c r="Z241">
        <v>20</v>
      </c>
      <c r="AA241">
        <v>40</v>
      </c>
      <c r="AB241">
        <v>60</v>
      </c>
      <c r="AC241">
        <v>80</v>
      </c>
      <c r="AD241">
        <v>100</v>
      </c>
      <c r="AE241">
        <v>120</v>
      </c>
      <c r="AF241">
        <v>140</v>
      </c>
      <c r="AG241">
        <v>160</v>
      </c>
      <c r="AH241">
        <v>190</v>
      </c>
      <c r="AI241">
        <v>210</v>
      </c>
      <c r="AJ241">
        <v>260</v>
      </c>
      <c r="AK241">
        <v>300</v>
      </c>
      <c r="AL241">
        <v>300</v>
      </c>
      <c r="AM241">
        <v>200</v>
      </c>
      <c r="AN241">
        <v>300</v>
      </c>
      <c r="AO241">
        <v>200</v>
      </c>
      <c r="AP241">
        <v>289</v>
      </c>
      <c r="AQ241">
        <v>257</v>
      </c>
      <c r="AR241">
        <v>125</v>
      </c>
      <c r="AS241">
        <v>95</v>
      </c>
      <c r="AT241">
        <v>26</v>
      </c>
      <c r="AU241" s="578" t="str">
        <f t="shared" si="27"/>
        <v/>
      </c>
      <c r="AV241" s="579" t="str">
        <f t="shared" si="28"/>
        <v/>
      </c>
      <c r="AW241" s="524" t="str">
        <f t="shared" si="29"/>
        <v/>
      </c>
      <c r="AX241" s="525" t="str">
        <f t="shared" si="30"/>
        <v/>
      </c>
      <c r="AY241" s="524" t="str">
        <f t="shared" si="31"/>
        <v/>
      </c>
      <c r="AZ241" s="525" t="str">
        <f t="shared" si="32"/>
        <v/>
      </c>
      <c r="BA241" s="530">
        <f t="shared" si="33"/>
        <v>1</v>
      </c>
      <c r="BB241" s="536">
        <f t="shared" si="34"/>
        <v>1</v>
      </c>
      <c r="BC241" s="537">
        <f t="shared" si="35"/>
        <v>117.18181818181817</v>
      </c>
      <c r="BD241" s="540">
        <v>1</v>
      </c>
    </row>
    <row r="242" spans="1:56" s="510" customFormat="1" x14ac:dyDescent="0.2">
      <c r="A242" s="510">
        <v>240</v>
      </c>
      <c r="B242" s="510" t="s">
        <v>432</v>
      </c>
      <c r="C242" s="510" t="s">
        <v>117</v>
      </c>
      <c r="D242" s="510" t="s">
        <v>218</v>
      </c>
      <c r="E242" s="547" t="s">
        <v>218</v>
      </c>
      <c r="F242" s="548" t="s">
        <v>117</v>
      </c>
      <c r="G242" s="571"/>
      <c r="H242" s="555"/>
      <c r="I242" s="567"/>
      <c r="J242" s="510">
        <v>0</v>
      </c>
      <c r="K242" s="510">
        <v>1000000</v>
      </c>
      <c r="L242" s="574">
        <v>2.0499999999999998</v>
      </c>
      <c r="M242" s="559"/>
      <c r="N242" t="s">
        <v>678</v>
      </c>
      <c r="O242" s="547">
        <v>0</v>
      </c>
      <c r="P242" s="548">
        <v>110.55</v>
      </c>
      <c r="Q242" s="540" t="s">
        <v>451</v>
      </c>
      <c r="R242"/>
      <c r="S242"/>
      <c r="T242">
        <v>2.2400000000000002</v>
      </c>
      <c r="U242">
        <v>0.95</v>
      </c>
      <c r="V242" s="547">
        <v>0</v>
      </c>
      <c r="W242" s="548">
        <v>180</v>
      </c>
      <c r="X242">
        <v>0</v>
      </c>
      <c r="Y242">
        <v>0</v>
      </c>
      <c r="Z242">
        <v>10</v>
      </c>
      <c r="AA242">
        <v>20</v>
      </c>
      <c r="AB242">
        <v>30</v>
      </c>
      <c r="AC242">
        <v>40</v>
      </c>
      <c r="AD242">
        <v>50</v>
      </c>
      <c r="AE242">
        <v>68</v>
      </c>
      <c r="AF242">
        <v>80</v>
      </c>
      <c r="AG242">
        <v>90</v>
      </c>
      <c r="AH242">
        <v>110</v>
      </c>
      <c r="AI242">
        <v>130</v>
      </c>
      <c r="AJ242">
        <v>180</v>
      </c>
      <c r="AK242">
        <v>200</v>
      </c>
      <c r="AL242">
        <v>200</v>
      </c>
      <c r="AM242">
        <v>198</v>
      </c>
      <c r="AN242">
        <v>185</v>
      </c>
      <c r="AO242">
        <v>86</v>
      </c>
      <c r="AP242">
        <v>137</v>
      </c>
      <c r="AQ242">
        <v>89</v>
      </c>
      <c r="AR242">
        <v>41</v>
      </c>
      <c r="AS242">
        <v>13</v>
      </c>
      <c r="AT242">
        <v>5</v>
      </c>
      <c r="AU242" s="578" t="str">
        <f t="shared" si="27"/>
        <v/>
      </c>
      <c r="AV242" s="579" t="str">
        <f t="shared" si="28"/>
        <v/>
      </c>
      <c r="AW242" s="524" t="str">
        <f t="shared" si="29"/>
        <v/>
      </c>
      <c r="AX242" s="525" t="str">
        <f t="shared" si="30"/>
        <v/>
      </c>
      <c r="AY242" s="524" t="str">
        <f t="shared" si="31"/>
        <v/>
      </c>
      <c r="AZ242" s="525" t="str">
        <f t="shared" si="32"/>
        <v/>
      </c>
      <c r="BA242" s="530">
        <f t="shared" si="33"/>
        <v>1</v>
      </c>
      <c r="BB242" s="536">
        <f t="shared" si="34"/>
        <v>1</v>
      </c>
      <c r="BC242" s="537">
        <f t="shared" si="35"/>
        <v>86.804878048780495</v>
      </c>
      <c r="BD242" s="540">
        <v>1</v>
      </c>
    </row>
    <row r="243" spans="1:56" s="510" customFormat="1" x14ac:dyDescent="0.2">
      <c r="A243" s="510">
        <v>241</v>
      </c>
      <c r="B243" s="510" t="s">
        <v>432</v>
      </c>
      <c r="C243" s="510" t="s">
        <v>117</v>
      </c>
      <c r="D243" s="510" t="s">
        <v>222</v>
      </c>
      <c r="E243" s="547" t="s">
        <v>222</v>
      </c>
      <c r="F243" s="548" t="s">
        <v>117</v>
      </c>
      <c r="G243" s="571"/>
      <c r="H243" s="555"/>
      <c r="I243" s="567"/>
      <c r="J243" s="510">
        <v>-1000000</v>
      </c>
      <c r="K243" s="510">
        <v>1000000</v>
      </c>
      <c r="L243" s="574">
        <v>-179.61</v>
      </c>
      <c r="M243" s="559"/>
      <c r="N243" t="s">
        <v>679</v>
      </c>
      <c r="O243" s="547">
        <v>-901.62</v>
      </c>
      <c r="P243" s="548">
        <v>317.89999999999998</v>
      </c>
      <c r="Q243" s="540" t="s">
        <v>451</v>
      </c>
      <c r="R243"/>
      <c r="S243"/>
      <c r="T243">
        <v>-180.14</v>
      </c>
      <c r="U243">
        <v>24.76</v>
      </c>
      <c r="V243" s="547">
        <v>-1216</v>
      </c>
      <c r="W243" s="548">
        <v>376</v>
      </c>
      <c r="X243">
        <v>-1216</v>
      </c>
      <c r="Y243">
        <v>-915.2</v>
      </c>
      <c r="Z243">
        <v>-830.4</v>
      </c>
      <c r="AA243">
        <v>-698.4</v>
      </c>
      <c r="AB243">
        <v>-566.6</v>
      </c>
      <c r="AC243">
        <v>-441</v>
      </c>
      <c r="AD243">
        <v>-316</v>
      </c>
      <c r="AE243">
        <v>-195.4</v>
      </c>
      <c r="AF243">
        <v>-63</v>
      </c>
      <c r="AG243">
        <v>61.6</v>
      </c>
      <c r="AH243">
        <v>185.4</v>
      </c>
      <c r="AI243">
        <v>252</v>
      </c>
      <c r="AJ243">
        <v>376</v>
      </c>
      <c r="AK243">
        <v>13</v>
      </c>
      <c r="AL243">
        <v>63</v>
      </c>
      <c r="AM243">
        <v>130</v>
      </c>
      <c r="AN243">
        <v>160</v>
      </c>
      <c r="AO243">
        <v>160</v>
      </c>
      <c r="AP243">
        <v>159</v>
      </c>
      <c r="AQ243">
        <v>163</v>
      </c>
      <c r="AR243">
        <v>153</v>
      </c>
      <c r="AS243">
        <v>162</v>
      </c>
      <c r="AT243">
        <v>94</v>
      </c>
      <c r="AU243" s="578" t="str">
        <f t="shared" si="27"/>
        <v/>
      </c>
      <c r="AV243" s="579" t="str">
        <f t="shared" si="28"/>
        <v/>
      </c>
      <c r="AW243" s="524" t="str">
        <f t="shared" si="29"/>
        <v/>
      </c>
      <c r="AX243" s="525" t="str">
        <f t="shared" si="30"/>
        <v/>
      </c>
      <c r="AY243" s="524" t="str">
        <f t="shared" si="31"/>
        <v/>
      </c>
      <c r="AZ243" s="525" t="str">
        <f t="shared" si="32"/>
        <v/>
      </c>
      <c r="BA243" s="530">
        <f t="shared" si="33"/>
        <v>-1.8952380952380952</v>
      </c>
      <c r="BB243" s="536">
        <f t="shared" si="34"/>
        <v>-5.7702243750347968</v>
      </c>
      <c r="BC243" s="537">
        <f t="shared" si="35"/>
        <v>-3.0934246422804965</v>
      </c>
      <c r="BD243" s="540">
        <v>1</v>
      </c>
    </row>
    <row r="244" spans="1:56" x14ac:dyDescent="0.2">
      <c r="A244">
        <v>242</v>
      </c>
      <c r="B244" t="s">
        <v>432</v>
      </c>
      <c r="C244" t="s">
        <v>118</v>
      </c>
      <c r="D244" t="s">
        <v>181</v>
      </c>
      <c r="E244" s="545" t="s">
        <v>181</v>
      </c>
      <c r="F244" s="546" t="s">
        <v>118</v>
      </c>
      <c r="G244" s="570"/>
      <c r="H244" s="555"/>
      <c r="I244" s="566"/>
      <c r="J244">
        <v>0</v>
      </c>
      <c r="K244">
        <v>1000000</v>
      </c>
      <c r="L244" s="573">
        <v>572.51</v>
      </c>
      <c r="M244" s="558"/>
      <c r="N244" t="s">
        <v>680</v>
      </c>
      <c r="O244" s="545">
        <v>0</v>
      </c>
      <c r="P244" s="546">
        <v>2290.0500000000002</v>
      </c>
      <c r="Q244" s="63" t="s">
        <v>451</v>
      </c>
      <c r="T244">
        <v>579.98</v>
      </c>
      <c r="U244">
        <v>31.51</v>
      </c>
      <c r="V244" s="545">
        <v>0</v>
      </c>
      <c r="W244" s="546">
        <v>2500</v>
      </c>
      <c r="X244">
        <v>0</v>
      </c>
      <c r="Y244">
        <v>100</v>
      </c>
      <c r="Z244">
        <v>200</v>
      </c>
      <c r="AA244">
        <v>400</v>
      </c>
      <c r="AB244">
        <v>700</v>
      </c>
      <c r="AC244">
        <v>900</v>
      </c>
      <c r="AD244">
        <v>1100</v>
      </c>
      <c r="AE244">
        <v>1400</v>
      </c>
      <c r="AF244">
        <v>1600</v>
      </c>
      <c r="AG244">
        <v>1800</v>
      </c>
      <c r="AH244">
        <v>2100</v>
      </c>
      <c r="AI244">
        <v>2200</v>
      </c>
      <c r="AJ244">
        <v>2500</v>
      </c>
      <c r="AK244">
        <v>300</v>
      </c>
      <c r="AL244">
        <v>200</v>
      </c>
      <c r="AM244">
        <v>300</v>
      </c>
      <c r="AN244">
        <v>200</v>
      </c>
      <c r="AO244">
        <v>300</v>
      </c>
      <c r="AP244">
        <v>200</v>
      </c>
      <c r="AQ244">
        <v>300</v>
      </c>
      <c r="AR244">
        <v>200</v>
      </c>
      <c r="AS244">
        <v>274</v>
      </c>
      <c r="AT244">
        <v>92</v>
      </c>
      <c r="AU244" s="576" t="str">
        <f t="shared" si="27"/>
        <v/>
      </c>
      <c r="AV244" s="577" t="str">
        <f t="shared" si="28"/>
        <v/>
      </c>
      <c r="AW244" s="522" t="str">
        <f t="shared" si="29"/>
        <v/>
      </c>
      <c r="AX244" s="523" t="str">
        <f t="shared" si="30"/>
        <v/>
      </c>
      <c r="AY244" s="522" t="str">
        <f t="shared" si="31"/>
        <v/>
      </c>
      <c r="AZ244" s="523" t="str">
        <f t="shared" si="32"/>
        <v/>
      </c>
      <c r="BA244" s="529">
        <f t="shared" si="33"/>
        <v>1</v>
      </c>
      <c r="BB244" s="534">
        <f t="shared" si="34"/>
        <v>1</v>
      </c>
      <c r="BC244" s="535">
        <f t="shared" si="35"/>
        <v>3.3667359522104419</v>
      </c>
      <c r="BD244" s="63"/>
    </row>
    <row r="245" spans="1:56" s="510" customFormat="1" x14ac:dyDescent="0.2">
      <c r="A245" s="510">
        <v>243</v>
      </c>
      <c r="B245" s="510" t="s">
        <v>432</v>
      </c>
      <c r="C245" s="510" t="s">
        <v>118</v>
      </c>
      <c r="D245" s="510" t="s">
        <v>19</v>
      </c>
      <c r="E245" s="547" t="s">
        <v>19</v>
      </c>
      <c r="F245" s="548" t="s">
        <v>118</v>
      </c>
      <c r="G245" s="571"/>
      <c r="H245" s="555"/>
      <c r="I245" s="567"/>
      <c r="J245" s="510">
        <v>0</v>
      </c>
      <c r="K245" s="510">
        <v>1000000</v>
      </c>
      <c r="L245" s="574">
        <v>4.25</v>
      </c>
      <c r="M245" s="559"/>
      <c r="N245" t="s">
        <v>681</v>
      </c>
      <c r="O245" s="547">
        <v>0</v>
      </c>
      <c r="P245" s="548">
        <v>317.89999999999998</v>
      </c>
      <c r="Q245" s="540" t="s">
        <v>451</v>
      </c>
      <c r="R245"/>
      <c r="S245"/>
      <c r="T245">
        <v>4.6900000000000004</v>
      </c>
      <c r="U245">
        <v>1.86</v>
      </c>
      <c r="V245" s="547">
        <v>0</v>
      </c>
      <c r="W245" s="548">
        <v>400</v>
      </c>
      <c r="X245">
        <v>0</v>
      </c>
      <c r="Y245">
        <v>10</v>
      </c>
      <c r="Z245">
        <v>30</v>
      </c>
      <c r="AA245">
        <v>60</v>
      </c>
      <c r="AB245">
        <v>90</v>
      </c>
      <c r="AC245">
        <v>120</v>
      </c>
      <c r="AD245">
        <v>150</v>
      </c>
      <c r="AE245">
        <v>190</v>
      </c>
      <c r="AF245">
        <v>220</v>
      </c>
      <c r="AG245">
        <v>250</v>
      </c>
      <c r="AH245">
        <v>290</v>
      </c>
      <c r="AI245">
        <v>320</v>
      </c>
      <c r="AJ245">
        <v>400</v>
      </c>
      <c r="AK245">
        <v>400</v>
      </c>
      <c r="AL245">
        <v>400</v>
      </c>
      <c r="AM245">
        <v>400</v>
      </c>
      <c r="AN245">
        <v>400</v>
      </c>
      <c r="AO245">
        <v>399</v>
      </c>
      <c r="AP245">
        <v>390</v>
      </c>
      <c r="AQ245">
        <v>359</v>
      </c>
      <c r="AR245">
        <v>276</v>
      </c>
      <c r="AS245">
        <v>131</v>
      </c>
      <c r="AT245">
        <v>38</v>
      </c>
      <c r="AU245" s="578" t="str">
        <f t="shared" si="27"/>
        <v/>
      </c>
      <c r="AV245" s="579" t="str">
        <f t="shared" si="28"/>
        <v/>
      </c>
      <c r="AW245" s="524" t="str">
        <f t="shared" si="29"/>
        <v/>
      </c>
      <c r="AX245" s="525" t="str">
        <f t="shared" si="30"/>
        <v/>
      </c>
      <c r="AY245" s="524" t="str">
        <f t="shared" si="31"/>
        <v/>
      </c>
      <c r="AZ245" s="525" t="str">
        <f t="shared" si="32"/>
        <v/>
      </c>
      <c r="BA245" s="530">
        <f t="shared" si="33"/>
        <v>1</v>
      </c>
      <c r="BB245" s="536">
        <f t="shared" si="34"/>
        <v>1</v>
      </c>
      <c r="BC245" s="537">
        <f t="shared" si="35"/>
        <v>93.117647058823536</v>
      </c>
      <c r="BD245" s="540">
        <v>1</v>
      </c>
    </row>
    <row r="246" spans="1:56" s="510" customFormat="1" x14ac:dyDescent="0.2">
      <c r="A246" s="510">
        <v>244</v>
      </c>
      <c r="B246" s="510" t="s">
        <v>432</v>
      </c>
      <c r="C246" s="510" t="s">
        <v>118</v>
      </c>
      <c r="D246" s="510" t="s">
        <v>216</v>
      </c>
      <c r="E246" s="547" t="s">
        <v>216</v>
      </c>
      <c r="F246" s="548" t="s">
        <v>118</v>
      </c>
      <c r="G246" s="571"/>
      <c r="H246" s="555"/>
      <c r="I246" s="567"/>
      <c r="J246" s="510">
        <v>0</v>
      </c>
      <c r="K246" s="510">
        <v>1000000</v>
      </c>
      <c r="L246" s="574">
        <v>2.2000000000000002</v>
      </c>
      <c r="M246" s="559"/>
      <c r="N246" t="s">
        <v>682</v>
      </c>
      <c r="O246" s="547">
        <v>0</v>
      </c>
      <c r="P246" s="548">
        <v>207.35</v>
      </c>
      <c r="Q246" s="540" t="s">
        <v>451</v>
      </c>
      <c r="R246"/>
      <c r="S246"/>
      <c r="T246">
        <v>2.4500000000000002</v>
      </c>
      <c r="U246">
        <v>0.96</v>
      </c>
      <c r="V246" s="547">
        <v>0</v>
      </c>
      <c r="W246" s="548">
        <v>260</v>
      </c>
      <c r="X246">
        <v>0</v>
      </c>
      <c r="Y246">
        <v>10</v>
      </c>
      <c r="Z246">
        <v>20</v>
      </c>
      <c r="AA246">
        <v>40</v>
      </c>
      <c r="AB246">
        <v>60</v>
      </c>
      <c r="AC246">
        <v>80</v>
      </c>
      <c r="AD246">
        <v>100</v>
      </c>
      <c r="AE246">
        <v>120</v>
      </c>
      <c r="AF246">
        <v>140</v>
      </c>
      <c r="AG246">
        <v>160</v>
      </c>
      <c r="AH246">
        <v>190</v>
      </c>
      <c r="AI246">
        <v>210</v>
      </c>
      <c r="AJ246">
        <v>260</v>
      </c>
      <c r="AK246">
        <v>300</v>
      </c>
      <c r="AL246">
        <v>300</v>
      </c>
      <c r="AM246">
        <v>200</v>
      </c>
      <c r="AN246">
        <v>300</v>
      </c>
      <c r="AO246">
        <v>200</v>
      </c>
      <c r="AP246">
        <v>289</v>
      </c>
      <c r="AQ246">
        <v>257</v>
      </c>
      <c r="AR246">
        <v>125</v>
      </c>
      <c r="AS246">
        <v>95</v>
      </c>
      <c r="AT246">
        <v>26</v>
      </c>
      <c r="AU246" s="578" t="str">
        <f t="shared" si="27"/>
        <v/>
      </c>
      <c r="AV246" s="579" t="str">
        <f t="shared" si="28"/>
        <v/>
      </c>
      <c r="AW246" s="524" t="str">
        <f t="shared" si="29"/>
        <v/>
      </c>
      <c r="AX246" s="525" t="str">
        <f t="shared" si="30"/>
        <v/>
      </c>
      <c r="AY246" s="524" t="str">
        <f t="shared" si="31"/>
        <v/>
      </c>
      <c r="AZ246" s="525" t="str">
        <f t="shared" si="32"/>
        <v/>
      </c>
      <c r="BA246" s="530">
        <f t="shared" si="33"/>
        <v>1</v>
      </c>
      <c r="BB246" s="536">
        <f t="shared" si="34"/>
        <v>1</v>
      </c>
      <c r="BC246" s="537">
        <f t="shared" si="35"/>
        <v>117.18181818181817</v>
      </c>
      <c r="BD246" s="540">
        <v>1</v>
      </c>
    </row>
    <row r="247" spans="1:56" s="510" customFormat="1" x14ac:dyDescent="0.2">
      <c r="A247" s="510">
        <v>245</v>
      </c>
      <c r="B247" s="510" t="s">
        <v>432</v>
      </c>
      <c r="C247" s="510" t="s">
        <v>118</v>
      </c>
      <c r="D247" s="510" t="s">
        <v>218</v>
      </c>
      <c r="E247" s="547" t="s">
        <v>218</v>
      </c>
      <c r="F247" s="548" t="s">
        <v>118</v>
      </c>
      <c r="G247" s="571"/>
      <c r="H247" s="555"/>
      <c r="I247" s="567"/>
      <c r="J247" s="510">
        <v>0</v>
      </c>
      <c r="K247" s="510">
        <v>1000000</v>
      </c>
      <c r="L247" s="574">
        <v>2.0499999999999998</v>
      </c>
      <c r="M247" s="559"/>
      <c r="N247" t="s">
        <v>683</v>
      </c>
      <c r="O247" s="547">
        <v>0</v>
      </c>
      <c r="P247" s="548">
        <v>110.55</v>
      </c>
      <c r="Q247" s="540" t="s">
        <v>451</v>
      </c>
      <c r="R247"/>
      <c r="S247"/>
      <c r="T247">
        <v>2.2400000000000002</v>
      </c>
      <c r="U247">
        <v>0.95</v>
      </c>
      <c r="V247" s="547">
        <v>0</v>
      </c>
      <c r="W247" s="548">
        <v>180</v>
      </c>
      <c r="X247">
        <v>0</v>
      </c>
      <c r="Y247">
        <v>0</v>
      </c>
      <c r="Z247">
        <v>10</v>
      </c>
      <c r="AA247">
        <v>20</v>
      </c>
      <c r="AB247">
        <v>30</v>
      </c>
      <c r="AC247">
        <v>40</v>
      </c>
      <c r="AD247">
        <v>50</v>
      </c>
      <c r="AE247">
        <v>68</v>
      </c>
      <c r="AF247">
        <v>80</v>
      </c>
      <c r="AG247">
        <v>90</v>
      </c>
      <c r="AH247">
        <v>110</v>
      </c>
      <c r="AI247">
        <v>130</v>
      </c>
      <c r="AJ247">
        <v>180</v>
      </c>
      <c r="AK247">
        <v>200</v>
      </c>
      <c r="AL247">
        <v>200</v>
      </c>
      <c r="AM247">
        <v>198</v>
      </c>
      <c r="AN247">
        <v>185</v>
      </c>
      <c r="AO247">
        <v>86</v>
      </c>
      <c r="AP247">
        <v>137</v>
      </c>
      <c r="AQ247">
        <v>89</v>
      </c>
      <c r="AR247">
        <v>41</v>
      </c>
      <c r="AS247">
        <v>13</v>
      </c>
      <c r="AT247">
        <v>5</v>
      </c>
      <c r="AU247" s="578" t="str">
        <f t="shared" si="27"/>
        <v/>
      </c>
      <c r="AV247" s="579" t="str">
        <f t="shared" si="28"/>
        <v/>
      </c>
      <c r="AW247" s="524" t="str">
        <f t="shared" si="29"/>
        <v/>
      </c>
      <c r="AX247" s="525" t="str">
        <f t="shared" si="30"/>
        <v/>
      </c>
      <c r="AY247" s="524" t="str">
        <f t="shared" si="31"/>
        <v/>
      </c>
      <c r="AZ247" s="525" t="str">
        <f t="shared" si="32"/>
        <v/>
      </c>
      <c r="BA247" s="530">
        <f t="shared" si="33"/>
        <v>1</v>
      </c>
      <c r="BB247" s="536">
        <f t="shared" si="34"/>
        <v>1</v>
      </c>
      <c r="BC247" s="537">
        <f t="shared" si="35"/>
        <v>86.804878048780495</v>
      </c>
      <c r="BD247" s="540">
        <v>1</v>
      </c>
    </row>
    <row r="248" spans="1:56" s="510" customFormat="1" x14ac:dyDescent="0.2">
      <c r="A248" s="510">
        <v>246</v>
      </c>
      <c r="B248" s="510" t="s">
        <v>432</v>
      </c>
      <c r="C248" s="510" t="s">
        <v>118</v>
      </c>
      <c r="D248" s="510" t="s">
        <v>222</v>
      </c>
      <c r="E248" s="547" t="s">
        <v>222</v>
      </c>
      <c r="F248" s="548" t="s">
        <v>118</v>
      </c>
      <c r="G248" s="571"/>
      <c r="H248" s="555"/>
      <c r="I248" s="567"/>
      <c r="J248" s="510">
        <v>-1000000</v>
      </c>
      <c r="K248" s="510">
        <v>1000000</v>
      </c>
      <c r="L248" s="574">
        <v>-179.61</v>
      </c>
      <c r="M248" s="559"/>
      <c r="N248" t="s">
        <v>684</v>
      </c>
      <c r="O248" s="547">
        <v>-901.62</v>
      </c>
      <c r="P248" s="548">
        <v>317.89999999999998</v>
      </c>
      <c r="Q248" s="540" t="s">
        <v>451</v>
      </c>
      <c r="R248"/>
      <c r="S248"/>
      <c r="T248">
        <v>-180.14</v>
      </c>
      <c r="U248">
        <v>24.76</v>
      </c>
      <c r="V248" s="547">
        <v>-1216</v>
      </c>
      <c r="W248" s="548">
        <v>376</v>
      </c>
      <c r="X248">
        <v>-1216</v>
      </c>
      <c r="Y248">
        <v>-915.2</v>
      </c>
      <c r="Z248">
        <v>-830.4</v>
      </c>
      <c r="AA248">
        <v>-698.4</v>
      </c>
      <c r="AB248">
        <v>-566.6</v>
      </c>
      <c r="AC248">
        <v>-441</v>
      </c>
      <c r="AD248">
        <v>-316</v>
      </c>
      <c r="AE248">
        <v>-195.4</v>
      </c>
      <c r="AF248">
        <v>-63</v>
      </c>
      <c r="AG248">
        <v>61.6</v>
      </c>
      <c r="AH248">
        <v>185.4</v>
      </c>
      <c r="AI248">
        <v>252</v>
      </c>
      <c r="AJ248">
        <v>376</v>
      </c>
      <c r="AK248">
        <v>13</v>
      </c>
      <c r="AL248">
        <v>63</v>
      </c>
      <c r="AM248">
        <v>130</v>
      </c>
      <c r="AN248">
        <v>160</v>
      </c>
      <c r="AO248">
        <v>160</v>
      </c>
      <c r="AP248">
        <v>159</v>
      </c>
      <c r="AQ248">
        <v>163</v>
      </c>
      <c r="AR248">
        <v>153</v>
      </c>
      <c r="AS248">
        <v>162</v>
      </c>
      <c r="AT248">
        <v>94</v>
      </c>
      <c r="AU248" s="578" t="str">
        <f t="shared" si="27"/>
        <v/>
      </c>
      <c r="AV248" s="579" t="str">
        <f t="shared" si="28"/>
        <v/>
      </c>
      <c r="AW248" s="524" t="str">
        <f t="shared" si="29"/>
        <v/>
      </c>
      <c r="AX248" s="525" t="str">
        <f t="shared" si="30"/>
        <v/>
      </c>
      <c r="AY248" s="524" t="str">
        <f t="shared" si="31"/>
        <v/>
      </c>
      <c r="AZ248" s="525" t="str">
        <f t="shared" si="32"/>
        <v/>
      </c>
      <c r="BA248" s="530">
        <f t="shared" si="33"/>
        <v>-1.8952380952380952</v>
      </c>
      <c r="BB248" s="536">
        <f t="shared" si="34"/>
        <v>-5.7702243750347968</v>
      </c>
      <c r="BC248" s="537">
        <f t="shared" si="35"/>
        <v>-3.0934246422804965</v>
      </c>
      <c r="BD248" s="540">
        <v>1</v>
      </c>
    </row>
    <row r="249" spans="1:56" x14ac:dyDescent="0.2">
      <c r="A249">
        <v>247</v>
      </c>
      <c r="B249" t="s">
        <v>432</v>
      </c>
      <c r="C249" t="s">
        <v>119</v>
      </c>
      <c r="D249" t="s">
        <v>181</v>
      </c>
      <c r="E249" s="545" t="s">
        <v>181</v>
      </c>
      <c r="F249" s="546" t="s">
        <v>119</v>
      </c>
      <c r="G249" s="570"/>
      <c r="H249" s="555"/>
      <c r="I249" s="566"/>
      <c r="J249">
        <v>0</v>
      </c>
      <c r="K249">
        <v>1000000</v>
      </c>
      <c r="L249" s="573">
        <v>572.51</v>
      </c>
      <c r="M249" s="558"/>
      <c r="N249" t="s">
        <v>685</v>
      </c>
      <c r="O249" s="545">
        <v>0</v>
      </c>
      <c r="P249" s="546">
        <v>2290.0500000000002</v>
      </c>
      <c r="Q249" s="63" t="s">
        <v>451</v>
      </c>
      <c r="T249">
        <v>579.98</v>
      </c>
      <c r="U249">
        <v>31.51</v>
      </c>
      <c r="V249" s="545">
        <v>0</v>
      </c>
      <c r="W249" s="546">
        <v>2500</v>
      </c>
      <c r="X249">
        <v>0</v>
      </c>
      <c r="Y249">
        <v>100</v>
      </c>
      <c r="Z249">
        <v>200</v>
      </c>
      <c r="AA249">
        <v>400</v>
      </c>
      <c r="AB249">
        <v>700</v>
      </c>
      <c r="AC249">
        <v>900</v>
      </c>
      <c r="AD249">
        <v>1100</v>
      </c>
      <c r="AE249">
        <v>1400</v>
      </c>
      <c r="AF249">
        <v>1600</v>
      </c>
      <c r="AG249">
        <v>1800</v>
      </c>
      <c r="AH249">
        <v>2100</v>
      </c>
      <c r="AI249">
        <v>2200</v>
      </c>
      <c r="AJ249">
        <v>2500</v>
      </c>
      <c r="AK249">
        <v>300</v>
      </c>
      <c r="AL249">
        <v>200</v>
      </c>
      <c r="AM249">
        <v>300</v>
      </c>
      <c r="AN249">
        <v>200</v>
      </c>
      <c r="AO249">
        <v>300</v>
      </c>
      <c r="AP249">
        <v>200</v>
      </c>
      <c r="AQ249">
        <v>300</v>
      </c>
      <c r="AR249">
        <v>200</v>
      </c>
      <c r="AS249">
        <v>274</v>
      </c>
      <c r="AT249">
        <v>92</v>
      </c>
      <c r="AU249" s="576" t="str">
        <f t="shared" si="27"/>
        <v/>
      </c>
      <c r="AV249" s="577" t="str">
        <f t="shared" si="28"/>
        <v/>
      </c>
      <c r="AW249" s="522" t="str">
        <f t="shared" si="29"/>
        <v/>
      </c>
      <c r="AX249" s="523" t="str">
        <f t="shared" si="30"/>
        <v/>
      </c>
      <c r="AY249" s="522" t="str">
        <f t="shared" si="31"/>
        <v/>
      </c>
      <c r="AZ249" s="523" t="str">
        <f t="shared" si="32"/>
        <v/>
      </c>
      <c r="BA249" s="529">
        <f t="shared" si="33"/>
        <v>1</v>
      </c>
      <c r="BB249" s="534">
        <f t="shared" si="34"/>
        <v>1</v>
      </c>
      <c r="BC249" s="535">
        <f t="shared" si="35"/>
        <v>3.3667359522104419</v>
      </c>
      <c r="BD249" s="63"/>
    </row>
    <row r="250" spans="1:56" s="510" customFormat="1" x14ac:dyDescent="0.2">
      <c r="A250" s="510">
        <v>248</v>
      </c>
      <c r="B250" s="510" t="s">
        <v>432</v>
      </c>
      <c r="C250" s="510" t="s">
        <v>119</v>
      </c>
      <c r="D250" s="510" t="s">
        <v>19</v>
      </c>
      <c r="E250" s="547" t="s">
        <v>19</v>
      </c>
      <c r="F250" s="548" t="s">
        <v>119</v>
      </c>
      <c r="G250" s="571"/>
      <c r="H250" s="555"/>
      <c r="I250" s="567"/>
      <c r="J250" s="510">
        <v>0</v>
      </c>
      <c r="K250" s="510">
        <v>1000000</v>
      </c>
      <c r="L250" s="574">
        <v>4.25</v>
      </c>
      <c r="M250" s="559"/>
      <c r="N250" t="s">
        <v>686</v>
      </c>
      <c r="O250" s="547">
        <v>0</v>
      </c>
      <c r="P250" s="548">
        <v>317.89999999999998</v>
      </c>
      <c r="Q250" s="540" t="s">
        <v>451</v>
      </c>
      <c r="R250"/>
      <c r="S250"/>
      <c r="T250">
        <v>4.6900000000000004</v>
      </c>
      <c r="U250">
        <v>1.86</v>
      </c>
      <c r="V250" s="547">
        <v>0</v>
      </c>
      <c r="W250" s="548">
        <v>400</v>
      </c>
      <c r="X250">
        <v>0</v>
      </c>
      <c r="Y250">
        <v>10</v>
      </c>
      <c r="Z250">
        <v>30</v>
      </c>
      <c r="AA250">
        <v>60</v>
      </c>
      <c r="AB250">
        <v>90</v>
      </c>
      <c r="AC250">
        <v>120</v>
      </c>
      <c r="AD250">
        <v>150</v>
      </c>
      <c r="AE250">
        <v>190</v>
      </c>
      <c r="AF250">
        <v>220</v>
      </c>
      <c r="AG250">
        <v>250</v>
      </c>
      <c r="AH250">
        <v>290</v>
      </c>
      <c r="AI250">
        <v>320</v>
      </c>
      <c r="AJ250">
        <v>400</v>
      </c>
      <c r="AK250">
        <v>400</v>
      </c>
      <c r="AL250">
        <v>400</v>
      </c>
      <c r="AM250">
        <v>400</v>
      </c>
      <c r="AN250">
        <v>400</v>
      </c>
      <c r="AO250">
        <v>399</v>
      </c>
      <c r="AP250">
        <v>390</v>
      </c>
      <c r="AQ250">
        <v>359</v>
      </c>
      <c r="AR250">
        <v>276</v>
      </c>
      <c r="AS250">
        <v>131</v>
      </c>
      <c r="AT250">
        <v>38</v>
      </c>
      <c r="AU250" s="578" t="str">
        <f t="shared" si="27"/>
        <v/>
      </c>
      <c r="AV250" s="579" t="str">
        <f t="shared" si="28"/>
        <v/>
      </c>
      <c r="AW250" s="524" t="str">
        <f t="shared" si="29"/>
        <v/>
      </c>
      <c r="AX250" s="525" t="str">
        <f t="shared" si="30"/>
        <v/>
      </c>
      <c r="AY250" s="524" t="str">
        <f t="shared" si="31"/>
        <v/>
      </c>
      <c r="AZ250" s="525" t="str">
        <f t="shared" si="32"/>
        <v/>
      </c>
      <c r="BA250" s="530">
        <f t="shared" si="33"/>
        <v>1</v>
      </c>
      <c r="BB250" s="536">
        <f t="shared" si="34"/>
        <v>1</v>
      </c>
      <c r="BC250" s="537">
        <f t="shared" si="35"/>
        <v>93.117647058823536</v>
      </c>
      <c r="BD250" s="540">
        <v>1</v>
      </c>
    </row>
    <row r="251" spans="1:56" s="510" customFormat="1" x14ac:dyDescent="0.2">
      <c r="A251" s="510">
        <v>249</v>
      </c>
      <c r="B251" s="510" t="s">
        <v>432</v>
      </c>
      <c r="C251" s="510" t="s">
        <v>119</v>
      </c>
      <c r="D251" s="510" t="s">
        <v>216</v>
      </c>
      <c r="E251" s="547" t="s">
        <v>216</v>
      </c>
      <c r="F251" s="548" t="s">
        <v>119</v>
      </c>
      <c r="G251" s="571"/>
      <c r="H251" s="555"/>
      <c r="I251" s="567"/>
      <c r="J251" s="510">
        <v>0</v>
      </c>
      <c r="K251" s="510">
        <v>1000000</v>
      </c>
      <c r="L251" s="574">
        <v>2.2000000000000002</v>
      </c>
      <c r="M251" s="559"/>
      <c r="N251" t="s">
        <v>687</v>
      </c>
      <c r="O251" s="547">
        <v>0</v>
      </c>
      <c r="P251" s="548">
        <v>207.35</v>
      </c>
      <c r="Q251" s="540" t="s">
        <v>451</v>
      </c>
      <c r="R251"/>
      <c r="S251"/>
      <c r="T251">
        <v>2.4500000000000002</v>
      </c>
      <c r="U251">
        <v>0.96</v>
      </c>
      <c r="V251" s="547">
        <v>0</v>
      </c>
      <c r="W251" s="548">
        <v>260</v>
      </c>
      <c r="X251">
        <v>0</v>
      </c>
      <c r="Y251">
        <v>10</v>
      </c>
      <c r="Z251">
        <v>20</v>
      </c>
      <c r="AA251">
        <v>40</v>
      </c>
      <c r="AB251">
        <v>60</v>
      </c>
      <c r="AC251">
        <v>80</v>
      </c>
      <c r="AD251">
        <v>100</v>
      </c>
      <c r="AE251">
        <v>120</v>
      </c>
      <c r="AF251">
        <v>140</v>
      </c>
      <c r="AG251">
        <v>160</v>
      </c>
      <c r="AH251">
        <v>190</v>
      </c>
      <c r="AI251">
        <v>210</v>
      </c>
      <c r="AJ251">
        <v>260</v>
      </c>
      <c r="AK251">
        <v>300</v>
      </c>
      <c r="AL251">
        <v>300</v>
      </c>
      <c r="AM251">
        <v>200</v>
      </c>
      <c r="AN251">
        <v>300</v>
      </c>
      <c r="AO251">
        <v>200</v>
      </c>
      <c r="AP251">
        <v>289</v>
      </c>
      <c r="AQ251">
        <v>257</v>
      </c>
      <c r="AR251">
        <v>125</v>
      </c>
      <c r="AS251">
        <v>95</v>
      </c>
      <c r="AT251">
        <v>26</v>
      </c>
      <c r="AU251" s="578" t="str">
        <f t="shared" si="27"/>
        <v/>
      </c>
      <c r="AV251" s="579" t="str">
        <f t="shared" si="28"/>
        <v/>
      </c>
      <c r="AW251" s="524" t="str">
        <f t="shared" si="29"/>
        <v/>
      </c>
      <c r="AX251" s="525" t="str">
        <f t="shared" si="30"/>
        <v/>
      </c>
      <c r="AY251" s="524" t="str">
        <f t="shared" si="31"/>
        <v/>
      </c>
      <c r="AZ251" s="525" t="str">
        <f t="shared" si="32"/>
        <v/>
      </c>
      <c r="BA251" s="530">
        <f t="shared" si="33"/>
        <v>1</v>
      </c>
      <c r="BB251" s="536">
        <f t="shared" si="34"/>
        <v>1</v>
      </c>
      <c r="BC251" s="537">
        <f t="shared" si="35"/>
        <v>117.18181818181817</v>
      </c>
      <c r="BD251" s="540">
        <v>1</v>
      </c>
    </row>
    <row r="252" spans="1:56" s="510" customFormat="1" x14ac:dyDescent="0.2">
      <c r="A252" s="510">
        <v>250</v>
      </c>
      <c r="B252" s="510" t="s">
        <v>432</v>
      </c>
      <c r="C252" s="510" t="s">
        <v>119</v>
      </c>
      <c r="D252" s="510" t="s">
        <v>218</v>
      </c>
      <c r="E252" s="547" t="s">
        <v>218</v>
      </c>
      <c r="F252" s="548" t="s">
        <v>119</v>
      </c>
      <c r="G252" s="571"/>
      <c r="H252" s="555"/>
      <c r="I252" s="567"/>
      <c r="J252" s="510">
        <v>0</v>
      </c>
      <c r="K252" s="510">
        <v>1000000</v>
      </c>
      <c r="L252" s="574">
        <v>2.0499999999999998</v>
      </c>
      <c r="M252" s="559"/>
      <c r="N252" t="s">
        <v>688</v>
      </c>
      <c r="O252" s="547">
        <v>0</v>
      </c>
      <c r="P252" s="548">
        <v>110.55</v>
      </c>
      <c r="Q252" s="540" t="s">
        <v>451</v>
      </c>
      <c r="R252"/>
      <c r="S252"/>
      <c r="T252">
        <v>2.2400000000000002</v>
      </c>
      <c r="U252">
        <v>0.95</v>
      </c>
      <c r="V252" s="547">
        <v>0</v>
      </c>
      <c r="W252" s="548">
        <v>180</v>
      </c>
      <c r="X252">
        <v>0</v>
      </c>
      <c r="Y252">
        <v>0</v>
      </c>
      <c r="Z252">
        <v>10</v>
      </c>
      <c r="AA252">
        <v>20</v>
      </c>
      <c r="AB252">
        <v>30</v>
      </c>
      <c r="AC252">
        <v>40</v>
      </c>
      <c r="AD252">
        <v>50</v>
      </c>
      <c r="AE252">
        <v>68</v>
      </c>
      <c r="AF252">
        <v>80</v>
      </c>
      <c r="AG252">
        <v>90</v>
      </c>
      <c r="AH252">
        <v>110</v>
      </c>
      <c r="AI252">
        <v>130</v>
      </c>
      <c r="AJ252">
        <v>180</v>
      </c>
      <c r="AK252">
        <v>200</v>
      </c>
      <c r="AL252">
        <v>200</v>
      </c>
      <c r="AM252">
        <v>198</v>
      </c>
      <c r="AN252">
        <v>185</v>
      </c>
      <c r="AO252">
        <v>86</v>
      </c>
      <c r="AP252">
        <v>137</v>
      </c>
      <c r="AQ252">
        <v>89</v>
      </c>
      <c r="AR252">
        <v>41</v>
      </c>
      <c r="AS252">
        <v>13</v>
      </c>
      <c r="AT252">
        <v>5</v>
      </c>
      <c r="AU252" s="578" t="str">
        <f t="shared" si="27"/>
        <v/>
      </c>
      <c r="AV252" s="579" t="str">
        <f t="shared" si="28"/>
        <v/>
      </c>
      <c r="AW252" s="524" t="str">
        <f t="shared" si="29"/>
        <v/>
      </c>
      <c r="AX252" s="525" t="str">
        <f t="shared" si="30"/>
        <v/>
      </c>
      <c r="AY252" s="524" t="str">
        <f t="shared" si="31"/>
        <v/>
      </c>
      <c r="AZ252" s="525" t="str">
        <f t="shared" si="32"/>
        <v/>
      </c>
      <c r="BA252" s="530">
        <f t="shared" si="33"/>
        <v>1</v>
      </c>
      <c r="BB252" s="536">
        <f t="shared" si="34"/>
        <v>1</v>
      </c>
      <c r="BC252" s="537">
        <f t="shared" si="35"/>
        <v>86.804878048780495</v>
      </c>
      <c r="BD252" s="540">
        <v>1</v>
      </c>
    </row>
    <row r="253" spans="1:56" s="510" customFormat="1" x14ac:dyDescent="0.2">
      <c r="A253" s="510">
        <v>251</v>
      </c>
      <c r="B253" s="510" t="s">
        <v>432</v>
      </c>
      <c r="C253" s="510" t="s">
        <v>119</v>
      </c>
      <c r="D253" s="510" t="s">
        <v>222</v>
      </c>
      <c r="E253" s="547" t="s">
        <v>222</v>
      </c>
      <c r="F253" s="548" t="s">
        <v>119</v>
      </c>
      <c r="G253" s="571"/>
      <c r="H253" s="555"/>
      <c r="I253" s="567"/>
      <c r="J253" s="510">
        <v>-1000000</v>
      </c>
      <c r="K253" s="510">
        <v>1000000</v>
      </c>
      <c r="L253" s="574">
        <v>-179.61</v>
      </c>
      <c r="M253" s="559"/>
      <c r="N253" t="s">
        <v>689</v>
      </c>
      <c r="O253" s="547">
        <v>-901.62</v>
      </c>
      <c r="P253" s="548">
        <v>317.89999999999998</v>
      </c>
      <c r="Q253" s="540" t="s">
        <v>451</v>
      </c>
      <c r="R253"/>
      <c r="S253"/>
      <c r="T253">
        <v>-180.14</v>
      </c>
      <c r="U253">
        <v>24.76</v>
      </c>
      <c r="V253" s="547">
        <v>-1216</v>
      </c>
      <c r="W253" s="548">
        <v>376</v>
      </c>
      <c r="X253">
        <v>-1216</v>
      </c>
      <c r="Y253">
        <v>-915.2</v>
      </c>
      <c r="Z253">
        <v>-830.4</v>
      </c>
      <c r="AA253">
        <v>-698.4</v>
      </c>
      <c r="AB253">
        <v>-566.6</v>
      </c>
      <c r="AC253">
        <v>-441</v>
      </c>
      <c r="AD253">
        <v>-316</v>
      </c>
      <c r="AE253">
        <v>-195.4</v>
      </c>
      <c r="AF253">
        <v>-63</v>
      </c>
      <c r="AG253">
        <v>61.6</v>
      </c>
      <c r="AH253">
        <v>185.4</v>
      </c>
      <c r="AI253">
        <v>252</v>
      </c>
      <c r="AJ253">
        <v>376</v>
      </c>
      <c r="AK253">
        <v>13</v>
      </c>
      <c r="AL253">
        <v>63</v>
      </c>
      <c r="AM253">
        <v>130</v>
      </c>
      <c r="AN253">
        <v>160</v>
      </c>
      <c r="AO253">
        <v>160</v>
      </c>
      <c r="AP253">
        <v>159</v>
      </c>
      <c r="AQ253">
        <v>163</v>
      </c>
      <c r="AR253">
        <v>153</v>
      </c>
      <c r="AS253">
        <v>162</v>
      </c>
      <c r="AT253">
        <v>94</v>
      </c>
      <c r="AU253" s="578" t="str">
        <f t="shared" si="27"/>
        <v/>
      </c>
      <c r="AV253" s="579" t="str">
        <f t="shared" si="28"/>
        <v/>
      </c>
      <c r="AW253" s="524" t="str">
        <f t="shared" si="29"/>
        <v/>
      </c>
      <c r="AX253" s="525" t="str">
        <f t="shared" si="30"/>
        <v/>
      </c>
      <c r="AY253" s="524" t="str">
        <f t="shared" si="31"/>
        <v/>
      </c>
      <c r="AZ253" s="525" t="str">
        <f t="shared" si="32"/>
        <v/>
      </c>
      <c r="BA253" s="530">
        <f t="shared" si="33"/>
        <v>-1.8952380952380952</v>
      </c>
      <c r="BB253" s="536">
        <f t="shared" si="34"/>
        <v>-5.7702243750347968</v>
      </c>
      <c r="BC253" s="537">
        <f t="shared" si="35"/>
        <v>-3.0934246422804965</v>
      </c>
      <c r="BD253" s="540">
        <v>1</v>
      </c>
    </row>
    <row r="254" spans="1:56" x14ac:dyDescent="0.2">
      <c r="A254">
        <v>252</v>
      </c>
      <c r="B254" t="s">
        <v>432</v>
      </c>
      <c r="C254" t="s">
        <v>120</v>
      </c>
      <c r="D254" t="s">
        <v>181</v>
      </c>
      <c r="E254" s="545" t="s">
        <v>181</v>
      </c>
      <c r="F254" s="546" t="s">
        <v>120</v>
      </c>
      <c r="G254" s="570"/>
      <c r="H254" s="555"/>
      <c r="I254" s="566"/>
      <c r="J254">
        <v>0</v>
      </c>
      <c r="K254">
        <v>1000000</v>
      </c>
      <c r="L254" s="573">
        <v>572.51</v>
      </c>
      <c r="M254" s="558"/>
      <c r="N254" t="s">
        <v>690</v>
      </c>
      <c r="O254" s="545">
        <v>0</v>
      </c>
      <c r="P254" s="546">
        <v>2290.0500000000002</v>
      </c>
      <c r="Q254" s="63" t="s">
        <v>451</v>
      </c>
      <c r="T254">
        <v>579.98</v>
      </c>
      <c r="U254">
        <v>31.51</v>
      </c>
      <c r="V254" s="545">
        <v>0</v>
      </c>
      <c r="W254" s="546">
        <v>2500</v>
      </c>
      <c r="X254">
        <v>0</v>
      </c>
      <c r="Y254">
        <v>100</v>
      </c>
      <c r="Z254">
        <v>200</v>
      </c>
      <c r="AA254">
        <v>400</v>
      </c>
      <c r="AB254">
        <v>700</v>
      </c>
      <c r="AC254">
        <v>900</v>
      </c>
      <c r="AD254">
        <v>1100</v>
      </c>
      <c r="AE254">
        <v>1400</v>
      </c>
      <c r="AF254">
        <v>1600</v>
      </c>
      <c r="AG254">
        <v>1800</v>
      </c>
      <c r="AH254">
        <v>2100</v>
      </c>
      <c r="AI254">
        <v>2200</v>
      </c>
      <c r="AJ254">
        <v>2500</v>
      </c>
      <c r="AK254">
        <v>300</v>
      </c>
      <c r="AL254">
        <v>200</v>
      </c>
      <c r="AM254">
        <v>300</v>
      </c>
      <c r="AN254">
        <v>200</v>
      </c>
      <c r="AO254">
        <v>300</v>
      </c>
      <c r="AP254">
        <v>200</v>
      </c>
      <c r="AQ254">
        <v>300</v>
      </c>
      <c r="AR254">
        <v>200</v>
      </c>
      <c r="AS254">
        <v>274</v>
      </c>
      <c r="AT254">
        <v>92</v>
      </c>
      <c r="AU254" s="576" t="str">
        <f t="shared" si="27"/>
        <v/>
      </c>
      <c r="AV254" s="577" t="str">
        <f t="shared" si="28"/>
        <v/>
      </c>
      <c r="AW254" s="522" t="str">
        <f t="shared" si="29"/>
        <v/>
      </c>
      <c r="AX254" s="523" t="str">
        <f t="shared" si="30"/>
        <v/>
      </c>
      <c r="AY254" s="522" t="str">
        <f t="shared" si="31"/>
        <v/>
      </c>
      <c r="AZ254" s="523" t="str">
        <f t="shared" si="32"/>
        <v/>
      </c>
      <c r="BA254" s="529">
        <f t="shared" si="33"/>
        <v>1</v>
      </c>
      <c r="BB254" s="534">
        <f t="shared" si="34"/>
        <v>1</v>
      </c>
      <c r="BC254" s="535">
        <f t="shared" si="35"/>
        <v>3.3667359522104419</v>
      </c>
      <c r="BD254" s="63"/>
    </row>
    <row r="255" spans="1:56" s="510" customFormat="1" x14ac:dyDescent="0.2">
      <c r="A255" s="510">
        <v>253</v>
      </c>
      <c r="B255" s="510" t="s">
        <v>432</v>
      </c>
      <c r="C255" s="510" t="s">
        <v>120</v>
      </c>
      <c r="D255" s="510" t="s">
        <v>19</v>
      </c>
      <c r="E255" s="547" t="s">
        <v>19</v>
      </c>
      <c r="F255" s="548" t="s">
        <v>120</v>
      </c>
      <c r="G255" s="571"/>
      <c r="H255" s="555"/>
      <c r="I255" s="567"/>
      <c r="J255" s="510">
        <v>0</v>
      </c>
      <c r="K255" s="510">
        <v>1000000</v>
      </c>
      <c r="L255" s="574">
        <v>4.25</v>
      </c>
      <c r="M255" s="559"/>
      <c r="N255" t="s">
        <v>691</v>
      </c>
      <c r="O255" s="547">
        <v>0</v>
      </c>
      <c r="P255" s="548">
        <v>317.89999999999998</v>
      </c>
      <c r="Q255" s="540" t="s">
        <v>451</v>
      </c>
      <c r="R255"/>
      <c r="S255"/>
      <c r="T255">
        <v>4.6900000000000004</v>
      </c>
      <c r="U255">
        <v>1.86</v>
      </c>
      <c r="V255" s="547">
        <v>0</v>
      </c>
      <c r="W255" s="548">
        <v>400</v>
      </c>
      <c r="X255">
        <v>0</v>
      </c>
      <c r="Y255">
        <v>10</v>
      </c>
      <c r="Z255">
        <v>30</v>
      </c>
      <c r="AA255">
        <v>60</v>
      </c>
      <c r="AB255">
        <v>90</v>
      </c>
      <c r="AC255">
        <v>120</v>
      </c>
      <c r="AD255">
        <v>150</v>
      </c>
      <c r="AE255">
        <v>190</v>
      </c>
      <c r="AF255">
        <v>220</v>
      </c>
      <c r="AG255">
        <v>250</v>
      </c>
      <c r="AH255">
        <v>290</v>
      </c>
      <c r="AI255">
        <v>320</v>
      </c>
      <c r="AJ255">
        <v>400</v>
      </c>
      <c r="AK255">
        <v>400</v>
      </c>
      <c r="AL255">
        <v>400</v>
      </c>
      <c r="AM255">
        <v>400</v>
      </c>
      <c r="AN255">
        <v>400</v>
      </c>
      <c r="AO255">
        <v>399</v>
      </c>
      <c r="AP255">
        <v>390</v>
      </c>
      <c r="AQ255">
        <v>359</v>
      </c>
      <c r="AR255">
        <v>276</v>
      </c>
      <c r="AS255">
        <v>131</v>
      </c>
      <c r="AT255">
        <v>38</v>
      </c>
      <c r="AU255" s="578" t="str">
        <f t="shared" si="27"/>
        <v/>
      </c>
      <c r="AV255" s="579" t="str">
        <f t="shared" si="28"/>
        <v/>
      </c>
      <c r="AW255" s="524" t="str">
        <f t="shared" si="29"/>
        <v/>
      </c>
      <c r="AX255" s="525" t="str">
        <f t="shared" si="30"/>
        <v/>
      </c>
      <c r="AY255" s="524" t="str">
        <f t="shared" si="31"/>
        <v/>
      </c>
      <c r="AZ255" s="525" t="str">
        <f t="shared" si="32"/>
        <v/>
      </c>
      <c r="BA255" s="530">
        <f t="shared" si="33"/>
        <v>1</v>
      </c>
      <c r="BB255" s="536">
        <f t="shared" si="34"/>
        <v>1</v>
      </c>
      <c r="BC255" s="537">
        <f t="shared" si="35"/>
        <v>93.117647058823536</v>
      </c>
      <c r="BD255" s="540">
        <v>1</v>
      </c>
    </row>
    <row r="256" spans="1:56" s="510" customFormat="1" x14ac:dyDescent="0.2">
      <c r="A256" s="510">
        <v>254</v>
      </c>
      <c r="B256" s="510" t="s">
        <v>432</v>
      </c>
      <c r="C256" s="510" t="s">
        <v>120</v>
      </c>
      <c r="D256" s="510" t="s">
        <v>216</v>
      </c>
      <c r="E256" s="547" t="s">
        <v>216</v>
      </c>
      <c r="F256" s="548" t="s">
        <v>120</v>
      </c>
      <c r="G256" s="571"/>
      <c r="H256" s="555"/>
      <c r="I256" s="567"/>
      <c r="J256" s="510">
        <v>0</v>
      </c>
      <c r="K256" s="510">
        <v>1000000</v>
      </c>
      <c r="L256" s="574">
        <v>2.2000000000000002</v>
      </c>
      <c r="M256" s="559"/>
      <c r="N256" t="s">
        <v>692</v>
      </c>
      <c r="O256" s="547">
        <v>0</v>
      </c>
      <c r="P256" s="548">
        <v>207.35</v>
      </c>
      <c r="Q256" s="540" t="s">
        <v>451</v>
      </c>
      <c r="R256"/>
      <c r="S256"/>
      <c r="T256">
        <v>2.4500000000000002</v>
      </c>
      <c r="U256">
        <v>0.96</v>
      </c>
      <c r="V256" s="547">
        <v>0</v>
      </c>
      <c r="W256" s="548">
        <v>260</v>
      </c>
      <c r="X256">
        <v>0</v>
      </c>
      <c r="Y256">
        <v>10</v>
      </c>
      <c r="Z256">
        <v>20</v>
      </c>
      <c r="AA256">
        <v>40</v>
      </c>
      <c r="AB256">
        <v>60</v>
      </c>
      <c r="AC256">
        <v>80</v>
      </c>
      <c r="AD256">
        <v>100</v>
      </c>
      <c r="AE256">
        <v>120</v>
      </c>
      <c r="AF256">
        <v>140</v>
      </c>
      <c r="AG256">
        <v>160</v>
      </c>
      <c r="AH256">
        <v>190</v>
      </c>
      <c r="AI256">
        <v>210</v>
      </c>
      <c r="AJ256">
        <v>260</v>
      </c>
      <c r="AK256">
        <v>300</v>
      </c>
      <c r="AL256">
        <v>300</v>
      </c>
      <c r="AM256">
        <v>200</v>
      </c>
      <c r="AN256">
        <v>300</v>
      </c>
      <c r="AO256">
        <v>200</v>
      </c>
      <c r="AP256">
        <v>289</v>
      </c>
      <c r="AQ256">
        <v>257</v>
      </c>
      <c r="AR256">
        <v>125</v>
      </c>
      <c r="AS256">
        <v>95</v>
      </c>
      <c r="AT256">
        <v>26</v>
      </c>
      <c r="AU256" s="578" t="str">
        <f t="shared" si="27"/>
        <v/>
      </c>
      <c r="AV256" s="579" t="str">
        <f t="shared" si="28"/>
        <v/>
      </c>
      <c r="AW256" s="524" t="str">
        <f t="shared" si="29"/>
        <v/>
      </c>
      <c r="AX256" s="525" t="str">
        <f t="shared" si="30"/>
        <v/>
      </c>
      <c r="AY256" s="524" t="str">
        <f t="shared" si="31"/>
        <v/>
      </c>
      <c r="AZ256" s="525" t="str">
        <f t="shared" si="32"/>
        <v/>
      </c>
      <c r="BA256" s="530">
        <f t="shared" si="33"/>
        <v>1</v>
      </c>
      <c r="BB256" s="536">
        <f t="shared" si="34"/>
        <v>1</v>
      </c>
      <c r="BC256" s="537">
        <f t="shared" si="35"/>
        <v>117.18181818181817</v>
      </c>
      <c r="BD256" s="540">
        <v>1</v>
      </c>
    </row>
    <row r="257" spans="1:56" s="510" customFormat="1" x14ac:dyDescent="0.2">
      <c r="A257" s="510">
        <v>255</v>
      </c>
      <c r="B257" s="510" t="s">
        <v>432</v>
      </c>
      <c r="C257" s="510" t="s">
        <v>120</v>
      </c>
      <c r="D257" s="510" t="s">
        <v>218</v>
      </c>
      <c r="E257" s="547" t="s">
        <v>218</v>
      </c>
      <c r="F257" s="548" t="s">
        <v>120</v>
      </c>
      <c r="G257" s="571"/>
      <c r="H257" s="555"/>
      <c r="I257" s="567"/>
      <c r="J257" s="510">
        <v>0</v>
      </c>
      <c r="K257" s="510">
        <v>1000000</v>
      </c>
      <c r="L257" s="574">
        <v>2.0499999999999998</v>
      </c>
      <c r="M257" s="559"/>
      <c r="N257" t="s">
        <v>693</v>
      </c>
      <c r="O257" s="547">
        <v>0</v>
      </c>
      <c r="P257" s="548">
        <v>110.55</v>
      </c>
      <c r="Q257" s="540" t="s">
        <v>451</v>
      </c>
      <c r="R257"/>
      <c r="S257"/>
      <c r="T257">
        <v>2.2400000000000002</v>
      </c>
      <c r="U257">
        <v>0.95</v>
      </c>
      <c r="V257" s="547">
        <v>0</v>
      </c>
      <c r="W257" s="548">
        <v>180</v>
      </c>
      <c r="X257">
        <v>0</v>
      </c>
      <c r="Y257">
        <v>0</v>
      </c>
      <c r="Z257">
        <v>10</v>
      </c>
      <c r="AA257">
        <v>20</v>
      </c>
      <c r="AB257">
        <v>30</v>
      </c>
      <c r="AC257">
        <v>40</v>
      </c>
      <c r="AD257">
        <v>50</v>
      </c>
      <c r="AE257">
        <v>68</v>
      </c>
      <c r="AF257">
        <v>80</v>
      </c>
      <c r="AG257">
        <v>90</v>
      </c>
      <c r="AH257">
        <v>110</v>
      </c>
      <c r="AI257">
        <v>130</v>
      </c>
      <c r="AJ257">
        <v>180</v>
      </c>
      <c r="AK257">
        <v>200</v>
      </c>
      <c r="AL257">
        <v>200</v>
      </c>
      <c r="AM257">
        <v>198</v>
      </c>
      <c r="AN257">
        <v>185</v>
      </c>
      <c r="AO257">
        <v>86</v>
      </c>
      <c r="AP257">
        <v>137</v>
      </c>
      <c r="AQ257">
        <v>89</v>
      </c>
      <c r="AR257">
        <v>41</v>
      </c>
      <c r="AS257">
        <v>13</v>
      </c>
      <c r="AT257">
        <v>5</v>
      </c>
      <c r="AU257" s="578" t="str">
        <f t="shared" si="27"/>
        <v/>
      </c>
      <c r="AV257" s="579" t="str">
        <f t="shared" si="28"/>
        <v/>
      </c>
      <c r="AW257" s="524" t="str">
        <f t="shared" si="29"/>
        <v/>
      </c>
      <c r="AX257" s="525" t="str">
        <f t="shared" si="30"/>
        <v/>
      </c>
      <c r="AY257" s="524" t="str">
        <f t="shared" si="31"/>
        <v/>
      </c>
      <c r="AZ257" s="525" t="str">
        <f t="shared" si="32"/>
        <v/>
      </c>
      <c r="BA257" s="530">
        <f t="shared" si="33"/>
        <v>1</v>
      </c>
      <c r="BB257" s="536">
        <f t="shared" si="34"/>
        <v>1</v>
      </c>
      <c r="BC257" s="537">
        <f t="shared" si="35"/>
        <v>86.804878048780495</v>
      </c>
      <c r="BD257" s="540">
        <v>1</v>
      </c>
    </row>
    <row r="258" spans="1:56" s="510" customFormat="1" x14ac:dyDescent="0.2">
      <c r="A258" s="510">
        <v>256</v>
      </c>
      <c r="B258" s="510" t="s">
        <v>432</v>
      </c>
      <c r="C258" s="510" t="s">
        <v>120</v>
      </c>
      <c r="D258" s="510" t="s">
        <v>222</v>
      </c>
      <c r="E258" s="547" t="s">
        <v>222</v>
      </c>
      <c r="F258" s="548" t="s">
        <v>120</v>
      </c>
      <c r="G258" s="571"/>
      <c r="H258" s="555"/>
      <c r="I258" s="567"/>
      <c r="J258" s="510">
        <v>-1000000</v>
      </c>
      <c r="K258" s="510">
        <v>1000000</v>
      </c>
      <c r="L258" s="574">
        <v>-179.61</v>
      </c>
      <c r="M258" s="559"/>
      <c r="N258" t="s">
        <v>694</v>
      </c>
      <c r="O258" s="547">
        <v>-901.62</v>
      </c>
      <c r="P258" s="548">
        <v>317.89999999999998</v>
      </c>
      <c r="Q258" s="540" t="s">
        <v>451</v>
      </c>
      <c r="R258"/>
      <c r="S258"/>
      <c r="T258">
        <v>-180.14</v>
      </c>
      <c r="U258">
        <v>24.76</v>
      </c>
      <c r="V258" s="547">
        <v>-1216</v>
      </c>
      <c r="W258" s="548">
        <v>376</v>
      </c>
      <c r="X258">
        <v>-1216</v>
      </c>
      <c r="Y258">
        <v>-915.2</v>
      </c>
      <c r="Z258">
        <v>-830.4</v>
      </c>
      <c r="AA258">
        <v>-698.4</v>
      </c>
      <c r="AB258">
        <v>-566.6</v>
      </c>
      <c r="AC258">
        <v>-441</v>
      </c>
      <c r="AD258">
        <v>-316</v>
      </c>
      <c r="AE258">
        <v>-195.4</v>
      </c>
      <c r="AF258">
        <v>-63</v>
      </c>
      <c r="AG258">
        <v>61.6</v>
      </c>
      <c r="AH258">
        <v>185.4</v>
      </c>
      <c r="AI258">
        <v>252</v>
      </c>
      <c r="AJ258">
        <v>376</v>
      </c>
      <c r="AK258">
        <v>13</v>
      </c>
      <c r="AL258">
        <v>63</v>
      </c>
      <c r="AM258">
        <v>130</v>
      </c>
      <c r="AN258">
        <v>160</v>
      </c>
      <c r="AO258">
        <v>160</v>
      </c>
      <c r="AP258">
        <v>159</v>
      </c>
      <c r="AQ258">
        <v>163</v>
      </c>
      <c r="AR258">
        <v>153</v>
      </c>
      <c r="AS258">
        <v>162</v>
      </c>
      <c r="AT258">
        <v>94</v>
      </c>
      <c r="AU258" s="578" t="str">
        <f t="shared" ref="AU258:AU321" si="36">IF(ISBLANK(G258),"",L258-G258)</f>
        <v/>
      </c>
      <c r="AV258" s="579" t="str">
        <f t="shared" ref="AV258:AV321" si="37">IF(ISBLANK(G258),"",AU258/G258)</f>
        <v/>
      </c>
      <c r="AW258" s="524" t="str">
        <f t="shared" ref="AW258:AW321" si="38">IF(Q258="mesuré",(L258-V258)/L258,"")</f>
        <v/>
      </c>
      <c r="AX258" s="525" t="str">
        <f t="shared" ref="AX258:AX321" si="39">IF(Q258="mesuré",(W258-L258)/L258,"")</f>
        <v/>
      </c>
      <c r="AY258" s="524" t="str">
        <f t="shared" ref="AY258:AY321" si="40">IF(Q258="mesuré",AW258-I258,"")</f>
        <v/>
      </c>
      <c r="AZ258" s="525" t="str">
        <f t="shared" ref="AZ258:AZ321" si="41">IF(Q258="mesuré",AX258-I258,"")</f>
        <v/>
      </c>
      <c r="BA258" s="530">
        <f t="shared" ref="BA258:BA321" si="42">IF(OR(Q258="mesuré",W258=0),"",(W258-V258)/2/AVERAGE(V258:W258))</f>
        <v>-1.8952380952380952</v>
      </c>
      <c r="BB258" s="536">
        <f t="shared" ref="BB258:BB321" si="43">IF(OR(Q258="mesuré",L258=0),"",(L258-V258)/L258)</f>
        <v>-5.7702243750347968</v>
      </c>
      <c r="BC258" s="537">
        <f t="shared" ref="BC258:BC321" si="44">IF(OR(Q258="mesuré",L258=0),"",(W258-L258)/L258)</f>
        <v>-3.0934246422804965</v>
      </c>
      <c r="BD258" s="540">
        <v>1</v>
      </c>
    </row>
    <row r="259" spans="1:56" x14ac:dyDescent="0.2">
      <c r="A259">
        <v>257</v>
      </c>
      <c r="B259" t="s">
        <v>432</v>
      </c>
      <c r="C259" t="s">
        <v>121</v>
      </c>
      <c r="D259" t="s">
        <v>181</v>
      </c>
      <c r="E259" s="545" t="s">
        <v>181</v>
      </c>
      <c r="F259" s="546" t="s">
        <v>121</v>
      </c>
      <c r="G259" s="570"/>
      <c r="H259" s="555"/>
      <c r="I259" s="566"/>
      <c r="J259">
        <v>0</v>
      </c>
      <c r="K259">
        <v>1000000</v>
      </c>
      <c r="L259" s="573">
        <v>298.52</v>
      </c>
      <c r="M259" s="558"/>
      <c r="N259" t="s">
        <v>695</v>
      </c>
      <c r="O259" s="545"/>
      <c r="P259" s="546"/>
      <c r="Q259" s="63" t="s">
        <v>434</v>
      </c>
      <c r="T259">
        <v>283.23</v>
      </c>
      <c r="U259">
        <v>28.75</v>
      </c>
      <c r="V259" s="545">
        <v>215.2</v>
      </c>
      <c r="W259" s="546">
        <v>310.61</v>
      </c>
      <c r="X259">
        <v>200.44</v>
      </c>
      <c r="Y259">
        <v>224.97</v>
      </c>
      <c r="Z259">
        <v>232.74</v>
      </c>
      <c r="AA259">
        <v>255.33</v>
      </c>
      <c r="AB259">
        <v>286.57</v>
      </c>
      <c r="AC259">
        <v>293.76</v>
      </c>
      <c r="AD259">
        <v>296.01</v>
      </c>
      <c r="AE259">
        <v>297.79000000000002</v>
      </c>
      <c r="AF259">
        <v>301.22000000000003</v>
      </c>
      <c r="AG259">
        <v>302.99</v>
      </c>
      <c r="AH259">
        <v>305.29000000000002</v>
      </c>
      <c r="AI259">
        <v>309.61</v>
      </c>
      <c r="AJ259">
        <v>324.60000000000002</v>
      </c>
      <c r="AK259">
        <v>2</v>
      </c>
      <c r="AL259">
        <v>4</v>
      </c>
      <c r="AM259">
        <v>6</v>
      </c>
      <c r="AN259">
        <v>5</v>
      </c>
      <c r="AO259">
        <v>4</v>
      </c>
      <c r="AP259">
        <v>7</v>
      </c>
      <c r="AQ259">
        <v>3</v>
      </c>
      <c r="AR259">
        <v>37</v>
      </c>
      <c r="AS259">
        <v>31</v>
      </c>
      <c r="AT259">
        <v>1</v>
      </c>
      <c r="AU259" s="576" t="str">
        <f t="shared" si="36"/>
        <v/>
      </c>
      <c r="AV259" s="577" t="str">
        <f t="shared" si="37"/>
        <v/>
      </c>
      <c r="AW259" s="522" t="str">
        <f t="shared" si="38"/>
        <v/>
      </c>
      <c r="AX259" s="523" t="str">
        <f t="shared" si="39"/>
        <v/>
      </c>
      <c r="AY259" s="522" t="str">
        <f t="shared" si="40"/>
        <v/>
      </c>
      <c r="AZ259" s="523" t="str">
        <f t="shared" si="41"/>
        <v/>
      </c>
      <c r="BA259" s="529">
        <f t="shared" si="42"/>
        <v>0.18145337669500397</v>
      </c>
      <c r="BB259" s="534">
        <f t="shared" si="43"/>
        <v>0.27911027736835053</v>
      </c>
      <c r="BC259" s="535">
        <f t="shared" si="44"/>
        <v>4.0499799008441757E-2</v>
      </c>
      <c r="BD259" s="63"/>
    </row>
    <row r="260" spans="1:56" s="510" customFormat="1" x14ac:dyDescent="0.2">
      <c r="A260" s="510">
        <v>258</v>
      </c>
      <c r="B260" s="510" t="s">
        <v>432</v>
      </c>
      <c r="C260" s="510" t="s">
        <v>121</v>
      </c>
      <c r="D260" s="510" t="s">
        <v>19</v>
      </c>
      <c r="E260" s="547" t="s">
        <v>19</v>
      </c>
      <c r="F260" s="548" t="s">
        <v>121</v>
      </c>
      <c r="G260" s="571"/>
      <c r="H260" s="555"/>
      <c r="I260" s="567"/>
      <c r="J260" s="510">
        <v>0</v>
      </c>
      <c r="K260" s="510">
        <v>1000000</v>
      </c>
      <c r="L260" s="574">
        <v>1170.27</v>
      </c>
      <c r="M260" s="559"/>
      <c r="N260" t="s">
        <v>696</v>
      </c>
      <c r="O260" s="547"/>
      <c r="P260" s="548"/>
      <c r="Q260" s="540" t="s">
        <v>434</v>
      </c>
      <c r="R260"/>
      <c r="S260"/>
      <c r="T260">
        <v>1184.9100000000001</v>
      </c>
      <c r="U260">
        <v>129.86000000000001</v>
      </c>
      <c r="V260" s="547">
        <v>998.57</v>
      </c>
      <c r="W260" s="548">
        <v>1397.8</v>
      </c>
      <c r="X260">
        <v>875.41</v>
      </c>
      <c r="Y260">
        <v>1002.64</v>
      </c>
      <c r="Z260">
        <v>1032.4000000000001</v>
      </c>
      <c r="AA260">
        <v>1064.1600000000001</v>
      </c>
      <c r="AB260">
        <v>1093.27</v>
      </c>
      <c r="AC260">
        <v>1124.8499999999999</v>
      </c>
      <c r="AD260">
        <v>1170.46</v>
      </c>
      <c r="AE260">
        <v>1218.98</v>
      </c>
      <c r="AF260">
        <v>1269.4000000000001</v>
      </c>
      <c r="AG260">
        <v>1303.1600000000001</v>
      </c>
      <c r="AH260">
        <v>1348.28</v>
      </c>
      <c r="AI260">
        <v>1376.2</v>
      </c>
      <c r="AJ260">
        <v>1633.56</v>
      </c>
      <c r="AK260">
        <v>1</v>
      </c>
      <c r="AL260">
        <v>7</v>
      </c>
      <c r="AM260">
        <v>25</v>
      </c>
      <c r="AN260">
        <v>18</v>
      </c>
      <c r="AO260">
        <v>15</v>
      </c>
      <c r="AP260">
        <v>18</v>
      </c>
      <c r="AQ260">
        <v>14</v>
      </c>
      <c r="AR260">
        <v>1</v>
      </c>
      <c r="AS260">
        <v>0</v>
      </c>
      <c r="AT260">
        <v>1</v>
      </c>
      <c r="AU260" s="578" t="str">
        <f t="shared" si="36"/>
        <v/>
      </c>
      <c r="AV260" s="579" t="str">
        <f t="shared" si="37"/>
        <v/>
      </c>
      <c r="AW260" s="524" t="str">
        <f t="shared" si="38"/>
        <v/>
      </c>
      <c r="AX260" s="525" t="str">
        <f t="shared" si="39"/>
        <v/>
      </c>
      <c r="AY260" s="524" t="str">
        <f t="shared" si="40"/>
        <v/>
      </c>
      <c r="AZ260" s="525" t="str">
        <f t="shared" si="41"/>
        <v/>
      </c>
      <c r="BA260" s="530">
        <f t="shared" si="42"/>
        <v>0.16659781252477704</v>
      </c>
      <c r="BB260" s="536">
        <f t="shared" si="43"/>
        <v>0.14671827868782411</v>
      </c>
      <c r="BC260" s="537">
        <f t="shared" si="44"/>
        <v>0.19442521811205959</v>
      </c>
      <c r="BD260" s="540">
        <v>1</v>
      </c>
    </row>
    <row r="261" spans="1:56" s="510" customFormat="1" x14ac:dyDescent="0.2">
      <c r="A261" s="510">
        <v>259</v>
      </c>
      <c r="B261" s="510" t="s">
        <v>432</v>
      </c>
      <c r="C261" s="510" t="s">
        <v>121</v>
      </c>
      <c r="D261" s="510" t="s">
        <v>216</v>
      </c>
      <c r="E261" s="547" t="s">
        <v>216</v>
      </c>
      <c r="F261" s="548" t="s">
        <v>121</v>
      </c>
      <c r="G261" s="571">
        <v>1203.7038221503581</v>
      </c>
      <c r="H261" s="555">
        <v>180.5555733225537</v>
      </c>
      <c r="I261" s="567">
        <v>0.3</v>
      </c>
      <c r="J261" s="510">
        <v>0</v>
      </c>
      <c r="K261" s="510">
        <v>1000000</v>
      </c>
      <c r="L261" s="574">
        <v>1133.21</v>
      </c>
      <c r="M261" s="559">
        <v>0.39</v>
      </c>
      <c r="N261" t="s">
        <v>697</v>
      </c>
      <c r="O261" s="547"/>
      <c r="P261" s="548"/>
      <c r="Q261" s="540" t="s">
        <v>437</v>
      </c>
      <c r="R261">
        <v>1216.24</v>
      </c>
      <c r="S261">
        <v>152.28</v>
      </c>
      <c r="T261">
        <v>1146.68</v>
      </c>
      <c r="U261">
        <v>127.69</v>
      </c>
      <c r="V261" s="547">
        <v>959.26</v>
      </c>
      <c r="W261" s="548">
        <v>1360.77</v>
      </c>
      <c r="X261">
        <v>820.74</v>
      </c>
      <c r="Y261">
        <v>979.89</v>
      </c>
      <c r="Z261">
        <v>991.37</v>
      </c>
      <c r="AA261">
        <v>1035.42</v>
      </c>
      <c r="AB261">
        <v>1056.26</v>
      </c>
      <c r="AC261">
        <v>1097.3900000000001</v>
      </c>
      <c r="AD261">
        <v>1124.1099999999999</v>
      </c>
      <c r="AE261">
        <v>1189.2</v>
      </c>
      <c r="AF261">
        <v>1216.51</v>
      </c>
      <c r="AG261">
        <v>1269.0999999999999</v>
      </c>
      <c r="AH261">
        <v>1315.58</v>
      </c>
      <c r="AI261">
        <v>1342.32</v>
      </c>
      <c r="AJ261">
        <v>1583.55</v>
      </c>
      <c r="AK261">
        <v>1</v>
      </c>
      <c r="AL261">
        <v>4</v>
      </c>
      <c r="AM261">
        <v>22</v>
      </c>
      <c r="AN261">
        <v>24</v>
      </c>
      <c r="AO261">
        <v>13</v>
      </c>
      <c r="AP261">
        <v>18</v>
      </c>
      <c r="AQ261">
        <v>14</v>
      </c>
      <c r="AR261">
        <v>3</v>
      </c>
      <c r="AS261">
        <v>0</v>
      </c>
      <c r="AT261">
        <v>1</v>
      </c>
      <c r="AU261" s="578">
        <f t="shared" si="36"/>
        <v>-70.493822150358028</v>
      </c>
      <c r="AV261" s="579">
        <f t="shared" si="37"/>
        <v>-5.8564092639021667E-2</v>
      </c>
      <c r="AW261" s="524">
        <f t="shared" si="38"/>
        <v>0.1535019987469225</v>
      </c>
      <c r="AX261" s="525">
        <f t="shared" si="39"/>
        <v>0.2008100881566523</v>
      </c>
      <c r="AY261" s="524">
        <f t="shared" si="40"/>
        <v>-0.14649800125307749</v>
      </c>
      <c r="AZ261" s="525">
        <f t="shared" si="41"/>
        <v>-9.9189911843347689E-2</v>
      </c>
      <c r="BA261" s="530" t="str">
        <f t="shared" si="42"/>
        <v/>
      </c>
      <c r="BB261" s="536" t="str">
        <f t="shared" si="43"/>
        <v/>
      </c>
      <c r="BC261" s="537" t="str">
        <f t="shared" si="44"/>
        <v/>
      </c>
      <c r="BD261" s="540">
        <v>1</v>
      </c>
    </row>
    <row r="262" spans="1:56" s="510" customFormat="1" x14ac:dyDescent="0.2">
      <c r="A262" s="510">
        <v>260</v>
      </c>
      <c r="B262" s="510" t="s">
        <v>432</v>
      </c>
      <c r="C262" s="510" t="s">
        <v>121</v>
      </c>
      <c r="D262" s="510" t="s">
        <v>218</v>
      </c>
      <c r="E262" s="547" t="s">
        <v>218</v>
      </c>
      <c r="F262" s="548" t="s">
        <v>121</v>
      </c>
      <c r="G262" s="571">
        <v>44.414652741888453</v>
      </c>
      <c r="H262" s="555">
        <v>18.854894494670141</v>
      </c>
      <c r="I262" s="567">
        <v>0.8490393746515853</v>
      </c>
      <c r="J262" s="510">
        <v>0</v>
      </c>
      <c r="K262" s="510">
        <v>1000000</v>
      </c>
      <c r="L262" s="574">
        <v>37.049999999999997</v>
      </c>
      <c r="M262" s="559">
        <v>0.39</v>
      </c>
      <c r="N262" t="s">
        <v>698</v>
      </c>
      <c r="O262" s="547"/>
      <c r="P262" s="548"/>
      <c r="Q262" s="540" t="s">
        <v>437</v>
      </c>
      <c r="R262">
        <v>45.13</v>
      </c>
      <c r="S262">
        <v>19.63</v>
      </c>
      <c r="T262">
        <v>38.229999999999997</v>
      </c>
      <c r="U262">
        <v>22.06</v>
      </c>
      <c r="V262" s="547">
        <v>0.02</v>
      </c>
      <c r="W262" s="548">
        <v>77.8</v>
      </c>
      <c r="X262">
        <v>0</v>
      </c>
      <c r="Y262">
        <v>0.28000000000000003</v>
      </c>
      <c r="Z262">
        <v>9.2799999999999994</v>
      </c>
      <c r="AA262">
        <v>20.47</v>
      </c>
      <c r="AB262">
        <v>25.5</v>
      </c>
      <c r="AC262">
        <v>32.200000000000003</v>
      </c>
      <c r="AD262">
        <v>35.799999999999997</v>
      </c>
      <c r="AE262">
        <v>42.63</v>
      </c>
      <c r="AF262">
        <v>51.31</v>
      </c>
      <c r="AG262">
        <v>57.64</v>
      </c>
      <c r="AH262">
        <v>69.72</v>
      </c>
      <c r="AI262">
        <v>73.58</v>
      </c>
      <c r="AJ262">
        <v>87.36</v>
      </c>
      <c r="AK262">
        <v>10</v>
      </c>
      <c r="AL262">
        <v>7</v>
      </c>
      <c r="AM262">
        <v>16</v>
      </c>
      <c r="AN262">
        <v>16</v>
      </c>
      <c r="AO262">
        <v>12</v>
      </c>
      <c r="AP262">
        <v>11</v>
      </c>
      <c r="AQ262">
        <v>12</v>
      </c>
      <c r="AR262">
        <v>6</v>
      </c>
      <c r="AS262">
        <v>7</v>
      </c>
      <c r="AT262">
        <v>3</v>
      </c>
      <c r="AU262" s="578">
        <f t="shared" si="36"/>
        <v>-7.364652741888456</v>
      </c>
      <c r="AV262" s="579">
        <f t="shared" si="37"/>
        <v>-0.1658158352534565</v>
      </c>
      <c r="AW262" s="524">
        <f t="shared" si="38"/>
        <v>0.99946018893387301</v>
      </c>
      <c r="AX262" s="525">
        <f t="shared" si="39"/>
        <v>1.0998650472334683</v>
      </c>
      <c r="AY262" s="524">
        <f t="shared" si="40"/>
        <v>0.15042081428228771</v>
      </c>
      <c r="AZ262" s="525">
        <f t="shared" si="41"/>
        <v>0.25082567258188304</v>
      </c>
      <c r="BA262" s="530" t="str">
        <f t="shared" si="42"/>
        <v/>
      </c>
      <c r="BB262" s="536" t="str">
        <f t="shared" si="43"/>
        <v/>
      </c>
      <c r="BC262" s="537" t="str">
        <f t="shared" si="44"/>
        <v/>
      </c>
      <c r="BD262" s="540">
        <v>1</v>
      </c>
    </row>
    <row r="263" spans="1:56" s="510" customFormat="1" x14ac:dyDescent="0.2">
      <c r="A263" s="510">
        <v>261</v>
      </c>
      <c r="B263" s="510" t="s">
        <v>432</v>
      </c>
      <c r="C263" s="510" t="s">
        <v>121</v>
      </c>
      <c r="D263" s="510" t="s">
        <v>222</v>
      </c>
      <c r="E263" s="547" t="s">
        <v>222</v>
      </c>
      <c r="F263" s="548" t="s">
        <v>121</v>
      </c>
      <c r="G263" s="571"/>
      <c r="H263" s="555"/>
      <c r="I263" s="567"/>
      <c r="J263" s="510">
        <v>-1000000</v>
      </c>
      <c r="K263" s="510">
        <v>1000000</v>
      </c>
      <c r="L263" s="574">
        <v>1144.5899999999999</v>
      </c>
      <c r="M263" s="559"/>
      <c r="N263" t="s">
        <v>699</v>
      </c>
      <c r="O263" s="547"/>
      <c r="P263" s="548"/>
      <c r="Q263" s="540" t="s">
        <v>443</v>
      </c>
      <c r="R263"/>
      <c r="S263"/>
      <c r="T263">
        <v>1160.5899999999999</v>
      </c>
      <c r="U263">
        <v>131.16999999999999</v>
      </c>
      <c r="V263" s="547">
        <v>960.81</v>
      </c>
      <c r="W263" s="548">
        <v>1375.52</v>
      </c>
      <c r="X263">
        <v>847.14</v>
      </c>
      <c r="Y263">
        <v>978.89</v>
      </c>
      <c r="Z263">
        <v>1009.37</v>
      </c>
      <c r="AA263">
        <v>1038.8900000000001</v>
      </c>
      <c r="AB263">
        <v>1072.54</v>
      </c>
      <c r="AC263">
        <v>1107.19</v>
      </c>
      <c r="AD263">
        <v>1139.73</v>
      </c>
      <c r="AE263">
        <v>1189.72</v>
      </c>
      <c r="AF263">
        <v>1249.4000000000001</v>
      </c>
      <c r="AG263">
        <v>1268.92</v>
      </c>
      <c r="AH263">
        <v>1333.46</v>
      </c>
      <c r="AI263">
        <v>1344.4</v>
      </c>
      <c r="AJ263">
        <v>1615.21</v>
      </c>
      <c r="AK263">
        <v>1</v>
      </c>
      <c r="AL263">
        <v>7</v>
      </c>
      <c r="AM263">
        <v>24</v>
      </c>
      <c r="AN263">
        <v>19</v>
      </c>
      <c r="AO263">
        <v>15</v>
      </c>
      <c r="AP263">
        <v>19</v>
      </c>
      <c r="AQ263">
        <v>12</v>
      </c>
      <c r="AR263">
        <v>2</v>
      </c>
      <c r="AS263">
        <v>0</v>
      </c>
      <c r="AT263">
        <v>1</v>
      </c>
      <c r="AU263" s="578" t="str">
        <f t="shared" si="36"/>
        <v/>
      </c>
      <c r="AV263" s="579" t="str">
        <f t="shared" si="37"/>
        <v/>
      </c>
      <c r="AW263" s="524" t="str">
        <f t="shared" si="38"/>
        <v/>
      </c>
      <c r="AX263" s="525" t="str">
        <f t="shared" si="39"/>
        <v/>
      </c>
      <c r="AY263" s="524" t="str">
        <f t="shared" si="40"/>
        <v/>
      </c>
      <c r="AZ263" s="525" t="str">
        <f t="shared" si="41"/>
        <v/>
      </c>
      <c r="BA263" s="530">
        <f t="shared" si="42"/>
        <v>0.17750489014822393</v>
      </c>
      <c r="BB263" s="536">
        <f t="shared" si="43"/>
        <v>0.16056404476712183</v>
      </c>
      <c r="BC263" s="537">
        <f t="shared" si="44"/>
        <v>0.20175783468316172</v>
      </c>
      <c r="BD263" s="540">
        <v>1</v>
      </c>
    </row>
    <row r="264" spans="1:56" x14ac:dyDescent="0.2">
      <c r="A264">
        <v>262</v>
      </c>
      <c r="B264" t="s">
        <v>432</v>
      </c>
      <c r="C264" t="s">
        <v>124</v>
      </c>
      <c r="D264" t="s">
        <v>181</v>
      </c>
      <c r="E264" s="545" t="s">
        <v>181</v>
      </c>
      <c r="F264" s="546" t="s">
        <v>124</v>
      </c>
      <c r="G264" s="570">
        <v>330.46616623428901</v>
      </c>
      <c r="H264" s="555">
        <v>82.616541558572251</v>
      </c>
      <c r="I264" s="566">
        <v>0.5</v>
      </c>
      <c r="J264">
        <v>0</v>
      </c>
      <c r="K264">
        <v>1000000</v>
      </c>
      <c r="L264" s="573">
        <v>294.22000000000003</v>
      </c>
      <c r="M264" s="558">
        <v>0.44</v>
      </c>
      <c r="N264" t="s">
        <v>700</v>
      </c>
      <c r="O264" s="545"/>
      <c r="P264" s="546"/>
      <c r="Q264" s="63" t="s">
        <v>437</v>
      </c>
      <c r="R264">
        <v>349.19</v>
      </c>
      <c r="S264">
        <v>84.21</v>
      </c>
      <c r="T264">
        <v>279.14</v>
      </c>
      <c r="U264">
        <v>28.34</v>
      </c>
      <c r="V264" s="545">
        <v>212.59</v>
      </c>
      <c r="W264" s="546">
        <v>306.13</v>
      </c>
      <c r="X264">
        <v>197.37</v>
      </c>
      <c r="Y264">
        <v>221.74</v>
      </c>
      <c r="Z264">
        <v>229.37</v>
      </c>
      <c r="AA264">
        <v>251.64</v>
      </c>
      <c r="AB264">
        <v>282.51</v>
      </c>
      <c r="AC264">
        <v>289.52999999999997</v>
      </c>
      <c r="AD264">
        <v>291.72000000000003</v>
      </c>
      <c r="AE264">
        <v>293.49</v>
      </c>
      <c r="AF264">
        <v>296.88</v>
      </c>
      <c r="AG264">
        <v>298.62</v>
      </c>
      <c r="AH264">
        <v>300.89</v>
      </c>
      <c r="AI264">
        <v>305.14999999999998</v>
      </c>
      <c r="AJ264">
        <v>319.89999999999998</v>
      </c>
      <c r="AK264">
        <v>2</v>
      </c>
      <c r="AL264">
        <v>3</v>
      </c>
      <c r="AM264">
        <v>7</v>
      </c>
      <c r="AN264">
        <v>5</v>
      </c>
      <c r="AO264">
        <v>4</v>
      </c>
      <c r="AP264">
        <v>7</v>
      </c>
      <c r="AQ264">
        <v>3</v>
      </c>
      <c r="AR264">
        <v>37</v>
      </c>
      <c r="AS264">
        <v>31</v>
      </c>
      <c r="AT264">
        <v>1</v>
      </c>
      <c r="AU264" s="576">
        <f t="shared" si="36"/>
        <v>-36.246166234288978</v>
      </c>
      <c r="AV264" s="577">
        <f t="shared" si="37"/>
        <v>-0.10968192794838703</v>
      </c>
      <c r="AW264" s="522">
        <f t="shared" si="38"/>
        <v>0.27744544898375373</v>
      </c>
      <c r="AX264" s="523">
        <f t="shared" si="39"/>
        <v>4.0479912990279268E-2</v>
      </c>
      <c r="AY264" s="522">
        <f t="shared" si="40"/>
        <v>-0.22255455101624627</v>
      </c>
      <c r="AZ264" s="523">
        <f t="shared" si="41"/>
        <v>-0.45952008700972075</v>
      </c>
      <c r="BA264" s="529" t="str">
        <f t="shared" si="42"/>
        <v/>
      </c>
      <c r="BB264" s="534" t="str">
        <f t="shared" si="43"/>
        <v/>
      </c>
      <c r="BC264" s="535" t="str">
        <f t="shared" si="44"/>
        <v/>
      </c>
      <c r="BD264" s="63"/>
    </row>
    <row r="265" spans="1:56" s="510" customFormat="1" x14ac:dyDescent="0.2">
      <c r="A265" s="510">
        <v>263</v>
      </c>
      <c r="B265" s="510" t="s">
        <v>432</v>
      </c>
      <c r="C265" s="510" t="s">
        <v>124</v>
      </c>
      <c r="D265" s="510" t="s">
        <v>19</v>
      </c>
      <c r="E265" s="547" t="s">
        <v>19</v>
      </c>
      <c r="F265" s="548" t="s">
        <v>124</v>
      </c>
      <c r="G265" s="571"/>
      <c r="H265" s="555"/>
      <c r="I265" s="567"/>
      <c r="J265" s="510">
        <v>0</v>
      </c>
      <c r="K265" s="510">
        <v>1000000</v>
      </c>
      <c r="L265" s="574">
        <v>557.76</v>
      </c>
      <c r="M265" s="559"/>
      <c r="N265" t="s">
        <v>701</v>
      </c>
      <c r="O265" s="547">
        <v>0</v>
      </c>
      <c r="P265" s="548">
        <v>1170.27</v>
      </c>
      <c r="Q265" s="540" t="s">
        <v>451</v>
      </c>
      <c r="R265"/>
      <c r="S265"/>
      <c r="T265">
        <v>565.83000000000004</v>
      </c>
      <c r="U265">
        <v>65.709999999999994</v>
      </c>
      <c r="V265" s="547">
        <v>0</v>
      </c>
      <c r="W265" s="548">
        <v>1600</v>
      </c>
      <c r="X265">
        <v>0</v>
      </c>
      <c r="Y265">
        <v>0</v>
      </c>
      <c r="Z265">
        <v>100</v>
      </c>
      <c r="AA265">
        <v>200</v>
      </c>
      <c r="AB265">
        <v>300</v>
      </c>
      <c r="AC265">
        <v>400</v>
      </c>
      <c r="AD265">
        <v>600</v>
      </c>
      <c r="AE265">
        <v>700</v>
      </c>
      <c r="AF265">
        <v>800</v>
      </c>
      <c r="AG265">
        <v>900</v>
      </c>
      <c r="AH265">
        <v>1100</v>
      </c>
      <c r="AI265">
        <v>1200</v>
      </c>
      <c r="AJ265">
        <v>1600</v>
      </c>
      <c r="AK265">
        <v>200</v>
      </c>
      <c r="AL265">
        <v>200</v>
      </c>
      <c r="AM265">
        <v>100</v>
      </c>
      <c r="AN265">
        <v>200</v>
      </c>
      <c r="AO265">
        <v>100</v>
      </c>
      <c r="AP265">
        <v>199</v>
      </c>
      <c r="AQ265">
        <v>164</v>
      </c>
      <c r="AR265">
        <v>46</v>
      </c>
      <c r="AS265">
        <v>24</v>
      </c>
      <c r="AT265">
        <v>2</v>
      </c>
      <c r="AU265" s="578" t="str">
        <f t="shared" si="36"/>
        <v/>
      </c>
      <c r="AV265" s="579" t="str">
        <f t="shared" si="37"/>
        <v/>
      </c>
      <c r="AW265" s="524" t="str">
        <f t="shared" si="38"/>
        <v/>
      </c>
      <c r="AX265" s="525" t="str">
        <f t="shared" si="39"/>
        <v/>
      </c>
      <c r="AY265" s="524" t="str">
        <f t="shared" si="40"/>
        <v/>
      </c>
      <c r="AZ265" s="525" t="str">
        <f t="shared" si="41"/>
        <v/>
      </c>
      <c r="BA265" s="530">
        <f t="shared" si="42"/>
        <v>1</v>
      </c>
      <c r="BB265" s="536">
        <f t="shared" si="43"/>
        <v>1</v>
      </c>
      <c r="BC265" s="537">
        <f t="shared" si="44"/>
        <v>1.8686173264486519</v>
      </c>
      <c r="BD265" s="540">
        <v>1</v>
      </c>
    </row>
    <row r="266" spans="1:56" s="510" customFormat="1" x14ac:dyDescent="0.2">
      <c r="A266" s="510">
        <v>264</v>
      </c>
      <c r="B266" s="510" t="s">
        <v>432</v>
      </c>
      <c r="C266" s="510" t="s">
        <v>124</v>
      </c>
      <c r="D266" s="510" t="s">
        <v>216</v>
      </c>
      <c r="E266" s="547" t="s">
        <v>216</v>
      </c>
      <c r="F266" s="548" t="s">
        <v>124</v>
      </c>
      <c r="G266" s="571"/>
      <c r="H266" s="555"/>
      <c r="I266" s="567"/>
      <c r="J266" s="510">
        <v>0</v>
      </c>
      <c r="K266" s="510">
        <v>1000000</v>
      </c>
      <c r="L266" s="574">
        <v>531.11</v>
      </c>
      <c r="M266" s="559"/>
      <c r="N266" t="s">
        <v>702</v>
      </c>
      <c r="O266" s="547">
        <v>0</v>
      </c>
      <c r="P266" s="548">
        <v>1133.21</v>
      </c>
      <c r="Q266" s="540" t="s">
        <v>451</v>
      </c>
      <c r="R266"/>
      <c r="S266"/>
      <c r="T266">
        <v>540.35</v>
      </c>
      <c r="U266">
        <v>63.65</v>
      </c>
      <c r="V266" s="547">
        <v>0</v>
      </c>
      <c r="W266" s="548">
        <v>1500</v>
      </c>
      <c r="X266">
        <v>0</v>
      </c>
      <c r="Y266">
        <v>0</v>
      </c>
      <c r="Z266">
        <v>100</v>
      </c>
      <c r="AA266">
        <v>200</v>
      </c>
      <c r="AB266">
        <v>300</v>
      </c>
      <c r="AC266">
        <v>400</v>
      </c>
      <c r="AD266">
        <v>500</v>
      </c>
      <c r="AE266">
        <v>700</v>
      </c>
      <c r="AF266">
        <v>800</v>
      </c>
      <c r="AG266">
        <v>900</v>
      </c>
      <c r="AH266">
        <v>1000</v>
      </c>
      <c r="AI266">
        <v>1100</v>
      </c>
      <c r="AJ266">
        <v>1500</v>
      </c>
      <c r="AK266">
        <v>200</v>
      </c>
      <c r="AL266">
        <v>100</v>
      </c>
      <c r="AM266">
        <v>200</v>
      </c>
      <c r="AN266">
        <v>100</v>
      </c>
      <c r="AO266">
        <v>200</v>
      </c>
      <c r="AP266">
        <v>100</v>
      </c>
      <c r="AQ266">
        <v>186</v>
      </c>
      <c r="AR266">
        <v>59</v>
      </c>
      <c r="AS266">
        <v>48</v>
      </c>
      <c r="AT266">
        <v>2</v>
      </c>
      <c r="AU266" s="578" t="str">
        <f t="shared" si="36"/>
        <v/>
      </c>
      <c r="AV266" s="579" t="str">
        <f t="shared" si="37"/>
        <v/>
      </c>
      <c r="AW266" s="524" t="str">
        <f t="shared" si="38"/>
        <v/>
      </c>
      <c r="AX266" s="525" t="str">
        <f t="shared" si="39"/>
        <v/>
      </c>
      <c r="AY266" s="524" t="str">
        <f t="shared" si="40"/>
        <v/>
      </c>
      <c r="AZ266" s="525" t="str">
        <f t="shared" si="41"/>
        <v/>
      </c>
      <c r="BA266" s="530">
        <f t="shared" si="42"/>
        <v>1</v>
      </c>
      <c r="BB266" s="536">
        <f t="shared" si="43"/>
        <v>1</v>
      </c>
      <c r="BC266" s="537">
        <f t="shared" si="44"/>
        <v>1.8242736909491442</v>
      </c>
      <c r="BD266" s="540">
        <v>1</v>
      </c>
    </row>
    <row r="267" spans="1:56" s="510" customFormat="1" x14ac:dyDescent="0.2">
      <c r="A267" s="510">
        <v>265</v>
      </c>
      <c r="B267" s="510" t="s">
        <v>432</v>
      </c>
      <c r="C267" s="510" t="s">
        <v>124</v>
      </c>
      <c r="D267" s="510" t="s">
        <v>218</v>
      </c>
      <c r="E267" s="547" t="s">
        <v>218</v>
      </c>
      <c r="F267" s="548" t="s">
        <v>124</v>
      </c>
      <c r="G267" s="571"/>
      <c r="H267" s="555"/>
      <c r="I267" s="567"/>
      <c r="J267" s="510">
        <v>0</v>
      </c>
      <c r="K267" s="510">
        <v>1000000</v>
      </c>
      <c r="L267" s="574">
        <v>26.65</v>
      </c>
      <c r="M267" s="559"/>
      <c r="N267" t="s">
        <v>703</v>
      </c>
      <c r="O267" s="547">
        <v>0</v>
      </c>
      <c r="P267" s="548">
        <v>37.049999999999997</v>
      </c>
      <c r="Q267" s="540" t="s">
        <v>451</v>
      </c>
      <c r="R267"/>
      <c r="S267"/>
      <c r="T267">
        <v>25.49</v>
      </c>
      <c r="U267">
        <v>11.2</v>
      </c>
      <c r="V267" s="547">
        <v>0</v>
      </c>
      <c r="W267" s="548">
        <v>87</v>
      </c>
      <c r="X267">
        <v>0</v>
      </c>
      <c r="Y267">
        <v>2</v>
      </c>
      <c r="Z267">
        <v>4</v>
      </c>
      <c r="AA267">
        <v>8</v>
      </c>
      <c r="AB267">
        <v>12</v>
      </c>
      <c r="AC267">
        <v>17</v>
      </c>
      <c r="AD267">
        <v>22</v>
      </c>
      <c r="AE267">
        <v>27</v>
      </c>
      <c r="AF267">
        <v>33</v>
      </c>
      <c r="AG267">
        <v>41</v>
      </c>
      <c r="AH267">
        <v>52</v>
      </c>
      <c r="AI267">
        <v>60.25</v>
      </c>
      <c r="AJ267">
        <v>87</v>
      </c>
      <c r="AK267">
        <v>828</v>
      </c>
      <c r="AL267">
        <v>783</v>
      </c>
      <c r="AM267">
        <v>681</v>
      </c>
      <c r="AN267">
        <v>485</v>
      </c>
      <c r="AO267">
        <v>412</v>
      </c>
      <c r="AP267">
        <v>312</v>
      </c>
      <c r="AQ267">
        <v>181</v>
      </c>
      <c r="AR267">
        <v>129</v>
      </c>
      <c r="AS267">
        <v>48</v>
      </c>
      <c r="AT267">
        <v>17</v>
      </c>
      <c r="AU267" s="578" t="str">
        <f t="shared" si="36"/>
        <v/>
      </c>
      <c r="AV267" s="579" t="str">
        <f t="shared" si="37"/>
        <v/>
      </c>
      <c r="AW267" s="524" t="str">
        <f t="shared" si="38"/>
        <v/>
      </c>
      <c r="AX267" s="525" t="str">
        <f t="shared" si="39"/>
        <v/>
      </c>
      <c r="AY267" s="524" t="str">
        <f t="shared" si="40"/>
        <v/>
      </c>
      <c r="AZ267" s="525" t="str">
        <f t="shared" si="41"/>
        <v/>
      </c>
      <c r="BA267" s="530">
        <f t="shared" si="42"/>
        <v>1</v>
      </c>
      <c r="BB267" s="536">
        <f t="shared" si="43"/>
        <v>1</v>
      </c>
      <c r="BC267" s="537">
        <f t="shared" si="44"/>
        <v>2.2645403377110696</v>
      </c>
      <c r="BD267" s="540">
        <v>1</v>
      </c>
    </row>
    <row r="268" spans="1:56" s="510" customFormat="1" x14ac:dyDescent="0.2">
      <c r="A268" s="510">
        <v>266</v>
      </c>
      <c r="B268" s="510" t="s">
        <v>432</v>
      </c>
      <c r="C268" s="510" t="s">
        <v>124</v>
      </c>
      <c r="D268" s="510" t="s">
        <v>222</v>
      </c>
      <c r="E268" s="547" t="s">
        <v>222</v>
      </c>
      <c r="F268" s="548" t="s">
        <v>124</v>
      </c>
      <c r="G268" s="571"/>
      <c r="H268" s="555"/>
      <c r="I268" s="567"/>
      <c r="J268" s="510">
        <v>-1000000</v>
      </c>
      <c r="K268" s="510">
        <v>1000000</v>
      </c>
      <c r="L268" s="574">
        <v>544.92999999999995</v>
      </c>
      <c r="M268" s="559"/>
      <c r="N268" t="s">
        <v>704</v>
      </c>
      <c r="O268" s="547">
        <v>-25.68</v>
      </c>
      <c r="P268" s="548">
        <v>1148.8900000000001</v>
      </c>
      <c r="Q268" s="540" t="s">
        <v>451</v>
      </c>
      <c r="R268"/>
      <c r="S268"/>
      <c r="T268">
        <v>554.32000000000005</v>
      </c>
      <c r="U268">
        <v>66.16</v>
      </c>
      <c r="V268" s="547">
        <v>-45</v>
      </c>
      <c r="W268" s="548">
        <v>1582</v>
      </c>
      <c r="X268">
        <v>-45</v>
      </c>
      <c r="Y268">
        <v>-22</v>
      </c>
      <c r="Z268">
        <v>68</v>
      </c>
      <c r="AA268">
        <v>174</v>
      </c>
      <c r="AB268">
        <v>282.39999999999998</v>
      </c>
      <c r="AC268">
        <v>393.2</v>
      </c>
      <c r="AD268">
        <v>567</v>
      </c>
      <c r="AE268">
        <v>672</v>
      </c>
      <c r="AF268">
        <v>780</v>
      </c>
      <c r="AG268">
        <v>891</v>
      </c>
      <c r="AH268">
        <v>1068.2</v>
      </c>
      <c r="AI268">
        <v>1168.0999999999999</v>
      </c>
      <c r="AJ268">
        <v>1582</v>
      </c>
      <c r="AK268">
        <v>200</v>
      </c>
      <c r="AL268">
        <v>168</v>
      </c>
      <c r="AM268">
        <v>132</v>
      </c>
      <c r="AN268">
        <v>200</v>
      </c>
      <c r="AO268">
        <v>126</v>
      </c>
      <c r="AP268">
        <v>173</v>
      </c>
      <c r="AQ268">
        <v>163</v>
      </c>
      <c r="AR268">
        <v>50</v>
      </c>
      <c r="AS268">
        <v>25</v>
      </c>
      <c r="AT268">
        <v>2</v>
      </c>
      <c r="AU268" s="578" t="str">
        <f t="shared" si="36"/>
        <v/>
      </c>
      <c r="AV268" s="579" t="str">
        <f t="shared" si="37"/>
        <v/>
      </c>
      <c r="AW268" s="524" t="str">
        <f t="shared" si="38"/>
        <v/>
      </c>
      <c r="AX268" s="525" t="str">
        <f t="shared" si="39"/>
        <v/>
      </c>
      <c r="AY268" s="524" t="str">
        <f t="shared" si="40"/>
        <v/>
      </c>
      <c r="AZ268" s="525" t="str">
        <f t="shared" si="41"/>
        <v/>
      </c>
      <c r="BA268" s="530">
        <f t="shared" si="42"/>
        <v>1.0585556278464541</v>
      </c>
      <c r="BB268" s="536">
        <f t="shared" si="43"/>
        <v>1.0825794138696714</v>
      </c>
      <c r="BC268" s="537">
        <f t="shared" si="44"/>
        <v>1.9031251720404461</v>
      </c>
      <c r="BD268" s="540">
        <v>1</v>
      </c>
    </row>
    <row r="269" spans="1:56" x14ac:dyDescent="0.2">
      <c r="A269">
        <v>267</v>
      </c>
      <c r="B269" t="s">
        <v>432</v>
      </c>
      <c r="C269" t="s">
        <v>126</v>
      </c>
      <c r="D269" t="s">
        <v>181</v>
      </c>
      <c r="E269" s="545" t="s">
        <v>181</v>
      </c>
      <c r="F269" s="546" t="s">
        <v>126</v>
      </c>
      <c r="G269" s="570"/>
      <c r="H269" s="555"/>
      <c r="I269" s="566"/>
      <c r="J269">
        <v>0</v>
      </c>
      <c r="K269">
        <v>0</v>
      </c>
      <c r="L269" s="573">
        <v>4.3099999999999996</v>
      </c>
      <c r="M269" s="558"/>
      <c r="N269" t="s">
        <v>705</v>
      </c>
      <c r="O269" s="545"/>
      <c r="P269" s="546"/>
      <c r="Q269" s="63" t="s">
        <v>434</v>
      </c>
      <c r="T269">
        <v>4.0999999999999996</v>
      </c>
      <c r="U269">
        <v>0.44</v>
      </c>
      <c r="V269" s="545">
        <v>3.12</v>
      </c>
      <c r="W269" s="546">
        <v>4.4800000000000004</v>
      </c>
      <c r="X269">
        <v>1.92</v>
      </c>
      <c r="Y269">
        <v>3.23</v>
      </c>
      <c r="Z269">
        <v>3.36</v>
      </c>
      <c r="AA269">
        <v>3.84</v>
      </c>
      <c r="AB269">
        <v>4.16</v>
      </c>
      <c r="AC269">
        <v>4.24</v>
      </c>
      <c r="AD269">
        <v>4.2699999999999996</v>
      </c>
      <c r="AE269">
        <v>4.3099999999999996</v>
      </c>
      <c r="AF269">
        <v>4.3499999999999996</v>
      </c>
      <c r="AG269">
        <v>4.37</v>
      </c>
      <c r="AH269">
        <v>4.41</v>
      </c>
      <c r="AI269">
        <v>4.47</v>
      </c>
      <c r="AJ269">
        <v>4.6900000000000004</v>
      </c>
      <c r="AK269">
        <v>1</v>
      </c>
      <c r="AL269">
        <v>0</v>
      </c>
      <c r="AM269">
        <v>0</v>
      </c>
      <c r="AN269">
        <v>1</v>
      </c>
      <c r="AO269">
        <v>6</v>
      </c>
      <c r="AP269">
        <v>6</v>
      </c>
      <c r="AQ269">
        <v>7</v>
      </c>
      <c r="AR269">
        <v>7</v>
      </c>
      <c r="AS269">
        <v>65</v>
      </c>
      <c r="AT269">
        <v>7</v>
      </c>
      <c r="AU269" s="576" t="str">
        <f t="shared" si="36"/>
        <v/>
      </c>
      <c r="AV269" s="577" t="str">
        <f t="shared" si="37"/>
        <v/>
      </c>
      <c r="AW269" s="522" t="str">
        <f t="shared" si="38"/>
        <v/>
      </c>
      <c r="AX269" s="523" t="str">
        <f t="shared" si="39"/>
        <v/>
      </c>
      <c r="AY269" s="522" t="str">
        <f t="shared" si="40"/>
        <v/>
      </c>
      <c r="AZ269" s="523" t="str">
        <f t="shared" si="41"/>
        <v/>
      </c>
      <c r="BA269" s="529">
        <f t="shared" si="42"/>
        <v>0.17894736842105266</v>
      </c>
      <c r="BB269" s="534">
        <f t="shared" si="43"/>
        <v>0.27610208816705328</v>
      </c>
      <c r="BC269" s="535">
        <f t="shared" si="44"/>
        <v>3.9443155452436388E-2</v>
      </c>
      <c r="BD269" s="63"/>
    </row>
    <row r="270" spans="1:56" s="510" customFormat="1" x14ac:dyDescent="0.2">
      <c r="A270" s="510">
        <v>268</v>
      </c>
      <c r="B270" s="510" t="s">
        <v>432</v>
      </c>
      <c r="C270" s="510" t="s">
        <v>126</v>
      </c>
      <c r="D270" s="510" t="s">
        <v>19</v>
      </c>
      <c r="E270" s="547" t="s">
        <v>19</v>
      </c>
      <c r="F270" s="548" t="s">
        <v>126</v>
      </c>
      <c r="G270" s="571"/>
      <c r="H270" s="555"/>
      <c r="I270" s="567"/>
      <c r="J270" s="510">
        <v>0</v>
      </c>
      <c r="K270" s="510">
        <v>1000000</v>
      </c>
      <c r="L270" s="574">
        <v>612.51</v>
      </c>
      <c r="M270" s="559"/>
      <c r="N270" t="s">
        <v>706</v>
      </c>
      <c r="O270" s="547">
        <v>0</v>
      </c>
      <c r="P270" s="548">
        <v>1170.27</v>
      </c>
      <c r="Q270" s="540" t="s">
        <v>451</v>
      </c>
      <c r="R270"/>
      <c r="S270"/>
      <c r="T270">
        <v>619.07000000000005</v>
      </c>
      <c r="U270">
        <v>64.42</v>
      </c>
      <c r="V270" s="547">
        <v>0</v>
      </c>
      <c r="W270" s="548">
        <v>1600</v>
      </c>
      <c r="X270">
        <v>0</v>
      </c>
      <c r="Y270">
        <v>0</v>
      </c>
      <c r="Z270">
        <v>100</v>
      </c>
      <c r="AA270">
        <v>200</v>
      </c>
      <c r="AB270">
        <v>300</v>
      </c>
      <c r="AC270">
        <v>400</v>
      </c>
      <c r="AD270">
        <v>600</v>
      </c>
      <c r="AE270">
        <v>700</v>
      </c>
      <c r="AF270">
        <v>800</v>
      </c>
      <c r="AG270">
        <v>900</v>
      </c>
      <c r="AH270">
        <v>1100</v>
      </c>
      <c r="AI270">
        <v>1200</v>
      </c>
      <c r="AJ270">
        <v>1600</v>
      </c>
      <c r="AK270">
        <v>200</v>
      </c>
      <c r="AL270">
        <v>200</v>
      </c>
      <c r="AM270">
        <v>100</v>
      </c>
      <c r="AN270">
        <v>200</v>
      </c>
      <c r="AO270">
        <v>100</v>
      </c>
      <c r="AP270">
        <v>199</v>
      </c>
      <c r="AQ270">
        <v>164</v>
      </c>
      <c r="AR270">
        <v>46</v>
      </c>
      <c r="AS270">
        <v>24</v>
      </c>
      <c r="AT270">
        <v>2</v>
      </c>
      <c r="AU270" s="578" t="str">
        <f t="shared" si="36"/>
        <v/>
      </c>
      <c r="AV270" s="579" t="str">
        <f t="shared" si="37"/>
        <v/>
      </c>
      <c r="AW270" s="524" t="str">
        <f t="shared" si="38"/>
        <v/>
      </c>
      <c r="AX270" s="525" t="str">
        <f t="shared" si="39"/>
        <v/>
      </c>
      <c r="AY270" s="524" t="str">
        <f t="shared" si="40"/>
        <v/>
      </c>
      <c r="AZ270" s="525" t="str">
        <f t="shared" si="41"/>
        <v/>
      </c>
      <c r="BA270" s="530">
        <f t="shared" si="42"/>
        <v>1</v>
      </c>
      <c r="BB270" s="536">
        <f t="shared" si="43"/>
        <v>1</v>
      </c>
      <c r="BC270" s="537">
        <f t="shared" si="44"/>
        <v>1.6122022497591877</v>
      </c>
      <c r="BD270" s="540">
        <v>1</v>
      </c>
    </row>
    <row r="271" spans="1:56" s="510" customFormat="1" x14ac:dyDescent="0.2">
      <c r="A271" s="510">
        <v>269</v>
      </c>
      <c r="B271" s="510" t="s">
        <v>432</v>
      </c>
      <c r="C271" s="510" t="s">
        <v>126</v>
      </c>
      <c r="D271" s="510" t="s">
        <v>216</v>
      </c>
      <c r="E271" s="547" t="s">
        <v>216</v>
      </c>
      <c r="F271" s="548" t="s">
        <v>126</v>
      </c>
      <c r="G271" s="571"/>
      <c r="H271" s="555"/>
      <c r="I271" s="567"/>
      <c r="J271" s="510">
        <v>0</v>
      </c>
      <c r="K271" s="510">
        <v>1000000</v>
      </c>
      <c r="L271" s="574">
        <v>602.1</v>
      </c>
      <c r="M271" s="559"/>
      <c r="N271" t="s">
        <v>707</v>
      </c>
      <c r="O271" s="547">
        <v>0</v>
      </c>
      <c r="P271" s="548">
        <v>1133.21</v>
      </c>
      <c r="Q271" s="540" t="s">
        <v>451</v>
      </c>
      <c r="R271"/>
      <c r="S271"/>
      <c r="T271">
        <v>606.33000000000004</v>
      </c>
      <c r="U271">
        <v>64.61</v>
      </c>
      <c r="V271" s="547">
        <v>0</v>
      </c>
      <c r="W271" s="548">
        <v>1500</v>
      </c>
      <c r="X271">
        <v>0</v>
      </c>
      <c r="Y271">
        <v>0</v>
      </c>
      <c r="Z271">
        <v>100</v>
      </c>
      <c r="AA271">
        <v>200</v>
      </c>
      <c r="AB271">
        <v>300</v>
      </c>
      <c r="AC271">
        <v>400</v>
      </c>
      <c r="AD271">
        <v>500</v>
      </c>
      <c r="AE271">
        <v>700</v>
      </c>
      <c r="AF271">
        <v>800</v>
      </c>
      <c r="AG271">
        <v>900</v>
      </c>
      <c r="AH271">
        <v>1000</v>
      </c>
      <c r="AI271">
        <v>1100</v>
      </c>
      <c r="AJ271">
        <v>1500</v>
      </c>
      <c r="AK271">
        <v>200</v>
      </c>
      <c r="AL271">
        <v>100</v>
      </c>
      <c r="AM271">
        <v>200</v>
      </c>
      <c r="AN271">
        <v>100</v>
      </c>
      <c r="AO271">
        <v>200</v>
      </c>
      <c r="AP271">
        <v>100</v>
      </c>
      <c r="AQ271">
        <v>186</v>
      </c>
      <c r="AR271">
        <v>59</v>
      </c>
      <c r="AS271">
        <v>48</v>
      </c>
      <c r="AT271">
        <v>2</v>
      </c>
      <c r="AU271" s="578" t="str">
        <f t="shared" si="36"/>
        <v/>
      </c>
      <c r="AV271" s="579" t="str">
        <f t="shared" si="37"/>
        <v/>
      </c>
      <c r="AW271" s="524" t="str">
        <f t="shared" si="38"/>
        <v/>
      </c>
      <c r="AX271" s="525" t="str">
        <f t="shared" si="39"/>
        <v/>
      </c>
      <c r="AY271" s="524" t="str">
        <f t="shared" si="40"/>
        <v/>
      </c>
      <c r="AZ271" s="525" t="str">
        <f t="shared" si="41"/>
        <v/>
      </c>
      <c r="BA271" s="530">
        <f t="shared" si="42"/>
        <v>1</v>
      </c>
      <c r="BB271" s="536">
        <f t="shared" si="43"/>
        <v>1</v>
      </c>
      <c r="BC271" s="537">
        <f t="shared" si="44"/>
        <v>1.4912805181863478</v>
      </c>
      <c r="BD271" s="540">
        <v>1</v>
      </c>
    </row>
    <row r="272" spans="1:56" s="510" customFormat="1" x14ac:dyDescent="0.2">
      <c r="A272" s="510">
        <v>270</v>
      </c>
      <c r="B272" s="510" t="s">
        <v>432</v>
      </c>
      <c r="C272" s="510" t="s">
        <v>126</v>
      </c>
      <c r="D272" s="510" t="s">
        <v>218</v>
      </c>
      <c r="E272" s="547" t="s">
        <v>218</v>
      </c>
      <c r="F272" s="548" t="s">
        <v>126</v>
      </c>
      <c r="G272" s="571"/>
      <c r="H272" s="555"/>
      <c r="I272" s="567"/>
      <c r="J272" s="510">
        <v>0</v>
      </c>
      <c r="K272" s="510">
        <v>1000000</v>
      </c>
      <c r="L272" s="574">
        <v>10.41</v>
      </c>
      <c r="M272" s="559"/>
      <c r="N272" t="s">
        <v>708</v>
      </c>
      <c r="O272" s="547">
        <v>0</v>
      </c>
      <c r="P272" s="548">
        <v>37.049999999999997</v>
      </c>
      <c r="Q272" s="540" t="s">
        <v>451</v>
      </c>
      <c r="R272"/>
      <c r="S272"/>
      <c r="T272">
        <v>12.74</v>
      </c>
      <c r="U272">
        <v>13.11</v>
      </c>
      <c r="V272" s="547">
        <v>0</v>
      </c>
      <c r="W272" s="548">
        <v>87</v>
      </c>
      <c r="X272">
        <v>0</v>
      </c>
      <c r="Y272">
        <v>2</v>
      </c>
      <c r="Z272">
        <v>4</v>
      </c>
      <c r="AA272">
        <v>8</v>
      </c>
      <c r="AB272">
        <v>12</v>
      </c>
      <c r="AC272">
        <v>17</v>
      </c>
      <c r="AD272">
        <v>22</v>
      </c>
      <c r="AE272">
        <v>27</v>
      </c>
      <c r="AF272">
        <v>33</v>
      </c>
      <c r="AG272">
        <v>41</v>
      </c>
      <c r="AH272">
        <v>52</v>
      </c>
      <c r="AI272">
        <v>60.25</v>
      </c>
      <c r="AJ272">
        <v>87</v>
      </c>
      <c r="AK272">
        <v>828</v>
      </c>
      <c r="AL272">
        <v>783</v>
      </c>
      <c r="AM272">
        <v>681</v>
      </c>
      <c r="AN272">
        <v>485</v>
      </c>
      <c r="AO272">
        <v>412</v>
      </c>
      <c r="AP272">
        <v>312</v>
      </c>
      <c r="AQ272">
        <v>181</v>
      </c>
      <c r="AR272">
        <v>129</v>
      </c>
      <c r="AS272">
        <v>48</v>
      </c>
      <c r="AT272">
        <v>17</v>
      </c>
      <c r="AU272" s="578" t="str">
        <f t="shared" si="36"/>
        <v/>
      </c>
      <c r="AV272" s="579" t="str">
        <f t="shared" si="37"/>
        <v/>
      </c>
      <c r="AW272" s="524" t="str">
        <f t="shared" si="38"/>
        <v/>
      </c>
      <c r="AX272" s="525" t="str">
        <f t="shared" si="39"/>
        <v/>
      </c>
      <c r="AY272" s="524" t="str">
        <f t="shared" si="40"/>
        <v/>
      </c>
      <c r="AZ272" s="525" t="str">
        <f t="shared" si="41"/>
        <v/>
      </c>
      <c r="BA272" s="530">
        <f t="shared" si="42"/>
        <v>1</v>
      </c>
      <c r="BB272" s="536">
        <f t="shared" si="43"/>
        <v>1</v>
      </c>
      <c r="BC272" s="537">
        <f t="shared" si="44"/>
        <v>7.3573487031700289</v>
      </c>
      <c r="BD272" s="540">
        <v>1</v>
      </c>
    </row>
    <row r="273" spans="1:56" s="510" customFormat="1" x14ac:dyDescent="0.2">
      <c r="A273" s="510">
        <v>271</v>
      </c>
      <c r="B273" s="510" t="s">
        <v>432</v>
      </c>
      <c r="C273" s="510" t="s">
        <v>126</v>
      </c>
      <c r="D273" s="510" t="s">
        <v>222</v>
      </c>
      <c r="E273" s="547" t="s">
        <v>222</v>
      </c>
      <c r="F273" s="548" t="s">
        <v>126</v>
      </c>
      <c r="G273" s="571"/>
      <c r="H273" s="555"/>
      <c r="I273" s="567"/>
      <c r="J273" s="510">
        <v>-1000000</v>
      </c>
      <c r="K273" s="510">
        <v>1000000</v>
      </c>
      <c r="L273" s="574">
        <v>599.66</v>
      </c>
      <c r="M273" s="559"/>
      <c r="N273" t="s">
        <v>709</v>
      </c>
      <c r="O273" s="547">
        <v>-4.3099999999999996</v>
      </c>
      <c r="P273" s="548">
        <v>1170.27</v>
      </c>
      <c r="Q273" s="540" t="s">
        <v>451</v>
      </c>
      <c r="R273"/>
      <c r="S273"/>
      <c r="T273">
        <v>606.26</v>
      </c>
      <c r="U273">
        <v>65.19</v>
      </c>
      <c r="V273" s="547">
        <v>-5</v>
      </c>
      <c r="W273" s="548">
        <v>1597</v>
      </c>
      <c r="X273">
        <v>-5</v>
      </c>
      <c r="Y273">
        <v>-4</v>
      </c>
      <c r="Z273">
        <v>96</v>
      </c>
      <c r="AA273">
        <v>196</v>
      </c>
      <c r="AB273">
        <v>296</v>
      </c>
      <c r="AC273">
        <v>397</v>
      </c>
      <c r="AD273">
        <v>596</v>
      </c>
      <c r="AE273">
        <v>696</v>
      </c>
      <c r="AF273">
        <v>796</v>
      </c>
      <c r="AG273">
        <v>897</v>
      </c>
      <c r="AH273">
        <v>1096</v>
      </c>
      <c r="AI273">
        <v>1196</v>
      </c>
      <c r="AJ273">
        <v>1597</v>
      </c>
      <c r="AK273">
        <v>200</v>
      </c>
      <c r="AL273">
        <v>200</v>
      </c>
      <c r="AM273">
        <v>100</v>
      </c>
      <c r="AN273">
        <v>200</v>
      </c>
      <c r="AO273">
        <v>101</v>
      </c>
      <c r="AP273">
        <v>198</v>
      </c>
      <c r="AQ273">
        <v>166</v>
      </c>
      <c r="AR273">
        <v>47</v>
      </c>
      <c r="AS273">
        <v>25</v>
      </c>
      <c r="AT273">
        <v>2</v>
      </c>
      <c r="AU273" s="578" t="str">
        <f t="shared" si="36"/>
        <v/>
      </c>
      <c r="AV273" s="579" t="str">
        <f t="shared" si="37"/>
        <v/>
      </c>
      <c r="AW273" s="524" t="str">
        <f t="shared" si="38"/>
        <v/>
      </c>
      <c r="AX273" s="525" t="str">
        <f t="shared" si="39"/>
        <v/>
      </c>
      <c r="AY273" s="524" t="str">
        <f t="shared" si="40"/>
        <v/>
      </c>
      <c r="AZ273" s="525" t="str">
        <f t="shared" si="41"/>
        <v/>
      </c>
      <c r="BA273" s="530">
        <f t="shared" si="42"/>
        <v>1.006281407035176</v>
      </c>
      <c r="BB273" s="536">
        <f t="shared" si="43"/>
        <v>1.0083380582329986</v>
      </c>
      <c r="BC273" s="537">
        <f t="shared" si="44"/>
        <v>1.6631757996197847</v>
      </c>
      <c r="BD273" s="540">
        <v>1</v>
      </c>
    </row>
    <row r="274" spans="1:56" x14ac:dyDescent="0.2">
      <c r="A274">
        <v>272</v>
      </c>
      <c r="B274" t="s">
        <v>432</v>
      </c>
      <c r="C274" t="s">
        <v>128</v>
      </c>
      <c r="D274" t="s">
        <v>181</v>
      </c>
      <c r="E274" s="545" t="s">
        <v>181</v>
      </c>
      <c r="F274" s="546" t="s">
        <v>128</v>
      </c>
      <c r="G274" s="570"/>
      <c r="H274" s="555"/>
      <c r="I274" s="566"/>
      <c r="J274">
        <v>0</v>
      </c>
      <c r="K274">
        <v>1000000</v>
      </c>
      <c r="L274" s="573">
        <v>9</v>
      </c>
      <c r="M274" s="558"/>
      <c r="N274" t="s">
        <v>710</v>
      </c>
      <c r="O274" s="545">
        <v>13.24</v>
      </c>
      <c r="P274" s="546">
        <v>16.18</v>
      </c>
      <c r="Q274" s="63" t="s">
        <v>451</v>
      </c>
      <c r="T274">
        <v>8.56</v>
      </c>
      <c r="U274">
        <v>0.85</v>
      </c>
      <c r="V274" s="545">
        <v>9</v>
      </c>
      <c r="W274" s="546">
        <v>17</v>
      </c>
      <c r="X274">
        <v>9</v>
      </c>
      <c r="Y274">
        <v>11</v>
      </c>
      <c r="Z274">
        <v>11.2</v>
      </c>
      <c r="AA274">
        <v>13</v>
      </c>
      <c r="AB274">
        <v>13</v>
      </c>
      <c r="AC274">
        <v>14</v>
      </c>
      <c r="AD274">
        <v>14</v>
      </c>
      <c r="AE274">
        <v>14</v>
      </c>
      <c r="AF274">
        <v>15</v>
      </c>
      <c r="AG274">
        <v>15</v>
      </c>
      <c r="AH274">
        <v>16</v>
      </c>
      <c r="AI274">
        <v>16</v>
      </c>
      <c r="AJ274">
        <v>17</v>
      </c>
      <c r="AK274">
        <v>3</v>
      </c>
      <c r="AL274">
        <v>12</v>
      </c>
      <c r="AM274">
        <v>19</v>
      </c>
      <c r="AN274">
        <v>24</v>
      </c>
      <c r="AO274">
        <v>0</v>
      </c>
      <c r="AP274">
        <v>72</v>
      </c>
      <c r="AQ274">
        <v>79</v>
      </c>
      <c r="AR274">
        <v>72</v>
      </c>
      <c r="AS274">
        <v>51</v>
      </c>
      <c r="AT274">
        <v>1</v>
      </c>
      <c r="AU274" s="576" t="str">
        <f t="shared" si="36"/>
        <v/>
      </c>
      <c r="AV274" s="577" t="str">
        <f t="shared" si="37"/>
        <v/>
      </c>
      <c r="AW274" s="522" t="str">
        <f t="shared" si="38"/>
        <v/>
      </c>
      <c r="AX274" s="523" t="str">
        <f t="shared" si="39"/>
        <v/>
      </c>
      <c r="AY274" s="522" t="str">
        <f t="shared" si="40"/>
        <v/>
      </c>
      <c r="AZ274" s="523" t="str">
        <f t="shared" si="41"/>
        <v/>
      </c>
      <c r="BA274" s="529">
        <f t="shared" si="42"/>
        <v>0.30769230769230771</v>
      </c>
      <c r="BB274" s="534">
        <f t="shared" si="43"/>
        <v>0</v>
      </c>
      <c r="BC274" s="535">
        <f t="shared" si="44"/>
        <v>0.88888888888888884</v>
      </c>
      <c r="BD274" s="63"/>
    </row>
    <row r="275" spans="1:56" x14ac:dyDescent="0.2">
      <c r="A275">
        <v>273</v>
      </c>
      <c r="B275" t="s">
        <v>432</v>
      </c>
      <c r="C275" t="s">
        <v>130</v>
      </c>
      <c r="D275" t="s">
        <v>183</v>
      </c>
      <c r="E275" s="545" t="s">
        <v>183</v>
      </c>
      <c r="F275" s="546" t="s">
        <v>130</v>
      </c>
      <c r="G275" s="570">
        <v>3449.122300856824</v>
      </c>
      <c r="H275" s="555">
        <v>344.91223008568238</v>
      </c>
      <c r="I275" s="566">
        <v>0.2</v>
      </c>
      <c r="J275">
        <v>0</v>
      </c>
      <c r="K275">
        <v>1000000</v>
      </c>
      <c r="L275" s="573">
        <v>3442.59</v>
      </c>
      <c r="M275" s="558">
        <v>0.02</v>
      </c>
      <c r="N275" t="s">
        <v>711</v>
      </c>
      <c r="O275" s="545"/>
      <c r="P275" s="546"/>
      <c r="Q275" s="63" t="s">
        <v>712</v>
      </c>
      <c r="R275">
        <v>3495.84</v>
      </c>
      <c r="S275">
        <v>351.34</v>
      </c>
      <c r="T275">
        <v>3475.14</v>
      </c>
      <c r="U275">
        <v>237.3</v>
      </c>
      <c r="V275" s="545">
        <v>3039.53</v>
      </c>
      <c r="W275" s="546">
        <v>3888.6</v>
      </c>
      <c r="X275">
        <v>2914.78</v>
      </c>
      <c r="Y275">
        <v>3099.05</v>
      </c>
      <c r="Z275">
        <v>3161.1</v>
      </c>
      <c r="AA275">
        <v>3259.37</v>
      </c>
      <c r="AB275">
        <v>3328.11</v>
      </c>
      <c r="AC275">
        <v>3425.46</v>
      </c>
      <c r="AD275">
        <v>3474.01</v>
      </c>
      <c r="AE275">
        <v>3554.16</v>
      </c>
      <c r="AF275">
        <v>3604.2</v>
      </c>
      <c r="AG275">
        <v>3678.44</v>
      </c>
      <c r="AH275">
        <v>3770.28</v>
      </c>
      <c r="AI275">
        <v>3844.82</v>
      </c>
      <c r="AJ275">
        <v>4158.01</v>
      </c>
      <c r="AK275">
        <v>3</v>
      </c>
      <c r="AL275">
        <v>8</v>
      </c>
      <c r="AM275">
        <v>13</v>
      </c>
      <c r="AN275">
        <v>14</v>
      </c>
      <c r="AO275">
        <v>21</v>
      </c>
      <c r="AP275">
        <v>19</v>
      </c>
      <c r="AQ275">
        <v>12</v>
      </c>
      <c r="AR275">
        <v>8</v>
      </c>
      <c r="AS275">
        <v>1</v>
      </c>
      <c r="AT275">
        <v>1</v>
      </c>
      <c r="AU275" s="576">
        <f t="shared" si="36"/>
        <v>-6.5323008568238947</v>
      </c>
      <c r="AV275" s="577">
        <f t="shared" si="37"/>
        <v>-1.8939023574783514E-3</v>
      </c>
      <c r="AW275" s="522" t="str">
        <f t="shared" si="38"/>
        <v/>
      </c>
      <c r="AX275" s="523" t="str">
        <f t="shared" si="39"/>
        <v/>
      </c>
      <c r="AY275" s="522" t="str">
        <f t="shared" si="40"/>
        <v/>
      </c>
      <c r="AZ275" s="523" t="str">
        <f t="shared" si="41"/>
        <v/>
      </c>
      <c r="BA275" s="529">
        <f t="shared" si="42"/>
        <v>0.12255399364619309</v>
      </c>
      <c r="BB275" s="534">
        <f t="shared" si="43"/>
        <v>0.1170804539605355</v>
      </c>
      <c r="BC275" s="535">
        <f t="shared" si="44"/>
        <v>0.12955652575531787</v>
      </c>
      <c r="BD275" s="63"/>
    </row>
    <row r="276" spans="1:56" s="510" customFormat="1" x14ac:dyDescent="0.2">
      <c r="A276" s="510">
        <v>274</v>
      </c>
      <c r="B276" s="510" t="s">
        <v>432</v>
      </c>
      <c r="C276" s="510" t="s">
        <v>130</v>
      </c>
      <c r="D276" s="510" t="s">
        <v>19</v>
      </c>
      <c r="E276" s="547" t="s">
        <v>19</v>
      </c>
      <c r="F276" s="548" t="s">
        <v>130</v>
      </c>
      <c r="G276" s="571"/>
      <c r="H276" s="555"/>
      <c r="I276" s="567"/>
      <c r="J276" s="510">
        <v>0</v>
      </c>
      <c r="K276" s="510">
        <v>1000000</v>
      </c>
      <c r="L276" s="574">
        <v>1315.02</v>
      </c>
      <c r="M276" s="559"/>
      <c r="N276" t="s">
        <v>713</v>
      </c>
      <c r="O276" s="547"/>
      <c r="P276" s="548"/>
      <c r="Q276" s="540" t="s">
        <v>434</v>
      </c>
      <c r="R276"/>
      <c r="S276"/>
      <c r="T276">
        <v>1308.7</v>
      </c>
      <c r="U276">
        <v>154.32</v>
      </c>
      <c r="V276" s="547">
        <v>1006.03</v>
      </c>
      <c r="W276" s="548">
        <v>1570.68</v>
      </c>
      <c r="X276">
        <v>925.9</v>
      </c>
      <c r="Y276">
        <v>1059.78</v>
      </c>
      <c r="Z276">
        <v>1105.73</v>
      </c>
      <c r="AA276">
        <v>1190.6600000000001</v>
      </c>
      <c r="AB276">
        <v>1222.22</v>
      </c>
      <c r="AC276">
        <v>1272.42</v>
      </c>
      <c r="AD276">
        <v>1321.88</v>
      </c>
      <c r="AE276">
        <v>1362.36</v>
      </c>
      <c r="AF276">
        <v>1387.36</v>
      </c>
      <c r="AG276">
        <v>1429.72</v>
      </c>
      <c r="AH276">
        <v>1529.28</v>
      </c>
      <c r="AI276">
        <v>1553.49</v>
      </c>
      <c r="AJ276">
        <v>1653.92</v>
      </c>
      <c r="AK276">
        <v>3</v>
      </c>
      <c r="AL276">
        <v>4</v>
      </c>
      <c r="AM276">
        <v>8</v>
      </c>
      <c r="AN276">
        <v>11</v>
      </c>
      <c r="AO276">
        <v>18</v>
      </c>
      <c r="AP276">
        <v>16</v>
      </c>
      <c r="AQ276">
        <v>21</v>
      </c>
      <c r="AR276">
        <v>7</v>
      </c>
      <c r="AS276">
        <v>10</v>
      </c>
      <c r="AT276">
        <v>2</v>
      </c>
      <c r="AU276" s="578" t="str">
        <f t="shared" si="36"/>
        <v/>
      </c>
      <c r="AV276" s="579" t="str">
        <f t="shared" si="37"/>
        <v/>
      </c>
      <c r="AW276" s="524" t="str">
        <f t="shared" si="38"/>
        <v/>
      </c>
      <c r="AX276" s="525" t="str">
        <f t="shared" si="39"/>
        <v/>
      </c>
      <c r="AY276" s="524" t="str">
        <f t="shared" si="40"/>
        <v/>
      </c>
      <c r="AZ276" s="525" t="str">
        <f t="shared" si="41"/>
        <v/>
      </c>
      <c r="BA276" s="530">
        <f t="shared" si="42"/>
        <v>0.21913603005382837</v>
      </c>
      <c r="BB276" s="536">
        <f t="shared" si="43"/>
        <v>0.23496981034508982</v>
      </c>
      <c r="BC276" s="537">
        <f t="shared" si="44"/>
        <v>0.19441529406396868</v>
      </c>
      <c r="BD276" s="540">
        <v>1</v>
      </c>
    </row>
    <row r="277" spans="1:56" s="510" customFormat="1" x14ac:dyDescent="0.2">
      <c r="A277" s="510">
        <v>275</v>
      </c>
      <c r="B277" s="510" t="s">
        <v>432</v>
      </c>
      <c r="C277" s="510" t="s">
        <v>130</v>
      </c>
      <c r="D277" s="510" t="s">
        <v>216</v>
      </c>
      <c r="E277" s="547" t="s">
        <v>216</v>
      </c>
      <c r="F277" s="548" t="s">
        <v>130</v>
      </c>
      <c r="G277" s="571">
        <v>795.83565504925969</v>
      </c>
      <c r="H277" s="555">
        <v>119.37534825738889</v>
      </c>
      <c r="I277" s="567">
        <v>0.3</v>
      </c>
      <c r="J277" s="510">
        <v>0</v>
      </c>
      <c r="K277" s="510">
        <v>1000000</v>
      </c>
      <c r="L277" s="574">
        <v>746.97</v>
      </c>
      <c r="M277" s="559">
        <v>0.41</v>
      </c>
      <c r="N277" t="s">
        <v>714</v>
      </c>
      <c r="O277" s="547"/>
      <c r="P277" s="548"/>
      <c r="Q277" s="540" t="s">
        <v>712</v>
      </c>
      <c r="R277">
        <v>779.97</v>
      </c>
      <c r="S277">
        <v>118.2</v>
      </c>
      <c r="T277">
        <v>733.07</v>
      </c>
      <c r="U277">
        <v>122.94</v>
      </c>
      <c r="V277" s="547">
        <v>520.89</v>
      </c>
      <c r="W277" s="548">
        <v>961.15</v>
      </c>
      <c r="X277">
        <v>329.17</v>
      </c>
      <c r="Y277">
        <v>541.16</v>
      </c>
      <c r="Z277">
        <v>578.09</v>
      </c>
      <c r="AA277">
        <v>627.15</v>
      </c>
      <c r="AB277">
        <v>671.18</v>
      </c>
      <c r="AC277">
        <v>709.81</v>
      </c>
      <c r="AD277">
        <v>730.86</v>
      </c>
      <c r="AE277">
        <v>754.92</v>
      </c>
      <c r="AF277">
        <v>793.26</v>
      </c>
      <c r="AG277">
        <v>832.64</v>
      </c>
      <c r="AH277">
        <v>882.58</v>
      </c>
      <c r="AI277">
        <v>935.35</v>
      </c>
      <c r="AJ277">
        <v>1056.43</v>
      </c>
      <c r="AK277">
        <v>1</v>
      </c>
      <c r="AL277">
        <v>0</v>
      </c>
      <c r="AM277">
        <v>5</v>
      </c>
      <c r="AN277">
        <v>11</v>
      </c>
      <c r="AO277">
        <v>20</v>
      </c>
      <c r="AP277">
        <v>26</v>
      </c>
      <c r="AQ277">
        <v>18</v>
      </c>
      <c r="AR277">
        <v>12</v>
      </c>
      <c r="AS277">
        <v>5</v>
      </c>
      <c r="AT277">
        <v>2</v>
      </c>
      <c r="AU277" s="578">
        <f t="shared" si="36"/>
        <v>-48.865655049259658</v>
      </c>
      <c r="AV277" s="579">
        <f t="shared" si="37"/>
        <v>-6.1401691089393362E-2</v>
      </c>
      <c r="AW277" s="524" t="str">
        <f t="shared" si="38"/>
        <v/>
      </c>
      <c r="AX277" s="525" t="str">
        <f t="shared" si="39"/>
        <v/>
      </c>
      <c r="AY277" s="524" t="str">
        <f t="shared" si="40"/>
        <v/>
      </c>
      <c r="AZ277" s="525" t="str">
        <f t="shared" si="41"/>
        <v/>
      </c>
      <c r="BA277" s="530">
        <f t="shared" si="42"/>
        <v>0.29706350705783918</v>
      </c>
      <c r="BB277" s="536">
        <f t="shared" si="43"/>
        <v>0.30266275754046351</v>
      </c>
      <c r="BC277" s="537">
        <f t="shared" si="44"/>
        <v>0.28673172952059645</v>
      </c>
      <c r="BD277" s="540">
        <v>1</v>
      </c>
    </row>
    <row r="278" spans="1:56" s="510" customFormat="1" x14ac:dyDescent="0.2">
      <c r="A278" s="510">
        <v>276</v>
      </c>
      <c r="B278" s="510" t="s">
        <v>432</v>
      </c>
      <c r="C278" s="510" t="s">
        <v>130</v>
      </c>
      <c r="D278" s="510" t="s">
        <v>218</v>
      </c>
      <c r="E278" s="547" t="s">
        <v>218</v>
      </c>
      <c r="F278" s="548" t="s">
        <v>130</v>
      </c>
      <c r="G278" s="571">
        <v>609.1416986425985</v>
      </c>
      <c r="H278" s="555">
        <v>100.3781903815904</v>
      </c>
      <c r="I278" s="567">
        <v>0.32957254643795197</v>
      </c>
      <c r="J278" s="510">
        <v>0</v>
      </c>
      <c r="K278" s="510">
        <v>1000000</v>
      </c>
      <c r="L278" s="574">
        <v>568.04999999999995</v>
      </c>
      <c r="M278" s="559">
        <v>0.41</v>
      </c>
      <c r="N278" t="s">
        <v>714</v>
      </c>
      <c r="O278" s="547"/>
      <c r="P278" s="548"/>
      <c r="Q278" s="540" t="s">
        <v>712</v>
      </c>
      <c r="R278">
        <v>615.05999999999995</v>
      </c>
      <c r="S278">
        <v>96.36</v>
      </c>
      <c r="T278">
        <v>575.63</v>
      </c>
      <c r="U278">
        <v>95</v>
      </c>
      <c r="V278" s="547">
        <v>397.22</v>
      </c>
      <c r="W278" s="548">
        <v>762.01</v>
      </c>
      <c r="X278">
        <v>362.22</v>
      </c>
      <c r="Y278">
        <v>420.46</v>
      </c>
      <c r="Z278">
        <v>450.52</v>
      </c>
      <c r="AA278">
        <v>489.72</v>
      </c>
      <c r="AB278">
        <v>533.16</v>
      </c>
      <c r="AC278">
        <v>554.09</v>
      </c>
      <c r="AD278">
        <v>577.6</v>
      </c>
      <c r="AE278">
        <v>596.34</v>
      </c>
      <c r="AF278">
        <v>622.52</v>
      </c>
      <c r="AG278">
        <v>646.61</v>
      </c>
      <c r="AH278">
        <v>692.15</v>
      </c>
      <c r="AI278">
        <v>720.07</v>
      </c>
      <c r="AJ278">
        <v>862.45</v>
      </c>
      <c r="AK278">
        <v>5</v>
      </c>
      <c r="AL278">
        <v>10</v>
      </c>
      <c r="AM278">
        <v>7</v>
      </c>
      <c r="AN278">
        <v>24</v>
      </c>
      <c r="AO278">
        <v>20</v>
      </c>
      <c r="AP278">
        <v>17</v>
      </c>
      <c r="AQ278">
        <v>11</v>
      </c>
      <c r="AR278">
        <v>3</v>
      </c>
      <c r="AS278">
        <v>1</v>
      </c>
      <c r="AT278">
        <v>2</v>
      </c>
      <c r="AU278" s="578">
        <f t="shared" si="36"/>
        <v>-41.091698642598544</v>
      </c>
      <c r="AV278" s="579">
        <f t="shared" si="37"/>
        <v>-6.7458357774827463E-2</v>
      </c>
      <c r="AW278" s="524" t="str">
        <f t="shared" si="38"/>
        <v/>
      </c>
      <c r="AX278" s="525" t="str">
        <f t="shared" si="39"/>
        <v/>
      </c>
      <c r="AY278" s="524" t="str">
        <f t="shared" si="40"/>
        <v/>
      </c>
      <c r="AZ278" s="525" t="str">
        <f t="shared" si="41"/>
        <v/>
      </c>
      <c r="BA278" s="530">
        <f t="shared" si="42"/>
        <v>0.31468302235104334</v>
      </c>
      <c r="BB278" s="536">
        <f t="shared" si="43"/>
        <v>0.30073056949212207</v>
      </c>
      <c r="BC278" s="537">
        <f t="shared" si="44"/>
        <v>0.34144881612534117</v>
      </c>
      <c r="BD278" s="540">
        <v>1</v>
      </c>
    </row>
    <row r="279" spans="1:56" s="510" customFormat="1" x14ac:dyDescent="0.2">
      <c r="A279" s="510">
        <v>277</v>
      </c>
      <c r="B279" s="510" t="s">
        <v>432</v>
      </c>
      <c r="C279" s="510" t="s">
        <v>130</v>
      </c>
      <c r="D279" s="510" t="s">
        <v>222</v>
      </c>
      <c r="E279" s="547" t="s">
        <v>222</v>
      </c>
      <c r="F279" s="548" t="s">
        <v>130</v>
      </c>
      <c r="G279" s="571"/>
      <c r="H279" s="555"/>
      <c r="I279" s="567"/>
      <c r="J279" s="510">
        <v>-1000000</v>
      </c>
      <c r="K279" s="510">
        <v>1000000</v>
      </c>
      <c r="L279" s="574">
        <v>-1880.6</v>
      </c>
      <c r="M279" s="559"/>
      <c r="N279" t="s">
        <v>715</v>
      </c>
      <c r="O279" s="547"/>
      <c r="P279" s="548"/>
      <c r="Q279" s="540" t="s">
        <v>434</v>
      </c>
      <c r="R279"/>
      <c r="S279"/>
      <c r="T279">
        <v>-1920.14</v>
      </c>
      <c r="U279">
        <v>231.15</v>
      </c>
      <c r="V279" s="547">
        <v>-2318.1999999999998</v>
      </c>
      <c r="W279" s="548">
        <v>-1487.16</v>
      </c>
      <c r="X279">
        <v>-2466.7399999999998</v>
      </c>
      <c r="Y279">
        <v>-2274.7399999999998</v>
      </c>
      <c r="Z279">
        <v>-2218.19</v>
      </c>
      <c r="AA279">
        <v>-2138.29</v>
      </c>
      <c r="AB279">
        <v>-2041.95</v>
      </c>
      <c r="AC279">
        <v>-1988.94</v>
      </c>
      <c r="AD279">
        <v>-1918.59</v>
      </c>
      <c r="AE279">
        <v>-1833.27</v>
      </c>
      <c r="AF279">
        <v>-1790.86</v>
      </c>
      <c r="AG279">
        <v>-1726.95</v>
      </c>
      <c r="AH279">
        <v>-1646.6</v>
      </c>
      <c r="AI279">
        <v>-1521.36</v>
      </c>
      <c r="AJ279">
        <v>-1311.17</v>
      </c>
      <c r="AK279">
        <v>1</v>
      </c>
      <c r="AL279">
        <v>6</v>
      </c>
      <c r="AM279">
        <v>14</v>
      </c>
      <c r="AN279">
        <v>14</v>
      </c>
      <c r="AO279">
        <v>21</v>
      </c>
      <c r="AP279">
        <v>18</v>
      </c>
      <c r="AQ279">
        <v>15</v>
      </c>
      <c r="AR279">
        <v>4</v>
      </c>
      <c r="AS279">
        <v>6</v>
      </c>
      <c r="AT279">
        <v>1</v>
      </c>
      <c r="AU279" s="578" t="str">
        <f t="shared" si="36"/>
        <v/>
      </c>
      <c r="AV279" s="579" t="str">
        <f t="shared" si="37"/>
        <v/>
      </c>
      <c r="AW279" s="524" t="str">
        <f t="shared" si="38"/>
        <v/>
      </c>
      <c r="AX279" s="525" t="str">
        <f t="shared" si="39"/>
        <v/>
      </c>
      <c r="AY279" s="524" t="str">
        <f t="shared" si="40"/>
        <v/>
      </c>
      <c r="AZ279" s="525" t="str">
        <f t="shared" si="41"/>
        <v/>
      </c>
      <c r="BA279" s="530">
        <f t="shared" si="42"/>
        <v>-0.21838669665944874</v>
      </c>
      <c r="BB279" s="536">
        <f t="shared" si="43"/>
        <v>-0.23269169414016799</v>
      </c>
      <c r="BC279" s="537">
        <f t="shared" si="44"/>
        <v>-0.20920982665106871</v>
      </c>
      <c r="BD279" s="540">
        <v>1</v>
      </c>
    </row>
    <row r="280" spans="1:56" x14ac:dyDescent="0.2">
      <c r="A280">
        <v>278</v>
      </c>
      <c r="B280" t="s">
        <v>432</v>
      </c>
      <c r="C280" t="s">
        <v>132</v>
      </c>
      <c r="D280" t="s">
        <v>197</v>
      </c>
      <c r="E280" s="545" t="s">
        <v>197</v>
      </c>
      <c r="F280" s="546" t="s">
        <v>132</v>
      </c>
      <c r="G280" s="570"/>
      <c r="H280" s="555"/>
      <c r="I280" s="566"/>
      <c r="J280">
        <v>0</v>
      </c>
      <c r="K280">
        <v>1000000</v>
      </c>
      <c r="L280" s="573">
        <v>1203.8</v>
      </c>
      <c r="M280" s="558"/>
      <c r="N280" t="s">
        <v>716</v>
      </c>
      <c r="O280" s="545"/>
      <c r="P280" s="546"/>
      <c r="Q280" s="63" t="s">
        <v>434</v>
      </c>
      <c r="T280">
        <v>1198.42</v>
      </c>
      <c r="U280">
        <v>117.66</v>
      </c>
      <c r="V280" s="545">
        <v>1015.53</v>
      </c>
      <c r="W280" s="546">
        <v>1448.72</v>
      </c>
      <c r="X280">
        <v>1008.12</v>
      </c>
      <c r="Y280">
        <v>1018.18</v>
      </c>
      <c r="Z280">
        <v>1046.1500000000001</v>
      </c>
      <c r="AA280">
        <v>1091.4100000000001</v>
      </c>
      <c r="AB280">
        <v>1126.48</v>
      </c>
      <c r="AC280">
        <v>1151.76</v>
      </c>
      <c r="AD280">
        <v>1188.27</v>
      </c>
      <c r="AE280">
        <v>1228</v>
      </c>
      <c r="AF280">
        <v>1264.99</v>
      </c>
      <c r="AG280">
        <v>1302.69</v>
      </c>
      <c r="AH280">
        <v>1360.84</v>
      </c>
      <c r="AI280">
        <v>1391.35</v>
      </c>
      <c r="AJ280">
        <v>1491.68</v>
      </c>
      <c r="AK280">
        <v>12</v>
      </c>
      <c r="AL280">
        <v>13</v>
      </c>
      <c r="AM280">
        <v>16</v>
      </c>
      <c r="AN280">
        <v>13</v>
      </c>
      <c r="AO280">
        <v>14</v>
      </c>
      <c r="AP280">
        <v>11</v>
      </c>
      <c r="AQ280">
        <v>8</v>
      </c>
      <c r="AR280">
        <v>8</v>
      </c>
      <c r="AS280">
        <v>1</v>
      </c>
      <c r="AT280">
        <v>4</v>
      </c>
      <c r="AU280" s="576" t="str">
        <f t="shared" si="36"/>
        <v/>
      </c>
      <c r="AV280" s="577" t="str">
        <f t="shared" si="37"/>
        <v/>
      </c>
      <c r="AW280" s="522" t="str">
        <f t="shared" si="38"/>
        <v/>
      </c>
      <c r="AX280" s="523" t="str">
        <f t="shared" si="39"/>
        <v/>
      </c>
      <c r="AY280" s="522" t="str">
        <f t="shared" si="40"/>
        <v/>
      </c>
      <c r="AZ280" s="523" t="str">
        <f t="shared" si="41"/>
        <v/>
      </c>
      <c r="BA280" s="529">
        <f t="shared" si="42"/>
        <v>0.17578979405498632</v>
      </c>
      <c r="BB280" s="534">
        <f t="shared" si="43"/>
        <v>0.15639641136401394</v>
      </c>
      <c r="BC280" s="535">
        <f t="shared" si="44"/>
        <v>0.20345572354211669</v>
      </c>
      <c r="BD280" s="63"/>
    </row>
    <row r="281" spans="1:56" s="510" customFormat="1" x14ac:dyDescent="0.2">
      <c r="A281" s="510">
        <v>279</v>
      </c>
      <c r="B281" s="510" t="s">
        <v>432</v>
      </c>
      <c r="C281" s="510" t="s">
        <v>132</v>
      </c>
      <c r="D281" s="510" t="s">
        <v>19</v>
      </c>
      <c r="E281" s="547" t="s">
        <v>19</v>
      </c>
      <c r="F281" s="548" t="s">
        <v>132</v>
      </c>
      <c r="G281" s="571"/>
      <c r="H281" s="555"/>
      <c r="I281" s="567"/>
      <c r="J281" s="510">
        <v>0</v>
      </c>
      <c r="K281" s="510">
        <v>1000000</v>
      </c>
      <c r="L281" s="574">
        <v>1314.69</v>
      </c>
      <c r="M281" s="559"/>
      <c r="N281" t="s">
        <v>717</v>
      </c>
      <c r="O281" s="547"/>
      <c r="P281" s="548"/>
      <c r="Q281" s="540" t="s">
        <v>434</v>
      </c>
      <c r="R281"/>
      <c r="S281"/>
      <c r="T281">
        <v>1343.34</v>
      </c>
      <c r="U281">
        <v>151.79</v>
      </c>
      <c r="V281" s="547">
        <v>1044.52</v>
      </c>
      <c r="W281" s="548">
        <v>1632.94</v>
      </c>
      <c r="X281">
        <v>984.2</v>
      </c>
      <c r="Y281">
        <v>1075.19</v>
      </c>
      <c r="Z281">
        <v>1152.4100000000001</v>
      </c>
      <c r="AA281">
        <v>1205.53</v>
      </c>
      <c r="AB281">
        <v>1276.69</v>
      </c>
      <c r="AC281">
        <v>1323.75</v>
      </c>
      <c r="AD281">
        <v>1351.69</v>
      </c>
      <c r="AE281">
        <v>1390.04</v>
      </c>
      <c r="AF281">
        <v>1424.49</v>
      </c>
      <c r="AG281">
        <v>1455.8</v>
      </c>
      <c r="AH281">
        <v>1512.48</v>
      </c>
      <c r="AI281">
        <v>1574.52</v>
      </c>
      <c r="AJ281">
        <v>1797.67</v>
      </c>
      <c r="AK281">
        <v>5</v>
      </c>
      <c r="AL281">
        <v>3</v>
      </c>
      <c r="AM281">
        <v>17</v>
      </c>
      <c r="AN281">
        <v>10</v>
      </c>
      <c r="AO281">
        <v>25</v>
      </c>
      <c r="AP281">
        <v>23</v>
      </c>
      <c r="AQ281">
        <v>11</v>
      </c>
      <c r="AR281">
        <v>3</v>
      </c>
      <c r="AS281">
        <v>1</v>
      </c>
      <c r="AT281">
        <v>2</v>
      </c>
      <c r="AU281" s="578" t="str">
        <f t="shared" si="36"/>
        <v/>
      </c>
      <c r="AV281" s="579" t="str">
        <f t="shared" si="37"/>
        <v/>
      </c>
      <c r="AW281" s="524" t="str">
        <f t="shared" si="38"/>
        <v/>
      </c>
      <c r="AX281" s="525" t="str">
        <f t="shared" si="39"/>
        <v/>
      </c>
      <c r="AY281" s="524" t="str">
        <f t="shared" si="40"/>
        <v/>
      </c>
      <c r="AZ281" s="525" t="str">
        <f t="shared" si="41"/>
        <v/>
      </c>
      <c r="BA281" s="530">
        <f t="shared" si="42"/>
        <v>0.21976798906426243</v>
      </c>
      <c r="BB281" s="536">
        <f t="shared" si="43"/>
        <v>0.20550091656588249</v>
      </c>
      <c r="BC281" s="537">
        <f t="shared" si="44"/>
        <v>0.2420722755934859</v>
      </c>
      <c r="BD281" s="540">
        <v>1</v>
      </c>
    </row>
    <row r="282" spans="1:56" s="510" customFormat="1" x14ac:dyDescent="0.2">
      <c r="A282" s="510">
        <v>280</v>
      </c>
      <c r="B282" s="510" t="s">
        <v>432</v>
      </c>
      <c r="C282" s="510" t="s">
        <v>132</v>
      </c>
      <c r="D282" s="510" t="s">
        <v>216</v>
      </c>
      <c r="E282" s="547" t="s">
        <v>216</v>
      </c>
      <c r="F282" s="548" t="s">
        <v>132</v>
      </c>
      <c r="G282" s="571">
        <v>1201.846765361588</v>
      </c>
      <c r="H282" s="555">
        <v>180.27701480423809</v>
      </c>
      <c r="I282" s="567">
        <v>0.3</v>
      </c>
      <c r="J282" s="510">
        <v>0</v>
      </c>
      <c r="K282" s="510">
        <v>1000000</v>
      </c>
      <c r="L282" s="574">
        <v>1131.46</v>
      </c>
      <c r="M282" s="559">
        <v>0.39</v>
      </c>
      <c r="N282" t="s">
        <v>718</v>
      </c>
      <c r="O282" s="547"/>
      <c r="P282" s="548"/>
      <c r="Q282" s="540" t="s">
        <v>437</v>
      </c>
      <c r="R282">
        <v>1212.8499999999999</v>
      </c>
      <c r="S282">
        <v>164.21</v>
      </c>
      <c r="T282">
        <v>1160.57</v>
      </c>
      <c r="U282">
        <v>143.91</v>
      </c>
      <c r="V282" s="547">
        <v>865.76</v>
      </c>
      <c r="W282" s="548">
        <v>1440.54</v>
      </c>
      <c r="X282">
        <v>863.59</v>
      </c>
      <c r="Y282">
        <v>888.38</v>
      </c>
      <c r="Z282">
        <v>979.46</v>
      </c>
      <c r="AA282">
        <v>1041.1199999999999</v>
      </c>
      <c r="AB282">
        <v>1090.4100000000001</v>
      </c>
      <c r="AC282">
        <v>1137.1300000000001</v>
      </c>
      <c r="AD282">
        <v>1180.33</v>
      </c>
      <c r="AE282">
        <v>1206.3</v>
      </c>
      <c r="AF282">
        <v>1238.44</v>
      </c>
      <c r="AG282">
        <v>1276.7</v>
      </c>
      <c r="AH282">
        <v>1319.83</v>
      </c>
      <c r="AI282">
        <v>1367.11</v>
      </c>
      <c r="AJ282">
        <v>1552.96</v>
      </c>
      <c r="AK282">
        <v>8</v>
      </c>
      <c r="AL282">
        <v>6</v>
      </c>
      <c r="AM282">
        <v>13</v>
      </c>
      <c r="AN282">
        <v>14</v>
      </c>
      <c r="AO282">
        <v>20</v>
      </c>
      <c r="AP282">
        <v>19</v>
      </c>
      <c r="AQ282">
        <v>13</v>
      </c>
      <c r="AR282">
        <v>3</v>
      </c>
      <c r="AS282">
        <v>2</v>
      </c>
      <c r="AT282">
        <v>2</v>
      </c>
      <c r="AU282" s="578">
        <f t="shared" si="36"/>
        <v>-70.386765361588004</v>
      </c>
      <c r="AV282" s="579">
        <f t="shared" si="37"/>
        <v>-5.856550717629249E-2</v>
      </c>
      <c r="AW282" s="524">
        <f t="shared" si="38"/>
        <v>0.23482933554876004</v>
      </c>
      <c r="AX282" s="525">
        <f t="shared" si="39"/>
        <v>0.27316917964399973</v>
      </c>
      <c r="AY282" s="524">
        <f t="shared" si="40"/>
        <v>-6.5170664451239951E-2</v>
      </c>
      <c r="AZ282" s="525">
        <f t="shared" si="41"/>
        <v>-2.6830820356000262E-2</v>
      </c>
      <c r="BA282" s="530" t="str">
        <f t="shared" si="42"/>
        <v/>
      </c>
      <c r="BB282" s="536" t="str">
        <f t="shared" si="43"/>
        <v/>
      </c>
      <c r="BC282" s="537" t="str">
        <f t="shared" si="44"/>
        <v/>
      </c>
      <c r="BD282" s="540">
        <v>1</v>
      </c>
    </row>
    <row r="283" spans="1:56" s="510" customFormat="1" x14ac:dyDescent="0.2">
      <c r="A283" s="510">
        <v>281</v>
      </c>
      <c r="B283" s="510" t="s">
        <v>432</v>
      </c>
      <c r="C283" s="510" t="s">
        <v>132</v>
      </c>
      <c r="D283" s="510" t="s">
        <v>218</v>
      </c>
      <c r="E283" s="547" t="s">
        <v>218</v>
      </c>
      <c r="F283" s="548" t="s">
        <v>132</v>
      </c>
      <c r="G283" s="571">
        <v>200.69169422498541</v>
      </c>
      <c r="H283" s="555">
        <v>44.743243195713212</v>
      </c>
      <c r="I283" s="567">
        <v>0.44589033311516912</v>
      </c>
      <c r="J283" s="510">
        <v>0</v>
      </c>
      <c r="K283" s="510">
        <v>1000000</v>
      </c>
      <c r="L283" s="574">
        <v>183.22</v>
      </c>
      <c r="M283" s="559">
        <v>0.39</v>
      </c>
      <c r="N283" t="s">
        <v>718</v>
      </c>
      <c r="O283" s="547"/>
      <c r="P283" s="548"/>
      <c r="Q283" s="540" t="s">
        <v>437</v>
      </c>
      <c r="R283">
        <v>195.74</v>
      </c>
      <c r="S283">
        <v>42.39</v>
      </c>
      <c r="T283">
        <v>182.77</v>
      </c>
      <c r="U283">
        <v>42.4</v>
      </c>
      <c r="V283" s="547">
        <v>93.04</v>
      </c>
      <c r="W283" s="548">
        <v>257.95</v>
      </c>
      <c r="X283">
        <v>78.75</v>
      </c>
      <c r="Y283">
        <v>119.31</v>
      </c>
      <c r="Z283">
        <v>129.61000000000001</v>
      </c>
      <c r="AA283">
        <v>149.08000000000001</v>
      </c>
      <c r="AB283">
        <v>160.03</v>
      </c>
      <c r="AC283">
        <v>172.75</v>
      </c>
      <c r="AD283">
        <v>184.5</v>
      </c>
      <c r="AE283">
        <v>191.06</v>
      </c>
      <c r="AF283">
        <v>202.17</v>
      </c>
      <c r="AG283">
        <v>222.56</v>
      </c>
      <c r="AH283">
        <v>236.62</v>
      </c>
      <c r="AI283">
        <v>250.57</v>
      </c>
      <c r="AJ283">
        <v>283.38</v>
      </c>
      <c r="AK283">
        <v>4</v>
      </c>
      <c r="AL283">
        <v>1</v>
      </c>
      <c r="AM283">
        <v>12</v>
      </c>
      <c r="AN283">
        <v>14</v>
      </c>
      <c r="AO283">
        <v>16</v>
      </c>
      <c r="AP283">
        <v>23</v>
      </c>
      <c r="AQ283">
        <v>9</v>
      </c>
      <c r="AR283">
        <v>13</v>
      </c>
      <c r="AS283">
        <v>7</v>
      </c>
      <c r="AT283">
        <v>1</v>
      </c>
      <c r="AU283" s="578">
        <f t="shared" si="36"/>
        <v>-17.471694224985413</v>
      </c>
      <c r="AV283" s="579">
        <f t="shared" si="37"/>
        <v>-8.7057385670374438E-2</v>
      </c>
      <c r="AW283" s="524">
        <f t="shared" si="38"/>
        <v>0.49219517519921402</v>
      </c>
      <c r="AX283" s="525">
        <f t="shared" si="39"/>
        <v>0.40787031983407918</v>
      </c>
      <c r="AY283" s="524">
        <f t="shared" si="40"/>
        <v>4.6304842084044895E-2</v>
      </c>
      <c r="AZ283" s="525">
        <f t="shared" si="41"/>
        <v>-3.8020013281089948E-2</v>
      </c>
      <c r="BA283" s="530" t="str">
        <f t="shared" si="42"/>
        <v/>
      </c>
      <c r="BB283" s="536" t="str">
        <f t="shared" si="43"/>
        <v/>
      </c>
      <c r="BC283" s="537" t="str">
        <f t="shared" si="44"/>
        <v/>
      </c>
      <c r="BD283" s="540">
        <v>1</v>
      </c>
    </row>
    <row r="284" spans="1:56" s="510" customFormat="1" x14ac:dyDescent="0.2">
      <c r="A284" s="510">
        <v>282</v>
      </c>
      <c r="B284" s="510" t="s">
        <v>432</v>
      </c>
      <c r="C284" s="510" t="s">
        <v>132</v>
      </c>
      <c r="D284" s="510" t="s">
        <v>222</v>
      </c>
      <c r="E284" s="547" t="s">
        <v>222</v>
      </c>
      <c r="F284" s="548" t="s">
        <v>132</v>
      </c>
      <c r="G284" s="571"/>
      <c r="H284" s="555"/>
      <c r="I284" s="567"/>
      <c r="J284" s="510">
        <v>-1000000</v>
      </c>
      <c r="K284" s="510">
        <v>1000000</v>
      </c>
      <c r="L284" s="574">
        <v>795.67</v>
      </c>
      <c r="M284" s="559"/>
      <c r="N284" t="s">
        <v>719</v>
      </c>
      <c r="O284" s="547"/>
      <c r="P284" s="548"/>
      <c r="Q284" s="540" t="s">
        <v>434</v>
      </c>
      <c r="R284"/>
      <c r="S284"/>
      <c r="T284">
        <v>832.9</v>
      </c>
      <c r="U284">
        <v>165.97</v>
      </c>
      <c r="V284" s="547">
        <v>508.63</v>
      </c>
      <c r="W284" s="548">
        <v>1176.97</v>
      </c>
      <c r="X284">
        <v>420.32</v>
      </c>
      <c r="Y284">
        <v>585.29999999999995</v>
      </c>
      <c r="Z284">
        <v>630.73</v>
      </c>
      <c r="AA284">
        <v>702.24</v>
      </c>
      <c r="AB284">
        <v>749.87</v>
      </c>
      <c r="AC284">
        <v>806.64</v>
      </c>
      <c r="AD284">
        <v>842.75</v>
      </c>
      <c r="AE284">
        <v>881.78</v>
      </c>
      <c r="AF284">
        <v>894.56</v>
      </c>
      <c r="AG284">
        <v>945.34</v>
      </c>
      <c r="AH284">
        <v>1018.57</v>
      </c>
      <c r="AI284">
        <v>1086.04</v>
      </c>
      <c r="AJ284">
        <v>1391.71</v>
      </c>
      <c r="AK284">
        <v>3</v>
      </c>
      <c r="AL284">
        <v>7</v>
      </c>
      <c r="AM284">
        <v>12</v>
      </c>
      <c r="AN284">
        <v>19</v>
      </c>
      <c r="AO284">
        <v>31</v>
      </c>
      <c r="AP284">
        <v>15</v>
      </c>
      <c r="AQ284">
        <v>9</v>
      </c>
      <c r="AR284">
        <v>2</v>
      </c>
      <c r="AS284">
        <v>1</v>
      </c>
      <c r="AT284">
        <v>1</v>
      </c>
      <c r="AU284" s="578" t="str">
        <f t="shared" si="36"/>
        <v/>
      </c>
      <c r="AV284" s="579" t="str">
        <f t="shared" si="37"/>
        <v/>
      </c>
      <c r="AW284" s="524" t="str">
        <f t="shared" si="38"/>
        <v/>
      </c>
      <c r="AX284" s="525" t="str">
        <f t="shared" si="39"/>
        <v/>
      </c>
      <c r="AY284" s="524" t="str">
        <f t="shared" si="40"/>
        <v/>
      </c>
      <c r="AZ284" s="525" t="str">
        <f t="shared" si="41"/>
        <v/>
      </c>
      <c r="BA284" s="530">
        <f t="shared" si="42"/>
        <v>0.39649976269577603</v>
      </c>
      <c r="BB284" s="536">
        <f t="shared" si="43"/>
        <v>0.36075257330300248</v>
      </c>
      <c r="BC284" s="537">
        <f t="shared" si="44"/>
        <v>0.47921877160129212</v>
      </c>
      <c r="BD284" s="540">
        <v>1</v>
      </c>
    </row>
    <row r="285" spans="1:56" x14ac:dyDescent="0.2">
      <c r="A285">
        <v>283</v>
      </c>
      <c r="B285" t="s">
        <v>432</v>
      </c>
      <c r="C285" t="s">
        <v>134</v>
      </c>
      <c r="D285" t="s">
        <v>166</v>
      </c>
      <c r="E285" s="545" t="s">
        <v>166</v>
      </c>
      <c r="F285" s="546" t="s">
        <v>134</v>
      </c>
      <c r="G285" s="570"/>
      <c r="H285" s="555"/>
      <c r="I285" s="566"/>
      <c r="J285">
        <v>0</v>
      </c>
      <c r="K285">
        <v>1000000</v>
      </c>
      <c r="L285" s="573">
        <v>1063.69</v>
      </c>
      <c r="M285" s="558"/>
      <c r="N285" t="s">
        <v>720</v>
      </c>
      <c r="O285" s="545"/>
      <c r="P285" s="546"/>
      <c r="Q285" s="63" t="s">
        <v>434</v>
      </c>
      <c r="T285">
        <v>1088.1300000000001</v>
      </c>
      <c r="U285">
        <v>149.41</v>
      </c>
      <c r="V285" s="545">
        <v>815.61</v>
      </c>
      <c r="W285" s="546">
        <v>1385.79</v>
      </c>
      <c r="X285">
        <v>780.61</v>
      </c>
      <c r="Y285">
        <v>859.59</v>
      </c>
      <c r="Z285">
        <v>910.62</v>
      </c>
      <c r="AA285">
        <v>952.85</v>
      </c>
      <c r="AB285">
        <v>1000.33</v>
      </c>
      <c r="AC285">
        <v>1024.05</v>
      </c>
      <c r="AD285">
        <v>1091.67</v>
      </c>
      <c r="AE285">
        <v>1121.07</v>
      </c>
      <c r="AF285">
        <v>1170.97</v>
      </c>
      <c r="AG285">
        <v>1204.8399999999999</v>
      </c>
      <c r="AH285">
        <v>1272.19</v>
      </c>
      <c r="AI285">
        <v>1331.2</v>
      </c>
      <c r="AJ285">
        <v>1496.97</v>
      </c>
      <c r="AK285">
        <v>4</v>
      </c>
      <c r="AL285">
        <v>8</v>
      </c>
      <c r="AM285">
        <v>17</v>
      </c>
      <c r="AN285">
        <v>15</v>
      </c>
      <c r="AO285">
        <v>19</v>
      </c>
      <c r="AP285">
        <v>18</v>
      </c>
      <c r="AQ285">
        <v>9</v>
      </c>
      <c r="AR285">
        <v>5</v>
      </c>
      <c r="AS285">
        <v>4</v>
      </c>
      <c r="AT285">
        <v>1</v>
      </c>
      <c r="AU285" s="576" t="str">
        <f t="shared" si="36"/>
        <v/>
      </c>
      <c r="AV285" s="577" t="str">
        <f t="shared" si="37"/>
        <v/>
      </c>
      <c r="AW285" s="522" t="str">
        <f t="shared" si="38"/>
        <v/>
      </c>
      <c r="AX285" s="523" t="str">
        <f t="shared" si="39"/>
        <v/>
      </c>
      <c r="AY285" s="522" t="str">
        <f t="shared" si="40"/>
        <v/>
      </c>
      <c r="AZ285" s="523" t="str">
        <f t="shared" si="41"/>
        <v/>
      </c>
      <c r="BA285" s="529">
        <f t="shared" si="42"/>
        <v>0.25900790406105201</v>
      </c>
      <c r="BB285" s="534">
        <f t="shared" si="43"/>
        <v>0.23322584587614814</v>
      </c>
      <c r="BC285" s="535">
        <f t="shared" si="44"/>
        <v>0.30281378973197071</v>
      </c>
      <c r="BD285" s="63"/>
    </row>
    <row r="286" spans="1:56" x14ac:dyDescent="0.2">
      <c r="A286">
        <v>284</v>
      </c>
      <c r="B286" t="s">
        <v>432</v>
      </c>
      <c r="C286" t="s">
        <v>134</v>
      </c>
      <c r="D286" t="s">
        <v>169</v>
      </c>
      <c r="E286" s="545" t="s">
        <v>169</v>
      </c>
      <c r="F286" s="546" t="s">
        <v>134</v>
      </c>
      <c r="G286" s="570"/>
      <c r="H286" s="555"/>
      <c r="I286" s="566"/>
      <c r="J286">
        <v>0</v>
      </c>
      <c r="K286">
        <v>1000000</v>
      </c>
      <c r="L286" s="573">
        <v>733.98</v>
      </c>
      <c r="M286" s="558"/>
      <c r="N286" t="s">
        <v>721</v>
      </c>
      <c r="O286" s="545">
        <v>504.37</v>
      </c>
      <c r="P286" s="546">
        <v>812.81</v>
      </c>
      <c r="Q286" s="63" t="s">
        <v>493</v>
      </c>
      <c r="T286">
        <v>739.49</v>
      </c>
      <c r="U286">
        <v>53.94</v>
      </c>
      <c r="V286" s="545">
        <v>436</v>
      </c>
      <c r="W286" s="546">
        <v>907</v>
      </c>
      <c r="X286">
        <v>436</v>
      </c>
      <c r="Y286">
        <v>507</v>
      </c>
      <c r="Z286">
        <v>528</v>
      </c>
      <c r="AA286">
        <v>560</v>
      </c>
      <c r="AB286">
        <v>591</v>
      </c>
      <c r="AC286">
        <v>620</v>
      </c>
      <c r="AD286">
        <v>650</v>
      </c>
      <c r="AE286">
        <v>680</v>
      </c>
      <c r="AF286">
        <v>711</v>
      </c>
      <c r="AG286">
        <v>743</v>
      </c>
      <c r="AH286">
        <v>780</v>
      </c>
      <c r="AI286">
        <v>808</v>
      </c>
      <c r="AJ286">
        <v>907</v>
      </c>
      <c r="AK286">
        <v>48</v>
      </c>
      <c r="AL286">
        <v>277</v>
      </c>
      <c r="AM286">
        <v>439</v>
      </c>
      <c r="AN286">
        <v>470</v>
      </c>
      <c r="AO286">
        <v>475</v>
      </c>
      <c r="AP286">
        <v>457</v>
      </c>
      <c r="AQ286">
        <v>414</v>
      </c>
      <c r="AR286">
        <v>277</v>
      </c>
      <c r="AS286">
        <v>103</v>
      </c>
      <c r="AT286">
        <v>31</v>
      </c>
      <c r="AU286" s="576" t="str">
        <f t="shared" si="36"/>
        <v/>
      </c>
      <c r="AV286" s="577" t="str">
        <f t="shared" si="37"/>
        <v/>
      </c>
      <c r="AW286" s="522" t="str">
        <f t="shared" si="38"/>
        <v/>
      </c>
      <c r="AX286" s="523" t="str">
        <f t="shared" si="39"/>
        <v/>
      </c>
      <c r="AY286" s="522" t="str">
        <f t="shared" si="40"/>
        <v/>
      </c>
      <c r="AZ286" s="523" t="str">
        <f t="shared" si="41"/>
        <v/>
      </c>
      <c r="BA286" s="529">
        <f t="shared" si="42"/>
        <v>0.35070737155621745</v>
      </c>
      <c r="BB286" s="534">
        <f t="shared" si="43"/>
        <v>0.40597836453309355</v>
      </c>
      <c r="BC286" s="535">
        <f t="shared" si="44"/>
        <v>0.23572849396441317</v>
      </c>
      <c r="BD286" s="63"/>
    </row>
    <row r="287" spans="1:56" x14ac:dyDescent="0.2">
      <c r="A287">
        <v>285</v>
      </c>
      <c r="B287" t="s">
        <v>432</v>
      </c>
      <c r="C287" t="s">
        <v>134</v>
      </c>
      <c r="D287" t="s">
        <v>171</v>
      </c>
      <c r="E287" s="545" t="s">
        <v>171</v>
      </c>
      <c r="F287" s="546" t="s">
        <v>134</v>
      </c>
      <c r="G287" s="570"/>
      <c r="H287" s="555"/>
      <c r="I287" s="566"/>
      <c r="J287">
        <v>0</v>
      </c>
      <c r="K287">
        <v>1000000</v>
      </c>
      <c r="L287" s="573">
        <v>285.19</v>
      </c>
      <c r="M287" s="558"/>
      <c r="N287" t="s">
        <v>722</v>
      </c>
      <c r="O287" s="545">
        <v>180.6</v>
      </c>
      <c r="P287" s="546">
        <v>285.19</v>
      </c>
      <c r="Q287" s="63" t="s">
        <v>451</v>
      </c>
      <c r="T287">
        <v>283.16000000000003</v>
      </c>
      <c r="U287">
        <v>24.23</v>
      </c>
      <c r="V287" s="545">
        <v>150</v>
      </c>
      <c r="W287" s="546">
        <v>344</v>
      </c>
      <c r="X287">
        <v>150</v>
      </c>
      <c r="Y287">
        <v>173.95</v>
      </c>
      <c r="Z287">
        <v>183</v>
      </c>
      <c r="AA287">
        <v>196</v>
      </c>
      <c r="AB287">
        <v>208</v>
      </c>
      <c r="AC287">
        <v>218.6</v>
      </c>
      <c r="AD287">
        <v>229</v>
      </c>
      <c r="AE287">
        <v>240</v>
      </c>
      <c r="AF287">
        <v>252</v>
      </c>
      <c r="AG287">
        <v>265</v>
      </c>
      <c r="AH287">
        <v>280</v>
      </c>
      <c r="AI287">
        <v>292.05</v>
      </c>
      <c r="AJ287">
        <v>344</v>
      </c>
      <c r="AK287">
        <v>38</v>
      </c>
      <c r="AL287">
        <v>113</v>
      </c>
      <c r="AM287">
        <v>182</v>
      </c>
      <c r="AN287">
        <v>187</v>
      </c>
      <c r="AO287">
        <v>185</v>
      </c>
      <c r="AP287">
        <v>168</v>
      </c>
      <c r="AQ287">
        <v>126</v>
      </c>
      <c r="AR287">
        <v>56</v>
      </c>
      <c r="AS287">
        <v>21</v>
      </c>
      <c r="AT287">
        <v>4</v>
      </c>
      <c r="AU287" s="576" t="str">
        <f t="shared" si="36"/>
        <v/>
      </c>
      <c r="AV287" s="577" t="str">
        <f t="shared" si="37"/>
        <v/>
      </c>
      <c r="AW287" s="522" t="str">
        <f t="shared" si="38"/>
        <v/>
      </c>
      <c r="AX287" s="523" t="str">
        <f t="shared" si="39"/>
        <v/>
      </c>
      <c r="AY287" s="522" t="str">
        <f t="shared" si="40"/>
        <v/>
      </c>
      <c r="AZ287" s="523" t="str">
        <f t="shared" si="41"/>
        <v/>
      </c>
      <c r="BA287" s="529">
        <f t="shared" si="42"/>
        <v>0.39271255060728744</v>
      </c>
      <c r="BB287" s="534">
        <f t="shared" si="43"/>
        <v>0.47403485395701112</v>
      </c>
      <c r="BC287" s="535">
        <f t="shared" si="44"/>
        <v>0.2062134015919212</v>
      </c>
      <c r="BD287" s="63"/>
    </row>
    <row r="288" spans="1:56" x14ac:dyDescent="0.2">
      <c r="A288">
        <v>286</v>
      </c>
      <c r="B288" t="s">
        <v>432</v>
      </c>
      <c r="C288" t="s">
        <v>134</v>
      </c>
      <c r="D288" t="s">
        <v>173</v>
      </c>
      <c r="E288" s="545" t="s">
        <v>173</v>
      </c>
      <c r="F288" s="546" t="s">
        <v>134</v>
      </c>
      <c r="G288" s="570"/>
      <c r="H288" s="555"/>
      <c r="I288" s="566"/>
      <c r="J288">
        <v>0</v>
      </c>
      <c r="K288">
        <v>1000000</v>
      </c>
      <c r="L288" s="573">
        <v>448.78</v>
      </c>
      <c r="M288" s="558"/>
      <c r="N288" t="s">
        <v>723</v>
      </c>
      <c r="O288" s="545">
        <v>323.77</v>
      </c>
      <c r="P288" s="546">
        <v>527.62</v>
      </c>
      <c r="Q288" s="63" t="s">
        <v>451</v>
      </c>
      <c r="T288">
        <v>456.32</v>
      </c>
      <c r="U288">
        <v>57.12</v>
      </c>
      <c r="V288" s="545">
        <v>247</v>
      </c>
      <c r="W288" s="546">
        <v>624</v>
      </c>
      <c r="X288">
        <v>247</v>
      </c>
      <c r="Y288">
        <v>319</v>
      </c>
      <c r="Z288">
        <v>335.8</v>
      </c>
      <c r="AA288">
        <v>359</v>
      </c>
      <c r="AB288">
        <v>379</v>
      </c>
      <c r="AC288">
        <v>399</v>
      </c>
      <c r="AD288">
        <v>419</v>
      </c>
      <c r="AE288">
        <v>440</v>
      </c>
      <c r="AF288">
        <v>462</v>
      </c>
      <c r="AG288">
        <v>486</v>
      </c>
      <c r="AH288">
        <v>516</v>
      </c>
      <c r="AI288">
        <v>538</v>
      </c>
      <c r="AJ288">
        <v>624</v>
      </c>
      <c r="AK288">
        <v>17</v>
      </c>
      <c r="AL288">
        <v>97</v>
      </c>
      <c r="AM288">
        <v>289</v>
      </c>
      <c r="AN288">
        <v>369</v>
      </c>
      <c r="AO288">
        <v>364</v>
      </c>
      <c r="AP288">
        <v>335</v>
      </c>
      <c r="AQ288">
        <v>262</v>
      </c>
      <c r="AR288">
        <v>160</v>
      </c>
      <c r="AS288">
        <v>56</v>
      </c>
      <c r="AT288">
        <v>10</v>
      </c>
      <c r="AU288" s="576" t="str">
        <f t="shared" si="36"/>
        <v/>
      </c>
      <c r="AV288" s="577" t="str">
        <f t="shared" si="37"/>
        <v/>
      </c>
      <c r="AW288" s="522" t="str">
        <f t="shared" si="38"/>
        <v/>
      </c>
      <c r="AX288" s="523" t="str">
        <f t="shared" si="39"/>
        <v/>
      </c>
      <c r="AY288" s="522" t="str">
        <f t="shared" si="40"/>
        <v/>
      </c>
      <c r="AZ288" s="523" t="str">
        <f t="shared" si="41"/>
        <v/>
      </c>
      <c r="BA288" s="529">
        <f t="shared" si="42"/>
        <v>0.43283582089552236</v>
      </c>
      <c r="BB288" s="534">
        <f t="shared" si="43"/>
        <v>0.44961896697713799</v>
      </c>
      <c r="BC288" s="535">
        <f t="shared" si="44"/>
        <v>0.39043629395249352</v>
      </c>
      <c r="BD288" s="63"/>
    </row>
    <row r="289" spans="1:56" x14ac:dyDescent="0.2">
      <c r="A289">
        <v>287</v>
      </c>
      <c r="B289" t="s">
        <v>432</v>
      </c>
      <c r="C289" t="s">
        <v>134</v>
      </c>
      <c r="D289" t="s">
        <v>175</v>
      </c>
      <c r="E289" s="545" t="s">
        <v>175</v>
      </c>
      <c r="F289" s="546" t="s">
        <v>134</v>
      </c>
      <c r="G289" s="570"/>
      <c r="H289" s="555"/>
      <c r="I289" s="566"/>
      <c r="J289">
        <v>0</v>
      </c>
      <c r="K289">
        <v>1000000</v>
      </c>
      <c r="L289" s="573">
        <v>316.67</v>
      </c>
      <c r="M289" s="558"/>
      <c r="N289" t="s">
        <v>724</v>
      </c>
      <c r="O289" s="545"/>
      <c r="P289" s="546"/>
      <c r="Q289" s="63" t="s">
        <v>434</v>
      </c>
      <c r="T289">
        <v>310.86</v>
      </c>
      <c r="U289">
        <v>18.190000000000001</v>
      </c>
      <c r="V289" s="545">
        <v>274.79000000000002</v>
      </c>
      <c r="W289" s="546">
        <v>344.69</v>
      </c>
      <c r="X289">
        <v>259.27999999999997</v>
      </c>
      <c r="Y289">
        <v>281.43</v>
      </c>
      <c r="Z289">
        <v>285.2</v>
      </c>
      <c r="AA289">
        <v>295.61</v>
      </c>
      <c r="AB289">
        <v>301.64</v>
      </c>
      <c r="AC289">
        <v>307.12</v>
      </c>
      <c r="AD289">
        <v>312.57</v>
      </c>
      <c r="AE289">
        <v>317.22000000000003</v>
      </c>
      <c r="AF289">
        <v>321.47000000000003</v>
      </c>
      <c r="AG289">
        <v>324.87</v>
      </c>
      <c r="AH289">
        <v>331.51</v>
      </c>
      <c r="AI289">
        <v>339.52</v>
      </c>
      <c r="AJ289">
        <v>350.15</v>
      </c>
      <c r="AK289">
        <v>1</v>
      </c>
      <c r="AL289">
        <v>3</v>
      </c>
      <c r="AM289">
        <v>9</v>
      </c>
      <c r="AN289">
        <v>7</v>
      </c>
      <c r="AO289">
        <v>16</v>
      </c>
      <c r="AP289">
        <v>15</v>
      </c>
      <c r="AQ289">
        <v>22</v>
      </c>
      <c r="AR289">
        <v>17</v>
      </c>
      <c r="AS289">
        <v>6</v>
      </c>
      <c r="AT289">
        <v>4</v>
      </c>
      <c r="AU289" s="576" t="str">
        <f t="shared" si="36"/>
        <v/>
      </c>
      <c r="AV289" s="577" t="str">
        <f t="shared" si="37"/>
        <v/>
      </c>
      <c r="AW289" s="522" t="str">
        <f t="shared" si="38"/>
        <v/>
      </c>
      <c r="AX289" s="523" t="str">
        <f t="shared" si="39"/>
        <v/>
      </c>
      <c r="AY289" s="522" t="str">
        <f t="shared" si="40"/>
        <v/>
      </c>
      <c r="AZ289" s="523" t="str">
        <f t="shared" si="41"/>
        <v/>
      </c>
      <c r="BA289" s="529">
        <f t="shared" si="42"/>
        <v>0.11283657260928516</v>
      </c>
      <c r="BB289" s="534">
        <f t="shared" si="43"/>
        <v>0.13225123946063724</v>
      </c>
      <c r="BC289" s="535">
        <f t="shared" si="44"/>
        <v>8.8483279123377584E-2</v>
      </c>
      <c r="BD289" s="63"/>
    </row>
    <row r="290" spans="1:56" x14ac:dyDescent="0.2">
      <c r="A290">
        <v>288</v>
      </c>
      <c r="B290" t="s">
        <v>432</v>
      </c>
      <c r="C290" t="s">
        <v>134</v>
      </c>
      <c r="D290" t="s">
        <v>177</v>
      </c>
      <c r="E290" s="545" t="s">
        <v>177</v>
      </c>
      <c r="F290" s="546" t="s">
        <v>134</v>
      </c>
      <c r="G290" s="570"/>
      <c r="H290" s="555"/>
      <c r="I290" s="566"/>
      <c r="J290">
        <v>0</v>
      </c>
      <c r="K290">
        <v>1000000</v>
      </c>
      <c r="L290" s="573">
        <v>0</v>
      </c>
      <c r="M290" s="558"/>
      <c r="N290" t="s">
        <v>725</v>
      </c>
      <c r="O290" s="545">
        <v>0</v>
      </c>
      <c r="P290" s="546">
        <v>0</v>
      </c>
      <c r="Q290" s="63" t="s">
        <v>451</v>
      </c>
      <c r="T290">
        <v>0.01</v>
      </c>
      <c r="U290">
        <v>0.02</v>
      </c>
      <c r="V290" s="545">
        <v>0</v>
      </c>
      <c r="W290" s="546">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1</v>
      </c>
      <c r="AQ290">
        <v>0</v>
      </c>
      <c r="AR290">
        <v>0</v>
      </c>
      <c r="AS290">
        <v>0</v>
      </c>
      <c r="AT290">
        <v>0</v>
      </c>
      <c r="AU290" s="576" t="str">
        <f t="shared" si="36"/>
        <v/>
      </c>
      <c r="AV290" s="577" t="str">
        <f t="shared" si="37"/>
        <v/>
      </c>
      <c r="AW290" s="522" t="str">
        <f t="shared" si="38"/>
        <v/>
      </c>
      <c r="AX290" s="523" t="str">
        <f t="shared" si="39"/>
        <v/>
      </c>
      <c r="AY290" s="522" t="str">
        <f t="shared" si="40"/>
        <v/>
      </c>
      <c r="AZ290" s="523" t="str">
        <f t="shared" si="41"/>
        <v/>
      </c>
      <c r="BA290" s="529" t="str">
        <f t="shared" si="42"/>
        <v/>
      </c>
      <c r="BB290" s="534" t="str">
        <f t="shared" si="43"/>
        <v/>
      </c>
      <c r="BC290" s="535" t="str">
        <f t="shared" si="44"/>
        <v/>
      </c>
      <c r="BD290" s="63"/>
    </row>
    <row r="291" spans="1:56" x14ac:dyDescent="0.2">
      <c r="A291">
        <v>289</v>
      </c>
      <c r="B291" t="s">
        <v>432</v>
      </c>
      <c r="C291" t="s">
        <v>134</v>
      </c>
      <c r="D291" t="s">
        <v>197</v>
      </c>
      <c r="E291" s="545" t="s">
        <v>197</v>
      </c>
      <c r="F291" s="546" t="s">
        <v>134</v>
      </c>
      <c r="G291" s="570"/>
      <c r="H291" s="555"/>
      <c r="I291" s="566"/>
      <c r="J291">
        <v>0</v>
      </c>
      <c r="K291">
        <v>1000000</v>
      </c>
      <c r="L291" s="573">
        <v>1895.14</v>
      </c>
      <c r="M291" s="558"/>
      <c r="N291" t="s">
        <v>726</v>
      </c>
      <c r="O291" s="545">
        <v>774.16</v>
      </c>
      <c r="P291" s="546">
        <v>1895.15</v>
      </c>
      <c r="Q291" s="63" t="s">
        <v>451</v>
      </c>
      <c r="T291">
        <v>1894.98</v>
      </c>
      <c r="U291">
        <v>0.67</v>
      </c>
      <c r="V291" s="545">
        <v>164</v>
      </c>
      <c r="W291" s="546">
        <v>1895</v>
      </c>
      <c r="X291">
        <v>164</v>
      </c>
      <c r="Y291">
        <v>735</v>
      </c>
      <c r="Z291">
        <v>854</v>
      </c>
      <c r="AA291">
        <v>988</v>
      </c>
      <c r="AB291">
        <v>1100</v>
      </c>
      <c r="AC291">
        <v>1214</v>
      </c>
      <c r="AD291">
        <v>1332</v>
      </c>
      <c r="AE291">
        <v>1444</v>
      </c>
      <c r="AF291">
        <v>1561</v>
      </c>
      <c r="AG291">
        <v>1669</v>
      </c>
      <c r="AH291">
        <v>1782</v>
      </c>
      <c r="AI291">
        <v>1839</v>
      </c>
      <c r="AJ291">
        <v>1895</v>
      </c>
      <c r="AK291">
        <v>2</v>
      </c>
      <c r="AL291">
        <v>10</v>
      </c>
      <c r="AM291">
        <v>31</v>
      </c>
      <c r="AN291">
        <v>72</v>
      </c>
      <c r="AO291">
        <v>152</v>
      </c>
      <c r="AP291">
        <v>173</v>
      </c>
      <c r="AQ291">
        <v>174</v>
      </c>
      <c r="AR291">
        <v>166</v>
      </c>
      <c r="AS291">
        <v>177</v>
      </c>
      <c r="AT291">
        <v>174</v>
      </c>
      <c r="AU291" s="576" t="str">
        <f t="shared" si="36"/>
        <v/>
      </c>
      <c r="AV291" s="577" t="str">
        <f t="shared" si="37"/>
        <v/>
      </c>
      <c r="AW291" s="522" t="str">
        <f t="shared" si="38"/>
        <v/>
      </c>
      <c r="AX291" s="523" t="str">
        <f t="shared" si="39"/>
        <v/>
      </c>
      <c r="AY291" s="522" t="str">
        <f t="shared" si="40"/>
        <v/>
      </c>
      <c r="AZ291" s="523" t="str">
        <f t="shared" si="41"/>
        <v/>
      </c>
      <c r="BA291" s="529">
        <f t="shared" si="42"/>
        <v>0.84069936862554639</v>
      </c>
      <c r="BB291" s="534">
        <f t="shared" si="43"/>
        <v>0.91346285762529422</v>
      </c>
      <c r="BC291" s="535">
        <f t="shared" si="44"/>
        <v>-7.3873170319923613E-5</v>
      </c>
      <c r="BD291" s="63"/>
    </row>
    <row r="292" spans="1:56" x14ac:dyDescent="0.2">
      <c r="A292">
        <v>290</v>
      </c>
      <c r="B292" t="s">
        <v>432</v>
      </c>
      <c r="C292" t="s">
        <v>134</v>
      </c>
      <c r="D292" t="s">
        <v>200</v>
      </c>
      <c r="E292" s="545" t="s">
        <v>200</v>
      </c>
      <c r="F292" s="546" t="s">
        <v>134</v>
      </c>
      <c r="G292" s="570"/>
      <c r="H292" s="555"/>
      <c r="I292" s="566"/>
      <c r="J292">
        <v>0</v>
      </c>
      <c r="K292">
        <v>1000000</v>
      </c>
      <c r="L292" s="573">
        <v>1063.69</v>
      </c>
      <c r="M292" s="558"/>
      <c r="N292" t="s">
        <v>727</v>
      </c>
      <c r="O292" s="545"/>
      <c r="P292" s="546"/>
      <c r="Q292" s="63" t="s">
        <v>443</v>
      </c>
      <c r="T292">
        <v>1088.1300000000001</v>
      </c>
      <c r="U292">
        <v>149.41</v>
      </c>
      <c r="V292" s="545">
        <v>815.61</v>
      </c>
      <c r="W292" s="546">
        <v>1385.79</v>
      </c>
      <c r="X292">
        <v>780.61</v>
      </c>
      <c r="Y292">
        <v>859.59</v>
      </c>
      <c r="Z292">
        <v>910.62</v>
      </c>
      <c r="AA292">
        <v>952.85</v>
      </c>
      <c r="AB292">
        <v>1000.33</v>
      </c>
      <c r="AC292">
        <v>1024.05</v>
      </c>
      <c r="AD292">
        <v>1091.67</v>
      </c>
      <c r="AE292">
        <v>1121.07</v>
      </c>
      <c r="AF292">
        <v>1170.97</v>
      </c>
      <c r="AG292">
        <v>1204.8399999999999</v>
      </c>
      <c r="AH292">
        <v>1272.19</v>
      </c>
      <c r="AI292">
        <v>1331.2</v>
      </c>
      <c r="AJ292">
        <v>1496.97</v>
      </c>
      <c r="AK292">
        <v>4</v>
      </c>
      <c r="AL292">
        <v>8</v>
      </c>
      <c r="AM292">
        <v>17</v>
      </c>
      <c r="AN292">
        <v>15</v>
      </c>
      <c r="AO292">
        <v>19</v>
      </c>
      <c r="AP292">
        <v>18</v>
      </c>
      <c r="AQ292">
        <v>9</v>
      </c>
      <c r="AR292">
        <v>5</v>
      </c>
      <c r="AS292">
        <v>4</v>
      </c>
      <c r="AT292">
        <v>1</v>
      </c>
      <c r="AU292" s="576" t="str">
        <f t="shared" si="36"/>
        <v/>
      </c>
      <c r="AV292" s="577" t="str">
        <f t="shared" si="37"/>
        <v/>
      </c>
      <c r="AW292" s="522" t="str">
        <f t="shared" si="38"/>
        <v/>
      </c>
      <c r="AX292" s="523" t="str">
        <f t="shared" si="39"/>
        <v/>
      </c>
      <c r="AY292" s="522" t="str">
        <f t="shared" si="40"/>
        <v/>
      </c>
      <c r="AZ292" s="523" t="str">
        <f t="shared" si="41"/>
        <v/>
      </c>
      <c r="BA292" s="529">
        <f t="shared" si="42"/>
        <v>0.25900790406105201</v>
      </c>
      <c r="BB292" s="534">
        <f t="shared" si="43"/>
        <v>0.23322584587614814</v>
      </c>
      <c r="BC292" s="535">
        <f t="shared" si="44"/>
        <v>0.30281378973197071</v>
      </c>
      <c r="BD292" s="63"/>
    </row>
    <row r="293" spans="1:56" s="510" customFormat="1" x14ac:dyDescent="0.2">
      <c r="A293" s="510">
        <v>291</v>
      </c>
      <c r="B293" s="510" t="s">
        <v>432</v>
      </c>
      <c r="C293" s="510" t="s">
        <v>134</v>
      </c>
      <c r="D293" s="510" t="s">
        <v>19</v>
      </c>
      <c r="E293" s="547" t="s">
        <v>19</v>
      </c>
      <c r="F293" s="548" t="s">
        <v>134</v>
      </c>
      <c r="G293" s="571"/>
      <c r="H293" s="555"/>
      <c r="I293" s="567"/>
      <c r="J293" s="510">
        <v>0</v>
      </c>
      <c r="K293" s="510">
        <v>1000000</v>
      </c>
      <c r="L293" s="574">
        <v>1096.46</v>
      </c>
      <c r="M293" s="559"/>
      <c r="N293" t="s">
        <v>728</v>
      </c>
      <c r="O293" s="547">
        <v>0</v>
      </c>
      <c r="P293" s="548">
        <v>1000000</v>
      </c>
      <c r="Q293" s="540" t="s">
        <v>645</v>
      </c>
      <c r="R293"/>
      <c r="S293"/>
      <c r="T293">
        <v>1106.3399999999999</v>
      </c>
      <c r="U293">
        <v>102.17</v>
      </c>
      <c r="V293" s="547">
        <v>0</v>
      </c>
      <c r="W293" s="548">
        <v>1000000</v>
      </c>
      <c r="X293">
        <v>0</v>
      </c>
      <c r="Y293">
        <v>50000</v>
      </c>
      <c r="Z293">
        <v>100000</v>
      </c>
      <c r="AA293">
        <v>200000</v>
      </c>
      <c r="AB293">
        <v>300000</v>
      </c>
      <c r="AC293">
        <v>400000</v>
      </c>
      <c r="AD293">
        <v>500000</v>
      </c>
      <c r="AE293">
        <v>600000</v>
      </c>
      <c r="AF293">
        <v>700000</v>
      </c>
      <c r="AG293">
        <v>800000</v>
      </c>
      <c r="AH293">
        <v>900000</v>
      </c>
      <c r="AI293">
        <v>950000</v>
      </c>
      <c r="AJ293">
        <v>1000000</v>
      </c>
      <c r="AK293">
        <v>1000</v>
      </c>
      <c r="AL293">
        <v>1000</v>
      </c>
      <c r="AM293">
        <v>1000</v>
      </c>
      <c r="AN293">
        <v>1000</v>
      </c>
      <c r="AO293">
        <v>1000</v>
      </c>
      <c r="AP293">
        <v>1000</v>
      </c>
      <c r="AQ293">
        <v>1000</v>
      </c>
      <c r="AR293">
        <v>1000</v>
      </c>
      <c r="AS293">
        <v>1000</v>
      </c>
      <c r="AT293">
        <v>1082</v>
      </c>
      <c r="AU293" s="578" t="str">
        <f t="shared" si="36"/>
        <v/>
      </c>
      <c r="AV293" s="579" t="str">
        <f t="shared" si="37"/>
        <v/>
      </c>
      <c r="AW293" s="524" t="str">
        <f t="shared" si="38"/>
        <v/>
      </c>
      <c r="AX293" s="525" t="str">
        <f t="shared" si="39"/>
        <v/>
      </c>
      <c r="AY293" s="524" t="str">
        <f t="shared" si="40"/>
        <v/>
      </c>
      <c r="AZ293" s="525" t="str">
        <f t="shared" si="41"/>
        <v/>
      </c>
      <c r="BA293" s="530">
        <f t="shared" si="42"/>
        <v>1</v>
      </c>
      <c r="BB293" s="536">
        <f t="shared" si="43"/>
        <v>1</v>
      </c>
      <c r="BC293" s="537">
        <f t="shared" si="44"/>
        <v>911.02597449975372</v>
      </c>
      <c r="BD293" s="540">
        <v>1</v>
      </c>
    </row>
    <row r="294" spans="1:56" s="510" customFormat="1" x14ac:dyDescent="0.2">
      <c r="A294" s="510">
        <v>292</v>
      </c>
      <c r="B294" s="510" t="s">
        <v>432</v>
      </c>
      <c r="C294" s="510" t="s">
        <v>134</v>
      </c>
      <c r="D294" s="510" t="s">
        <v>216</v>
      </c>
      <c r="E294" s="547" t="s">
        <v>216</v>
      </c>
      <c r="F294" s="548" t="s">
        <v>134</v>
      </c>
      <c r="G294" s="571"/>
      <c r="H294" s="555"/>
      <c r="I294" s="567"/>
      <c r="J294" s="510">
        <v>0</v>
      </c>
      <c r="K294" s="510">
        <v>1000000</v>
      </c>
      <c r="L294" s="574">
        <v>562.55999999999995</v>
      </c>
      <c r="M294" s="559"/>
      <c r="N294" t="s">
        <v>729</v>
      </c>
      <c r="O294" s="547">
        <v>0</v>
      </c>
      <c r="P294" s="548">
        <v>1000000</v>
      </c>
      <c r="Q294" s="540" t="s">
        <v>645</v>
      </c>
      <c r="R294"/>
      <c r="S294"/>
      <c r="T294">
        <v>566.47</v>
      </c>
      <c r="U294">
        <v>57.27</v>
      </c>
      <c r="V294" s="547">
        <v>0</v>
      </c>
      <c r="W294" s="548">
        <v>1000000</v>
      </c>
      <c r="X294">
        <v>0</v>
      </c>
      <c r="Y294">
        <v>50000</v>
      </c>
      <c r="Z294">
        <v>100000</v>
      </c>
      <c r="AA294">
        <v>200000</v>
      </c>
      <c r="AB294">
        <v>300000</v>
      </c>
      <c r="AC294">
        <v>400000</v>
      </c>
      <c r="AD294">
        <v>500000</v>
      </c>
      <c r="AE294">
        <v>600000</v>
      </c>
      <c r="AF294">
        <v>700000</v>
      </c>
      <c r="AG294">
        <v>800000</v>
      </c>
      <c r="AH294">
        <v>900000</v>
      </c>
      <c r="AI294">
        <v>950000</v>
      </c>
      <c r="AJ294">
        <v>1000000</v>
      </c>
      <c r="AK294">
        <v>1000</v>
      </c>
      <c r="AL294">
        <v>1000</v>
      </c>
      <c r="AM294">
        <v>1000</v>
      </c>
      <c r="AN294">
        <v>1000</v>
      </c>
      <c r="AO294">
        <v>1000</v>
      </c>
      <c r="AP294">
        <v>1000</v>
      </c>
      <c r="AQ294">
        <v>1000</v>
      </c>
      <c r="AR294">
        <v>1000</v>
      </c>
      <c r="AS294">
        <v>1000</v>
      </c>
      <c r="AT294">
        <v>1082</v>
      </c>
      <c r="AU294" s="578" t="str">
        <f t="shared" si="36"/>
        <v/>
      </c>
      <c r="AV294" s="579" t="str">
        <f t="shared" si="37"/>
        <v/>
      </c>
      <c r="AW294" s="524" t="str">
        <f t="shared" si="38"/>
        <v/>
      </c>
      <c r="AX294" s="525" t="str">
        <f t="shared" si="39"/>
        <v/>
      </c>
      <c r="AY294" s="524" t="str">
        <f t="shared" si="40"/>
        <v/>
      </c>
      <c r="AZ294" s="525" t="str">
        <f t="shared" si="41"/>
        <v/>
      </c>
      <c r="BA294" s="530">
        <f t="shared" si="42"/>
        <v>1</v>
      </c>
      <c r="BB294" s="536">
        <f t="shared" si="43"/>
        <v>1</v>
      </c>
      <c r="BC294" s="537">
        <f t="shared" si="44"/>
        <v>1776.5881683731513</v>
      </c>
      <c r="BD294" s="540">
        <v>1</v>
      </c>
    </row>
    <row r="295" spans="1:56" s="510" customFormat="1" x14ac:dyDescent="0.2">
      <c r="A295" s="510">
        <v>293</v>
      </c>
      <c r="B295" s="510" t="s">
        <v>432</v>
      </c>
      <c r="C295" s="510" t="s">
        <v>134</v>
      </c>
      <c r="D295" s="510" t="s">
        <v>218</v>
      </c>
      <c r="E295" s="547" t="s">
        <v>218</v>
      </c>
      <c r="F295" s="548" t="s">
        <v>134</v>
      </c>
      <c r="G295" s="571"/>
      <c r="H295" s="555"/>
      <c r="I295" s="567"/>
      <c r="J295" s="510">
        <v>0</v>
      </c>
      <c r="K295" s="510">
        <v>1000000</v>
      </c>
      <c r="L295" s="574">
        <v>533.9</v>
      </c>
      <c r="M295" s="559"/>
      <c r="N295" t="s">
        <v>730</v>
      </c>
      <c r="O295" s="547">
        <v>0</v>
      </c>
      <c r="P295" s="548">
        <v>1398.82</v>
      </c>
      <c r="Q295" s="540" t="s">
        <v>451</v>
      </c>
      <c r="R295"/>
      <c r="S295"/>
      <c r="T295">
        <v>539.86</v>
      </c>
      <c r="U295">
        <v>56.08</v>
      </c>
      <c r="V295" s="547">
        <v>0</v>
      </c>
      <c r="W295" s="548">
        <v>1800</v>
      </c>
      <c r="X295">
        <v>0</v>
      </c>
      <c r="Y295">
        <v>0</v>
      </c>
      <c r="Z295">
        <v>100</v>
      </c>
      <c r="AA295">
        <v>245.2</v>
      </c>
      <c r="AB295">
        <v>400</v>
      </c>
      <c r="AC295">
        <v>511.2</v>
      </c>
      <c r="AD295">
        <v>700</v>
      </c>
      <c r="AE295">
        <v>800</v>
      </c>
      <c r="AF295">
        <v>1000</v>
      </c>
      <c r="AG295">
        <v>1110.4000000000001</v>
      </c>
      <c r="AH295">
        <v>1300</v>
      </c>
      <c r="AI295">
        <v>1400</v>
      </c>
      <c r="AJ295">
        <v>1800</v>
      </c>
      <c r="AK295">
        <v>199</v>
      </c>
      <c r="AL295">
        <v>199</v>
      </c>
      <c r="AM295">
        <v>197</v>
      </c>
      <c r="AN295">
        <v>199</v>
      </c>
      <c r="AO295">
        <v>105</v>
      </c>
      <c r="AP295">
        <v>197</v>
      </c>
      <c r="AQ295">
        <v>184</v>
      </c>
      <c r="AR295">
        <v>141</v>
      </c>
      <c r="AS295">
        <v>56</v>
      </c>
      <c r="AT295">
        <v>6</v>
      </c>
      <c r="AU295" s="578" t="str">
        <f t="shared" si="36"/>
        <v/>
      </c>
      <c r="AV295" s="579" t="str">
        <f t="shared" si="37"/>
        <v/>
      </c>
      <c r="AW295" s="524" t="str">
        <f t="shared" si="38"/>
        <v/>
      </c>
      <c r="AX295" s="525" t="str">
        <f t="shared" si="39"/>
        <v/>
      </c>
      <c r="AY295" s="524" t="str">
        <f t="shared" si="40"/>
        <v/>
      </c>
      <c r="AZ295" s="525" t="str">
        <f t="shared" si="41"/>
        <v/>
      </c>
      <c r="BA295" s="530">
        <f t="shared" si="42"/>
        <v>1</v>
      </c>
      <c r="BB295" s="536">
        <f t="shared" si="43"/>
        <v>1</v>
      </c>
      <c r="BC295" s="537">
        <f t="shared" si="44"/>
        <v>2.3714178685147029</v>
      </c>
      <c r="BD295" s="540">
        <v>1</v>
      </c>
    </row>
    <row r="296" spans="1:56" s="510" customFormat="1" x14ac:dyDescent="0.2">
      <c r="A296" s="510">
        <v>294</v>
      </c>
      <c r="B296" s="510" t="s">
        <v>432</v>
      </c>
      <c r="C296" s="510" t="s">
        <v>134</v>
      </c>
      <c r="D296" s="510" t="s">
        <v>222</v>
      </c>
      <c r="E296" s="547" t="s">
        <v>222</v>
      </c>
      <c r="F296" s="548" t="s">
        <v>134</v>
      </c>
      <c r="G296" s="571"/>
      <c r="H296" s="555"/>
      <c r="I296" s="567"/>
      <c r="J296" s="510">
        <v>-1000000</v>
      </c>
      <c r="K296" s="510">
        <v>1000000</v>
      </c>
      <c r="L296" s="574">
        <v>702.8</v>
      </c>
      <c r="M296" s="559"/>
      <c r="N296" t="s">
        <v>731</v>
      </c>
      <c r="O296" s="547">
        <v>-1019.31</v>
      </c>
      <c r="P296" s="548">
        <v>1729.66</v>
      </c>
      <c r="Q296" s="540" t="s">
        <v>493</v>
      </c>
      <c r="R296"/>
      <c r="S296"/>
      <c r="T296">
        <v>730.6</v>
      </c>
      <c r="U296">
        <v>166.02</v>
      </c>
      <c r="V296" s="547">
        <v>-1653</v>
      </c>
      <c r="W296" s="548">
        <v>2498</v>
      </c>
      <c r="X296">
        <v>-1653</v>
      </c>
      <c r="Y296">
        <v>-966.6</v>
      </c>
      <c r="Z296">
        <v>-814.4</v>
      </c>
      <c r="AA296">
        <v>-524.79999999999995</v>
      </c>
      <c r="AB296">
        <v>-229</v>
      </c>
      <c r="AC296">
        <v>60.2</v>
      </c>
      <c r="AD296">
        <v>353</v>
      </c>
      <c r="AE296">
        <v>645.79999999999995</v>
      </c>
      <c r="AF296">
        <v>941</v>
      </c>
      <c r="AG296">
        <v>1239</v>
      </c>
      <c r="AH296">
        <v>1534.4</v>
      </c>
      <c r="AI296">
        <v>1701.6</v>
      </c>
      <c r="AJ296">
        <v>2498</v>
      </c>
      <c r="AK296">
        <v>24</v>
      </c>
      <c r="AL296">
        <v>263</v>
      </c>
      <c r="AM296">
        <v>411</v>
      </c>
      <c r="AN296">
        <v>417</v>
      </c>
      <c r="AO296">
        <v>413</v>
      </c>
      <c r="AP296">
        <v>412</v>
      </c>
      <c r="AQ296">
        <v>424</v>
      </c>
      <c r="AR296">
        <v>397</v>
      </c>
      <c r="AS296">
        <v>154</v>
      </c>
      <c r="AT296">
        <v>14</v>
      </c>
      <c r="AU296" s="578" t="str">
        <f t="shared" si="36"/>
        <v/>
      </c>
      <c r="AV296" s="579" t="str">
        <f t="shared" si="37"/>
        <v/>
      </c>
      <c r="AW296" s="524" t="str">
        <f t="shared" si="38"/>
        <v/>
      </c>
      <c r="AX296" s="525" t="str">
        <f t="shared" si="39"/>
        <v/>
      </c>
      <c r="AY296" s="524" t="str">
        <f t="shared" si="40"/>
        <v/>
      </c>
      <c r="AZ296" s="525" t="str">
        <f t="shared" si="41"/>
        <v/>
      </c>
      <c r="BA296" s="530">
        <f t="shared" si="42"/>
        <v>4.9124260355029588</v>
      </c>
      <c r="BB296" s="536">
        <f t="shared" si="43"/>
        <v>3.3520204894706893</v>
      </c>
      <c r="BC296" s="537">
        <f t="shared" si="44"/>
        <v>2.5543540125213435</v>
      </c>
      <c r="BD296" s="540">
        <v>1</v>
      </c>
    </row>
    <row r="297" spans="1:56" x14ac:dyDescent="0.2">
      <c r="A297">
        <v>295</v>
      </c>
      <c r="B297" t="s">
        <v>432</v>
      </c>
      <c r="C297" t="s">
        <v>138</v>
      </c>
      <c r="D297" t="s">
        <v>166</v>
      </c>
      <c r="E297" s="545" t="s">
        <v>166</v>
      </c>
      <c r="F297" s="546" t="s">
        <v>138</v>
      </c>
      <c r="G297" s="570"/>
      <c r="H297" s="555"/>
      <c r="I297" s="566"/>
      <c r="J297">
        <v>0</v>
      </c>
      <c r="K297">
        <v>1000000</v>
      </c>
      <c r="L297" s="573">
        <v>3100.7</v>
      </c>
      <c r="M297" s="558"/>
      <c r="N297" t="s">
        <v>732</v>
      </c>
      <c r="O297" s="545"/>
      <c r="P297" s="546"/>
      <c r="Q297" s="63" t="s">
        <v>434</v>
      </c>
      <c r="T297">
        <v>3144.71</v>
      </c>
      <c r="U297">
        <v>161.71</v>
      </c>
      <c r="V297" s="545">
        <v>2859.42</v>
      </c>
      <c r="W297" s="546">
        <v>3452.26</v>
      </c>
      <c r="X297">
        <v>2825.13</v>
      </c>
      <c r="Y297">
        <v>2889.27</v>
      </c>
      <c r="Z297">
        <v>2922.51</v>
      </c>
      <c r="AA297">
        <v>2993.39</v>
      </c>
      <c r="AB297">
        <v>3055.62</v>
      </c>
      <c r="AC297">
        <v>3100.27</v>
      </c>
      <c r="AD297">
        <v>3161.26</v>
      </c>
      <c r="AE297">
        <v>3189.2</v>
      </c>
      <c r="AF297">
        <v>3236.23</v>
      </c>
      <c r="AG297">
        <v>3287.97</v>
      </c>
      <c r="AH297">
        <v>3331.4</v>
      </c>
      <c r="AI297">
        <v>3405.14</v>
      </c>
      <c r="AJ297">
        <v>3608.03</v>
      </c>
      <c r="AK297">
        <v>8</v>
      </c>
      <c r="AL297">
        <v>9</v>
      </c>
      <c r="AM297">
        <v>16</v>
      </c>
      <c r="AN297">
        <v>12</v>
      </c>
      <c r="AO297">
        <v>21</v>
      </c>
      <c r="AP297">
        <v>17</v>
      </c>
      <c r="AQ297">
        <v>10</v>
      </c>
      <c r="AR297">
        <v>4</v>
      </c>
      <c r="AS297">
        <v>2</v>
      </c>
      <c r="AT297">
        <v>1</v>
      </c>
      <c r="AU297" s="576" t="str">
        <f t="shared" si="36"/>
        <v/>
      </c>
      <c r="AV297" s="577" t="str">
        <f t="shared" si="37"/>
        <v/>
      </c>
      <c r="AW297" s="522" t="str">
        <f t="shared" si="38"/>
        <v/>
      </c>
      <c r="AX297" s="523" t="str">
        <f t="shared" si="39"/>
        <v/>
      </c>
      <c r="AY297" s="522" t="str">
        <f t="shared" si="40"/>
        <v/>
      </c>
      <c r="AZ297" s="523" t="str">
        <f t="shared" si="41"/>
        <v/>
      </c>
      <c r="BA297" s="529">
        <f t="shared" si="42"/>
        <v>9.3927448793348217E-2</v>
      </c>
      <c r="BB297" s="534">
        <f t="shared" si="43"/>
        <v>7.7814687006159816E-2</v>
      </c>
      <c r="BC297" s="535">
        <f t="shared" si="44"/>
        <v>0.11338084948560016</v>
      </c>
      <c r="BD297" s="63"/>
    </row>
    <row r="298" spans="1:56" x14ac:dyDescent="0.2">
      <c r="A298">
        <v>296</v>
      </c>
      <c r="B298" t="s">
        <v>432</v>
      </c>
      <c r="C298" t="s">
        <v>138</v>
      </c>
      <c r="D298" t="s">
        <v>200</v>
      </c>
      <c r="E298" s="545" t="s">
        <v>200</v>
      </c>
      <c r="F298" s="546" t="s">
        <v>138</v>
      </c>
      <c r="G298" s="570"/>
      <c r="H298" s="555"/>
      <c r="I298" s="566"/>
      <c r="J298">
        <v>0</v>
      </c>
      <c r="K298">
        <v>1000000</v>
      </c>
      <c r="L298" s="573">
        <v>3100.7</v>
      </c>
      <c r="M298" s="558"/>
      <c r="N298" t="s">
        <v>733</v>
      </c>
      <c r="O298" s="545"/>
      <c r="P298" s="546"/>
      <c r="Q298" s="63" t="s">
        <v>443</v>
      </c>
      <c r="T298">
        <v>3144.71</v>
      </c>
      <c r="U298">
        <v>161.71</v>
      </c>
      <c r="V298" s="545">
        <v>2859.42</v>
      </c>
      <c r="W298" s="546">
        <v>3452.26</v>
      </c>
      <c r="X298">
        <v>2825.13</v>
      </c>
      <c r="Y298">
        <v>2889.27</v>
      </c>
      <c r="Z298">
        <v>2922.51</v>
      </c>
      <c r="AA298">
        <v>2993.39</v>
      </c>
      <c r="AB298">
        <v>3055.62</v>
      </c>
      <c r="AC298">
        <v>3100.27</v>
      </c>
      <c r="AD298">
        <v>3161.26</v>
      </c>
      <c r="AE298">
        <v>3189.2</v>
      </c>
      <c r="AF298">
        <v>3236.23</v>
      </c>
      <c r="AG298">
        <v>3287.97</v>
      </c>
      <c r="AH298">
        <v>3331.4</v>
      </c>
      <c r="AI298">
        <v>3405.14</v>
      </c>
      <c r="AJ298">
        <v>3608.03</v>
      </c>
      <c r="AK298">
        <v>8</v>
      </c>
      <c r="AL298">
        <v>9</v>
      </c>
      <c r="AM298">
        <v>16</v>
      </c>
      <c r="AN298">
        <v>12</v>
      </c>
      <c r="AO298">
        <v>21</v>
      </c>
      <c r="AP298">
        <v>17</v>
      </c>
      <c r="AQ298">
        <v>10</v>
      </c>
      <c r="AR298">
        <v>4</v>
      </c>
      <c r="AS298">
        <v>2</v>
      </c>
      <c r="AT298">
        <v>1</v>
      </c>
      <c r="AU298" s="576" t="str">
        <f t="shared" si="36"/>
        <v/>
      </c>
      <c r="AV298" s="577" t="str">
        <f t="shared" si="37"/>
        <v/>
      </c>
      <c r="AW298" s="522" t="str">
        <f t="shared" si="38"/>
        <v/>
      </c>
      <c r="AX298" s="523" t="str">
        <f t="shared" si="39"/>
        <v/>
      </c>
      <c r="AY298" s="522" t="str">
        <f t="shared" si="40"/>
        <v/>
      </c>
      <c r="AZ298" s="523" t="str">
        <f t="shared" si="41"/>
        <v/>
      </c>
      <c r="BA298" s="529">
        <f t="shared" si="42"/>
        <v>9.3927448793348217E-2</v>
      </c>
      <c r="BB298" s="534">
        <f t="shared" si="43"/>
        <v>7.7814687006159816E-2</v>
      </c>
      <c r="BC298" s="535">
        <f t="shared" si="44"/>
        <v>0.11338084948560016</v>
      </c>
      <c r="BD298" s="63"/>
    </row>
    <row r="299" spans="1:56" s="510" customFormat="1" x14ac:dyDescent="0.2">
      <c r="A299" s="510">
        <v>297</v>
      </c>
      <c r="B299" s="510" t="s">
        <v>432</v>
      </c>
      <c r="C299" s="510" t="s">
        <v>138</v>
      </c>
      <c r="D299" s="510" t="s">
        <v>19</v>
      </c>
      <c r="E299" s="547" t="s">
        <v>19</v>
      </c>
      <c r="F299" s="548" t="s">
        <v>138</v>
      </c>
      <c r="G299" s="571"/>
      <c r="H299" s="555"/>
      <c r="I299" s="567"/>
      <c r="J299" s="510">
        <v>0</v>
      </c>
      <c r="K299" s="510">
        <v>1000000</v>
      </c>
      <c r="L299" s="574">
        <v>131.69999999999999</v>
      </c>
      <c r="M299" s="559"/>
      <c r="N299" t="s">
        <v>734</v>
      </c>
      <c r="O299" s="547">
        <v>0</v>
      </c>
      <c r="P299" s="548">
        <v>2033.33</v>
      </c>
      <c r="Q299" s="540" t="s">
        <v>451</v>
      </c>
      <c r="R299"/>
      <c r="S299"/>
      <c r="T299">
        <v>80.91</v>
      </c>
      <c r="U299">
        <v>72.959999999999994</v>
      </c>
      <c r="V299" s="547">
        <v>0</v>
      </c>
      <c r="W299" s="548">
        <v>2400</v>
      </c>
      <c r="X299">
        <v>0</v>
      </c>
      <c r="Y299">
        <v>0</v>
      </c>
      <c r="Z299">
        <v>100</v>
      </c>
      <c r="AA299">
        <v>300</v>
      </c>
      <c r="AB299">
        <v>500</v>
      </c>
      <c r="AC299">
        <v>700</v>
      </c>
      <c r="AD299">
        <v>900</v>
      </c>
      <c r="AE299">
        <v>1100</v>
      </c>
      <c r="AF299">
        <v>1300</v>
      </c>
      <c r="AG299">
        <v>1500</v>
      </c>
      <c r="AH299">
        <v>1800</v>
      </c>
      <c r="AI299">
        <v>1900</v>
      </c>
      <c r="AJ299">
        <v>2400</v>
      </c>
      <c r="AK299">
        <v>300</v>
      </c>
      <c r="AL299">
        <v>200</v>
      </c>
      <c r="AM299">
        <v>298</v>
      </c>
      <c r="AN299">
        <v>196</v>
      </c>
      <c r="AO299">
        <v>194</v>
      </c>
      <c r="AP299">
        <v>284</v>
      </c>
      <c r="AQ299">
        <v>175</v>
      </c>
      <c r="AR299">
        <v>192</v>
      </c>
      <c r="AS299">
        <v>66</v>
      </c>
      <c r="AT299">
        <v>19</v>
      </c>
      <c r="AU299" s="578" t="str">
        <f t="shared" si="36"/>
        <v/>
      </c>
      <c r="AV299" s="579" t="str">
        <f t="shared" si="37"/>
        <v/>
      </c>
      <c r="AW299" s="524" t="str">
        <f t="shared" si="38"/>
        <v/>
      </c>
      <c r="AX299" s="525" t="str">
        <f t="shared" si="39"/>
        <v/>
      </c>
      <c r="AY299" s="524" t="str">
        <f t="shared" si="40"/>
        <v/>
      </c>
      <c r="AZ299" s="525" t="str">
        <f t="shared" si="41"/>
        <v/>
      </c>
      <c r="BA299" s="530">
        <f t="shared" si="42"/>
        <v>1</v>
      </c>
      <c r="BB299" s="536">
        <f t="shared" si="43"/>
        <v>1</v>
      </c>
      <c r="BC299" s="537">
        <f t="shared" si="44"/>
        <v>17.223234624145789</v>
      </c>
      <c r="BD299" s="540">
        <v>1</v>
      </c>
    </row>
    <row r="300" spans="1:56" s="510" customFormat="1" x14ac:dyDescent="0.2">
      <c r="A300" s="510">
        <v>298</v>
      </c>
      <c r="B300" s="510" t="s">
        <v>432</v>
      </c>
      <c r="C300" s="510" t="s">
        <v>138</v>
      </c>
      <c r="D300" s="510" t="s">
        <v>216</v>
      </c>
      <c r="E300" s="547" t="s">
        <v>216</v>
      </c>
      <c r="F300" s="548" t="s">
        <v>138</v>
      </c>
      <c r="G300" s="571"/>
      <c r="H300" s="555"/>
      <c r="I300" s="567"/>
      <c r="J300" s="510">
        <v>0</v>
      </c>
      <c r="K300" s="510">
        <v>1000000</v>
      </c>
      <c r="L300" s="574">
        <v>62.56</v>
      </c>
      <c r="M300" s="559"/>
      <c r="N300" t="s">
        <v>735</v>
      </c>
      <c r="O300" s="547">
        <v>0</v>
      </c>
      <c r="P300" s="548">
        <v>1142.05</v>
      </c>
      <c r="Q300" s="540" t="s">
        <v>451</v>
      </c>
      <c r="R300"/>
      <c r="S300"/>
      <c r="T300">
        <v>38.770000000000003</v>
      </c>
      <c r="U300">
        <v>34.049999999999997</v>
      </c>
      <c r="V300" s="547">
        <v>0</v>
      </c>
      <c r="W300" s="548">
        <v>1400</v>
      </c>
      <c r="X300">
        <v>0</v>
      </c>
      <c r="Y300">
        <v>0</v>
      </c>
      <c r="Z300">
        <v>100</v>
      </c>
      <c r="AA300">
        <v>200</v>
      </c>
      <c r="AB300">
        <v>300</v>
      </c>
      <c r="AC300">
        <v>400</v>
      </c>
      <c r="AD300">
        <v>500</v>
      </c>
      <c r="AE300">
        <v>700</v>
      </c>
      <c r="AF300">
        <v>800</v>
      </c>
      <c r="AG300">
        <v>900</v>
      </c>
      <c r="AH300">
        <v>1100</v>
      </c>
      <c r="AI300">
        <v>1100</v>
      </c>
      <c r="AJ300">
        <v>1400</v>
      </c>
      <c r="AK300">
        <v>200</v>
      </c>
      <c r="AL300">
        <v>100</v>
      </c>
      <c r="AM300">
        <v>200</v>
      </c>
      <c r="AN300">
        <v>100</v>
      </c>
      <c r="AO300">
        <v>99</v>
      </c>
      <c r="AP300">
        <v>196</v>
      </c>
      <c r="AQ300">
        <v>94</v>
      </c>
      <c r="AR300">
        <v>151</v>
      </c>
      <c r="AS300">
        <v>40</v>
      </c>
      <c r="AT300">
        <v>18</v>
      </c>
      <c r="AU300" s="578" t="str">
        <f t="shared" si="36"/>
        <v/>
      </c>
      <c r="AV300" s="579" t="str">
        <f t="shared" si="37"/>
        <v/>
      </c>
      <c r="AW300" s="524" t="str">
        <f t="shared" si="38"/>
        <v/>
      </c>
      <c r="AX300" s="525" t="str">
        <f t="shared" si="39"/>
        <v/>
      </c>
      <c r="AY300" s="524" t="str">
        <f t="shared" si="40"/>
        <v/>
      </c>
      <c r="AZ300" s="525" t="str">
        <f t="shared" si="41"/>
        <v/>
      </c>
      <c r="BA300" s="530">
        <f t="shared" si="42"/>
        <v>1</v>
      </c>
      <c r="BB300" s="536">
        <f t="shared" si="43"/>
        <v>1</v>
      </c>
      <c r="BC300" s="537">
        <f t="shared" si="44"/>
        <v>21.37851662404092</v>
      </c>
      <c r="BD300" s="540">
        <v>1</v>
      </c>
    </row>
    <row r="301" spans="1:56" s="510" customFormat="1" x14ac:dyDescent="0.2">
      <c r="A301" s="510">
        <v>299</v>
      </c>
      <c r="B301" s="510" t="s">
        <v>432</v>
      </c>
      <c r="C301" s="510" t="s">
        <v>138</v>
      </c>
      <c r="D301" s="510" t="s">
        <v>218</v>
      </c>
      <c r="E301" s="547" t="s">
        <v>218</v>
      </c>
      <c r="F301" s="548" t="s">
        <v>138</v>
      </c>
      <c r="G301" s="571"/>
      <c r="H301" s="555"/>
      <c r="I301" s="567"/>
      <c r="J301" s="510">
        <v>0</v>
      </c>
      <c r="K301" s="510">
        <v>1000000</v>
      </c>
      <c r="L301" s="574">
        <v>69.13</v>
      </c>
      <c r="M301" s="559"/>
      <c r="N301" t="s">
        <v>736</v>
      </c>
      <c r="O301" s="547">
        <v>0</v>
      </c>
      <c r="P301" s="548">
        <v>891.29</v>
      </c>
      <c r="Q301" s="540" t="s">
        <v>451</v>
      </c>
      <c r="R301"/>
      <c r="S301"/>
      <c r="T301">
        <v>42.13</v>
      </c>
      <c r="U301">
        <v>39.54</v>
      </c>
      <c r="V301" s="547">
        <v>0</v>
      </c>
      <c r="W301" s="548">
        <v>1200</v>
      </c>
      <c r="X301">
        <v>0</v>
      </c>
      <c r="Y301">
        <v>0</v>
      </c>
      <c r="Z301">
        <v>0</v>
      </c>
      <c r="AA301">
        <v>100</v>
      </c>
      <c r="AB301">
        <v>200</v>
      </c>
      <c r="AC301">
        <v>300</v>
      </c>
      <c r="AD301">
        <v>400</v>
      </c>
      <c r="AE301">
        <v>500</v>
      </c>
      <c r="AF301">
        <v>600</v>
      </c>
      <c r="AG301">
        <v>700</v>
      </c>
      <c r="AH301">
        <v>800</v>
      </c>
      <c r="AI301">
        <v>900</v>
      </c>
      <c r="AJ301">
        <v>1200</v>
      </c>
      <c r="AK301">
        <v>200</v>
      </c>
      <c r="AL301">
        <v>100</v>
      </c>
      <c r="AM301">
        <v>99</v>
      </c>
      <c r="AN301">
        <v>98</v>
      </c>
      <c r="AO301">
        <v>98</v>
      </c>
      <c r="AP301">
        <v>189</v>
      </c>
      <c r="AQ301">
        <v>76</v>
      </c>
      <c r="AR301">
        <v>45</v>
      </c>
      <c r="AS301">
        <v>18</v>
      </c>
      <c r="AT301">
        <v>3</v>
      </c>
      <c r="AU301" s="578" t="str">
        <f t="shared" si="36"/>
        <v/>
      </c>
      <c r="AV301" s="579" t="str">
        <f t="shared" si="37"/>
        <v/>
      </c>
      <c r="AW301" s="524" t="str">
        <f t="shared" si="38"/>
        <v/>
      </c>
      <c r="AX301" s="525" t="str">
        <f t="shared" si="39"/>
        <v/>
      </c>
      <c r="AY301" s="524" t="str">
        <f t="shared" si="40"/>
        <v/>
      </c>
      <c r="AZ301" s="525" t="str">
        <f t="shared" si="41"/>
        <v/>
      </c>
      <c r="BA301" s="530">
        <f t="shared" si="42"/>
        <v>1</v>
      </c>
      <c r="BB301" s="536">
        <f t="shared" si="43"/>
        <v>1</v>
      </c>
      <c r="BC301" s="537">
        <f t="shared" si="44"/>
        <v>16.358599739621003</v>
      </c>
      <c r="BD301" s="540">
        <v>1</v>
      </c>
    </row>
    <row r="302" spans="1:56" s="510" customFormat="1" x14ac:dyDescent="0.2">
      <c r="A302" s="510">
        <v>300</v>
      </c>
      <c r="B302" s="510" t="s">
        <v>432</v>
      </c>
      <c r="C302" s="510" t="s">
        <v>138</v>
      </c>
      <c r="D302" s="510" t="s">
        <v>222</v>
      </c>
      <c r="E302" s="547" t="s">
        <v>222</v>
      </c>
      <c r="F302" s="548" t="s">
        <v>138</v>
      </c>
      <c r="G302" s="571"/>
      <c r="H302" s="555"/>
      <c r="I302" s="567"/>
      <c r="J302" s="510">
        <v>-1000000</v>
      </c>
      <c r="K302" s="510">
        <v>1000000</v>
      </c>
      <c r="L302" s="574">
        <v>-2213.54</v>
      </c>
      <c r="M302" s="559"/>
      <c r="N302" t="s">
        <v>737</v>
      </c>
      <c r="O302" s="547">
        <v>-2607.37</v>
      </c>
      <c r="P302" s="548">
        <v>-563.09</v>
      </c>
      <c r="Q302" s="540" t="s">
        <v>493</v>
      </c>
      <c r="R302"/>
      <c r="S302"/>
      <c r="T302">
        <v>-2211.4899999999998</v>
      </c>
      <c r="U302">
        <v>193.42</v>
      </c>
      <c r="V302" s="547">
        <v>-3362</v>
      </c>
      <c r="W302" s="548">
        <v>-249</v>
      </c>
      <c r="X302">
        <v>-3362</v>
      </c>
      <c r="Y302">
        <v>-2679.95</v>
      </c>
      <c r="Z302">
        <v>-2504</v>
      </c>
      <c r="AA302">
        <v>-2248.6</v>
      </c>
      <c r="AB302">
        <v>-2024</v>
      </c>
      <c r="AC302">
        <v>-1813.6</v>
      </c>
      <c r="AD302">
        <v>-1611.5</v>
      </c>
      <c r="AE302">
        <v>-1410</v>
      </c>
      <c r="AF302">
        <v>-1206.3</v>
      </c>
      <c r="AG302">
        <v>-1005</v>
      </c>
      <c r="AH302">
        <v>-776</v>
      </c>
      <c r="AI302">
        <v>-633.15</v>
      </c>
      <c r="AJ302">
        <v>-249</v>
      </c>
      <c r="AK302">
        <v>7</v>
      </c>
      <c r="AL302">
        <v>70</v>
      </c>
      <c r="AM302">
        <v>178</v>
      </c>
      <c r="AN302">
        <v>267</v>
      </c>
      <c r="AO302">
        <v>295</v>
      </c>
      <c r="AP302">
        <v>314</v>
      </c>
      <c r="AQ302">
        <v>305</v>
      </c>
      <c r="AR302">
        <v>305</v>
      </c>
      <c r="AS302">
        <v>219</v>
      </c>
      <c r="AT302">
        <v>62</v>
      </c>
      <c r="AU302" s="578" t="str">
        <f t="shared" si="36"/>
        <v/>
      </c>
      <c r="AV302" s="579" t="str">
        <f t="shared" si="37"/>
        <v/>
      </c>
      <c r="AW302" s="524" t="str">
        <f t="shared" si="38"/>
        <v/>
      </c>
      <c r="AX302" s="525" t="str">
        <f t="shared" si="39"/>
        <v/>
      </c>
      <c r="AY302" s="524" t="str">
        <f t="shared" si="40"/>
        <v/>
      </c>
      <c r="AZ302" s="525" t="str">
        <f t="shared" si="41"/>
        <v/>
      </c>
      <c r="BA302" s="530">
        <f t="shared" si="42"/>
        <v>-0.86208806424813067</v>
      </c>
      <c r="BB302" s="536">
        <f t="shared" si="43"/>
        <v>-0.51883408476919324</v>
      </c>
      <c r="BC302" s="537">
        <f t="shared" si="44"/>
        <v>-0.88751050353732031</v>
      </c>
      <c r="BD302" s="540">
        <v>1</v>
      </c>
    </row>
    <row r="303" spans="1:56" x14ac:dyDescent="0.2">
      <c r="A303">
        <v>301</v>
      </c>
      <c r="B303" t="s">
        <v>432</v>
      </c>
      <c r="C303" t="s">
        <v>140</v>
      </c>
      <c r="D303" t="s">
        <v>166</v>
      </c>
      <c r="E303" s="545" t="s">
        <v>166</v>
      </c>
      <c r="F303" s="546" t="s">
        <v>140</v>
      </c>
      <c r="G303" s="570"/>
      <c r="H303" s="555"/>
      <c r="I303" s="566"/>
      <c r="J303">
        <v>0</v>
      </c>
      <c r="K303">
        <v>1000000</v>
      </c>
      <c r="L303" s="573">
        <v>2217.44</v>
      </c>
      <c r="M303" s="558"/>
      <c r="N303" t="s">
        <v>738</v>
      </c>
      <c r="O303" s="545"/>
      <c r="P303" s="546"/>
      <c r="Q303" s="63" t="s">
        <v>434</v>
      </c>
      <c r="T303">
        <v>2248.94</v>
      </c>
      <c r="U303">
        <v>124.53</v>
      </c>
      <c r="V303" s="545">
        <v>2007.4</v>
      </c>
      <c r="W303" s="546">
        <v>2462.7600000000002</v>
      </c>
      <c r="X303">
        <v>1966.9</v>
      </c>
      <c r="Y303">
        <v>2037.59</v>
      </c>
      <c r="Z303">
        <v>2096.96</v>
      </c>
      <c r="AA303">
        <v>2152.5300000000002</v>
      </c>
      <c r="AB303">
        <v>2174.9499999999998</v>
      </c>
      <c r="AC303">
        <v>2210.96</v>
      </c>
      <c r="AD303">
        <v>2228.2399999999998</v>
      </c>
      <c r="AE303">
        <v>2276.7800000000002</v>
      </c>
      <c r="AF303">
        <v>2329.29</v>
      </c>
      <c r="AG303">
        <v>2381.31</v>
      </c>
      <c r="AH303">
        <v>2418.4899999999998</v>
      </c>
      <c r="AI303">
        <v>2441.16</v>
      </c>
      <c r="AJ303">
        <v>2547.7199999999998</v>
      </c>
      <c r="AK303">
        <v>4</v>
      </c>
      <c r="AL303">
        <v>3</v>
      </c>
      <c r="AM303">
        <v>9</v>
      </c>
      <c r="AN303">
        <v>21</v>
      </c>
      <c r="AO303">
        <v>21</v>
      </c>
      <c r="AP303">
        <v>9</v>
      </c>
      <c r="AQ303">
        <v>12</v>
      </c>
      <c r="AR303">
        <v>15</v>
      </c>
      <c r="AS303">
        <v>5</v>
      </c>
      <c r="AT303">
        <v>1</v>
      </c>
      <c r="AU303" s="576" t="str">
        <f t="shared" si="36"/>
        <v/>
      </c>
      <c r="AV303" s="577" t="str">
        <f t="shared" si="37"/>
        <v/>
      </c>
      <c r="AW303" s="522" t="str">
        <f t="shared" si="38"/>
        <v/>
      </c>
      <c r="AX303" s="523" t="str">
        <f t="shared" si="39"/>
        <v/>
      </c>
      <c r="AY303" s="522" t="str">
        <f t="shared" si="40"/>
        <v/>
      </c>
      <c r="AZ303" s="523" t="str">
        <f t="shared" si="41"/>
        <v/>
      </c>
      <c r="BA303" s="529">
        <f t="shared" si="42"/>
        <v>0.10186659985324913</v>
      </c>
      <c r="BB303" s="534">
        <f t="shared" si="43"/>
        <v>9.4721841402698584E-2</v>
      </c>
      <c r="BC303" s="535">
        <f t="shared" si="44"/>
        <v>0.11063208023666939</v>
      </c>
      <c r="BD303" s="63"/>
    </row>
    <row r="304" spans="1:56" x14ac:dyDescent="0.2">
      <c r="A304">
        <v>302</v>
      </c>
      <c r="B304" t="s">
        <v>432</v>
      </c>
      <c r="C304" t="s">
        <v>140</v>
      </c>
      <c r="D304" t="s">
        <v>200</v>
      </c>
      <c r="E304" s="545" t="s">
        <v>200</v>
      </c>
      <c r="F304" s="546" t="s">
        <v>140</v>
      </c>
      <c r="G304" s="570"/>
      <c r="H304" s="555"/>
      <c r="I304" s="566"/>
      <c r="J304">
        <v>0</v>
      </c>
      <c r="K304">
        <v>1000000</v>
      </c>
      <c r="L304" s="573">
        <v>2217.44</v>
      </c>
      <c r="M304" s="558"/>
      <c r="N304" t="s">
        <v>739</v>
      </c>
      <c r="O304" s="545"/>
      <c r="P304" s="546"/>
      <c r="Q304" s="63" t="s">
        <v>443</v>
      </c>
      <c r="T304">
        <v>2248.94</v>
      </c>
      <c r="U304">
        <v>124.53</v>
      </c>
      <c r="V304" s="545">
        <v>2007.4</v>
      </c>
      <c r="W304" s="546">
        <v>2462.7600000000002</v>
      </c>
      <c r="X304">
        <v>1966.9</v>
      </c>
      <c r="Y304">
        <v>2037.59</v>
      </c>
      <c r="Z304">
        <v>2096.96</v>
      </c>
      <c r="AA304">
        <v>2152.5300000000002</v>
      </c>
      <c r="AB304">
        <v>2174.9499999999998</v>
      </c>
      <c r="AC304">
        <v>2210.96</v>
      </c>
      <c r="AD304">
        <v>2228.2399999999998</v>
      </c>
      <c r="AE304">
        <v>2276.7800000000002</v>
      </c>
      <c r="AF304">
        <v>2329.29</v>
      </c>
      <c r="AG304">
        <v>2381.31</v>
      </c>
      <c r="AH304">
        <v>2418.4899999999998</v>
      </c>
      <c r="AI304">
        <v>2441.16</v>
      </c>
      <c r="AJ304">
        <v>2547.7199999999998</v>
      </c>
      <c r="AK304">
        <v>4</v>
      </c>
      <c r="AL304">
        <v>3</v>
      </c>
      <c r="AM304">
        <v>9</v>
      </c>
      <c r="AN304">
        <v>21</v>
      </c>
      <c r="AO304">
        <v>21</v>
      </c>
      <c r="AP304">
        <v>9</v>
      </c>
      <c r="AQ304">
        <v>12</v>
      </c>
      <c r="AR304">
        <v>15</v>
      </c>
      <c r="AS304">
        <v>5</v>
      </c>
      <c r="AT304">
        <v>1</v>
      </c>
      <c r="AU304" s="576" t="str">
        <f t="shared" si="36"/>
        <v/>
      </c>
      <c r="AV304" s="577" t="str">
        <f t="shared" si="37"/>
        <v/>
      </c>
      <c r="AW304" s="522" t="str">
        <f t="shared" si="38"/>
        <v/>
      </c>
      <c r="AX304" s="523" t="str">
        <f t="shared" si="39"/>
        <v/>
      </c>
      <c r="AY304" s="522" t="str">
        <f t="shared" si="40"/>
        <v/>
      </c>
      <c r="AZ304" s="523" t="str">
        <f t="shared" si="41"/>
        <v/>
      </c>
      <c r="BA304" s="529">
        <f t="shared" si="42"/>
        <v>0.10186659985324913</v>
      </c>
      <c r="BB304" s="534">
        <f t="shared" si="43"/>
        <v>9.4721841402698584E-2</v>
      </c>
      <c r="BC304" s="535">
        <f t="shared" si="44"/>
        <v>0.11063208023666939</v>
      </c>
      <c r="BD304" s="63"/>
    </row>
    <row r="305" spans="1:56" s="510" customFormat="1" x14ac:dyDescent="0.2">
      <c r="A305" s="510">
        <v>303</v>
      </c>
      <c r="B305" s="510" t="s">
        <v>432</v>
      </c>
      <c r="C305" s="510" t="s">
        <v>140</v>
      </c>
      <c r="D305" s="510" t="s">
        <v>19</v>
      </c>
      <c r="E305" s="547" t="s">
        <v>19</v>
      </c>
      <c r="F305" s="548" t="s">
        <v>140</v>
      </c>
      <c r="G305" s="571"/>
      <c r="H305" s="555"/>
      <c r="I305" s="567"/>
      <c r="J305" s="510">
        <v>0</v>
      </c>
      <c r="K305" s="510">
        <v>1000000</v>
      </c>
      <c r="L305" s="574">
        <v>1225.94</v>
      </c>
      <c r="M305" s="559"/>
      <c r="N305" t="s">
        <v>740</v>
      </c>
      <c r="O305" s="547">
        <v>0</v>
      </c>
      <c r="P305" s="548">
        <v>2033.33</v>
      </c>
      <c r="Q305" s="540" t="s">
        <v>451</v>
      </c>
      <c r="R305"/>
      <c r="S305"/>
      <c r="T305">
        <v>1103.96</v>
      </c>
      <c r="U305">
        <v>231.37</v>
      </c>
      <c r="V305" s="547">
        <v>0</v>
      </c>
      <c r="W305" s="548">
        <v>2400</v>
      </c>
      <c r="X305">
        <v>0</v>
      </c>
      <c r="Y305">
        <v>100</v>
      </c>
      <c r="Z305">
        <v>200</v>
      </c>
      <c r="AA305">
        <v>400</v>
      </c>
      <c r="AB305">
        <v>600</v>
      </c>
      <c r="AC305">
        <v>800</v>
      </c>
      <c r="AD305">
        <v>1000</v>
      </c>
      <c r="AE305">
        <v>1200</v>
      </c>
      <c r="AF305">
        <v>1400</v>
      </c>
      <c r="AG305">
        <v>1600</v>
      </c>
      <c r="AH305">
        <v>1800</v>
      </c>
      <c r="AI305">
        <v>2000</v>
      </c>
      <c r="AJ305">
        <v>2400</v>
      </c>
      <c r="AK305">
        <v>300</v>
      </c>
      <c r="AL305">
        <v>200</v>
      </c>
      <c r="AM305">
        <v>298</v>
      </c>
      <c r="AN305">
        <v>196</v>
      </c>
      <c r="AO305">
        <v>194</v>
      </c>
      <c r="AP305">
        <v>288</v>
      </c>
      <c r="AQ305">
        <v>188</v>
      </c>
      <c r="AR305">
        <v>235</v>
      </c>
      <c r="AS305">
        <v>84</v>
      </c>
      <c r="AT305">
        <v>25</v>
      </c>
      <c r="AU305" s="578" t="str">
        <f t="shared" si="36"/>
        <v/>
      </c>
      <c r="AV305" s="579" t="str">
        <f t="shared" si="37"/>
        <v/>
      </c>
      <c r="AW305" s="524" t="str">
        <f t="shared" si="38"/>
        <v/>
      </c>
      <c r="AX305" s="525" t="str">
        <f t="shared" si="39"/>
        <v/>
      </c>
      <c r="AY305" s="524" t="str">
        <f t="shared" si="40"/>
        <v/>
      </c>
      <c r="AZ305" s="525" t="str">
        <f t="shared" si="41"/>
        <v/>
      </c>
      <c r="BA305" s="530">
        <f t="shared" si="42"/>
        <v>1</v>
      </c>
      <c r="BB305" s="536">
        <f t="shared" si="43"/>
        <v>1</v>
      </c>
      <c r="BC305" s="537">
        <f t="shared" si="44"/>
        <v>0.95768145259963777</v>
      </c>
      <c r="BD305" s="540">
        <v>1</v>
      </c>
    </row>
    <row r="306" spans="1:56" s="510" customFormat="1" x14ac:dyDescent="0.2">
      <c r="A306" s="510">
        <v>304</v>
      </c>
      <c r="B306" s="510" t="s">
        <v>432</v>
      </c>
      <c r="C306" s="510" t="s">
        <v>140</v>
      </c>
      <c r="D306" s="510" t="s">
        <v>216</v>
      </c>
      <c r="E306" s="547" t="s">
        <v>216</v>
      </c>
      <c r="F306" s="548" t="s">
        <v>140</v>
      </c>
      <c r="G306" s="571"/>
      <c r="H306" s="555"/>
      <c r="I306" s="567"/>
      <c r="J306" s="510">
        <v>0</v>
      </c>
      <c r="K306" s="510">
        <v>1000000</v>
      </c>
      <c r="L306" s="574">
        <v>482.48</v>
      </c>
      <c r="M306" s="559"/>
      <c r="N306" t="s">
        <v>741</v>
      </c>
      <c r="O306" s="547">
        <v>0</v>
      </c>
      <c r="P306" s="548">
        <v>1142.05</v>
      </c>
      <c r="Q306" s="540" t="s">
        <v>451</v>
      </c>
      <c r="R306"/>
      <c r="S306"/>
      <c r="T306">
        <v>449</v>
      </c>
      <c r="U306">
        <v>89.7</v>
      </c>
      <c r="V306" s="547">
        <v>0</v>
      </c>
      <c r="W306" s="548">
        <v>1400</v>
      </c>
      <c r="X306">
        <v>0</v>
      </c>
      <c r="Y306">
        <v>0</v>
      </c>
      <c r="Z306">
        <v>100</v>
      </c>
      <c r="AA306">
        <v>200</v>
      </c>
      <c r="AB306">
        <v>300</v>
      </c>
      <c r="AC306">
        <v>400</v>
      </c>
      <c r="AD306">
        <v>500</v>
      </c>
      <c r="AE306">
        <v>700</v>
      </c>
      <c r="AF306">
        <v>800</v>
      </c>
      <c r="AG306">
        <v>900</v>
      </c>
      <c r="AH306">
        <v>1100</v>
      </c>
      <c r="AI306">
        <v>1100</v>
      </c>
      <c r="AJ306">
        <v>1400</v>
      </c>
      <c r="AK306">
        <v>200</v>
      </c>
      <c r="AL306">
        <v>100</v>
      </c>
      <c r="AM306">
        <v>200</v>
      </c>
      <c r="AN306">
        <v>100</v>
      </c>
      <c r="AO306">
        <v>99</v>
      </c>
      <c r="AP306">
        <v>196</v>
      </c>
      <c r="AQ306">
        <v>94</v>
      </c>
      <c r="AR306">
        <v>151</v>
      </c>
      <c r="AS306">
        <v>40</v>
      </c>
      <c r="AT306">
        <v>18</v>
      </c>
      <c r="AU306" s="578" t="str">
        <f t="shared" si="36"/>
        <v/>
      </c>
      <c r="AV306" s="579" t="str">
        <f t="shared" si="37"/>
        <v/>
      </c>
      <c r="AW306" s="524" t="str">
        <f t="shared" si="38"/>
        <v/>
      </c>
      <c r="AX306" s="525" t="str">
        <f t="shared" si="39"/>
        <v/>
      </c>
      <c r="AY306" s="524" t="str">
        <f t="shared" si="40"/>
        <v/>
      </c>
      <c r="AZ306" s="525" t="str">
        <f t="shared" si="41"/>
        <v/>
      </c>
      <c r="BA306" s="530">
        <f t="shared" si="42"/>
        <v>1</v>
      </c>
      <c r="BB306" s="536">
        <f t="shared" si="43"/>
        <v>1</v>
      </c>
      <c r="BC306" s="537">
        <f t="shared" si="44"/>
        <v>1.9016746808157849</v>
      </c>
      <c r="BD306" s="540">
        <v>1</v>
      </c>
    </row>
    <row r="307" spans="1:56" s="510" customFormat="1" x14ac:dyDescent="0.2">
      <c r="A307" s="510">
        <v>305</v>
      </c>
      <c r="B307" s="510" t="s">
        <v>432</v>
      </c>
      <c r="C307" s="510" t="s">
        <v>140</v>
      </c>
      <c r="D307" s="510" t="s">
        <v>218</v>
      </c>
      <c r="E307" s="547" t="s">
        <v>218</v>
      </c>
      <c r="F307" s="548" t="s">
        <v>140</v>
      </c>
      <c r="G307" s="571"/>
      <c r="H307" s="555"/>
      <c r="I307" s="567"/>
      <c r="J307" s="510">
        <v>0</v>
      </c>
      <c r="K307" s="510">
        <v>1000000</v>
      </c>
      <c r="L307" s="574">
        <v>743.47</v>
      </c>
      <c r="M307" s="559"/>
      <c r="N307" t="s">
        <v>742</v>
      </c>
      <c r="O307" s="547">
        <v>0</v>
      </c>
      <c r="P307" s="548">
        <v>891.29</v>
      </c>
      <c r="Q307" s="540" t="s">
        <v>451</v>
      </c>
      <c r="R307"/>
      <c r="S307"/>
      <c r="T307">
        <v>654.96</v>
      </c>
      <c r="U307">
        <v>156.44</v>
      </c>
      <c r="V307" s="547">
        <v>0</v>
      </c>
      <c r="W307" s="548">
        <v>1200</v>
      </c>
      <c r="X307">
        <v>0</v>
      </c>
      <c r="Y307">
        <v>0</v>
      </c>
      <c r="Z307">
        <v>0</v>
      </c>
      <c r="AA307">
        <v>100</v>
      </c>
      <c r="AB307">
        <v>200</v>
      </c>
      <c r="AC307">
        <v>300</v>
      </c>
      <c r="AD307">
        <v>400</v>
      </c>
      <c r="AE307">
        <v>500</v>
      </c>
      <c r="AF307">
        <v>600</v>
      </c>
      <c r="AG307">
        <v>700</v>
      </c>
      <c r="AH307">
        <v>800</v>
      </c>
      <c r="AI307">
        <v>900</v>
      </c>
      <c r="AJ307">
        <v>1200</v>
      </c>
      <c r="AK307">
        <v>200</v>
      </c>
      <c r="AL307">
        <v>100</v>
      </c>
      <c r="AM307">
        <v>99</v>
      </c>
      <c r="AN307">
        <v>98</v>
      </c>
      <c r="AO307">
        <v>98</v>
      </c>
      <c r="AP307">
        <v>189</v>
      </c>
      <c r="AQ307">
        <v>76</v>
      </c>
      <c r="AR307">
        <v>45</v>
      </c>
      <c r="AS307">
        <v>18</v>
      </c>
      <c r="AT307">
        <v>3</v>
      </c>
      <c r="AU307" s="578" t="str">
        <f t="shared" si="36"/>
        <v/>
      </c>
      <c r="AV307" s="579" t="str">
        <f t="shared" si="37"/>
        <v/>
      </c>
      <c r="AW307" s="524" t="str">
        <f t="shared" si="38"/>
        <v/>
      </c>
      <c r="AX307" s="525" t="str">
        <f t="shared" si="39"/>
        <v/>
      </c>
      <c r="AY307" s="524" t="str">
        <f t="shared" si="40"/>
        <v/>
      </c>
      <c r="AZ307" s="525" t="str">
        <f t="shared" si="41"/>
        <v/>
      </c>
      <c r="BA307" s="530">
        <f t="shared" si="42"/>
        <v>1</v>
      </c>
      <c r="BB307" s="536">
        <f t="shared" si="43"/>
        <v>1</v>
      </c>
      <c r="BC307" s="537">
        <f t="shared" si="44"/>
        <v>0.6140530216417609</v>
      </c>
      <c r="BD307" s="540">
        <v>1</v>
      </c>
    </row>
    <row r="308" spans="1:56" s="510" customFormat="1" x14ac:dyDescent="0.2">
      <c r="A308" s="510">
        <v>306</v>
      </c>
      <c r="B308" s="510" t="s">
        <v>432</v>
      </c>
      <c r="C308" s="510" t="s">
        <v>140</v>
      </c>
      <c r="D308" s="510" t="s">
        <v>222</v>
      </c>
      <c r="E308" s="547" t="s">
        <v>222</v>
      </c>
      <c r="F308" s="548" t="s">
        <v>140</v>
      </c>
      <c r="G308" s="571"/>
      <c r="H308" s="555"/>
      <c r="I308" s="567"/>
      <c r="J308" s="510">
        <v>-1000000</v>
      </c>
      <c r="K308" s="510">
        <v>1000000</v>
      </c>
      <c r="L308" s="574">
        <v>1043.79</v>
      </c>
      <c r="M308" s="559"/>
      <c r="N308" t="s">
        <v>743</v>
      </c>
      <c r="O308" s="547">
        <v>-606.66</v>
      </c>
      <c r="P308" s="548">
        <v>1437.63</v>
      </c>
      <c r="Q308" s="540" t="s">
        <v>493</v>
      </c>
      <c r="R308"/>
      <c r="S308"/>
      <c r="T308">
        <v>982.43</v>
      </c>
      <c r="U308">
        <v>243.54</v>
      </c>
      <c r="V308" s="547">
        <v>-1061</v>
      </c>
      <c r="W308" s="548">
        <v>1753</v>
      </c>
      <c r="X308">
        <v>-1061</v>
      </c>
      <c r="Y308">
        <v>-631.95000000000005</v>
      </c>
      <c r="Z308">
        <v>-493.6</v>
      </c>
      <c r="AA308">
        <v>-283</v>
      </c>
      <c r="AB308">
        <v>-87.8</v>
      </c>
      <c r="AC308">
        <v>105</v>
      </c>
      <c r="AD308">
        <v>303</v>
      </c>
      <c r="AE308">
        <v>503</v>
      </c>
      <c r="AF308">
        <v>709.7</v>
      </c>
      <c r="AG308">
        <v>921.2</v>
      </c>
      <c r="AH308">
        <v>1173</v>
      </c>
      <c r="AI308">
        <v>1338.2</v>
      </c>
      <c r="AJ308">
        <v>1753</v>
      </c>
      <c r="AK308">
        <v>30</v>
      </c>
      <c r="AL308">
        <v>162</v>
      </c>
      <c r="AM308">
        <v>269</v>
      </c>
      <c r="AN308">
        <v>283</v>
      </c>
      <c r="AO308">
        <v>278</v>
      </c>
      <c r="AP308">
        <v>276</v>
      </c>
      <c r="AQ308">
        <v>265</v>
      </c>
      <c r="AR308">
        <v>216</v>
      </c>
      <c r="AS308">
        <v>148</v>
      </c>
      <c r="AT308">
        <v>41</v>
      </c>
      <c r="AU308" s="578" t="str">
        <f t="shared" si="36"/>
        <v/>
      </c>
      <c r="AV308" s="579" t="str">
        <f t="shared" si="37"/>
        <v/>
      </c>
      <c r="AW308" s="524" t="str">
        <f t="shared" si="38"/>
        <v/>
      </c>
      <c r="AX308" s="525" t="str">
        <f t="shared" si="39"/>
        <v/>
      </c>
      <c r="AY308" s="524" t="str">
        <f t="shared" si="40"/>
        <v/>
      </c>
      <c r="AZ308" s="525" t="str">
        <f t="shared" si="41"/>
        <v/>
      </c>
      <c r="BA308" s="530">
        <f t="shared" si="42"/>
        <v>4.0664739884393066</v>
      </c>
      <c r="BB308" s="536">
        <f t="shared" si="43"/>
        <v>2.0164879908793916</v>
      </c>
      <c r="BC308" s="537">
        <f t="shared" si="44"/>
        <v>0.67945659567537542</v>
      </c>
      <c r="BD308" s="540">
        <v>1</v>
      </c>
    </row>
    <row r="309" spans="1:56" x14ac:dyDescent="0.2">
      <c r="A309">
        <v>307</v>
      </c>
      <c r="B309" t="s">
        <v>432</v>
      </c>
      <c r="C309" t="s">
        <v>142</v>
      </c>
      <c r="D309" t="s">
        <v>166</v>
      </c>
      <c r="E309" s="545" t="s">
        <v>166</v>
      </c>
      <c r="F309" s="546" t="s">
        <v>142</v>
      </c>
      <c r="G309" s="570"/>
      <c r="H309" s="555"/>
      <c r="I309" s="566"/>
      <c r="J309">
        <v>0</v>
      </c>
      <c r="K309">
        <v>1000000</v>
      </c>
      <c r="L309" s="573">
        <v>668</v>
      </c>
      <c r="M309" s="558"/>
      <c r="N309" t="s">
        <v>744</v>
      </c>
      <c r="O309" s="545"/>
      <c r="P309" s="546"/>
      <c r="Q309" s="63" t="s">
        <v>434</v>
      </c>
      <c r="T309">
        <v>669.13</v>
      </c>
      <c r="U309">
        <v>73</v>
      </c>
      <c r="V309" s="545">
        <v>537.47</v>
      </c>
      <c r="W309" s="546">
        <v>808.66</v>
      </c>
      <c r="X309">
        <v>511.92</v>
      </c>
      <c r="Y309">
        <v>551.66999999999996</v>
      </c>
      <c r="Z309">
        <v>569.79999999999995</v>
      </c>
      <c r="AA309">
        <v>605.71</v>
      </c>
      <c r="AB309">
        <v>629.46</v>
      </c>
      <c r="AC309">
        <v>648.86</v>
      </c>
      <c r="AD309">
        <v>665.19</v>
      </c>
      <c r="AE309">
        <v>684.7</v>
      </c>
      <c r="AF309">
        <v>706.21</v>
      </c>
      <c r="AG309">
        <v>736.86</v>
      </c>
      <c r="AH309">
        <v>759.19</v>
      </c>
      <c r="AI309">
        <v>783.14</v>
      </c>
      <c r="AJ309">
        <v>836.02</v>
      </c>
      <c r="AK309">
        <v>5</v>
      </c>
      <c r="AL309">
        <v>6</v>
      </c>
      <c r="AM309">
        <v>12</v>
      </c>
      <c r="AN309">
        <v>12</v>
      </c>
      <c r="AO309">
        <v>19</v>
      </c>
      <c r="AP309">
        <v>16</v>
      </c>
      <c r="AQ309">
        <v>10</v>
      </c>
      <c r="AR309">
        <v>12</v>
      </c>
      <c r="AS309">
        <v>5</v>
      </c>
      <c r="AT309">
        <v>3</v>
      </c>
      <c r="AU309" s="576" t="str">
        <f t="shared" si="36"/>
        <v/>
      </c>
      <c r="AV309" s="577" t="str">
        <f t="shared" si="37"/>
        <v/>
      </c>
      <c r="AW309" s="522" t="str">
        <f t="shared" si="38"/>
        <v/>
      </c>
      <c r="AX309" s="523" t="str">
        <f t="shared" si="39"/>
        <v/>
      </c>
      <c r="AY309" s="522" t="str">
        <f t="shared" si="40"/>
        <v/>
      </c>
      <c r="AZ309" s="523" t="str">
        <f t="shared" si="41"/>
        <v/>
      </c>
      <c r="BA309" s="529">
        <f t="shared" si="42"/>
        <v>0.20145899727366592</v>
      </c>
      <c r="BB309" s="534">
        <f t="shared" si="43"/>
        <v>0.19540419161676642</v>
      </c>
      <c r="BC309" s="535">
        <f t="shared" si="44"/>
        <v>0.21056886227544905</v>
      </c>
      <c r="BD309" s="63"/>
    </row>
    <row r="310" spans="1:56" x14ac:dyDescent="0.2">
      <c r="A310">
        <v>308</v>
      </c>
      <c r="B310" t="s">
        <v>432</v>
      </c>
      <c r="C310" t="s">
        <v>142</v>
      </c>
      <c r="D310" t="s">
        <v>200</v>
      </c>
      <c r="E310" s="545" t="s">
        <v>200</v>
      </c>
      <c r="F310" s="546" t="s">
        <v>142</v>
      </c>
      <c r="G310" s="570"/>
      <c r="H310" s="555"/>
      <c r="I310" s="566"/>
      <c r="J310">
        <v>0</v>
      </c>
      <c r="K310">
        <v>1000000</v>
      </c>
      <c r="L310" s="573">
        <v>4967.95</v>
      </c>
      <c r="M310" s="558"/>
      <c r="N310" t="s">
        <v>745</v>
      </c>
      <c r="O310" s="545">
        <v>4667.96</v>
      </c>
      <c r="P310" s="546">
        <v>4967.96</v>
      </c>
      <c r="Q310" s="63" t="s">
        <v>493</v>
      </c>
      <c r="T310">
        <v>4827.47</v>
      </c>
      <c r="U310">
        <v>448.2</v>
      </c>
      <c r="V310" s="545">
        <v>3092</v>
      </c>
      <c r="W310" s="546">
        <v>5921</v>
      </c>
      <c r="X310">
        <v>3092</v>
      </c>
      <c r="Y310">
        <v>3972.2</v>
      </c>
      <c r="Z310">
        <v>4095</v>
      </c>
      <c r="AA310">
        <v>4281.2</v>
      </c>
      <c r="AB310">
        <v>4423.6000000000004</v>
      </c>
      <c r="AC310">
        <v>4539.8</v>
      </c>
      <c r="AD310">
        <v>4643</v>
      </c>
      <c r="AE310">
        <v>4752.2</v>
      </c>
      <c r="AF310">
        <v>4879.3999999999996</v>
      </c>
      <c r="AG310">
        <v>5017.2</v>
      </c>
      <c r="AH310">
        <v>5217.2</v>
      </c>
      <c r="AI310">
        <v>5515.7</v>
      </c>
      <c r="AJ310">
        <v>5921</v>
      </c>
      <c r="AK310">
        <v>3</v>
      </c>
      <c r="AL310">
        <v>1</v>
      </c>
      <c r="AM310">
        <v>11</v>
      </c>
      <c r="AN310">
        <v>38</v>
      </c>
      <c r="AO310">
        <v>66</v>
      </c>
      <c r="AP310">
        <v>89</v>
      </c>
      <c r="AQ310">
        <v>73</v>
      </c>
      <c r="AR310">
        <v>29</v>
      </c>
      <c r="AS310">
        <v>15</v>
      </c>
      <c r="AT310">
        <v>10</v>
      </c>
      <c r="AU310" s="576" t="str">
        <f t="shared" si="36"/>
        <v/>
      </c>
      <c r="AV310" s="577" t="str">
        <f t="shared" si="37"/>
        <v/>
      </c>
      <c r="AW310" s="522" t="str">
        <f t="shared" si="38"/>
        <v/>
      </c>
      <c r="AX310" s="523" t="str">
        <f t="shared" si="39"/>
        <v/>
      </c>
      <c r="AY310" s="522" t="str">
        <f t="shared" si="40"/>
        <v/>
      </c>
      <c r="AZ310" s="523" t="str">
        <f t="shared" si="41"/>
        <v/>
      </c>
      <c r="BA310" s="529">
        <f t="shared" si="42"/>
        <v>0.31387995118162654</v>
      </c>
      <c r="BB310" s="534">
        <f t="shared" si="43"/>
        <v>0.37761048319729462</v>
      </c>
      <c r="BC310" s="535">
        <f t="shared" si="44"/>
        <v>0.19183969242846652</v>
      </c>
      <c r="BD310" s="63"/>
    </row>
    <row r="311" spans="1:56" x14ac:dyDescent="0.2">
      <c r="A311">
        <v>309</v>
      </c>
      <c r="B311" t="s">
        <v>432</v>
      </c>
      <c r="C311" t="s">
        <v>142</v>
      </c>
      <c r="D311" t="s">
        <v>205</v>
      </c>
      <c r="E311" s="545" t="s">
        <v>205</v>
      </c>
      <c r="F311" s="546" t="s">
        <v>142</v>
      </c>
      <c r="G311" s="570"/>
      <c r="H311" s="555"/>
      <c r="I311" s="566"/>
      <c r="J311">
        <v>0</v>
      </c>
      <c r="K311">
        <v>1000000</v>
      </c>
      <c r="L311" s="573">
        <v>4299.96</v>
      </c>
      <c r="M311" s="558"/>
      <c r="N311" t="s">
        <v>746</v>
      </c>
      <c r="O311" s="545">
        <v>3999.96</v>
      </c>
      <c r="P311" s="546">
        <v>4299.96</v>
      </c>
      <c r="Q311" s="63" t="s">
        <v>451</v>
      </c>
      <c r="T311">
        <v>4158.33</v>
      </c>
      <c r="U311">
        <v>460.45</v>
      </c>
      <c r="V311" s="545">
        <v>2402</v>
      </c>
      <c r="W311" s="546">
        <v>5255</v>
      </c>
      <c r="X311">
        <v>2402</v>
      </c>
      <c r="Y311">
        <v>3283.7</v>
      </c>
      <c r="Z311">
        <v>3427.8</v>
      </c>
      <c r="AA311">
        <v>3603.6</v>
      </c>
      <c r="AB311">
        <v>3753.2</v>
      </c>
      <c r="AC311">
        <v>3877</v>
      </c>
      <c r="AD311">
        <v>3984</v>
      </c>
      <c r="AE311">
        <v>4077.6</v>
      </c>
      <c r="AF311">
        <v>4196.2</v>
      </c>
      <c r="AG311">
        <v>4341.8</v>
      </c>
      <c r="AH311">
        <v>4569.8</v>
      </c>
      <c r="AI311">
        <v>4861.3</v>
      </c>
      <c r="AJ311">
        <v>5255</v>
      </c>
      <c r="AK311">
        <v>3</v>
      </c>
      <c r="AL311">
        <v>1</v>
      </c>
      <c r="AM311">
        <v>11</v>
      </c>
      <c r="AN311">
        <v>39</v>
      </c>
      <c r="AO311">
        <v>64</v>
      </c>
      <c r="AP311">
        <v>89</v>
      </c>
      <c r="AQ311">
        <v>71</v>
      </c>
      <c r="AR311">
        <v>31</v>
      </c>
      <c r="AS311">
        <v>18</v>
      </c>
      <c r="AT311">
        <v>8</v>
      </c>
      <c r="AU311" s="576" t="str">
        <f t="shared" si="36"/>
        <v/>
      </c>
      <c r="AV311" s="577" t="str">
        <f t="shared" si="37"/>
        <v/>
      </c>
      <c r="AW311" s="522" t="str">
        <f t="shared" si="38"/>
        <v/>
      </c>
      <c r="AX311" s="523" t="str">
        <f t="shared" si="39"/>
        <v/>
      </c>
      <c r="AY311" s="522" t="str">
        <f t="shared" si="40"/>
        <v/>
      </c>
      <c r="AZ311" s="523" t="str">
        <f t="shared" si="41"/>
        <v/>
      </c>
      <c r="BA311" s="529">
        <f t="shared" si="42"/>
        <v>0.37260023507901269</v>
      </c>
      <c r="BB311" s="534">
        <f t="shared" si="43"/>
        <v>0.44139015246653457</v>
      </c>
      <c r="BC311" s="535">
        <f t="shared" si="44"/>
        <v>0.2221043916687597</v>
      </c>
      <c r="BD311" s="63"/>
    </row>
    <row r="312" spans="1:56" s="510" customFormat="1" x14ac:dyDescent="0.2">
      <c r="A312" s="510">
        <v>310</v>
      </c>
      <c r="B312" s="510" t="s">
        <v>432</v>
      </c>
      <c r="C312" s="510" t="s">
        <v>142</v>
      </c>
      <c r="D312" s="510" t="s">
        <v>19</v>
      </c>
      <c r="E312" s="547" t="s">
        <v>19</v>
      </c>
      <c r="F312" s="548" t="s">
        <v>142</v>
      </c>
      <c r="G312" s="571"/>
      <c r="H312" s="555"/>
      <c r="I312" s="567"/>
      <c r="J312" s="510">
        <v>0</v>
      </c>
      <c r="K312" s="510">
        <v>1000000</v>
      </c>
      <c r="L312" s="574">
        <v>104.67</v>
      </c>
      <c r="M312" s="559"/>
      <c r="N312" t="s">
        <v>747</v>
      </c>
      <c r="O312" s="547">
        <v>24.68</v>
      </c>
      <c r="P312" s="548">
        <v>1462.31</v>
      </c>
      <c r="Q312" s="540" t="s">
        <v>451</v>
      </c>
      <c r="R312"/>
      <c r="S312"/>
      <c r="T312">
        <v>297.45999999999998</v>
      </c>
      <c r="U312">
        <v>281.58999999999997</v>
      </c>
      <c r="V312" s="547">
        <v>0</v>
      </c>
      <c r="W312" s="548">
        <v>1800</v>
      </c>
      <c r="X312">
        <v>0</v>
      </c>
      <c r="Y312">
        <v>100</v>
      </c>
      <c r="Z312">
        <v>200</v>
      </c>
      <c r="AA312">
        <v>332</v>
      </c>
      <c r="AB312">
        <v>500</v>
      </c>
      <c r="AC312">
        <v>692.2</v>
      </c>
      <c r="AD312">
        <v>800</v>
      </c>
      <c r="AE312">
        <v>944.4</v>
      </c>
      <c r="AF312">
        <v>1100</v>
      </c>
      <c r="AG312">
        <v>1200</v>
      </c>
      <c r="AH312">
        <v>1393.9</v>
      </c>
      <c r="AI312">
        <v>1479.65</v>
      </c>
      <c r="AJ312">
        <v>1800</v>
      </c>
      <c r="AK312">
        <v>128</v>
      </c>
      <c r="AL312">
        <v>143</v>
      </c>
      <c r="AM312">
        <v>156</v>
      </c>
      <c r="AN312">
        <v>179</v>
      </c>
      <c r="AO312">
        <v>121</v>
      </c>
      <c r="AP312">
        <v>190</v>
      </c>
      <c r="AQ312">
        <v>186</v>
      </c>
      <c r="AR312">
        <v>155</v>
      </c>
      <c r="AS312">
        <v>70</v>
      </c>
      <c r="AT312">
        <v>10</v>
      </c>
      <c r="AU312" s="578" t="str">
        <f t="shared" si="36"/>
        <v/>
      </c>
      <c r="AV312" s="579" t="str">
        <f t="shared" si="37"/>
        <v/>
      </c>
      <c r="AW312" s="524" t="str">
        <f t="shared" si="38"/>
        <v/>
      </c>
      <c r="AX312" s="525" t="str">
        <f t="shared" si="39"/>
        <v/>
      </c>
      <c r="AY312" s="524" t="str">
        <f t="shared" si="40"/>
        <v/>
      </c>
      <c r="AZ312" s="525" t="str">
        <f t="shared" si="41"/>
        <v/>
      </c>
      <c r="BA312" s="530">
        <f t="shared" si="42"/>
        <v>1</v>
      </c>
      <c r="BB312" s="536">
        <f t="shared" si="43"/>
        <v>1</v>
      </c>
      <c r="BC312" s="537">
        <f t="shared" si="44"/>
        <v>16.196904557179707</v>
      </c>
      <c r="BD312" s="540">
        <v>1</v>
      </c>
    </row>
    <row r="313" spans="1:56" s="510" customFormat="1" x14ac:dyDescent="0.2">
      <c r="A313" s="510">
        <v>311</v>
      </c>
      <c r="B313" s="510" t="s">
        <v>432</v>
      </c>
      <c r="C313" s="510" t="s">
        <v>142</v>
      </c>
      <c r="D313" s="510" t="s">
        <v>216</v>
      </c>
      <c r="E313" s="547" t="s">
        <v>216</v>
      </c>
      <c r="F313" s="548" t="s">
        <v>142</v>
      </c>
      <c r="G313" s="571"/>
      <c r="H313" s="555"/>
      <c r="I313" s="567"/>
      <c r="J313" s="510">
        <v>0</v>
      </c>
      <c r="K313" s="510">
        <v>1000000</v>
      </c>
      <c r="L313" s="574">
        <v>25.98</v>
      </c>
      <c r="M313" s="559"/>
      <c r="N313" t="s">
        <v>748</v>
      </c>
      <c r="O313" s="547">
        <v>0</v>
      </c>
      <c r="P313" s="548">
        <v>571.02</v>
      </c>
      <c r="Q313" s="540" t="s">
        <v>451</v>
      </c>
      <c r="R313"/>
      <c r="S313"/>
      <c r="T313">
        <v>90.89</v>
      </c>
      <c r="U313">
        <v>108.9</v>
      </c>
      <c r="V313" s="547">
        <v>0</v>
      </c>
      <c r="W313" s="548">
        <v>740</v>
      </c>
      <c r="X313">
        <v>0</v>
      </c>
      <c r="Y313">
        <v>30</v>
      </c>
      <c r="Z313">
        <v>58.2</v>
      </c>
      <c r="AA313">
        <v>110</v>
      </c>
      <c r="AB313">
        <v>170</v>
      </c>
      <c r="AC313">
        <v>230</v>
      </c>
      <c r="AD313">
        <v>290</v>
      </c>
      <c r="AE313">
        <v>350</v>
      </c>
      <c r="AF313">
        <v>410</v>
      </c>
      <c r="AG313">
        <v>467.4</v>
      </c>
      <c r="AH313">
        <v>530</v>
      </c>
      <c r="AI313">
        <v>580</v>
      </c>
      <c r="AJ313">
        <v>740</v>
      </c>
      <c r="AK313">
        <v>771</v>
      </c>
      <c r="AL313">
        <v>680</v>
      </c>
      <c r="AM313">
        <v>785</v>
      </c>
      <c r="AN313">
        <v>698</v>
      </c>
      <c r="AO313">
        <v>702</v>
      </c>
      <c r="AP313">
        <v>789</v>
      </c>
      <c r="AQ313">
        <v>635</v>
      </c>
      <c r="AR313">
        <v>504</v>
      </c>
      <c r="AS313">
        <v>178</v>
      </c>
      <c r="AT313">
        <v>30</v>
      </c>
      <c r="AU313" s="578" t="str">
        <f t="shared" si="36"/>
        <v/>
      </c>
      <c r="AV313" s="579" t="str">
        <f t="shared" si="37"/>
        <v/>
      </c>
      <c r="AW313" s="524" t="str">
        <f t="shared" si="38"/>
        <v/>
      </c>
      <c r="AX313" s="525" t="str">
        <f t="shared" si="39"/>
        <v/>
      </c>
      <c r="AY313" s="524" t="str">
        <f t="shared" si="40"/>
        <v/>
      </c>
      <c r="AZ313" s="525" t="str">
        <f t="shared" si="41"/>
        <v/>
      </c>
      <c r="BA313" s="530">
        <f t="shared" si="42"/>
        <v>1</v>
      </c>
      <c r="BB313" s="536">
        <f t="shared" si="43"/>
        <v>1</v>
      </c>
      <c r="BC313" s="537">
        <f t="shared" si="44"/>
        <v>27.48344880677444</v>
      </c>
      <c r="BD313" s="540">
        <v>1</v>
      </c>
    </row>
    <row r="314" spans="1:56" s="510" customFormat="1" x14ac:dyDescent="0.2">
      <c r="A314" s="510">
        <v>312</v>
      </c>
      <c r="B314" s="510" t="s">
        <v>432</v>
      </c>
      <c r="C314" s="510" t="s">
        <v>142</v>
      </c>
      <c r="D314" s="510" t="s">
        <v>218</v>
      </c>
      <c r="E314" s="547" t="s">
        <v>218</v>
      </c>
      <c r="F314" s="548" t="s">
        <v>142</v>
      </c>
      <c r="G314" s="571"/>
      <c r="H314" s="555"/>
      <c r="I314" s="567"/>
      <c r="J314" s="510">
        <v>0</v>
      </c>
      <c r="K314" s="510">
        <v>1000000</v>
      </c>
      <c r="L314" s="574">
        <v>78.680000000000007</v>
      </c>
      <c r="M314" s="559"/>
      <c r="N314" t="s">
        <v>749</v>
      </c>
      <c r="O314" s="547">
        <v>0</v>
      </c>
      <c r="P314" s="548">
        <v>891.29</v>
      </c>
      <c r="Q314" s="540" t="s">
        <v>451</v>
      </c>
      <c r="R314"/>
      <c r="S314"/>
      <c r="T314">
        <v>206.57</v>
      </c>
      <c r="U314">
        <v>183.47</v>
      </c>
      <c r="V314" s="547">
        <v>0</v>
      </c>
      <c r="W314" s="548">
        <v>1200</v>
      </c>
      <c r="X314">
        <v>0</v>
      </c>
      <c r="Y314">
        <v>0</v>
      </c>
      <c r="Z314">
        <v>100</v>
      </c>
      <c r="AA314">
        <v>194</v>
      </c>
      <c r="AB314">
        <v>225.5</v>
      </c>
      <c r="AC314">
        <v>301</v>
      </c>
      <c r="AD314">
        <v>400</v>
      </c>
      <c r="AE314">
        <v>500</v>
      </c>
      <c r="AF314">
        <v>600</v>
      </c>
      <c r="AG314">
        <v>700</v>
      </c>
      <c r="AH314">
        <v>800</v>
      </c>
      <c r="AI314">
        <v>900</v>
      </c>
      <c r="AJ314">
        <v>1200</v>
      </c>
      <c r="AK314">
        <v>180</v>
      </c>
      <c r="AL314">
        <v>99</v>
      </c>
      <c r="AM314">
        <v>97</v>
      </c>
      <c r="AN314">
        <v>100</v>
      </c>
      <c r="AO314">
        <v>102</v>
      </c>
      <c r="AP314">
        <v>187</v>
      </c>
      <c r="AQ314">
        <v>85</v>
      </c>
      <c r="AR314">
        <v>49</v>
      </c>
      <c r="AS314">
        <v>23</v>
      </c>
      <c r="AT314">
        <v>4</v>
      </c>
      <c r="AU314" s="578" t="str">
        <f t="shared" si="36"/>
        <v/>
      </c>
      <c r="AV314" s="579" t="str">
        <f t="shared" si="37"/>
        <v/>
      </c>
      <c r="AW314" s="524" t="str">
        <f t="shared" si="38"/>
        <v/>
      </c>
      <c r="AX314" s="525" t="str">
        <f t="shared" si="39"/>
        <v/>
      </c>
      <c r="AY314" s="524" t="str">
        <f t="shared" si="40"/>
        <v/>
      </c>
      <c r="AZ314" s="525" t="str">
        <f t="shared" si="41"/>
        <v/>
      </c>
      <c r="BA314" s="530">
        <f t="shared" si="42"/>
        <v>1</v>
      </c>
      <c r="BB314" s="536">
        <f t="shared" si="43"/>
        <v>1</v>
      </c>
      <c r="BC314" s="537">
        <f t="shared" si="44"/>
        <v>14.251652262328417</v>
      </c>
      <c r="BD314" s="540">
        <v>1</v>
      </c>
    </row>
    <row r="315" spans="1:56" s="510" customFormat="1" x14ac:dyDescent="0.2">
      <c r="A315" s="510">
        <v>313</v>
      </c>
      <c r="B315" s="510" t="s">
        <v>432</v>
      </c>
      <c r="C315" s="510" t="s">
        <v>142</v>
      </c>
      <c r="D315" s="510" t="s">
        <v>222</v>
      </c>
      <c r="E315" s="547" t="s">
        <v>222</v>
      </c>
      <c r="F315" s="548" t="s">
        <v>142</v>
      </c>
      <c r="G315" s="571"/>
      <c r="H315" s="555"/>
      <c r="I315" s="567"/>
      <c r="J315" s="510">
        <v>-1000000</v>
      </c>
      <c r="K315" s="510">
        <v>1000000</v>
      </c>
      <c r="L315" s="574">
        <v>24.68</v>
      </c>
      <c r="M315" s="559"/>
      <c r="N315" t="s">
        <v>750</v>
      </c>
      <c r="O315" s="547">
        <v>24.68</v>
      </c>
      <c r="P315" s="548">
        <v>324.68</v>
      </c>
      <c r="Q315" s="540" t="s">
        <v>493</v>
      </c>
      <c r="R315"/>
      <c r="S315"/>
      <c r="T315">
        <v>121.57</v>
      </c>
      <c r="U315">
        <v>349.97</v>
      </c>
      <c r="V315" s="547">
        <v>-165</v>
      </c>
      <c r="W315" s="548">
        <v>1282</v>
      </c>
      <c r="X315">
        <v>-165</v>
      </c>
      <c r="Y315">
        <v>-139.19999999999999</v>
      </c>
      <c r="Z315">
        <v>-127.2</v>
      </c>
      <c r="AA315">
        <v>-46.4</v>
      </c>
      <c r="AB315">
        <v>-15.2</v>
      </c>
      <c r="AC315">
        <v>63.2</v>
      </c>
      <c r="AD315">
        <v>98</v>
      </c>
      <c r="AE315">
        <v>198.6</v>
      </c>
      <c r="AF315">
        <v>400.2</v>
      </c>
      <c r="AG315">
        <v>596</v>
      </c>
      <c r="AH315">
        <v>826.6</v>
      </c>
      <c r="AI315">
        <v>1025</v>
      </c>
      <c r="AJ315">
        <v>1282</v>
      </c>
      <c r="AK315">
        <v>97</v>
      </c>
      <c r="AL315">
        <v>77</v>
      </c>
      <c r="AM315">
        <v>42</v>
      </c>
      <c r="AN315">
        <v>26</v>
      </c>
      <c r="AO315">
        <v>20</v>
      </c>
      <c r="AP315">
        <v>25</v>
      </c>
      <c r="AQ315">
        <v>19</v>
      </c>
      <c r="AR315">
        <v>12</v>
      </c>
      <c r="AS315">
        <v>13</v>
      </c>
      <c r="AT315">
        <v>8</v>
      </c>
      <c r="AU315" s="578" t="str">
        <f t="shared" si="36"/>
        <v/>
      </c>
      <c r="AV315" s="579" t="str">
        <f t="shared" si="37"/>
        <v/>
      </c>
      <c r="AW315" s="524" t="str">
        <f t="shared" si="38"/>
        <v/>
      </c>
      <c r="AX315" s="525" t="str">
        <f t="shared" si="39"/>
        <v/>
      </c>
      <c r="AY315" s="524" t="str">
        <f t="shared" si="40"/>
        <v/>
      </c>
      <c r="AZ315" s="525" t="str">
        <f t="shared" si="41"/>
        <v/>
      </c>
      <c r="BA315" s="530">
        <f t="shared" si="42"/>
        <v>1.2954341987466429</v>
      </c>
      <c r="BB315" s="536">
        <f t="shared" si="43"/>
        <v>7.6855753646677476</v>
      </c>
      <c r="BC315" s="537">
        <f t="shared" si="44"/>
        <v>50.944894651539705</v>
      </c>
      <c r="BD315" s="540">
        <v>1</v>
      </c>
    </row>
    <row r="316" spans="1:56" x14ac:dyDescent="0.2">
      <c r="A316">
        <v>314</v>
      </c>
      <c r="B316" t="s">
        <v>432</v>
      </c>
      <c r="C316" t="s">
        <v>144</v>
      </c>
      <c r="D316" t="s">
        <v>200</v>
      </c>
      <c r="E316" s="545" t="s">
        <v>200</v>
      </c>
      <c r="F316" s="546" t="s">
        <v>144</v>
      </c>
      <c r="G316" s="570"/>
      <c r="H316" s="555"/>
      <c r="I316" s="566"/>
      <c r="J316">
        <v>0</v>
      </c>
      <c r="K316">
        <v>1000000</v>
      </c>
      <c r="L316" s="573">
        <v>3999.96</v>
      </c>
      <c r="M316" s="558"/>
      <c r="N316" t="s">
        <v>751</v>
      </c>
      <c r="O316" s="545"/>
      <c r="P316" s="546"/>
      <c r="Q316" s="63" t="s">
        <v>434</v>
      </c>
      <c r="T316">
        <v>3862.54</v>
      </c>
      <c r="U316">
        <v>456.44</v>
      </c>
      <c r="V316" s="545">
        <v>3108</v>
      </c>
      <c r="W316" s="546">
        <v>4838.7299999999996</v>
      </c>
      <c r="X316">
        <v>2402.29</v>
      </c>
      <c r="Y316">
        <v>3228.42</v>
      </c>
      <c r="Z316">
        <v>3296.81</v>
      </c>
      <c r="AA316">
        <v>3482.45</v>
      </c>
      <c r="AB316">
        <v>3627.3</v>
      </c>
      <c r="AC316">
        <v>3732.36</v>
      </c>
      <c r="AD316">
        <v>3868.79</v>
      </c>
      <c r="AE316">
        <v>3932.82</v>
      </c>
      <c r="AF316">
        <v>4058.15</v>
      </c>
      <c r="AG316">
        <v>4224.83</v>
      </c>
      <c r="AH316">
        <v>4446.07</v>
      </c>
      <c r="AI316">
        <v>4719.88</v>
      </c>
      <c r="AJ316">
        <v>4955.13</v>
      </c>
      <c r="AK316">
        <v>1</v>
      </c>
      <c r="AL316">
        <v>0</v>
      </c>
      <c r="AM316">
        <v>4</v>
      </c>
      <c r="AN316">
        <v>11</v>
      </c>
      <c r="AO316">
        <v>16</v>
      </c>
      <c r="AP316">
        <v>28</v>
      </c>
      <c r="AQ316">
        <v>18</v>
      </c>
      <c r="AR316">
        <v>12</v>
      </c>
      <c r="AS316">
        <v>4</v>
      </c>
      <c r="AT316">
        <v>6</v>
      </c>
      <c r="AU316" s="576" t="str">
        <f t="shared" si="36"/>
        <v/>
      </c>
      <c r="AV316" s="577" t="str">
        <f t="shared" si="37"/>
        <v/>
      </c>
      <c r="AW316" s="522" t="str">
        <f t="shared" si="38"/>
        <v/>
      </c>
      <c r="AX316" s="523" t="str">
        <f t="shared" si="39"/>
        <v/>
      </c>
      <c r="AY316" s="522" t="str">
        <f t="shared" si="40"/>
        <v/>
      </c>
      <c r="AZ316" s="523" t="str">
        <f t="shared" si="41"/>
        <v/>
      </c>
      <c r="BA316" s="529">
        <f t="shared" si="42"/>
        <v>0.2177914689438297</v>
      </c>
      <c r="BB316" s="534">
        <f t="shared" si="43"/>
        <v>0.22299222992229922</v>
      </c>
      <c r="BC316" s="535">
        <f t="shared" si="44"/>
        <v>0.20969459694596934</v>
      </c>
      <c r="BD316" s="63"/>
    </row>
    <row r="317" spans="1:56" x14ac:dyDescent="0.2">
      <c r="A317">
        <v>315</v>
      </c>
      <c r="B317" t="s">
        <v>432</v>
      </c>
      <c r="C317" t="s">
        <v>144</v>
      </c>
      <c r="D317" t="s">
        <v>205</v>
      </c>
      <c r="E317" s="545" t="s">
        <v>205</v>
      </c>
      <c r="F317" s="546" t="s">
        <v>144</v>
      </c>
      <c r="G317" s="570"/>
      <c r="H317" s="555"/>
      <c r="I317" s="566"/>
      <c r="J317">
        <v>0</v>
      </c>
      <c r="K317">
        <v>1000000</v>
      </c>
      <c r="L317" s="573">
        <v>3999.96</v>
      </c>
      <c r="M317" s="558"/>
      <c r="N317" t="s">
        <v>752</v>
      </c>
      <c r="O317" s="545"/>
      <c r="P317" s="546"/>
      <c r="Q317" s="63" t="s">
        <v>434</v>
      </c>
      <c r="T317">
        <v>3862.54</v>
      </c>
      <c r="U317">
        <v>456.44</v>
      </c>
      <c r="V317" s="545">
        <v>3108</v>
      </c>
      <c r="W317" s="546">
        <v>4838.7299999999996</v>
      </c>
      <c r="X317">
        <v>2402.29</v>
      </c>
      <c r="Y317">
        <v>3228.42</v>
      </c>
      <c r="Z317">
        <v>3296.81</v>
      </c>
      <c r="AA317">
        <v>3482.45</v>
      </c>
      <c r="AB317">
        <v>3627.3</v>
      </c>
      <c r="AC317">
        <v>3732.36</v>
      </c>
      <c r="AD317">
        <v>3868.79</v>
      </c>
      <c r="AE317">
        <v>3932.82</v>
      </c>
      <c r="AF317">
        <v>4058.15</v>
      </c>
      <c r="AG317">
        <v>4224.83</v>
      </c>
      <c r="AH317">
        <v>4446.07</v>
      </c>
      <c r="AI317">
        <v>4719.88</v>
      </c>
      <c r="AJ317">
        <v>4955.13</v>
      </c>
      <c r="AK317">
        <v>1</v>
      </c>
      <c r="AL317">
        <v>0</v>
      </c>
      <c r="AM317">
        <v>4</v>
      </c>
      <c r="AN317">
        <v>11</v>
      </c>
      <c r="AO317">
        <v>16</v>
      </c>
      <c r="AP317">
        <v>28</v>
      </c>
      <c r="AQ317">
        <v>18</v>
      </c>
      <c r="AR317">
        <v>12</v>
      </c>
      <c r="AS317">
        <v>4</v>
      </c>
      <c r="AT317">
        <v>6</v>
      </c>
      <c r="AU317" s="576" t="str">
        <f t="shared" si="36"/>
        <v/>
      </c>
      <c r="AV317" s="577" t="str">
        <f t="shared" si="37"/>
        <v/>
      </c>
      <c r="AW317" s="522" t="str">
        <f t="shared" si="38"/>
        <v/>
      </c>
      <c r="AX317" s="523" t="str">
        <f t="shared" si="39"/>
        <v/>
      </c>
      <c r="AY317" s="522" t="str">
        <f t="shared" si="40"/>
        <v/>
      </c>
      <c r="AZ317" s="523" t="str">
        <f t="shared" si="41"/>
        <v/>
      </c>
      <c r="BA317" s="529">
        <f t="shared" si="42"/>
        <v>0.2177914689438297</v>
      </c>
      <c r="BB317" s="534">
        <f t="shared" si="43"/>
        <v>0.22299222992229922</v>
      </c>
      <c r="BC317" s="535">
        <f t="shared" si="44"/>
        <v>0.20969459694596934</v>
      </c>
      <c r="BD317" s="63"/>
    </row>
    <row r="318" spans="1:56" x14ac:dyDescent="0.2">
      <c r="A318">
        <v>316</v>
      </c>
      <c r="B318" t="s">
        <v>432</v>
      </c>
      <c r="C318" t="s">
        <v>145</v>
      </c>
      <c r="D318" t="s">
        <v>200</v>
      </c>
      <c r="E318" s="545" t="s">
        <v>200</v>
      </c>
      <c r="F318" s="546" t="s">
        <v>145</v>
      </c>
      <c r="G318" s="570"/>
      <c r="H318" s="555"/>
      <c r="I318" s="566"/>
      <c r="J318">
        <v>0</v>
      </c>
      <c r="K318">
        <v>1000000</v>
      </c>
      <c r="L318" s="573">
        <v>300</v>
      </c>
      <c r="M318" s="558"/>
      <c r="N318" t="s">
        <v>753</v>
      </c>
      <c r="O318" s="545">
        <v>0</v>
      </c>
      <c r="P318" s="546">
        <v>300</v>
      </c>
      <c r="Q318" s="63" t="s">
        <v>451</v>
      </c>
      <c r="T318">
        <v>295.79000000000002</v>
      </c>
      <c r="U318">
        <v>32.119999999999997</v>
      </c>
      <c r="V318" s="545">
        <v>0</v>
      </c>
      <c r="W318" s="546">
        <v>300</v>
      </c>
      <c r="X318">
        <v>0</v>
      </c>
      <c r="Y318">
        <v>10</v>
      </c>
      <c r="Z318">
        <v>30</v>
      </c>
      <c r="AA318">
        <v>60</v>
      </c>
      <c r="AB318">
        <v>90</v>
      </c>
      <c r="AC318">
        <v>120</v>
      </c>
      <c r="AD318">
        <v>150</v>
      </c>
      <c r="AE318">
        <v>180</v>
      </c>
      <c r="AF318">
        <v>210</v>
      </c>
      <c r="AG318">
        <v>240</v>
      </c>
      <c r="AH318">
        <v>270</v>
      </c>
      <c r="AI318">
        <v>290</v>
      </c>
      <c r="AJ318">
        <v>300</v>
      </c>
      <c r="AK318">
        <v>259</v>
      </c>
      <c r="AL318">
        <v>276</v>
      </c>
      <c r="AM318">
        <v>281</v>
      </c>
      <c r="AN318">
        <v>285</v>
      </c>
      <c r="AO318">
        <v>286</v>
      </c>
      <c r="AP318">
        <v>293</v>
      </c>
      <c r="AQ318">
        <v>295</v>
      </c>
      <c r="AR318">
        <v>294</v>
      </c>
      <c r="AS318">
        <v>294</v>
      </c>
      <c r="AT318">
        <v>378</v>
      </c>
      <c r="AU318" s="576" t="str">
        <f t="shared" si="36"/>
        <v/>
      </c>
      <c r="AV318" s="577" t="str">
        <f t="shared" si="37"/>
        <v/>
      </c>
      <c r="AW318" s="522" t="str">
        <f t="shared" si="38"/>
        <v/>
      </c>
      <c r="AX318" s="523" t="str">
        <f t="shared" si="39"/>
        <v/>
      </c>
      <c r="AY318" s="522" t="str">
        <f t="shared" si="40"/>
        <v/>
      </c>
      <c r="AZ318" s="523" t="str">
        <f t="shared" si="41"/>
        <v/>
      </c>
      <c r="BA318" s="529">
        <f t="shared" si="42"/>
        <v>1</v>
      </c>
      <c r="BB318" s="534">
        <f t="shared" si="43"/>
        <v>1</v>
      </c>
      <c r="BC318" s="535">
        <f t="shared" si="44"/>
        <v>0</v>
      </c>
      <c r="BD318" s="63"/>
    </row>
    <row r="319" spans="1:56" x14ac:dyDescent="0.2">
      <c r="A319">
        <v>317</v>
      </c>
      <c r="B319" t="s">
        <v>432</v>
      </c>
      <c r="C319" t="s">
        <v>145</v>
      </c>
      <c r="D319" t="s">
        <v>205</v>
      </c>
      <c r="E319" s="545" t="s">
        <v>205</v>
      </c>
      <c r="F319" s="546" t="s">
        <v>145</v>
      </c>
      <c r="G319" s="570"/>
      <c r="H319" s="555"/>
      <c r="I319" s="566"/>
      <c r="J319">
        <v>0</v>
      </c>
      <c r="K319">
        <v>1000000</v>
      </c>
      <c r="L319" s="573">
        <v>300</v>
      </c>
      <c r="M319" s="558"/>
      <c r="N319" t="s">
        <v>754</v>
      </c>
      <c r="O319" s="545">
        <v>0</v>
      </c>
      <c r="P319" s="546">
        <v>300</v>
      </c>
      <c r="Q319" s="63" t="s">
        <v>451</v>
      </c>
      <c r="T319">
        <v>295.79000000000002</v>
      </c>
      <c r="U319">
        <v>32.119999999999997</v>
      </c>
      <c r="V319" s="545">
        <v>0</v>
      </c>
      <c r="W319" s="546">
        <v>300</v>
      </c>
      <c r="X319">
        <v>0</v>
      </c>
      <c r="Y319">
        <v>10</v>
      </c>
      <c r="Z319">
        <v>30</v>
      </c>
      <c r="AA319">
        <v>60</v>
      </c>
      <c r="AB319">
        <v>90</v>
      </c>
      <c r="AC319">
        <v>120</v>
      </c>
      <c r="AD319">
        <v>150</v>
      </c>
      <c r="AE319">
        <v>180</v>
      </c>
      <c r="AF319">
        <v>210</v>
      </c>
      <c r="AG319">
        <v>240</v>
      </c>
      <c r="AH319">
        <v>270</v>
      </c>
      <c r="AI319">
        <v>290</v>
      </c>
      <c r="AJ319">
        <v>300</v>
      </c>
      <c r="AK319">
        <v>259</v>
      </c>
      <c r="AL319">
        <v>276</v>
      </c>
      <c r="AM319">
        <v>281</v>
      </c>
      <c r="AN319">
        <v>285</v>
      </c>
      <c r="AO319">
        <v>286</v>
      </c>
      <c r="AP319">
        <v>293</v>
      </c>
      <c r="AQ319">
        <v>295</v>
      </c>
      <c r="AR319">
        <v>294</v>
      </c>
      <c r="AS319">
        <v>294</v>
      </c>
      <c r="AT319">
        <v>378</v>
      </c>
      <c r="AU319" s="576" t="str">
        <f t="shared" si="36"/>
        <v/>
      </c>
      <c r="AV319" s="577" t="str">
        <f t="shared" si="37"/>
        <v/>
      </c>
      <c r="AW319" s="522" t="str">
        <f t="shared" si="38"/>
        <v/>
      </c>
      <c r="AX319" s="523" t="str">
        <f t="shared" si="39"/>
        <v/>
      </c>
      <c r="AY319" s="522" t="str">
        <f t="shared" si="40"/>
        <v/>
      </c>
      <c r="AZ319" s="523" t="str">
        <f t="shared" si="41"/>
        <v/>
      </c>
      <c r="BA319" s="529">
        <f t="shared" si="42"/>
        <v>1</v>
      </c>
      <c r="BB319" s="534">
        <f t="shared" si="43"/>
        <v>1</v>
      </c>
      <c r="BC319" s="535">
        <f t="shared" si="44"/>
        <v>0</v>
      </c>
      <c r="BD319" s="63"/>
    </row>
    <row r="320" spans="1:56" x14ac:dyDescent="0.2">
      <c r="A320">
        <v>318</v>
      </c>
      <c r="B320" t="s">
        <v>432</v>
      </c>
      <c r="C320" t="s">
        <v>146</v>
      </c>
      <c r="D320" t="s">
        <v>166</v>
      </c>
      <c r="E320" s="545" t="s">
        <v>166</v>
      </c>
      <c r="F320" s="546" t="s">
        <v>146</v>
      </c>
      <c r="G320" s="570"/>
      <c r="H320" s="555"/>
      <c r="I320" s="566"/>
      <c r="J320">
        <v>0</v>
      </c>
      <c r="K320">
        <v>1000000</v>
      </c>
      <c r="L320" s="573">
        <v>1063.69</v>
      </c>
      <c r="M320" s="558"/>
      <c r="N320" t="s">
        <v>755</v>
      </c>
      <c r="O320" s="545"/>
      <c r="P320" s="546"/>
      <c r="Q320" s="63" t="s">
        <v>434</v>
      </c>
      <c r="T320">
        <v>1088.1300000000001</v>
      </c>
      <c r="U320">
        <v>149.41</v>
      </c>
      <c r="V320" s="545">
        <v>815.61</v>
      </c>
      <c r="W320" s="546">
        <v>1385.79</v>
      </c>
      <c r="X320">
        <v>780.61</v>
      </c>
      <c r="Y320">
        <v>859.59</v>
      </c>
      <c r="Z320">
        <v>910.62</v>
      </c>
      <c r="AA320">
        <v>952.85</v>
      </c>
      <c r="AB320">
        <v>1000.33</v>
      </c>
      <c r="AC320">
        <v>1024.05</v>
      </c>
      <c r="AD320">
        <v>1091.67</v>
      </c>
      <c r="AE320">
        <v>1121.07</v>
      </c>
      <c r="AF320">
        <v>1170.97</v>
      </c>
      <c r="AG320">
        <v>1204.8399999999999</v>
      </c>
      <c r="AH320">
        <v>1272.19</v>
      </c>
      <c r="AI320">
        <v>1331.2</v>
      </c>
      <c r="AJ320">
        <v>1496.97</v>
      </c>
      <c r="AK320">
        <v>4</v>
      </c>
      <c r="AL320">
        <v>8</v>
      </c>
      <c r="AM320">
        <v>17</v>
      </c>
      <c r="AN320">
        <v>15</v>
      </c>
      <c r="AO320">
        <v>19</v>
      </c>
      <c r="AP320">
        <v>18</v>
      </c>
      <c r="AQ320">
        <v>9</v>
      </c>
      <c r="AR320">
        <v>5</v>
      </c>
      <c r="AS320">
        <v>4</v>
      </c>
      <c r="AT320">
        <v>1</v>
      </c>
      <c r="AU320" s="576" t="str">
        <f t="shared" si="36"/>
        <v/>
      </c>
      <c r="AV320" s="577" t="str">
        <f t="shared" si="37"/>
        <v/>
      </c>
      <c r="AW320" s="522" t="str">
        <f t="shared" si="38"/>
        <v/>
      </c>
      <c r="AX320" s="523" t="str">
        <f t="shared" si="39"/>
        <v/>
      </c>
      <c r="AY320" s="522" t="str">
        <f t="shared" si="40"/>
        <v/>
      </c>
      <c r="AZ320" s="523" t="str">
        <f t="shared" si="41"/>
        <v/>
      </c>
      <c r="BA320" s="529">
        <f t="shared" si="42"/>
        <v>0.25900790406105201</v>
      </c>
      <c r="BB320" s="534">
        <f t="shared" si="43"/>
        <v>0.23322584587614814</v>
      </c>
      <c r="BC320" s="535">
        <f t="shared" si="44"/>
        <v>0.30281378973197071</v>
      </c>
      <c r="BD320" s="63"/>
    </row>
    <row r="321" spans="1:56" x14ac:dyDescent="0.2">
      <c r="A321">
        <v>319</v>
      </c>
      <c r="B321" t="s">
        <v>432</v>
      </c>
      <c r="C321" t="s">
        <v>146</v>
      </c>
      <c r="D321" t="s">
        <v>169</v>
      </c>
      <c r="E321" s="545" t="s">
        <v>169</v>
      </c>
      <c r="F321" s="546" t="s">
        <v>146</v>
      </c>
      <c r="G321" s="570"/>
      <c r="H321" s="555"/>
      <c r="I321" s="566"/>
      <c r="J321">
        <v>0</v>
      </c>
      <c r="K321">
        <v>1000000</v>
      </c>
      <c r="L321" s="573">
        <v>733.98</v>
      </c>
      <c r="M321" s="558"/>
      <c r="N321" t="s">
        <v>756</v>
      </c>
      <c r="O321" s="545">
        <v>504.37</v>
      </c>
      <c r="P321" s="546">
        <v>812.81</v>
      </c>
      <c r="Q321" s="63" t="s">
        <v>493</v>
      </c>
      <c r="T321">
        <v>739.49</v>
      </c>
      <c r="U321">
        <v>53.94</v>
      </c>
      <c r="V321" s="545">
        <v>436</v>
      </c>
      <c r="W321" s="546">
        <v>907</v>
      </c>
      <c r="X321">
        <v>436</v>
      </c>
      <c r="Y321">
        <v>507</v>
      </c>
      <c r="Z321">
        <v>528</v>
      </c>
      <c r="AA321">
        <v>560</v>
      </c>
      <c r="AB321">
        <v>591</v>
      </c>
      <c r="AC321">
        <v>620</v>
      </c>
      <c r="AD321">
        <v>650</v>
      </c>
      <c r="AE321">
        <v>680</v>
      </c>
      <c r="AF321">
        <v>711</v>
      </c>
      <c r="AG321">
        <v>743</v>
      </c>
      <c r="AH321">
        <v>780</v>
      </c>
      <c r="AI321">
        <v>808</v>
      </c>
      <c r="AJ321">
        <v>907</v>
      </c>
      <c r="AK321">
        <v>48</v>
      </c>
      <c r="AL321">
        <v>277</v>
      </c>
      <c r="AM321">
        <v>439</v>
      </c>
      <c r="AN321">
        <v>470</v>
      </c>
      <c r="AO321">
        <v>475</v>
      </c>
      <c r="AP321">
        <v>457</v>
      </c>
      <c r="AQ321">
        <v>414</v>
      </c>
      <c r="AR321">
        <v>277</v>
      </c>
      <c r="AS321">
        <v>103</v>
      </c>
      <c r="AT321">
        <v>31</v>
      </c>
      <c r="AU321" s="576" t="str">
        <f t="shared" si="36"/>
        <v/>
      </c>
      <c r="AV321" s="577" t="str">
        <f t="shared" si="37"/>
        <v/>
      </c>
      <c r="AW321" s="522" t="str">
        <f t="shared" si="38"/>
        <v/>
      </c>
      <c r="AX321" s="523" t="str">
        <f t="shared" si="39"/>
        <v/>
      </c>
      <c r="AY321" s="522" t="str">
        <f t="shared" si="40"/>
        <v/>
      </c>
      <c r="AZ321" s="523" t="str">
        <f t="shared" si="41"/>
        <v/>
      </c>
      <c r="BA321" s="529">
        <f t="shared" si="42"/>
        <v>0.35070737155621745</v>
      </c>
      <c r="BB321" s="534">
        <f t="shared" si="43"/>
        <v>0.40597836453309355</v>
      </c>
      <c r="BC321" s="535">
        <f t="shared" si="44"/>
        <v>0.23572849396441317</v>
      </c>
      <c r="BD321" s="63"/>
    </row>
    <row r="322" spans="1:56" x14ac:dyDescent="0.2">
      <c r="A322">
        <v>320</v>
      </c>
      <c r="B322" t="s">
        <v>432</v>
      </c>
      <c r="C322" t="s">
        <v>146</v>
      </c>
      <c r="D322" t="s">
        <v>171</v>
      </c>
      <c r="E322" s="545" t="s">
        <v>171</v>
      </c>
      <c r="F322" s="546" t="s">
        <v>146</v>
      </c>
      <c r="G322" s="570"/>
      <c r="H322" s="555"/>
      <c r="I322" s="566"/>
      <c r="J322">
        <v>0</v>
      </c>
      <c r="K322">
        <v>1000000</v>
      </c>
      <c r="L322" s="573">
        <v>285.19</v>
      </c>
      <c r="M322" s="558"/>
      <c r="N322" t="s">
        <v>757</v>
      </c>
      <c r="O322" s="545">
        <v>180.6</v>
      </c>
      <c r="P322" s="546">
        <v>285.19</v>
      </c>
      <c r="Q322" s="63" t="s">
        <v>451</v>
      </c>
      <c r="T322">
        <v>283.16000000000003</v>
      </c>
      <c r="U322">
        <v>24.23</v>
      </c>
      <c r="V322" s="545">
        <v>150</v>
      </c>
      <c r="W322" s="546">
        <v>344</v>
      </c>
      <c r="X322">
        <v>150</v>
      </c>
      <c r="Y322">
        <v>173.95</v>
      </c>
      <c r="Z322">
        <v>183</v>
      </c>
      <c r="AA322">
        <v>196</v>
      </c>
      <c r="AB322">
        <v>208</v>
      </c>
      <c r="AC322">
        <v>218.6</v>
      </c>
      <c r="AD322">
        <v>229</v>
      </c>
      <c r="AE322">
        <v>240</v>
      </c>
      <c r="AF322">
        <v>252</v>
      </c>
      <c r="AG322">
        <v>265</v>
      </c>
      <c r="AH322">
        <v>280</v>
      </c>
      <c r="AI322">
        <v>292.05</v>
      </c>
      <c r="AJ322">
        <v>344</v>
      </c>
      <c r="AK322">
        <v>38</v>
      </c>
      <c r="AL322">
        <v>113</v>
      </c>
      <c r="AM322">
        <v>182</v>
      </c>
      <c r="AN322">
        <v>187</v>
      </c>
      <c r="AO322">
        <v>185</v>
      </c>
      <c r="AP322">
        <v>168</v>
      </c>
      <c r="AQ322">
        <v>126</v>
      </c>
      <c r="AR322">
        <v>56</v>
      </c>
      <c r="AS322">
        <v>21</v>
      </c>
      <c r="AT322">
        <v>4</v>
      </c>
      <c r="AU322" s="576" t="str">
        <f t="shared" ref="AU322:AU385" si="45">IF(ISBLANK(G322),"",L322-G322)</f>
        <v/>
      </c>
      <c r="AV322" s="577" t="str">
        <f t="shared" ref="AV322:AV385" si="46">IF(ISBLANK(G322),"",AU322/G322)</f>
        <v/>
      </c>
      <c r="AW322" s="522" t="str">
        <f t="shared" ref="AW322:AW385" si="47">IF(Q322="mesuré",(L322-V322)/L322,"")</f>
        <v/>
      </c>
      <c r="AX322" s="523" t="str">
        <f t="shared" ref="AX322:AX385" si="48">IF(Q322="mesuré",(W322-L322)/L322,"")</f>
        <v/>
      </c>
      <c r="AY322" s="522" t="str">
        <f t="shared" ref="AY322:AY385" si="49">IF(Q322="mesuré",AW322-I322,"")</f>
        <v/>
      </c>
      <c r="AZ322" s="523" t="str">
        <f t="shared" ref="AZ322:AZ385" si="50">IF(Q322="mesuré",AX322-I322,"")</f>
        <v/>
      </c>
      <c r="BA322" s="529">
        <f t="shared" ref="BA322:BA385" si="51">IF(OR(Q322="mesuré",W322=0),"",(W322-V322)/2/AVERAGE(V322:W322))</f>
        <v>0.39271255060728744</v>
      </c>
      <c r="BB322" s="534">
        <f t="shared" ref="BB322:BB385" si="52">IF(OR(Q322="mesuré",L322=0),"",(L322-V322)/L322)</f>
        <v>0.47403485395701112</v>
      </c>
      <c r="BC322" s="535">
        <f t="shared" ref="BC322:BC385" si="53">IF(OR(Q322="mesuré",L322=0),"",(W322-L322)/L322)</f>
        <v>0.2062134015919212</v>
      </c>
      <c r="BD322" s="63"/>
    </row>
    <row r="323" spans="1:56" x14ac:dyDescent="0.2">
      <c r="A323">
        <v>321</v>
      </c>
      <c r="B323" t="s">
        <v>432</v>
      </c>
      <c r="C323" t="s">
        <v>146</v>
      </c>
      <c r="D323" t="s">
        <v>173</v>
      </c>
      <c r="E323" s="545" t="s">
        <v>173</v>
      </c>
      <c r="F323" s="546" t="s">
        <v>146</v>
      </c>
      <c r="G323" s="570"/>
      <c r="H323" s="555"/>
      <c r="I323" s="566"/>
      <c r="J323">
        <v>0</v>
      </c>
      <c r="K323">
        <v>1000000</v>
      </c>
      <c r="L323" s="573">
        <v>448.78</v>
      </c>
      <c r="M323" s="558"/>
      <c r="N323" t="s">
        <v>758</v>
      </c>
      <c r="O323" s="545">
        <v>323.77</v>
      </c>
      <c r="P323" s="546">
        <v>527.62</v>
      </c>
      <c r="Q323" s="63" t="s">
        <v>451</v>
      </c>
      <c r="T323">
        <v>456.32</v>
      </c>
      <c r="U323">
        <v>57.12</v>
      </c>
      <c r="V323" s="545">
        <v>247</v>
      </c>
      <c r="W323" s="546">
        <v>624</v>
      </c>
      <c r="X323">
        <v>247</v>
      </c>
      <c r="Y323">
        <v>319</v>
      </c>
      <c r="Z323">
        <v>335.8</v>
      </c>
      <c r="AA323">
        <v>359</v>
      </c>
      <c r="AB323">
        <v>379</v>
      </c>
      <c r="AC323">
        <v>399</v>
      </c>
      <c r="AD323">
        <v>419</v>
      </c>
      <c r="AE323">
        <v>440</v>
      </c>
      <c r="AF323">
        <v>462</v>
      </c>
      <c r="AG323">
        <v>486</v>
      </c>
      <c r="AH323">
        <v>516</v>
      </c>
      <c r="AI323">
        <v>538</v>
      </c>
      <c r="AJ323">
        <v>624</v>
      </c>
      <c r="AK323">
        <v>17</v>
      </c>
      <c r="AL323">
        <v>97</v>
      </c>
      <c r="AM323">
        <v>289</v>
      </c>
      <c r="AN323">
        <v>369</v>
      </c>
      <c r="AO323">
        <v>364</v>
      </c>
      <c r="AP323">
        <v>335</v>
      </c>
      <c r="AQ323">
        <v>262</v>
      </c>
      <c r="AR323">
        <v>160</v>
      </c>
      <c r="AS323">
        <v>56</v>
      </c>
      <c r="AT323">
        <v>10</v>
      </c>
      <c r="AU323" s="576" t="str">
        <f t="shared" si="45"/>
        <v/>
      </c>
      <c r="AV323" s="577" t="str">
        <f t="shared" si="46"/>
        <v/>
      </c>
      <c r="AW323" s="522" t="str">
        <f t="shared" si="47"/>
        <v/>
      </c>
      <c r="AX323" s="523" t="str">
        <f t="shared" si="48"/>
        <v/>
      </c>
      <c r="AY323" s="522" t="str">
        <f t="shared" si="49"/>
        <v/>
      </c>
      <c r="AZ323" s="523" t="str">
        <f t="shared" si="50"/>
        <v/>
      </c>
      <c r="BA323" s="529">
        <f t="shared" si="51"/>
        <v>0.43283582089552236</v>
      </c>
      <c r="BB323" s="534">
        <f t="shared" si="52"/>
        <v>0.44961896697713799</v>
      </c>
      <c r="BC323" s="535">
        <f t="shared" si="53"/>
        <v>0.39043629395249352</v>
      </c>
      <c r="BD323" s="63"/>
    </row>
    <row r="324" spans="1:56" x14ac:dyDescent="0.2">
      <c r="A324">
        <v>322</v>
      </c>
      <c r="B324" t="s">
        <v>432</v>
      </c>
      <c r="C324" t="s">
        <v>146</v>
      </c>
      <c r="D324" t="s">
        <v>177</v>
      </c>
      <c r="E324" s="545" t="s">
        <v>177</v>
      </c>
      <c r="F324" s="546" t="s">
        <v>146</v>
      </c>
      <c r="G324" s="570"/>
      <c r="H324" s="555"/>
      <c r="I324" s="566"/>
      <c r="J324">
        <v>0</v>
      </c>
      <c r="K324">
        <v>1000000</v>
      </c>
      <c r="L324" s="573">
        <v>0</v>
      </c>
      <c r="M324" s="558"/>
      <c r="N324" t="s">
        <v>759</v>
      </c>
      <c r="O324" s="545">
        <v>0</v>
      </c>
      <c r="P324" s="546">
        <v>0</v>
      </c>
      <c r="Q324" s="63" t="s">
        <v>451</v>
      </c>
      <c r="T324">
        <v>0.01</v>
      </c>
      <c r="U324">
        <v>0.02</v>
      </c>
      <c r="V324" s="545">
        <v>0</v>
      </c>
      <c r="W324" s="546">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1</v>
      </c>
      <c r="AQ324">
        <v>0</v>
      </c>
      <c r="AR324">
        <v>0</v>
      </c>
      <c r="AS324">
        <v>0</v>
      </c>
      <c r="AT324">
        <v>0</v>
      </c>
      <c r="AU324" s="576" t="str">
        <f t="shared" si="45"/>
        <v/>
      </c>
      <c r="AV324" s="577" t="str">
        <f t="shared" si="46"/>
        <v/>
      </c>
      <c r="AW324" s="522" t="str">
        <f t="shared" si="47"/>
        <v/>
      </c>
      <c r="AX324" s="523" t="str">
        <f t="shared" si="48"/>
        <v/>
      </c>
      <c r="AY324" s="522" t="str">
        <f t="shared" si="49"/>
        <v/>
      </c>
      <c r="AZ324" s="523" t="str">
        <f t="shared" si="50"/>
        <v/>
      </c>
      <c r="BA324" s="529" t="str">
        <f t="shared" si="51"/>
        <v/>
      </c>
      <c r="BB324" s="534" t="str">
        <f t="shared" si="52"/>
        <v/>
      </c>
      <c r="BC324" s="535" t="str">
        <f t="shared" si="53"/>
        <v/>
      </c>
      <c r="BD324" s="63"/>
    </row>
    <row r="325" spans="1:56" x14ac:dyDescent="0.2">
      <c r="A325">
        <v>323</v>
      </c>
      <c r="B325" t="s">
        <v>432</v>
      </c>
      <c r="C325" t="s">
        <v>146</v>
      </c>
      <c r="D325" t="s">
        <v>200</v>
      </c>
      <c r="E325" s="545" t="s">
        <v>200</v>
      </c>
      <c r="F325" s="546" t="s">
        <v>146</v>
      </c>
      <c r="G325" s="570"/>
      <c r="H325" s="555"/>
      <c r="I325" s="566"/>
      <c r="J325">
        <v>0</v>
      </c>
      <c r="K325">
        <v>1000000</v>
      </c>
      <c r="L325" s="573">
        <v>1063.69</v>
      </c>
      <c r="M325" s="558"/>
      <c r="N325" t="s">
        <v>760</v>
      </c>
      <c r="O325" s="545"/>
      <c r="P325" s="546"/>
      <c r="Q325" s="63" t="s">
        <v>443</v>
      </c>
      <c r="T325">
        <v>1088.1300000000001</v>
      </c>
      <c r="U325">
        <v>149.41</v>
      </c>
      <c r="V325" s="545">
        <v>815.61</v>
      </c>
      <c r="W325" s="546">
        <v>1385.79</v>
      </c>
      <c r="X325">
        <v>780.61</v>
      </c>
      <c r="Y325">
        <v>859.59</v>
      </c>
      <c r="Z325">
        <v>910.62</v>
      </c>
      <c r="AA325">
        <v>952.85</v>
      </c>
      <c r="AB325">
        <v>1000.33</v>
      </c>
      <c r="AC325">
        <v>1024.05</v>
      </c>
      <c r="AD325">
        <v>1091.67</v>
      </c>
      <c r="AE325">
        <v>1121.07</v>
      </c>
      <c r="AF325">
        <v>1170.97</v>
      </c>
      <c r="AG325">
        <v>1204.8399999999999</v>
      </c>
      <c r="AH325">
        <v>1272.19</v>
      </c>
      <c r="AI325">
        <v>1331.2</v>
      </c>
      <c r="AJ325">
        <v>1496.97</v>
      </c>
      <c r="AK325">
        <v>4</v>
      </c>
      <c r="AL325">
        <v>8</v>
      </c>
      <c r="AM325">
        <v>17</v>
      </c>
      <c r="AN325">
        <v>15</v>
      </c>
      <c r="AO325">
        <v>19</v>
      </c>
      <c r="AP325">
        <v>18</v>
      </c>
      <c r="AQ325">
        <v>9</v>
      </c>
      <c r="AR325">
        <v>5</v>
      </c>
      <c r="AS325">
        <v>4</v>
      </c>
      <c r="AT325">
        <v>1</v>
      </c>
      <c r="AU325" s="576" t="str">
        <f t="shared" si="45"/>
        <v/>
      </c>
      <c r="AV325" s="577" t="str">
        <f t="shared" si="46"/>
        <v/>
      </c>
      <c r="AW325" s="522" t="str">
        <f t="shared" si="47"/>
        <v/>
      </c>
      <c r="AX325" s="523" t="str">
        <f t="shared" si="48"/>
        <v/>
      </c>
      <c r="AY325" s="522" t="str">
        <f t="shared" si="49"/>
        <v/>
      </c>
      <c r="AZ325" s="523" t="str">
        <f t="shared" si="50"/>
        <v/>
      </c>
      <c r="BA325" s="529">
        <f t="shared" si="51"/>
        <v>0.25900790406105201</v>
      </c>
      <c r="BB325" s="534">
        <f t="shared" si="52"/>
        <v>0.23322584587614814</v>
      </c>
      <c r="BC325" s="535">
        <f t="shared" si="53"/>
        <v>0.30281378973197071</v>
      </c>
      <c r="BD325" s="63"/>
    </row>
    <row r="326" spans="1:56" s="510" customFormat="1" x14ac:dyDescent="0.2">
      <c r="A326" s="510">
        <v>324</v>
      </c>
      <c r="B326" s="510" t="s">
        <v>432</v>
      </c>
      <c r="C326" s="510" t="s">
        <v>146</v>
      </c>
      <c r="D326" s="510" t="s">
        <v>19</v>
      </c>
      <c r="E326" s="547" t="s">
        <v>19</v>
      </c>
      <c r="F326" s="548" t="s">
        <v>146</v>
      </c>
      <c r="G326" s="571"/>
      <c r="H326" s="555"/>
      <c r="I326" s="567"/>
      <c r="J326" s="510">
        <v>0</v>
      </c>
      <c r="K326" s="510">
        <v>1000000</v>
      </c>
      <c r="L326" s="574">
        <v>640.65</v>
      </c>
      <c r="M326" s="559"/>
      <c r="N326" t="s">
        <v>761</v>
      </c>
      <c r="O326" s="547">
        <v>0</v>
      </c>
      <c r="P326" s="548">
        <v>1179.6400000000001</v>
      </c>
      <c r="Q326" s="540" t="s">
        <v>451</v>
      </c>
      <c r="R326"/>
      <c r="S326"/>
      <c r="T326">
        <v>650.48</v>
      </c>
      <c r="U326">
        <v>90.07</v>
      </c>
      <c r="V326" s="547">
        <v>0</v>
      </c>
      <c r="W326" s="548">
        <v>1500</v>
      </c>
      <c r="X326">
        <v>0</v>
      </c>
      <c r="Y326">
        <v>0</v>
      </c>
      <c r="Z326">
        <v>100</v>
      </c>
      <c r="AA326">
        <v>200</v>
      </c>
      <c r="AB326">
        <v>300</v>
      </c>
      <c r="AC326">
        <v>500</v>
      </c>
      <c r="AD326">
        <v>600</v>
      </c>
      <c r="AE326">
        <v>700</v>
      </c>
      <c r="AF326">
        <v>800</v>
      </c>
      <c r="AG326">
        <v>1000</v>
      </c>
      <c r="AH326">
        <v>1100</v>
      </c>
      <c r="AI326">
        <v>1200</v>
      </c>
      <c r="AJ326">
        <v>1500</v>
      </c>
      <c r="AK326">
        <v>188</v>
      </c>
      <c r="AL326">
        <v>108</v>
      </c>
      <c r="AM326">
        <v>192</v>
      </c>
      <c r="AN326">
        <v>108</v>
      </c>
      <c r="AO326">
        <v>192</v>
      </c>
      <c r="AP326">
        <v>108</v>
      </c>
      <c r="AQ326">
        <v>189</v>
      </c>
      <c r="AR326">
        <v>89</v>
      </c>
      <c r="AS326">
        <v>72</v>
      </c>
      <c r="AT326">
        <v>6</v>
      </c>
      <c r="AU326" s="578" t="str">
        <f t="shared" si="45"/>
        <v/>
      </c>
      <c r="AV326" s="579" t="str">
        <f t="shared" si="46"/>
        <v/>
      </c>
      <c r="AW326" s="524" t="str">
        <f t="shared" si="47"/>
        <v/>
      </c>
      <c r="AX326" s="525" t="str">
        <f t="shared" si="48"/>
        <v/>
      </c>
      <c r="AY326" s="524" t="str">
        <f t="shared" si="49"/>
        <v/>
      </c>
      <c r="AZ326" s="525" t="str">
        <f t="shared" si="50"/>
        <v/>
      </c>
      <c r="BA326" s="530">
        <f t="shared" si="51"/>
        <v>1</v>
      </c>
      <c r="BB326" s="536">
        <f t="shared" si="52"/>
        <v>1</v>
      </c>
      <c r="BC326" s="537">
        <f t="shared" si="53"/>
        <v>1.3413720440177945</v>
      </c>
      <c r="BD326" s="540">
        <v>1</v>
      </c>
    </row>
    <row r="327" spans="1:56" s="510" customFormat="1" x14ac:dyDescent="0.2">
      <c r="A327" s="510">
        <v>325</v>
      </c>
      <c r="B327" s="510" t="s">
        <v>432</v>
      </c>
      <c r="C327" s="510" t="s">
        <v>146</v>
      </c>
      <c r="D327" s="510" t="s">
        <v>216</v>
      </c>
      <c r="E327" s="547" t="s">
        <v>216</v>
      </c>
      <c r="F327" s="548" t="s">
        <v>146</v>
      </c>
      <c r="G327" s="571"/>
      <c r="H327" s="555"/>
      <c r="I327" s="567"/>
      <c r="J327" s="510">
        <v>0</v>
      </c>
      <c r="K327" s="510">
        <v>1000000</v>
      </c>
      <c r="L327" s="574">
        <v>341.83</v>
      </c>
      <c r="M327" s="559"/>
      <c r="N327" t="s">
        <v>762</v>
      </c>
      <c r="O327" s="547">
        <v>0</v>
      </c>
      <c r="P327" s="548">
        <v>719.37</v>
      </c>
      <c r="Q327" s="540" t="s">
        <v>451</v>
      </c>
      <c r="R327"/>
      <c r="S327"/>
      <c r="T327">
        <v>344.99</v>
      </c>
      <c r="U327">
        <v>60.95</v>
      </c>
      <c r="V327" s="547">
        <v>0</v>
      </c>
      <c r="W327" s="548">
        <v>1018</v>
      </c>
      <c r="X327">
        <v>0</v>
      </c>
      <c r="Y327">
        <v>0</v>
      </c>
      <c r="Z327">
        <v>0</v>
      </c>
      <c r="AA327">
        <v>100</v>
      </c>
      <c r="AB327">
        <v>200</v>
      </c>
      <c r="AC327">
        <v>300</v>
      </c>
      <c r="AD327">
        <v>360</v>
      </c>
      <c r="AE327">
        <v>400</v>
      </c>
      <c r="AF327">
        <v>500</v>
      </c>
      <c r="AG327">
        <v>600</v>
      </c>
      <c r="AH327">
        <v>700</v>
      </c>
      <c r="AI327">
        <v>707.4</v>
      </c>
      <c r="AJ327">
        <v>1018</v>
      </c>
      <c r="AK327">
        <v>182</v>
      </c>
      <c r="AL327">
        <v>100</v>
      </c>
      <c r="AM327">
        <v>101</v>
      </c>
      <c r="AN327">
        <v>100</v>
      </c>
      <c r="AO327">
        <v>100</v>
      </c>
      <c r="AP327">
        <v>96</v>
      </c>
      <c r="AQ327">
        <v>67</v>
      </c>
      <c r="AR327">
        <v>28</v>
      </c>
      <c r="AS327">
        <v>8</v>
      </c>
      <c r="AT327">
        <v>3</v>
      </c>
      <c r="AU327" s="578" t="str">
        <f t="shared" si="45"/>
        <v/>
      </c>
      <c r="AV327" s="579" t="str">
        <f t="shared" si="46"/>
        <v/>
      </c>
      <c r="AW327" s="524" t="str">
        <f t="shared" si="47"/>
        <v/>
      </c>
      <c r="AX327" s="525" t="str">
        <f t="shared" si="48"/>
        <v/>
      </c>
      <c r="AY327" s="524" t="str">
        <f t="shared" si="49"/>
        <v/>
      </c>
      <c r="AZ327" s="525" t="str">
        <f t="shared" si="50"/>
        <v/>
      </c>
      <c r="BA327" s="530">
        <f t="shared" si="51"/>
        <v>1</v>
      </c>
      <c r="BB327" s="536">
        <f t="shared" si="52"/>
        <v>1</v>
      </c>
      <c r="BC327" s="537">
        <f t="shared" si="53"/>
        <v>1.9780885235350909</v>
      </c>
      <c r="BD327" s="540">
        <v>1</v>
      </c>
    </row>
    <row r="328" spans="1:56" s="510" customFormat="1" x14ac:dyDescent="0.2">
      <c r="A328" s="510">
        <v>326</v>
      </c>
      <c r="B328" s="510" t="s">
        <v>432</v>
      </c>
      <c r="C328" s="510" t="s">
        <v>146</v>
      </c>
      <c r="D328" s="510" t="s">
        <v>218</v>
      </c>
      <c r="E328" s="547" t="s">
        <v>218</v>
      </c>
      <c r="F328" s="548" t="s">
        <v>146</v>
      </c>
      <c r="G328" s="571"/>
      <c r="H328" s="555"/>
      <c r="I328" s="567"/>
      <c r="J328" s="510">
        <v>0</v>
      </c>
      <c r="K328" s="510">
        <v>1000000</v>
      </c>
      <c r="L328" s="574">
        <v>298.83</v>
      </c>
      <c r="M328" s="559"/>
      <c r="N328" t="s">
        <v>763</v>
      </c>
      <c r="O328" s="547">
        <v>0</v>
      </c>
      <c r="P328" s="548">
        <v>637.35</v>
      </c>
      <c r="Q328" s="540" t="s">
        <v>451</v>
      </c>
      <c r="R328"/>
      <c r="S328"/>
      <c r="T328">
        <v>305.49</v>
      </c>
      <c r="U328">
        <v>64.569999999999993</v>
      </c>
      <c r="V328" s="547">
        <v>0</v>
      </c>
      <c r="W328" s="548">
        <v>940</v>
      </c>
      <c r="X328">
        <v>0</v>
      </c>
      <c r="Y328">
        <v>30</v>
      </c>
      <c r="Z328">
        <v>62</v>
      </c>
      <c r="AA328">
        <v>130</v>
      </c>
      <c r="AB328">
        <v>200</v>
      </c>
      <c r="AC328">
        <v>267.2</v>
      </c>
      <c r="AD328">
        <v>330</v>
      </c>
      <c r="AE328">
        <v>400</v>
      </c>
      <c r="AF328">
        <v>470</v>
      </c>
      <c r="AG328">
        <v>548</v>
      </c>
      <c r="AH328">
        <v>630</v>
      </c>
      <c r="AI328">
        <v>690</v>
      </c>
      <c r="AJ328">
        <v>940</v>
      </c>
      <c r="AK328">
        <v>963</v>
      </c>
      <c r="AL328">
        <v>899</v>
      </c>
      <c r="AM328">
        <v>996</v>
      </c>
      <c r="AN328">
        <v>890</v>
      </c>
      <c r="AO328">
        <v>869</v>
      </c>
      <c r="AP328">
        <v>867</v>
      </c>
      <c r="AQ328">
        <v>641</v>
      </c>
      <c r="AR328">
        <v>393</v>
      </c>
      <c r="AS328">
        <v>111</v>
      </c>
      <c r="AT328">
        <v>25</v>
      </c>
      <c r="AU328" s="578" t="str">
        <f t="shared" si="45"/>
        <v/>
      </c>
      <c r="AV328" s="579" t="str">
        <f t="shared" si="46"/>
        <v/>
      </c>
      <c r="AW328" s="524" t="str">
        <f t="shared" si="47"/>
        <v/>
      </c>
      <c r="AX328" s="525" t="str">
        <f t="shared" si="48"/>
        <v/>
      </c>
      <c r="AY328" s="524" t="str">
        <f t="shared" si="49"/>
        <v/>
      </c>
      <c r="AZ328" s="525" t="str">
        <f t="shared" si="50"/>
        <v/>
      </c>
      <c r="BA328" s="530">
        <f t="shared" si="51"/>
        <v>1</v>
      </c>
      <c r="BB328" s="536">
        <f t="shared" si="52"/>
        <v>1</v>
      </c>
      <c r="BC328" s="537">
        <f t="shared" si="53"/>
        <v>2.1456011779272499</v>
      </c>
      <c r="BD328" s="540">
        <v>1</v>
      </c>
    </row>
    <row r="329" spans="1:56" s="510" customFormat="1" x14ac:dyDescent="0.2">
      <c r="A329" s="510">
        <v>327</v>
      </c>
      <c r="B329" s="510" t="s">
        <v>432</v>
      </c>
      <c r="C329" s="510" t="s">
        <v>146</v>
      </c>
      <c r="D329" s="510" t="s">
        <v>222</v>
      </c>
      <c r="E329" s="547" t="s">
        <v>222</v>
      </c>
      <c r="F329" s="548" t="s">
        <v>146</v>
      </c>
      <c r="G329" s="571"/>
      <c r="H329" s="555"/>
      <c r="I329" s="567"/>
      <c r="J329" s="510">
        <v>-1000000</v>
      </c>
      <c r="K329" s="510">
        <v>1000000</v>
      </c>
      <c r="L329" s="574">
        <v>611.08000000000004</v>
      </c>
      <c r="M329" s="559"/>
      <c r="N329" t="s">
        <v>764</v>
      </c>
      <c r="O329" s="547">
        <v>-502.03</v>
      </c>
      <c r="P329" s="548">
        <v>1179.6400000000001</v>
      </c>
      <c r="Q329" s="540" t="s">
        <v>493</v>
      </c>
      <c r="R329"/>
      <c r="S329"/>
      <c r="T329">
        <v>636</v>
      </c>
      <c r="U329">
        <v>93.39</v>
      </c>
      <c r="V329" s="547">
        <v>-716</v>
      </c>
      <c r="W329" s="548">
        <v>1484</v>
      </c>
      <c r="X329">
        <v>-716</v>
      </c>
      <c r="Y329">
        <v>-463</v>
      </c>
      <c r="Z329">
        <v>-367.5</v>
      </c>
      <c r="AA329">
        <v>-191</v>
      </c>
      <c r="AB329">
        <v>-19.5</v>
      </c>
      <c r="AC329">
        <v>158</v>
      </c>
      <c r="AD329">
        <v>335</v>
      </c>
      <c r="AE329">
        <v>514</v>
      </c>
      <c r="AF329">
        <v>681.5</v>
      </c>
      <c r="AG329">
        <v>860</v>
      </c>
      <c r="AH329">
        <v>1038.5</v>
      </c>
      <c r="AI329">
        <v>1143.25</v>
      </c>
      <c r="AJ329">
        <v>1484</v>
      </c>
      <c r="AK329">
        <v>59</v>
      </c>
      <c r="AL329">
        <v>202</v>
      </c>
      <c r="AM329">
        <v>229</v>
      </c>
      <c r="AN329">
        <v>217</v>
      </c>
      <c r="AO329">
        <v>226</v>
      </c>
      <c r="AP329">
        <v>215</v>
      </c>
      <c r="AQ329">
        <v>213</v>
      </c>
      <c r="AR329">
        <v>225</v>
      </c>
      <c r="AS329">
        <v>143</v>
      </c>
      <c r="AT329">
        <v>27</v>
      </c>
      <c r="AU329" s="578" t="str">
        <f t="shared" si="45"/>
        <v/>
      </c>
      <c r="AV329" s="579" t="str">
        <f t="shared" si="46"/>
        <v/>
      </c>
      <c r="AW329" s="524" t="str">
        <f t="shared" si="47"/>
        <v/>
      </c>
      <c r="AX329" s="525" t="str">
        <f t="shared" si="48"/>
        <v/>
      </c>
      <c r="AY329" s="524" t="str">
        <f t="shared" si="49"/>
        <v/>
      </c>
      <c r="AZ329" s="525" t="str">
        <f t="shared" si="50"/>
        <v/>
      </c>
      <c r="BA329" s="530">
        <f t="shared" si="51"/>
        <v>2.8645833333333335</v>
      </c>
      <c r="BB329" s="536">
        <f t="shared" si="52"/>
        <v>2.1716960136152381</v>
      </c>
      <c r="BC329" s="537">
        <f t="shared" si="53"/>
        <v>1.428487268442757</v>
      </c>
      <c r="BD329" s="540">
        <v>1</v>
      </c>
    </row>
    <row r="330" spans="1:56" x14ac:dyDescent="0.2">
      <c r="A330">
        <v>328</v>
      </c>
      <c r="B330" t="s">
        <v>432</v>
      </c>
      <c r="C330" t="s">
        <v>147</v>
      </c>
      <c r="D330" t="s">
        <v>169</v>
      </c>
      <c r="E330" s="545" t="s">
        <v>169</v>
      </c>
      <c r="F330" s="546" t="s">
        <v>147</v>
      </c>
      <c r="G330" s="570"/>
      <c r="H330" s="555"/>
      <c r="I330" s="566"/>
      <c r="J330">
        <v>0</v>
      </c>
      <c r="K330">
        <v>1000000</v>
      </c>
      <c r="L330" s="573">
        <v>532.29</v>
      </c>
      <c r="M330" s="558"/>
      <c r="N330" t="s">
        <v>765</v>
      </c>
      <c r="O330" s="545">
        <v>354.86</v>
      </c>
      <c r="P330" s="546">
        <v>532.29999999999995</v>
      </c>
      <c r="Q330" s="63" t="s">
        <v>493</v>
      </c>
      <c r="T330">
        <v>528.80999999999995</v>
      </c>
      <c r="U330">
        <v>45.23</v>
      </c>
      <c r="V330" s="545">
        <v>294</v>
      </c>
      <c r="W330" s="546">
        <v>650</v>
      </c>
      <c r="X330">
        <v>294</v>
      </c>
      <c r="Y330">
        <v>341</v>
      </c>
      <c r="Z330">
        <v>358</v>
      </c>
      <c r="AA330">
        <v>383</v>
      </c>
      <c r="AB330">
        <v>403</v>
      </c>
      <c r="AC330">
        <v>422</v>
      </c>
      <c r="AD330">
        <v>440</v>
      </c>
      <c r="AE330">
        <v>458</v>
      </c>
      <c r="AF330">
        <v>478</v>
      </c>
      <c r="AG330">
        <v>501</v>
      </c>
      <c r="AH330">
        <v>530</v>
      </c>
      <c r="AI330">
        <v>551</v>
      </c>
      <c r="AJ330">
        <v>650</v>
      </c>
      <c r="AK330">
        <v>51</v>
      </c>
      <c r="AL330">
        <v>177</v>
      </c>
      <c r="AM330">
        <v>286</v>
      </c>
      <c r="AN330">
        <v>358</v>
      </c>
      <c r="AO330">
        <v>333</v>
      </c>
      <c r="AP330">
        <v>282</v>
      </c>
      <c r="AQ330">
        <v>199</v>
      </c>
      <c r="AR330">
        <v>83</v>
      </c>
      <c r="AS330">
        <v>26</v>
      </c>
      <c r="AT330">
        <v>6</v>
      </c>
      <c r="AU330" s="576" t="str">
        <f t="shared" si="45"/>
        <v/>
      </c>
      <c r="AV330" s="577" t="str">
        <f t="shared" si="46"/>
        <v/>
      </c>
      <c r="AW330" s="522" t="str">
        <f t="shared" si="47"/>
        <v/>
      </c>
      <c r="AX330" s="523" t="str">
        <f t="shared" si="48"/>
        <v/>
      </c>
      <c r="AY330" s="522" t="str">
        <f t="shared" si="49"/>
        <v/>
      </c>
      <c r="AZ330" s="523" t="str">
        <f t="shared" si="50"/>
        <v/>
      </c>
      <c r="BA330" s="529">
        <f t="shared" si="51"/>
        <v>0.3771186440677966</v>
      </c>
      <c r="BB330" s="534">
        <f t="shared" si="52"/>
        <v>0.44766950346615564</v>
      </c>
      <c r="BC330" s="535">
        <f t="shared" si="53"/>
        <v>0.22113885288094845</v>
      </c>
      <c r="BD330" s="63"/>
    </row>
    <row r="331" spans="1:56" x14ac:dyDescent="0.2">
      <c r="A331">
        <v>329</v>
      </c>
      <c r="B331" t="s">
        <v>432</v>
      </c>
      <c r="C331" t="s">
        <v>147</v>
      </c>
      <c r="D331" t="s">
        <v>171</v>
      </c>
      <c r="E331" s="545" t="s">
        <v>171</v>
      </c>
      <c r="F331" s="546" t="s">
        <v>147</v>
      </c>
      <c r="G331" s="570"/>
      <c r="H331" s="555"/>
      <c r="I331" s="566"/>
      <c r="J331">
        <v>0</v>
      </c>
      <c r="K331">
        <v>1000000</v>
      </c>
      <c r="L331" s="573">
        <v>532.29</v>
      </c>
      <c r="M331" s="558"/>
      <c r="N331" t="s">
        <v>766</v>
      </c>
      <c r="O331" s="545">
        <v>354.86</v>
      </c>
      <c r="P331" s="546">
        <v>532.29999999999995</v>
      </c>
      <c r="Q331" s="63" t="s">
        <v>451</v>
      </c>
      <c r="T331">
        <v>528.80999999999995</v>
      </c>
      <c r="U331">
        <v>45.23</v>
      </c>
      <c r="V331" s="545">
        <v>294</v>
      </c>
      <c r="W331" s="546">
        <v>650</v>
      </c>
      <c r="X331">
        <v>294</v>
      </c>
      <c r="Y331">
        <v>341</v>
      </c>
      <c r="Z331">
        <v>358</v>
      </c>
      <c r="AA331">
        <v>383</v>
      </c>
      <c r="AB331">
        <v>403</v>
      </c>
      <c r="AC331">
        <v>422</v>
      </c>
      <c r="AD331">
        <v>440</v>
      </c>
      <c r="AE331">
        <v>458</v>
      </c>
      <c r="AF331">
        <v>478</v>
      </c>
      <c r="AG331">
        <v>501</v>
      </c>
      <c r="AH331">
        <v>530</v>
      </c>
      <c r="AI331">
        <v>551</v>
      </c>
      <c r="AJ331">
        <v>650</v>
      </c>
      <c r="AK331">
        <v>51</v>
      </c>
      <c r="AL331">
        <v>177</v>
      </c>
      <c r="AM331">
        <v>286</v>
      </c>
      <c r="AN331">
        <v>358</v>
      </c>
      <c r="AO331">
        <v>333</v>
      </c>
      <c r="AP331">
        <v>282</v>
      </c>
      <c r="AQ331">
        <v>199</v>
      </c>
      <c r="AR331">
        <v>83</v>
      </c>
      <c r="AS331">
        <v>26</v>
      </c>
      <c r="AT331">
        <v>6</v>
      </c>
      <c r="AU331" s="576" t="str">
        <f t="shared" si="45"/>
        <v/>
      </c>
      <c r="AV331" s="577" t="str">
        <f t="shared" si="46"/>
        <v/>
      </c>
      <c r="AW331" s="522" t="str">
        <f t="shared" si="47"/>
        <v/>
      </c>
      <c r="AX331" s="523" t="str">
        <f t="shared" si="48"/>
        <v/>
      </c>
      <c r="AY331" s="522" t="str">
        <f t="shared" si="49"/>
        <v/>
      </c>
      <c r="AZ331" s="523" t="str">
        <f t="shared" si="50"/>
        <v/>
      </c>
      <c r="BA331" s="529">
        <f t="shared" si="51"/>
        <v>0.3771186440677966</v>
      </c>
      <c r="BB331" s="534">
        <f t="shared" si="52"/>
        <v>0.44766950346615564</v>
      </c>
      <c r="BC331" s="535">
        <f t="shared" si="53"/>
        <v>0.22113885288094845</v>
      </c>
      <c r="BD331" s="63"/>
    </row>
    <row r="332" spans="1:56" x14ac:dyDescent="0.2">
      <c r="A332">
        <v>330</v>
      </c>
      <c r="B332" t="s">
        <v>432</v>
      </c>
      <c r="C332" t="s">
        <v>147</v>
      </c>
      <c r="D332" t="s">
        <v>177</v>
      </c>
      <c r="E332" s="545" t="s">
        <v>177</v>
      </c>
      <c r="F332" s="546" t="s">
        <v>147</v>
      </c>
      <c r="G332" s="570"/>
      <c r="H332" s="555"/>
      <c r="I332" s="566"/>
      <c r="J332">
        <v>0</v>
      </c>
      <c r="K332">
        <v>1000000</v>
      </c>
      <c r="L332" s="573">
        <v>0</v>
      </c>
      <c r="M332" s="558"/>
      <c r="N332" t="s">
        <v>767</v>
      </c>
      <c r="O332" s="545">
        <v>0</v>
      </c>
      <c r="P332" s="546">
        <v>0</v>
      </c>
      <c r="Q332" s="63" t="s">
        <v>451</v>
      </c>
      <c r="T332">
        <v>0</v>
      </c>
      <c r="U332">
        <v>0.02</v>
      </c>
      <c r="V332" s="545">
        <v>0</v>
      </c>
      <c r="W332" s="546">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1</v>
      </c>
      <c r="AQ332">
        <v>0</v>
      </c>
      <c r="AR332">
        <v>0</v>
      </c>
      <c r="AS332">
        <v>0</v>
      </c>
      <c r="AT332">
        <v>0</v>
      </c>
      <c r="AU332" s="576" t="str">
        <f t="shared" si="45"/>
        <v/>
      </c>
      <c r="AV332" s="577" t="str">
        <f t="shared" si="46"/>
        <v/>
      </c>
      <c r="AW332" s="522" t="str">
        <f t="shared" si="47"/>
        <v/>
      </c>
      <c r="AX332" s="523" t="str">
        <f t="shared" si="48"/>
        <v/>
      </c>
      <c r="AY332" s="522" t="str">
        <f t="shared" si="49"/>
        <v/>
      </c>
      <c r="AZ332" s="523" t="str">
        <f t="shared" si="50"/>
        <v/>
      </c>
      <c r="BA332" s="529" t="str">
        <f t="shared" si="51"/>
        <v/>
      </c>
      <c r="BB332" s="534" t="str">
        <f t="shared" si="52"/>
        <v/>
      </c>
      <c r="BC332" s="535" t="str">
        <f t="shared" si="53"/>
        <v/>
      </c>
      <c r="BD332" s="63"/>
    </row>
    <row r="333" spans="1:56" x14ac:dyDescent="0.2">
      <c r="A333">
        <v>331</v>
      </c>
      <c r="B333" t="s">
        <v>432</v>
      </c>
      <c r="C333" t="s">
        <v>147</v>
      </c>
      <c r="D333" t="s">
        <v>179</v>
      </c>
      <c r="E333" s="545" t="s">
        <v>179</v>
      </c>
      <c r="F333" s="546" t="s">
        <v>147</v>
      </c>
      <c r="G333" s="570"/>
      <c r="H333" s="555"/>
      <c r="I333" s="566"/>
      <c r="J333">
        <v>0</v>
      </c>
      <c r="K333">
        <v>1000000</v>
      </c>
      <c r="L333" s="573">
        <v>0</v>
      </c>
      <c r="M333" s="558"/>
      <c r="N333" t="s">
        <v>768</v>
      </c>
      <c r="O333" s="545">
        <v>0</v>
      </c>
      <c r="P333" s="546">
        <v>0.04</v>
      </c>
      <c r="Q333" s="63" t="s">
        <v>451</v>
      </c>
      <c r="T333">
        <v>0</v>
      </c>
      <c r="U333">
        <v>0</v>
      </c>
      <c r="V333" s="545">
        <v>0</v>
      </c>
      <c r="W333" s="546">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1</v>
      </c>
      <c r="AQ333">
        <v>0</v>
      </c>
      <c r="AR333">
        <v>0</v>
      </c>
      <c r="AS333">
        <v>0</v>
      </c>
      <c r="AT333">
        <v>0</v>
      </c>
      <c r="AU333" s="576" t="str">
        <f t="shared" si="45"/>
        <v/>
      </c>
      <c r="AV333" s="577" t="str">
        <f t="shared" si="46"/>
        <v/>
      </c>
      <c r="AW333" s="522" t="str">
        <f t="shared" si="47"/>
        <v/>
      </c>
      <c r="AX333" s="523" t="str">
        <f t="shared" si="48"/>
        <v/>
      </c>
      <c r="AY333" s="522" t="str">
        <f t="shared" si="49"/>
        <v/>
      </c>
      <c r="AZ333" s="523" t="str">
        <f t="shared" si="50"/>
        <v/>
      </c>
      <c r="BA333" s="529" t="str">
        <f t="shared" si="51"/>
        <v/>
      </c>
      <c r="BB333" s="534" t="str">
        <f t="shared" si="52"/>
        <v/>
      </c>
      <c r="BC333" s="535" t="str">
        <f t="shared" si="53"/>
        <v/>
      </c>
      <c r="BD333" s="63"/>
    </row>
    <row r="334" spans="1:56" x14ac:dyDescent="0.2">
      <c r="A334">
        <v>332</v>
      </c>
      <c r="B334" t="s">
        <v>432</v>
      </c>
      <c r="C334" t="s">
        <v>147</v>
      </c>
      <c r="D334" t="s">
        <v>181</v>
      </c>
      <c r="E334" s="545" t="s">
        <v>181</v>
      </c>
      <c r="F334" s="546" t="s">
        <v>147</v>
      </c>
      <c r="G334" s="570"/>
      <c r="H334" s="555"/>
      <c r="I334" s="566"/>
      <c r="J334">
        <v>0</v>
      </c>
      <c r="K334">
        <v>1000000</v>
      </c>
      <c r="L334" s="573">
        <v>0</v>
      </c>
      <c r="M334" s="558"/>
      <c r="N334" t="s">
        <v>769</v>
      </c>
      <c r="O334" s="545">
        <v>0</v>
      </c>
      <c r="P334" s="546">
        <v>172</v>
      </c>
      <c r="Q334" s="63" t="s">
        <v>451</v>
      </c>
      <c r="T334">
        <v>5.99</v>
      </c>
      <c r="U334">
        <v>16.72</v>
      </c>
      <c r="V334" s="545">
        <v>0</v>
      </c>
      <c r="W334" s="546">
        <v>190</v>
      </c>
      <c r="X334">
        <v>0</v>
      </c>
      <c r="Y334">
        <v>0</v>
      </c>
      <c r="Z334">
        <v>10</v>
      </c>
      <c r="AA334">
        <v>30</v>
      </c>
      <c r="AB334">
        <v>50</v>
      </c>
      <c r="AC334">
        <v>70</v>
      </c>
      <c r="AD334">
        <v>80</v>
      </c>
      <c r="AE334">
        <v>100</v>
      </c>
      <c r="AF334">
        <v>120</v>
      </c>
      <c r="AG334">
        <v>140</v>
      </c>
      <c r="AH334">
        <v>150</v>
      </c>
      <c r="AI334">
        <v>160</v>
      </c>
      <c r="AJ334">
        <v>190</v>
      </c>
      <c r="AK334">
        <v>190</v>
      </c>
      <c r="AL334">
        <v>195</v>
      </c>
      <c r="AM334">
        <v>198</v>
      </c>
      <c r="AN334">
        <v>200</v>
      </c>
      <c r="AO334">
        <v>199</v>
      </c>
      <c r="AP334">
        <v>199</v>
      </c>
      <c r="AQ334">
        <v>198</v>
      </c>
      <c r="AR334">
        <v>199</v>
      </c>
      <c r="AS334">
        <v>150</v>
      </c>
      <c r="AT334">
        <v>22</v>
      </c>
      <c r="AU334" s="576" t="str">
        <f t="shared" si="45"/>
        <v/>
      </c>
      <c r="AV334" s="577" t="str">
        <f t="shared" si="46"/>
        <v/>
      </c>
      <c r="AW334" s="522" t="str">
        <f t="shared" si="47"/>
        <v/>
      </c>
      <c r="AX334" s="523" t="str">
        <f t="shared" si="48"/>
        <v/>
      </c>
      <c r="AY334" s="522" t="str">
        <f t="shared" si="49"/>
        <v/>
      </c>
      <c r="AZ334" s="523" t="str">
        <f t="shared" si="50"/>
        <v/>
      </c>
      <c r="BA334" s="529">
        <f t="shared" si="51"/>
        <v>1</v>
      </c>
      <c r="BB334" s="534" t="str">
        <f t="shared" si="52"/>
        <v/>
      </c>
      <c r="BC334" s="535" t="str">
        <f t="shared" si="53"/>
        <v/>
      </c>
      <c r="BD334" s="63"/>
    </row>
    <row r="335" spans="1:56" s="510" customFormat="1" x14ac:dyDescent="0.2">
      <c r="A335" s="510">
        <v>333</v>
      </c>
      <c r="B335" s="510" t="s">
        <v>432</v>
      </c>
      <c r="C335" s="510" t="s">
        <v>147</v>
      </c>
      <c r="D335" s="510" t="s">
        <v>19</v>
      </c>
      <c r="E335" s="547" t="s">
        <v>19</v>
      </c>
      <c r="F335" s="548" t="s">
        <v>147</v>
      </c>
      <c r="G335" s="571"/>
      <c r="H335" s="555"/>
      <c r="I335" s="567"/>
      <c r="J335" s="510">
        <v>0</v>
      </c>
      <c r="K335" s="510">
        <v>1000000</v>
      </c>
      <c r="L335" s="574">
        <v>153.83000000000001</v>
      </c>
      <c r="M335" s="559"/>
      <c r="N335" t="s">
        <v>770</v>
      </c>
      <c r="O335" s="547">
        <v>0</v>
      </c>
      <c r="P335" s="548">
        <v>1180.3900000000001</v>
      </c>
      <c r="Q335" s="540" t="s">
        <v>451</v>
      </c>
      <c r="R335"/>
      <c r="S335"/>
      <c r="T335">
        <v>125.93</v>
      </c>
      <c r="U335">
        <v>71.319999999999993</v>
      </c>
      <c r="V335" s="547">
        <v>0</v>
      </c>
      <c r="W335" s="548">
        <v>1500</v>
      </c>
      <c r="X335">
        <v>0</v>
      </c>
      <c r="Y335">
        <v>0</v>
      </c>
      <c r="Z335">
        <v>100</v>
      </c>
      <c r="AA335">
        <v>200</v>
      </c>
      <c r="AB335">
        <v>300</v>
      </c>
      <c r="AC335">
        <v>500</v>
      </c>
      <c r="AD335">
        <v>600</v>
      </c>
      <c r="AE335">
        <v>700</v>
      </c>
      <c r="AF335">
        <v>800</v>
      </c>
      <c r="AG335">
        <v>1000</v>
      </c>
      <c r="AH335">
        <v>1100</v>
      </c>
      <c r="AI335">
        <v>1200</v>
      </c>
      <c r="AJ335">
        <v>1500</v>
      </c>
      <c r="AK335">
        <v>200</v>
      </c>
      <c r="AL335">
        <v>100</v>
      </c>
      <c r="AM335">
        <v>200</v>
      </c>
      <c r="AN335">
        <v>100</v>
      </c>
      <c r="AO335">
        <v>200</v>
      </c>
      <c r="AP335">
        <v>100</v>
      </c>
      <c r="AQ335">
        <v>196</v>
      </c>
      <c r="AR335">
        <v>82</v>
      </c>
      <c r="AS335">
        <v>71</v>
      </c>
      <c r="AT335">
        <v>6</v>
      </c>
      <c r="AU335" s="578" t="str">
        <f t="shared" si="45"/>
        <v/>
      </c>
      <c r="AV335" s="579" t="str">
        <f t="shared" si="46"/>
        <v/>
      </c>
      <c r="AW335" s="524" t="str">
        <f t="shared" si="47"/>
        <v/>
      </c>
      <c r="AX335" s="525" t="str">
        <f t="shared" si="48"/>
        <v/>
      </c>
      <c r="AY335" s="524" t="str">
        <f t="shared" si="49"/>
        <v/>
      </c>
      <c r="AZ335" s="525" t="str">
        <f t="shared" si="50"/>
        <v/>
      </c>
      <c r="BA335" s="530">
        <f t="shared" si="51"/>
        <v>1</v>
      </c>
      <c r="BB335" s="536">
        <f t="shared" si="52"/>
        <v>1</v>
      </c>
      <c r="BC335" s="537">
        <f t="shared" si="53"/>
        <v>8.7510238575050376</v>
      </c>
      <c r="BD335" s="540">
        <v>1</v>
      </c>
    </row>
    <row r="336" spans="1:56" s="510" customFormat="1" x14ac:dyDescent="0.2">
      <c r="A336" s="510">
        <v>334</v>
      </c>
      <c r="B336" s="510" t="s">
        <v>432</v>
      </c>
      <c r="C336" s="510" t="s">
        <v>147</v>
      </c>
      <c r="D336" s="510" t="s">
        <v>216</v>
      </c>
      <c r="E336" s="547" t="s">
        <v>216</v>
      </c>
      <c r="F336" s="548" t="s">
        <v>147</v>
      </c>
      <c r="G336" s="571"/>
      <c r="H336" s="555"/>
      <c r="I336" s="567"/>
      <c r="J336" s="510">
        <v>0</v>
      </c>
      <c r="K336" s="510">
        <v>1000000</v>
      </c>
      <c r="L336" s="574">
        <v>86.59</v>
      </c>
      <c r="M336" s="559"/>
      <c r="N336" t="s">
        <v>771</v>
      </c>
      <c r="O336" s="547">
        <v>0</v>
      </c>
      <c r="P336" s="548">
        <v>1079.06</v>
      </c>
      <c r="Q336" s="540" t="s">
        <v>451</v>
      </c>
      <c r="R336"/>
      <c r="S336"/>
      <c r="T336">
        <v>67.3</v>
      </c>
      <c r="U336">
        <v>38.130000000000003</v>
      </c>
      <c r="V336" s="547">
        <v>0</v>
      </c>
      <c r="W336" s="548">
        <v>1400</v>
      </c>
      <c r="X336">
        <v>0</v>
      </c>
      <c r="Y336">
        <v>0</v>
      </c>
      <c r="Z336">
        <v>100</v>
      </c>
      <c r="AA336">
        <v>200</v>
      </c>
      <c r="AB336">
        <v>300</v>
      </c>
      <c r="AC336">
        <v>400</v>
      </c>
      <c r="AD336">
        <v>500</v>
      </c>
      <c r="AE336">
        <v>600</v>
      </c>
      <c r="AF336">
        <v>700</v>
      </c>
      <c r="AG336">
        <v>800</v>
      </c>
      <c r="AH336">
        <v>1000</v>
      </c>
      <c r="AI336">
        <v>1100</v>
      </c>
      <c r="AJ336">
        <v>1400</v>
      </c>
      <c r="AK336">
        <v>200</v>
      </c>
      <c r="AL336">
        <v>100</v>
      </c>
      <c r="AM336">
        <v>200</v>
      </c>
      <c r="AN336">
        <v>100</v>
      </c>
      <c r="AO336">
        <v>100</v>
      </c>
      <c r="AP336">
        <v>197</v>
      </c>
      <c r="AQ336">
        <v>92</v>
      </c>
      <c r="AR336">
        <v>97</v>
      </c>
      <c r="AS336">
        <v>15</v>
      </c>
      <c r="AT336">
        <v>10</v>
      </c>
      <c r="AU336" s="578" t="str">
        <f t="shared" si="45"/>
        <v/>
      </c>
      <c r="AV336" s="579" t="str">
        <f t="shared" si="46"/>
        <v/>
      </c>
      <c r="AW336" s="524" t="str">
        <f t="shared" si="47"/>
        <v/>
      </c>
      <c r="AX336" s="525" t="str">
        <f t="shared" si="48"/>
        <v/>
      </c>
      <c r="AY336" s="524" t="str">
        <f t="shared" si="49"/>
        <v/>
      </c>
      <c r="AZ336" s="525" t="str">
        <f t="shared" si="50"/>
        <v/>
      </c>
      <c r="BA336" s="530">
        <f t="shared" si="51"/>
        <v>1</v>
      </c>
      <c r="BB336" s="536">
        <f t="shared" si="52"/>
        <v>1</v>
      </c>
      <c r="BC336" s="537">
        <f t="shared" si="53"/>
        <v>15.168148746968473</v>
      </c>
      <c r="BD336" s="540">
        <v>1</v>
      </c>
    </row>
    <row r="337" spans="1:56" s="510" customFormat="1" x14ac:dyDescent="0.2">
      <c r="A337" s="510">
        <v>335</v>
      </c>
      <c r="B337" s="510" t="s">
        <v>432</v>
      </c>
      <c r="C337" s="510" t="s">
        <v>147</v>
      </c>
      <c r="D337" s="510" t="s">
        <v>218</v>
      </c>
      <c r="E337" s="547" t="s">
        <v>218</v>
      </c>
      <c r="F337" s="548" t="s">
        <v>147</v>
      </c>
      <c r="G337" s="571"/>
      <c r="H337" s="555"/>
      <c r="I337" s="567"/>
      <c r="J337" s="510">
        <v>0</v>
      </c>
      <c r="K337" s="510">
        <v>1000000</v>
      </c>
      <c r="L337" s="574">
        <v>67.25</v>
      </c>
      <c r="M337" s="559"/>
      <c r="N337" t="s">
        <v>772</v>
      </c>
      <c r="O337" s="547">
        <v>0</v>
      </c>
      <c r="P337" s="548">
        <v>318.68</v>
      </c>
      <c r="Q337" s="540" t="s">
        <v>451</v>
      </c>
      <c r="R337"/>
      <c r="S337"/>
      <c r="T337">
        <v>58.63</v>
      </c>
      <c r="U337">
        <v>33.68</v>
      </c>
      <c r="V337" s="547">
        <v>0</v>
      </c>
      <c r="W337" s="548">
        <v>470</v>
      </c>
      <c r="X337">
        <v>0</v>
      </c>
      <c r="Y337">
        <v>10</v>
      </c>
      <c r="Z337">
        <v>30</v>
      </c>
      <c r="AA337">
        <v>60</v>
      </c>
      <c r="AB337">
        <v>100</v>
      </c>
      <c r="AC337">
        <v>130</v>
      </c>
      <c r="AD337">
        <v>160</v>
      </c>
      <c r="AE337">
        <v>200</v>
      </c>
      <c r="AF337">
        <v>230</v>
      </c>
      <c r="AG337">
        <v>270</v>
      </c>
      <c r="AH337">
        <v>310</v>
      </c>
      <c r="AI337">
        <v>340</v>
      </c>
      <c r="AJ337">
        <v>470</v>
      </c>
      <c r="AK337">
        <v>500</v>
      </c>
      <c r="AL337">
        <v>500</v>
      </c>
      <c r="AM337">
        <v>500</v>
      </c>
      <c r="AN337">
        <v>395</v>
      </c>
      <c r="AO337">
        <v>479</v>
      </c>
      <c r="AP337">
        <v>434</v>
      </c>
      <c r="AQ337">
        <v>282</v>
      </c>
      <c r="AR337">
        <v>194</v>
      </c>
      <c r="AS337">
        <v>59</v>
      </c>
      <c r="AT337">
        <v>14</v>
      </c>
      <c r="AU337" s="578" t="str">
        <f t="shared" si="45"/>
        <v/>
      </c>
      <c r="AV337" s="579" t="str">
        <f t="shared" si="46"/>
        <v/>
      </c>
      <c r="AW337" s="524" t="str">
        <f t="shared" si="47"/>
        <v/>
      </c>
      <c r="AX337" s="525" t="str">
        <f t="shared" si="48"/>
        <v/>
      </c>
      <c r="AY337" s="524" t="str">
        <f t="shared" si="49"/>
        <v/>
      </c>
      <c r="AZ337" s="525" t="str">
        <f t="shared" si="50"/>
        <v/>
      </c>
      <c r="BA337" s="530">
        <f t="shared" si="51"/>
        <v>1</v>
      </c>
      <c r="BB337" s="536">
        <f t="shared" si="52"/>
        <v>1</v>
      </c>
      <c r="BC337" s="537">
        <f t="shared" si="53"/>
        <v>5.988847583643123</v>
      </c>
      <c r="BD337" s="540">
        <v>1</v>
      </c>
    </row>
    <row r="338" spans="1:56" s="510" customFormat="1" x14ac:dyDescent="0.2">
      <c r="A338" s="510">
        <v>336</v>
      </c>
      <c r="B338" s="510" t="s">
        <v>432</v>
      </c>
      <c r="C338" s="510" t="s">
        <v>147</v>
      </c>
      <c r="D338" s="510" t="s">
        <v>222</v>
      </c>
      <c r="E338" s="547" t="s">
        <v>222</v>
      </c>
      <c r="F338" s="548" t="s">
        <v>147</v>
      </c>
      <c r="G338" s="571"/>
      <c r="H338" s="555"/>
      <c r="I338" s="567"/>
      <c r="J338" s="510">
        <v>-1000000</v>
      </c>
      <c r="K338" s="510">
        <v>1000000</v>
      </c>
      <c r="L338" s="574">
        <v>115.21</v>
      </c>
      <c r="M338" s="559"/>
      <c r="N338" t="s">
        <v>773</v>
      </c>
      <c r="O338" s="547">
        <v>-251.01</v>
      </c>
      <c r="P338" s="548">
        <v>929.38</v>
      </c>
      <c r="Q338" s="540" t="s">
        <v>493</v>
      </c>
      <c r="R338"/>
      <c r="S338"/>
      <c r="T338">
        <v>95.46</v>
      </c>
      <c r="U338">
        <v>78.34</v>
      </c>
      <c r="V338" s="547">
        <v>-358</v>
      </c>
      <c r="W338" s="548">
        <v>1185</v>
      </c>
      <c r="X338">
        <v>-358</v>
      </c>
      <c r="Y338">
        <v>-236.15</v>
      </c>
      <c r="Z338">
        <v>-174.3</v>
      </c>
      <c r="AA338">
        <v>-44.8</v>
      </c>
      <c r="AB338">
        <v>73</v>
      </c>
      <c r="AC338">
        <v>190.8</v>
      </c>
      <c r="AD338">
        <v>329</v>
      </c>
      <c r="AE338">
        <v>460</v>
      </c>
      <c r="AF338">
        <v>576.70000000000005</v>
      </c>
      <c r="AG338">
        <v>695.6</v>
      </c>
      <c r="AH338">
        <v>832.6</v>
      </c>
      <c r="AI338">
        <v>908.15</v>
      </c>
      <c r="AJ338">
        <v>1185</v>
      </c>
      <c r="AK338">
        <v>108</v>
      </c>
      <c r="AL338">
        <v>141</v>
      </c>
      <c r="AM338">
        <v>163</v>
      </c>
      <c r="AN338">
        <v>142</v>
      </c>
      <c r="AO338">
        <v>162</v>
      </c>
      <c r="AP338">
        <v>154</v>
      </c>
      <c r="AQ338">
        <v>153</v>
      </c>
      <c r="AR338">
        <v>147</v>
      </c>
      <c r="AS338">
        <v>79</v>
      </c>
      <c r="AT338">
        <v>9</v>
      </c>
      <c r="AU338" s="578" t="str">
        <f t="shared" si="45"/>
        <v/>
      </c>
      <c r="AV338" s="579" t="str">
        <f t="shared" si="46"/>
        <v/>
      </c>
      <c r="AW338" s="524" t="str">
        <f t="shared" si="47"/>
        <v/>
      </c>
      <c r="AX338" s="525" t="str">
        <f t="shared" si="48"/>
        <v/>
      </c>
      <c r="AY338" s="524" t="str">
        <f t="shared" si="49"/>
        <v/>
      </c>
      <c r="AZ338" s="525" t="str">
        <f t="shared" si="50"/>
        <v/>
      </c>
      <c r="BA338" s="530">
        <f t="shared" si="51"/>
        <v>1.8657799274486093</v>
      </c>
      <c r="BB338" s="536">
        <f t="shared" si="52"/>
        <v>4.1073691519833346</v>
      </c>
      <c r="BC338" s="537">
        <f t="shared" si="53"/>
        <v>9.2855654891068493</v>
      </c>
      <c r="BD338" s="540">
        <v>1</v>
      </c>
    </row>
    <row r="339" spans="1:56" x14ac:dyDescent="0.2">
      <c r="A339">
        <v>337</v>
      </c>
      <c r="B339" t="s">
        <v>432</v>
      </c>
      <c r="C339" t="s">
        <v>149</v>
      </c>
      <c r="D339" t="s">
        <v>169</v>
      </c>
      <c r="E339" s="545" t="s">
        <v>169</v>
      </c>
      <c r="F339" s="546" t="s">
        <v>149</v>
      </c>
      <c r="G339" s="570"/>
      <c r="H339" s="555"/>
      <c r="I339" s="566"/>
      <c r="J339">
        <v>0</v>
      </c>
      <c r="K339">
        <v>1000000</v>
      </c>
      <c r="L339" s="573">
        <v>425.66</v>
      </c>
      <c r="M339" s="558"/>
      <c r="N339" t="s">
        <v>774</v>
      </c>
      <c r="O339" s="545">
        <v>269.55</v>
      </c>
      <c r="P339" s="546">
        <v>425.66</v>
      </c>
      <c r="Q339" s="63" t="s">
        <v>451</v>
      </c>
      <c r="T339">
        <v>422.63</v>
      </c>
      <c r="U339">
        <v>36.17</v>
      </c>
      <c r="V339" s="545">
        <v>223</v>
      </c>
      <c r="W339" s="546">
        <v>524</v>
      </c>
      <c r="X339">
        <v>223</v>
      </c>
      <c r="Y339">
        <v>261</v>
      </c>
      <c r="Z339">
        <v>275</v>
      </c>
      <c r="AA339">
        <v>295</v>
      </c>
      <c r="AB339">
        <v>312</v>
      </c>
      <c r="AC339">
        <v>328</v>
      </c>
      <c r="AD339">
        <v>344</v>
      </c>
      <c r="AE339">
        <v>360</v>
      </c>
      <c r="AF339">
        <v>377</v>
      </c>
      <c r="AG339">
        <v>396</v>
      </c>
      <c r="AH339">
        <v>419</v>
      </c>
      <c r="AI339">
        <v>439.8</v>
      </c>
      <c r="AJ339">
        <v>524</v>
      </c>
      <c r="AK339">
        <v>53</v>
      </c>
      <c r="AL339">
        <v>171</v>
      </c>
      <c r="AM339">
        <v>269</v>
      </c>
      <c r="AN339">
        <v>298</v>
      </c>
      <c r="AO339">
        <v>290</v>
      </c>
      <c r="AP339">
        <v>244</v>
      </c>
      <c r="AQ339">
        <v>166</v>
      </c>
      <c r="AR339">
        <v>72</v>
      </c>
      <c r="AS339">
        <v>24</v>
      </c>
      <c r="AT339">
        <v>6</v>
      </c>
      <c r="AU339" s="576" t="str">
        <f t="shared" si="45"/>
        <v/>
      </c>
      <c r="AV339" s="577" t="str">
        <f t="shared" si="46"/>
        <v/>
      </c>
      <c r="AW339" s="522" t="str">
        <f t="shared" si="47"/>
        <v/>
      </c>
      <c r="AX339" s="523" t="str">
        <f t="shared" si="48"/>
        <v/>
      </c>
      <c r="AY339" s="522" t="str">
        <f t="shared" si="49"/>
        <v/>
      </c>
      <c r="AZ339" s="523" t="str">
        <f t="shared" si="50"/>
        <v/>
      </c>
      <c r="BA339" s="529">
        <f t="shared" si="51"/>
        <v>0.4029451137884873</v>
      </c>
      <c r="BB339" s="534">
        <f t="shared" si="52"/>
        <v>0.47610769158483301</v>
      </c>
      <c r="BC339" s="535">
        <f t="shared" si="53"/>
        <v>0.23102946013250006</v>
      </c>
      <c r="BD339" s="63"/>
    </row>
    <row r="340" spans="1:56" x14ac:dyDescent="0.2">
      <c r="A340">
        <v>338</v>
      </c>
      <c r="B340" t="s">
        <v>432</v>
      </c>
      <c r="C340" t="s">
        <v>149</v>
      </c>
      <c r="D340" t="s">
        <v>171</v>
      </c>
      <c r="E340" s="545" t="s">
        <v>171</v>
      </c>
      <c r="F340" s="546" t="s">
        <v>149</v>
      </c>
      <c r="G340" s="570"/>
      <c r="H340" s="555"/>
      <c r="I340" s="566"/>
      <c r="J340">
        <v>0</v>
      </c>
      <c r="K340">
        <v>1000000</v>
      </c>
      <c r="L340" s="573">
        <v>425.66</v>
      </c>
      <c r="M340" s="558"/>
      <c r="N340" t="s">
        <v>775</v>
      </c>
      <c r="O340" s="545">
        <v>269.55</v>
      </c>
      <c r="P340" s="546">
        <v>425.66</v>
      </c>
      <c r="Q340" s="63" t="s">
        <v>451</v>
      </c>
      <c r="T340">
        <v>422.63</v>
      </c>
      <c r="U340">
        <v>36.17</v>
      </c>
      <c r="V340" s="545">
        <v>223</v>
      </c>
      <c r="W340" s="546">
        <v>524</v>
      </c>
      <c r="X340">
        <v>223</v>
      </c>
      <c r="Y340">
        <v>261</v>
      </c>
      <c r="Z340">
        <v>275</v>
      </c>
      <c r="AA340">
        <v>295</v>
      </c>
      <c r="AB340">
        <v>312</v>
      </c>
      <c r="AC340">
        <v>328</v>
      </c>
      <c r="AD340">
        <v>344</v>
      </c>
      <c r="AE340">
        <v>360</v>
      </c>
      <c r="AF340">
        <v>377</v>
      </c>
      <c r="AG340">
        <v>396</v>
      </c>
      <c r="AH340">
        <v>419</v>
      </c>
      <c r="AI340">
        <v>439.8</v>
      </c>
      <c r="AJ340">
        <v>524</v>
      </c>
      <c r="AK340">
        <v>53</v>
      </c>
      <c r="AL340">
        <v>171</v>
      </c>
      <c r="AM340">
        <v>269</v>
      </c>
      <c r="AN340">
        <v>298</v>
      </c>
      <c r="AO340">
        <v>290</v>
      </c>
      <c r="AP340">
        <v>244</v>
      </c>
      <c r="AQ340">
        <v>166</v>
      </c>
      <c r="AR340">
        <v>72</v>
      </c>
      <c r="AS340">
        <v>24</v>
      </c>
      <c r="AT340">
        <v>6</v>
      </c>
      <c r="AU340" s="576" t="str">
        <f t="shared" si="45"/>
        <v/>
      </c>
      <c r="AV340" s="577" t="str">
        <f t="shared" si="46"/>
        <v/>
      </c>
      <c r="AW340" s="522" t="str">
        <f t="shared" si="47"/>
        <v/>
      </c>
      <c r="AX340" s="523" t="str">
        <f t="shared" si="48"/>
        <v/>
      </c>
      <c r="AY340" s="522" t="str">
        <f t="shared" si="49"/>
        <v/>
      </c>
      <c r="AZ340" s="523" t="str">
        <f t="shared" si="50"/>
        <v/>
      </c>
      <c r="BA340" s="529">
        <f t="shared" si="51"/>
        <v>0.4029451137884873</v>
      </c>
      <c r="BB340" s="534">
        <f t="shared" si="52"/>
        <v>0.47610769158483301</v>
      </c>
      <c r="BC340" s="535">
        <f t="shared" si="53"/>
        <v>0.23102946013250006</v>
      </c>
      <c r="BD340" s="63"/>
    </row>
    <row r="341" spans="1:56" x14ac:dyDescent="0.2">
      <c r="A341">
        <v>339</v>
      </c>
      <c r="B341" t="s">
        <v>432</v>
      </c>
      <c r="C341" t="s">
        <v>149</v>
      </c>
      <c r="D341" t="s">
        <v>177</v>
      </c>
      <c r="E341" s="545" t="s">
        <v>177</v>
      </c>
      <c r="F341" s="546" t="s">
        <v>149</v>
      </c>
      <c r="G341" s="570"/>
      <c r="H341" s="555"/>
      <c r="I341" s="566"/>
      <c r="J341">
        <v>0</v>
      </c>
      <c r="K341">
        <v>1000000</v>
      </c>
      <c r="L341" s="573">
        <v>0</v>
      </c>
      <c r="M341" s="558"/>
      <c r="N341" t="s">
        <v>776</v>
      </c>
      <c r="O341" s="545">
        <v>0</v>
      </c>
      <c r="P341" s="546">
        <v>0</v>
      </c>
      <c r="Q341" s="63" t="s">
        <v>451</v>
      </c>
      <c r="T341">
        <v>0</v>
      </c>
      <c r="U341">
        <v>0.01</v>
      </c>
      <c r="V341" s="545">
        <v>0</v>
      </c>
      <c r="W341" s="546">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1</v>
      </c>
      <c r="AQ341">
        <v>0</v>
      </c>
      <c r="AR341">
        <v>0</v>
      </c>
      <c r="AS341">
        <v>0</v>
      </c>
      <c r="AT341">
        <v>0</v>
      </c>
      <c r="AU341" s="576" t="str">
        <f t="shared" si="45"/>
        <v/>
      </c>
      <c r="AV341" s="577" t="str">
        <f t="shared" si="46"/>
        <v/>
      </c>
      <c r="AW341" s="522" t="str">
        <f t="shared" si="47"/>
        <v/>
      </c>
      <c r="AX341" s="523" t="str">
        <f t="shared" si="48"/>
        <v/>
      </c>
      <c r="AY341" s="522" t="str">
        <f t="shared" si="49"/>
        <v/>
      </c>
      <c r="AZ341" s="523" t="str">
        <f t="shared" si="50"/>
        <v/>
      </c>
      <c r="BA341" s="529" t="str">
        <f t="shared" si="51"/>
        <v/>
      </c>
      <c r="BB341" s="534" t="str">
        <f t="shared" si="52"/>
        <v/>
      </c>
      <c r="BC341" s="535" t="str">
        <f t="shared" si="53"/>
        <v/>
      </c>
      <c r="BD341" s="63"/>
    </row>
    <row r="342" spans="1:56" s="510" customFormat="1" x14ac:dyDescent="0.2">
      <c r="A342" s="510">
        <v>340</v>
      </c>
      <c r="B342" s="510" t="s">
        <v>432</v>
      </c>
      <c r="C342" s="510" t="s">
        <v>149</v>
      </c>
      <c r="D342" s="510" t="s">
        <v>19</v>
      </c>
      <c r="E342" s="547" t="s">
        <v>19</v>
      </c>
      <c r="F342" s="548" t="s">
        <v>149</v>
      </c>
      <c r="G342" s="571"/>
      <c r="H342" s="555"/>
      <c r="I342" s="567"/>
      <c r="J342" s="510">
        <v>0</v>
      </c>
      <c r="K342" s="510">
        <v>1000000</v>
      </c>
      <c r="L342" s="574">
        <v>137.38</v>
      </c>
      <c r="M342" s="559"/>
      <c r="N342" t="s">
        <v>777</v>
      </c>
      <c r="O342" s="547">
        <v>0</v>
      </c>
      <c r="P342" s="548">
        <v>752.29</v>
      </c>
      <c r="Q342" s="540" t="s">
        <v>451</v>
      </c>
      <c r="R342"/>
      <c r="S342"/>
      <c r="T342">
        <v>99.49</v>
      </c>
      <c r="U342">
        <v>47.17</v>
      </c>
      <c r="V342" s="547">
        <v>0</v>
      </c>
      <c r="W342" s="548">
        <v>1000</v>
      </c>
      <c r="X342">
        <v>0</v>
      </c>
      <c r="Y342">
        <v>0</v>
      </c>
      <c r="Z342">
        <v>0</v>
      </c>
      <c r="AA342">
        <v>100</v>
      </c>
      <c r="AB342">
        <v>200</v>
      </c>
      <c r="AC342">
        <v>300</v>
      </c>
      <c r="AD342">
        <v>400</v>
      </c>
      <c r="AE342">
        <v>400</v>
      </c>
      <c r="AF342">
        <v>500</v>
      </c>
      <c r="AG342">
        <v>600</v>
      </c>
      <c r="AH342">
        <v>700</v>
      </c>
      <c r="AI342">
        <v>800</v>
      </c>
      <c r="AJ342">
        <v>1000</v>
      </c>
      <c r="AK342">
        <v>100</v>
      </c>
      <c r="AL342">
        <v>100</v>
      </c>
      <c r="AM342">
        <v>100</v>
      </c>
      <c r="AN342">
        <v>100</v>
      </c>
      <c r="AO342">
        <v>100</v>
      </c>
      <c r="AP342">
        <v>99</v>
      </c>
      <c r="AQ342">
        <v>94</v>
      </c>
      <c r="AR342">
        <v>65</v>
      </c>
      <c r="AS342">
        <v>34</v>
      </c>
      <c r="AT342">
        <v>17</v>
      </c>
      <c r="AU342" s="578" t="str">
        <f t="shared" si="45"/>
        <v/>
      </c>
      <c r="AV342" s="579" t="str">
        <f t="shared" si="46"/>
        <v/>
      </c>
      <c r="AW342" s="524" t="str">
        <f t="shared" si="47"/>
        <v/>
      </c>
      <c r="AX342" s="525" t="str">
        <f t="shared" si="48"/>
        <v/>
      </c>
      <c r="AY342" s="524" t="str">
        <f t="shared" si="49"/>
        <v/>
      </c>
      <c r="AZ342" s="525" t="str">
        <f t="shared" si="50"/>
        <v/>
      </c>
      <c r="BA342" s="530">
        <f t="shared" si="51"/>
        <v>1</v>
      </c>
      <c r="BB342" s="536">
        <f t="shared" si="52"/>
        <v>1</v>
      </c>
      <c r="BC342" s="537">
        <f t="shared" si="53"/>
        <v>6.2790799242975694</v>
      </c>
      <c r="BD342" s="540">
        <v>1</v>
      </c>
    </row>
    <row r="343" spans="1:56" s="510" customFormat="1" x14ac:dyDescent="0.2">
      <c r="A343" s="510">
        <v>341</v>
      </c>
      <c r="B343" s="510" t="s">
        <v>432</v>
      </c>
      <c r="C343" s="510" t="s">
        <v>149</v>
      </c>
      <c r="D343" s="510" t="s">
        <v>216</v>
      </c>
      <c r="E343" s="547" t="s">
        <v>216</v>
      </c>
      <c r="F343" s="548" t="s">
        <v>149</v>
      </c>
      <c r="G343" s="571"/>
      <c r="H343" s="555"/>
      <c r="I343" s="567"/>
      <c r="J343" s="510">
        <v>0</v>
      </c>
      <c r="K343" s="510">
        <v>1000000</v>
      </c>
      <c r="L343" s="574">
        <v>78.36</v>
      </c>
      <c r="M343" s="559"/>
      <c r="N343" t="s">
        <v>778</v>
      </c>
      <c r="O343" s="547">
        <v>0</v>
      </c>
      <c r="P343" s="548">
        <v>719.37</v>
      </c>
      <c r="Q343" s="540" t="s">
        <v>451</v>
      </c>
      <c r="R343"/>
      <c r="S343"/>
      <c r="T343">
        <v>53.64</v>
      </c>
      <c r="U343">
        <v>26.06</v>
      </c>
      <c r="V343" s="547">
        <v>0</v>
      </c>
      <c r="W343" s="548">
        <v>950</v>
      </c>
      <c r="X343">
        <v>0</v>
      </c>
      <c r="Y343">
        <v>30</v>
      </c>
      <c r="Z343">
        <v>60</v>
      </c>
      <c r="AA343">
        <v>130</v>
      </c>
      <c r="AB343">
        <v>200</v>
      </c>
      <c r="AC343">
        <v>270</v>
      </c>
      <c r="AD343">
        <v>340</v>
      </c>
      <c r="AE343">
        <v>410</v>
      </c>
      <c r="AF343">
        <v>480</v>
      </c>
      <c r="AG343">
        <v>550</v>
      </c>
      <c r="AH343">
        <v>630</v>
      </c>
      <c r="AI343">
        <v>700</v>
      </c>
      <c r="AJ343">
        <v>950</v>
      </c>
      <c r="AK343">
        <v>1000</v>
      </c>
      <c r="AL343">
        <v>900</v>
      </c>
      <c r="AM343">
        <v>1000</v>
      </c>
      <c r="AN343">
        <v>900</v>
      </c>
      <c r="AO343">
        <v>997</v>
      </c>
      <c r="AP343">
        <v>870</v>
      </c>
      <c r="AQ343">
        <v>797</v>
      </c>
      <c r="AR343">
        <v>338</v>
      </c>
      <c r="AS343">
        <v>120</v>
      </c>
      <c r="AT343">
        <v>42</v>
      </c>
      <c r="AU343" s="578" t="str">
        <f t="shared" si="45"/>
        <v/>
      </c>
      <c r="AV343" s="579" t="str">
        <f t="shared" si="46"/>
        <v/>
      </c>
      <c r="AW343" s="524" t="str">
        <f t="shared" si="47"/>
        <v/>
      </c>
      <c r="AX343" s="525" t="str">
        <f t="shared" si="48"/>
        <v/>
      </c>
      <c r="AY343" s="524" t="str">
        <f t="shared" si="49"/>
        <v/>
      </c>
      <c r="AZ343" s="525" t="str">
        <f t="shared" si="50"/>
        <v/>
      </c>
      <c r="BA343" s="530">
        <f t="shared" si="51"/>
        <v>1</v>
      </c>
      <c r="BB343" s="536">
        <f t="shared" si="52"/>
        <v>1</v>
      </c>
      <c r="BC343" s="537">
        <f t="shared" si="53"/>
        <v>11.123532414497193</v>
      </c>
      <c r="BD343" s="540">
        <v>1</v>
      </c>
    </row>
    <row r="344" spans="1:56" s="510" customFormat="1" x14ac:dyDescent="0.2">
      <c r="A344" s="510">
        <v>342</v>
      </c>
      <c r="B344" s="510" t="s">
        <v>432</v>
      </c>
      <c r="C344" s="510" t="s">
        <v>149</v>
      </c>
      <c r="D344" s="510" t="s">
        <v>218</v>
      </c>
      <c r="E344" s="547" t="s">
        <v>218</v>
      </c>
      <c r="F344" s="548" t="s">
        <v>149</v>
      </c>
      <c r="G344" s="571"/>
      <c r="H344" s="555"/>
      <c r="I344" s="567"/>
      <c r="J344" s="510">
        <v>0</v>
      </c>
      <c r="K344" s="510">
        <v>1000000</v>
      </c>
      <c r="L344" s="574">
        <v>59.02</v>
      </c>
      <c r="M344" s="559"/>
      <c r="N344" t="s">
        <v>779</v>
      </c>
      <c r="O344" s="547">
        <v>0</v>
      </c>
      <c r="P344" s="548">
        <v>318.68</v>
      </c>
      <c r="Q344" s="540" t="s">
        <v>451</v>
      </c>
      <c r="R344"/>
      <c r="S344"/>
      <c r="T344">
        <v>45.85</v>
      </c>
      <c r="U344">
        <v>21.69</v>
      </c>
      <c r="V344" s="547">
        <v>0</v>
      </c>
      <c r="W344" s="548">
        <v>470</v>
      </c>
      <c r="X344">
        <v>0</v>
      </c>
      <c r="Y344">
        <v>10</v>
      </c>
      <c r="Z344">
        <v>30</v>
      </c>
      <c r="AA344">
        <v>60</v>
      </c>
      <c r="AB344">
        <v>100</v>
      </c>
      <c r="AC344">
        <v>130</v>
      </c>
      <c r="AD344">
        <v>160</v>
      </c>
      <c r="AE344">
        <v>200</v>
      </c>
      <c r="AF344">
        <v>230</v>
      </c>
      <c r="AG344">
        <v>270</v>
      </c>
      <c r="AH344">
        <v>310</v>
      </c>
      <c r="AI344">
        <v>340</v>
      </c>
      <c r="AJ344">
        <v>470</v>
      </c>
      <c r="AK344">
        <v>500</v>
      </c>
      <c r="AL344">
        <v>500</v>
      </c>
      <c r="AM344">
        <v>500</v>
      </c>
      <c r="AN344">
        <v>395</v>
      </c>
      <c r="AO344">
        <v>479</v>
      </c>
      <c r="AP344">
        <v>434</v>
      </c>
      <c r="AQ344">
        <v>282</v>
      </c>
      <c r="AR344">
        <v>194</v>
      </c>
      <c r="AS344">
        <v>58</v>
      </c>
      <c r="AT344">
        <v>9</v>
      </c>
      <c r="AU344" s="578" t="str">
        <f t="shared" si="45"/>
        <v/>
      </c>
      <c r="AV344" s="579" t="str">
        <f t="shared" si="46"/>
        <v/>
      </c>
      <c r="AW344" s="524" t="str">
        <f t="shared" si="47"/>
        <v/>
      </c>
      <c r="AX344" s="525" t="str">
        <f t="shared" si="48"/>
        <v/>
      </c>
      <c r="AY344" s="524" t="str">
        <f t="shared" si="49"/>
        <v/>
      </c>
      <c r="AZ344" s="525" t="str">
        <f t="shared" si="50"/>
        <v/>
      </c>
      <c r="BA344" s="530">
        <f t="shared" si="51"/>
        <v>1</v>
      </c>
      <c r="BB344" s="536">
        <f t="shared" si="52"/>
        <v>1</v>
      </c>
      <c r="BC344" s="537">
        <f t="shared" si="53"/>
        <v>6.9634022365299897</v>
      </c>
      <c r="BD344" s="540">
        <v>1</v>
      </c>
    </row>
    <row r="345" spans="1:56" s="510" customFormat="1" x14ac:dyDescent="0.2">
      <c r="A345" s="510">
        <v>343</v>
      </c>
      <c r="B345" s="510" t="s">
        <v>432</v>
      </c>
      <c r="C345" s="510" t="s">
        <v>149</v>
      </c>
      <c r="D345" s="510" t="s">
        <v>222</v>
      </c>
      <c r="E345" s="547" t="s">
        <v>222</v>
      </c>
      <c r="F345" s="548" t="s">
        <v>149</v>
      </c>
      <c r="G345" s="571"/>
      <c r="H345" s="555"/>
      <c r="I345" s="567"/>
      <c r="J345" s="510">
        <v>-1000000</v>
      </c>
      <c r="K345" s="510">
        <v>1000000</v>
      </c>
      <c r="L345" s="574">
        <v>107.86</v>
      </c>
      <c r="M345" s="559"/>
      <c r="N345" t="s">
        <v>780</v>
      </c>
      <c r="O345" s="547">
        <v>-251.01</v>
      </c>
      <c r="P345" s="548">
        <v>501.28</v>
      </c>
      <c r="Q345" s="540" t="s">
        <v>451</v>
      </c>
      <c r="R345"/>
      <c r="S345"/>
      <c r="T345">
        <v>88.45</v>
      </c>
      <c r="U345">
        <v>43.65</v>
      </c>
      <c r="V345" s="547">
        <v>-358</v>
      </c>
      <c r="W345" s="548">
        <v>666</v>
      </c>
      <c r="X345">
        <v>-358</v>
      </c>
      <c r="Y345">
        <v>-258.3</v>
      </c>
      <c r="Z345">
        <v>-222</v>
      </c>
      <c r="AA345">
        <v>-136.19999999999999</v>
      </c>
      <c r="AB345">
        <v>-56</v>
      </c>
      <c r="AC345">
        <v>25.6</v>
      </c>
      <c r="AD345">
        <v>96</v>
      </c>
      <c r="AE345">
        <v>183</v>
      </c>
      <c r="AF345">
        <v>267.60000000000002</v>
      </c>
      <c r="AG345">
        <v>357.2</v>
      </c>
      <c r="AH345">
        <v>440.2</v>
      </c>
      <c r="AI345">
        <v>499</v>
      </c>
      <c r="AJ345">
        <v>666</v>
      </c>
      <c r="AK345">
        <v>47</v>
      </c>
      <c r="AL345">
        <v>101</v>
      </c>
      <c r="AM345">
        <v>101</v>
      </c>
      <c r="AN345">
        <v>101</v>
      </c>
      <c r="AO345">
        <v>101</v>
      </c>
      <c r="AP345">
        <v>101</v>
      </c>
      <c r="AQ345">
        <v>101</v>
      </c>
      <c r="AR345">
        <v>100</v>
      </c>
      <c r="AS345">
        <v>45</v>
      </c>
      <c r="AT345">
        <v>17</v>
      </c>
      <c r="AU345" s="578" t="str">
        <f t="shared" si="45"/>
        <v/>
      </c>
      <c r="AV345" s="579" t="str">
        <f t="shared" si="46"/>
        <v/>
      </c>
      <c r="AW345" s="524" t="str">
        <f t="shared" si="47"/>
        <v/>
      </c>
      <c r="AX345" s="525" t="str">
        <f t="shared" si="48"/>
        <v/>
      </c>
      <c r="AY345" s="524" t="str">
        <f t="shared" si="49"/>
        <v/>
      </c>
      <c r="AZ345" s="525" t="str">
        <f t="shared" si="50"/>
        <v/>
      </c>
      <c r="BA345" s="530">
        <f t="shared" si="51"/>
        <v>3.3246753246753249</v>
      </c>
      <c r="BB345" s="536">
        <f t="shared" si="52"/>
        <v>4.3191173743741889</v>
      </c>
      <c r="BC345" s="537">
        <f t="shared" si="53"/>
        <v>5.174670869645837</v>
      </c>
      <c r="BD345" s="540">
        <v>1</v>
      </c>
    </row>
    <row r="346" spans="1:56" x14ac:dyDescent="0.2">
      <c r="A346">
        <v>344</v>
      </c>
      <c r="B346" t="s">
        <v>432</v>
      </c>
      <c r="C346" t="s">
        <v>152</v>
      </c>
      <c r="D346" t="s">
        <v>169</v>
      </c>
      <c r="E346" s="545" t="s">
        <v>169</v>
      </c>
      <c r="F346" s="546" t="s">
        <v>152</v>
      </c>
      <c r="G346" s="570"/>
      <c r="H346" s="555"/>
      <c r="I346" s="566"/>
      <c r="J346">
        <v>0</v>
      </c>
      <c r="K346">
        <v>1000000</v>
      </c>
      <c r="L346" s="573">
        <v>944.37</v>
      </c>
      <c r="M346" s="558"/>
      <c r="N346" t="s">
        <v>781</v>
      </c>
      <c r="O346" s="545">
        <v>724.85</v>
      </c>
      <c r="P346" s="546">
        <v>1082.81</v>
      </c>
      <c r="Q346" s="63" t="s">
        <v>493</v>
      </c>
      <c r="T346">
        <v>958.47</v>
      </c>
      <c r="U346">
        <v>105.48</v>
      </c>
      <c r="V346" s="545">
        <v>552</v>
      </c>
      <c r="W346" s="546">
        <v>1279</v>
      </c>
      <c r="X346">
        <v>552</v>
      </c>
      <c r="Y346">
        <v>708</v>
      </c>
      <c r="Z346">
        <v>742</v>
      </c>
      <c r="AA346">
        <v>789</v>
      </c>
      <c r="AB346">
        <v>825</v>
      </c>
      <c r="AC346">
        <v>860</v>
      </c>
      <c r="AD346">
        <v>896</v>
      </c>
      <c r="AE346">
        <v>932</v>
      </c>
      <c r="AF346">
        <v>972</v>
      </c>
      <c r="AG346">
        <v>1014.8</v>
      </c>
      <c r="AH346">
        <v>1068.4000000000001</v>
      </c>
      <c r="AI346">
        <v>1112</v>
      </c>
      <c r="AJ346">
        <v>1279</v>
      </c>
      <c r="AK346">
        <v>24</v>
      </c>
      <c r="AL346">
        <v>116</v>
      </c>
      <c r="AM346">
        <v>392</v>
      </c>
      <c r="AN346">
        <v>658</v>
      </c>
      <c r="AO346">
        <v>693</v>
      </c>
      <c r="AP346">
        <v>631</v>
      </c>
      <c r="AQ346">
        <v>499</v>
      </c>
      <c r="AR346">
        <v>272</v>
      </c>
      <c r="AS346">
        <v>91</v>
      </c>
      <c r="AT346">
        <v>21</v>
      </c>
      <c r="AU346" s="576" t="str">
        <f t="shared" si="45"/>
        <v/>
      </c>
      <c r="AV346" s="577" t="str">
        <f t="shared" si="46"/>
        <v/>
      </c>
      <c r="AW346" s="522" t="str">
        <f t="shared" si="47"/>
        <v/>
      </c>
      <c r="AX346" s="523" t="str">
        <f t="shared" si="48"/>
        <v/>
      </c>
      <c r="AY346" s="522" t="str">
        <f t="shared" si="49"/>
        <v/>
      </c>
      <c r="AZ346" s="523" t="str">
        <f t="shared" si="50"/>
        <v/>
      </c>
      <c r="BA346" s="529">
        <f t="shared" si="51"/>
        <v>0.39705079191698528</v>
      </c>
      <c r="BB346" s="534">
        <f t="shared" si="52"/>
        <v>0.41548333809841481</v>
      </c>
      <c r="BC346" s="535">
        <f t="shared" si="53"/>
        <v>0.35434204813791204</v>
      </c>
      <c r="BD346" s="63"/>
    </row>
    <row r="347" spans="1:56" x14ac:dyDescent="0.2">
      <c r="A347">
        <v>345</v>
      </c>
      <c r="B347" t="s">
        <v>432</v>
      </c>
      <c r="C347" t="s">
        <v>152</v>
      </c>
      <c r="D347" t="s">
        <v>173</v>
      </c>
      <c r="E347" s="545" t="s">
        <v>173</v>
      </c>
      <c r="F347" s="546" t="s">
        <v>152</v>
      </c>
      <c r="G347" s="570"/>
      <c r="H347" s="555"/>
      <c r="I347" s="566"/>
      <c r="J347">
        <v>0</v>
      </c>
      <c r="K347">
        <v>1000000</v>
      </c>
      <c r="L347" s="573">
        <v>944.37</v>
      </c>
      <c r="M347" s="558"/>
      <c r="N347" t="s">
        <v>782</v>
      </c>
      <c r="O347" s="545">
        <v>724.85</v>
      </c>
      <c r="P347" s="546">
        <v>1082.81</v>
      </c>
      <c r="Q347" s="63" t="s">
        <v>451</v>
      </c>
      <c r="T347">
        <v>958.47</v>
      </c>
      <c r="U347">
        <v>105.48</v>
      </c>
      <c r="V347" s="545">
        <v>552</v>
      </c>
      <c r="W347" s="546">
        <v>1279</v>
      </c>
      <c r="X347">
        <v>552</v>
      </c>
      <c r="Y347">
        <v>708</v>
      </c>
      <c r="Z347">
        <v>742</v>
      </c>
      <c r="AA347">
        <v>789</v>
      </c>
      <c r="AB347">
        <v>825</v>
      </c>
      <c r="AC347">
        <v>860</v>
      </c>
      <c r="AD347">
        <v>896</v>
      </c>
      <c r="AE347">
        <v>932</v>
      </c>
      <c r="AF347">
        <v>972</v>
      </c>
      <c r="AG347">
        <v>1014.8</v>
      </c>
      <c r="AH347">
        <v>1068.4000000000001</v>
      </c>
      <c r="AI347">
        <v>1112</v>
      </c>
      <c r="AJ347">
        <v>1279</v>
      </c>
      <c r="AK347">
        <v>24</v>
      </c>
      <c r="AL347">
        <v>116</v>
      </c>
      <c r="AM347">
        <v>392</v>
      </c>
      <c r="AN347">
        <v>658</v>
      </c>
      <c r="AO347">
        <v>693</v>
      </c>
      <c r="AP347">
        <v>631</v>
      </c>
      <c r="AQ347">
        <v>499</v>
      </c>
      <c r="AR347">
        <v>272</v>
      </c>
      <c r="AS347">
        <v>91</v>
      </c>
      <c r="AT347">
        <v>21</v>
      </c>
      <c r="AU347" s="576" t="str">
        <f t="shared" si="45"/>
        <v/>
      </c>
      <c r="AV347" s="577" t="str">
        <f t="shared" si="46"/>
        <v/>
      </c>
      <c r="AW347" s="522" t="str">
        <f t="shared" si="47"/>
        <v/>
      </c>
      <c r="AX347" s="523" t="str">
        <f t="shared" si="48"/>
        <v/>
      </c>
      <c r="AY347" s="522" t="str">
        <f t="shared" si="49"/>
        <v/>
      </c>
      <c r="AZ347" s="523" t="str">
        <f t="shared" si="50"/>
        <v/>
      </c>
      <c r="BA347" s="529">
        <f t="shared" si="51"/>
        <v>0.39705079191698528</v>
      </c>
      <c r="BB347" s="534">
        <f t="shared" si="52"/>
        <v>0.41548333809841481</v>
      </c>
      <c r="BC347" s="535">
        <f t="shared" si="53"/>
        <v>0.35434204813791204</v>
      </c>
      <c r="BD347" s="63"/>
    </row>
    <row r="348" spans="1:56" x14ac:dyDescent="0.2">
      <c r="A348">
        <v>346</v>
      </c>
      <c r="B348" t="s">
        <v>432</v>
      </c>
      <c r="C348" t="s">
        <v>152</v>
      </c>
      <c r="D348" t="s">
        <v>177</v>
      </c>
      <c r="E348" s="545" t="s">
        <v>177</v>
      </c>
      <c r="F348" s="546" t="s">
        <v>152</v>
      </c>
      <c r="G348" s="570"/>
      <c r="H348" s="555"/>
      <c r="I348" s="566"/>
      <c r="J348">
        <v>0</v>
      </c>
      <c r="K348">
        <v>1000000</v>
      </c>
      <c r="L348" s="573">
        <v>0</v>
      </c>
      <c r="M348" s="558"/>
      <c r="N348" t="s">
        <v>783</v>
      </c>
      <c r="O348" s="545">
        <v>0</v>
      </c>
      <c r="P348" s="546">
        <v>0</v>
      </c>
      <c r="Q348" s="63" t="s">
        <v>451</v>
      </c>
      <c r="T348">
        <v>0</v>
      </c>
      <c r="U348">
        <v>0.02</v>
      </c>
      <c r="V348" s="545">
        <v>0</v>
      </c>
      <c r="W348" s="546">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1</v>
      </c>
      <c r="AQ348">
        <v>0</v>
      </c>
      <c r="AR348">
        <v>0</v>
      </c>
      <c r="AS348">
        <v>0</v>
      </c>
      <c r="AT348">
        <v>0</v>
      </c>
      <c r="AU348" s="576" t="str">
        <f t="shared" si="45"/>
        <v/>
      </c>
      <c r="AV348" s="577" t="str">
        <f t="shared" si="46"/>
        <v/>
      </c>
      <c r="AW348" s="522" t="str">
        <f t="shared" si="47"/>
        <v/>
      </c>
      <c r="AX348" s="523" t="str">
        <f t="shared" si="48"/>
        <v/>
      </c>
      <c r="AY348" s="522" t="str">
        <f t="shared" si="49"/>
        <v/>
      </c>
      <c r="AZ348" s="523" t="str">
        <f t="shared" si="50"/>
        <v/>
      </c>
      <c r="BA348" s="529" t="str">
        <f t="shared" si="51"/>
        <v/>
      </c>
      <c r="BB348" s="534" t="str">
        <f t="shared" si="52"/>
        <v/>
      </c>
      <c r="BC348" s="535" t="str">
        <f t="shared" si="53"/>
        <v/>
      </c>
      <c r="BD348" s="63"/>
    </row>
    <row r="349" spans="1:56" x14ac:dyDescent="0.2">
      <c r="A349">
        <v>347</v>
      </c>
      <c r="B349" t="s">
        <v>432</v>
      </c>
      <c r="C349" t="s">
        <v>152</v>
      </c>
      <c r="D349" t="s">
        <v>179</v>
      </c>
      <c r="E349" s="545" t="s">
        <v>179</v>
      </c>
      <c r="F349" s="546" t="s">
        <v>152</v>
      </c>
      <c r="G349" s="570"/>
      <c r="H349" s="555"/>
      <c r="I349" s="566"/>
      <c r="J349">
        <v>0</v>
      </c>
      <c r="K349">
        <v>1000000</v>
      </c>
      <c r="L349" s="573">
        <v>0</v>
      </c>
      <c r="M349" s="558"/>
      <c r="N349" t="s">
        <v>784</v>
      </c>
      <c r="O349" s="545">
        <v>0</v>
      </c>
      <c r="P349" s="546">
        <v>0.05</v>
      </c>
      <c r="Q349" s="63" t="s">
        <v>451</v>
      </c>
      <c r="T349">
        <v>0</v>
      </c>
      <c r="U349">
        <v>0.01</v>
      </c>
      <c r="V349" s="545">
        <v>0</v>
      </c>
      <c r="W349" s="546">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1</v>
      </c>
      <c r="AQ349">
        <v>0</v>
      </c>
      <c r="AR349">
        <v>0</v>
      </c>
      <c r="AS349">
        <v>0</v>
      </c>
      <c r="AT349">
        <v>0</v>
      </c>
      <c r="AU349" s="576" t="str">
        <f t="shared" si="45"/>
        <v/>
      </c>
      <c r="AV349" s="577" t="str">
        <f t="shared" si="46"/>
        <v/>
      </c>
      <c r="AW349" s="522" t="str">
        <f t="shared" si="47"/>
        <v/>
      </c>
      <c r="AX349" s="523" t="str">
        <f t="shared" si="48"/>
        <v/>
      </c>
      <c r="AY349" s="522" t="str">
        <f t="shared" si="49"/>
        <v/>
      </c>
      <c r="AZ349" s="523" t="str">
        <f t="shared" si="50"/>
        <v/>
      </c>
      <c r="BA349" s="529" t="str">
        <f t="shared" si="51"/>
        <v/>
      </c>
      <c r="BB349" s="534" t="str">
        <f t="shared" si="52"/>
        <v/>
      </c>
      <c r="BC349" s="535" t="str">
        <f t="shared" si="53"/>
        <v/>
      </c>
      <c r="BD349" s="63"/>
    </row>
    <row r="350" spans="1:56" x14ac:dyDescent="0.2">
      <c r="A350">
        <v>348</v>
      </c>
      <c r="B350" t="s">
        <v>432</v>
      </c>
      <c r="C350" t="s">
        <v>152</v>
      </c>
      <c r="D350" t="s">
        <v>181</v>
      </c>
      <c r="E350" s="545" t="s">
        <v>181</v>
      </c>
      <c r="F350" s="546" t="s">
        <v>152</v>
      </c>
      <c r="G350" s="570"/>
      <c r="H350" s="555"/>
      <c r="I350" s="566"/>
      <c r="J350">
        <v>0</v>
      </c>
      <c r="K350">
        <v>1000000</v>
      </c>
      <c r="L350" s="573">
        <v>214.64</v>
      </c>
      <c r="M350" s="558"/>
      <c r="N350" t="s">
        <v>785</v>
      </c>
      <c r="O350" s="545">
        <v>0</v>
      </c>
      <c r="P350" s="546">
        <v>214.64</v>
      </c>
      <c r="Q350" s="63" t="s">
        <v>451</v>
      </c>
      <c r="T350">
        <v>207.32</v>
      </c>
      <c r="U350">
        <v>22.01</v>
      </c>
      <c r="V350" s="545">
        <v>0</v>
      </c>
      <c r="W350" s="546">
        <v>230</v>
      </c>
      <c r="X350">
        <v>0</v>
      </c>
      <c r="Y350">
        <v>10</v>
      </c>
      <c r="Z350">
        <v>20</v>
      </c>
      <c r="AA350">
        <v>40</v>
      </c>
      <c r="AB350">
        <v>60</v>
      </c>
      <c r="AC350">
        <v>80</v>
      </c>
      <c r="AD350">
        <v>100</v>
      </c>
      <c r="AE350">
        <v>130</v>
      </c>
      <c r="AF350">
        <v>150</v>
      </c>
      <c r="AG350">
        <v>170</v>
      </c>
      <c r="AH350">
        <v>190</v>
      </c>
      <c r="AI350">
        <v>200</v>
      </c>
      <c r="AJ350">
        <v>230</v>
      </c>
      <c r="AK350">
        <v>300</v>
      </c>
      <c r="AL350">
        <v>200</v>
      </c>
      <c r="AM350">
        <v>200</v>
      </c>
      <c r="AN350">
        <v>300</v>
      </c>
      <c r="AO350">
        <v>200</v>
      </c>
      <c r="AP350">
        <v>200</v>
      </c>
      <c r="AQ350">
        <v>298</v>
      </c>
      <c r="AR350">
        <v>197</v>
      </c>
      <c r="AS350">
        <v>179</v>
      </c>
      <c r="AT350">
        <v>108</v>
      </c>
      <c r="AU350" s="576" t="str">
        <f t="shared" si="45"/>
        <v/>
      </c>
      <c r="AV350" s="577" t="str">
        <f t="shared" si="46"/>
        <v/>
      </c>
      <c r="AW350" s="522" t="str">
        <f t="shared" si="47"/>
        <v/>
      </c>
      <c r="AX350" s="523" t="str">
        <f t="shared" si="48"/>
        <v/>
      </c>
      <c r="AY350" s="522" t="str">
        <f t="shared" si="49"/>
        <v/>
      </c>
      <c r="AZ350" s="523" t="str">
        <f t="shared" si="50"/>
        <v/>
      </c>
      <c r="BA350" s="529">
        <f t="shared" si="51"/>
        <v>1</v>
      </c>
      <c r="BB350" s="534">
        <f t="shared" si="52"/>
        <v>1</v>
      </c>
      <c r="BC350" s="535">
        <f t="shared" si="53"/>
        <v>7.156168468132694E-2</v>
      </c>
      <c r="BD350" s="63"/>
    </row>
    <row r="351" spans="1:56" s="510" customFormat="1" x14ac:dyDescent="0.2">
      <c r="A351" s="510">
        <v>349</v>
      </c>
      <c r="B351" s="510" t="s">
        <v>432</v>
      </c>
      <c r="C351" s="510" t="s">
        <v>152</v>
      </c>
      <c r="D351" s="510" t="s">
        <v>19</v>
      </c>
      <c r="E351" s="547" t="s">
        <v>19</v>
      </c>
      <c r="F351" s="548" t="s">
        <v>152</v>
      </c>
      <c r="G351" s="571"/>
      <c r="H351" s="555"/>
      <c r="I351" s="567"/>
      <c r="J351" s="510">
        <v>0</v>
      </c>
      <c r="K351" s="510">
        <v>1000000</v>
      </c>
      <c r="L351" s="574">
        <v>90.88</v>
      </c>
      <c r="M351" s="559"/>
      <c r="N351" t="s">
        <v>786</v>
      </c>
      <c r="O351" s="547">
        <v>0</v>
      </c>
      <c r="P351" s="548">
        <v>1180.3900000000001</v>
      </c>
      <c r="Q351" s="540" t="s">
        <v>451</v>
      </c>
      <c r="R351"/>
      <c r="S351"/>
      <c r="T351">
        <v>96.67</v>
      </c>
      <c r="U351">
        <v>37.17</v>
      </c>
      <c r="V351" s="547">
        <v>0</v>
      </c>
      <c r="W351" s="548">
        <v>1500</v>
      </c>
      <c r="X351">
        <v>0</v>
      </c>
      <c r="Y351">
        <v>0</v>
      </c>
      <c r="Z351">
        <v>100</v>
      </c>
      <c r="AA351">
        <v>200</v>
      </c>
      <c r="AB351">
        <v>300</v>
      </c>
      <c r="AC351">
        <v>500</v>
      </c>
      <c r="AD351">
        <v>600</v>
      </c>
      <c r="AE351">
        <v>700</v>
      </c>
      <c r="AF351">
        <v>800</v>
      </c>
      <c r="AG351">
        <v>1000</v>
      </c>
      <c r="AH351">
        <v>1100</v>
      </c>
      <c r="AI351">
        <v>1200</v>
      </c>
      <c r="AJ351">
        <v>1500</v>
      </c>
      <c r="AK351">
        <v>200</v>
      </c>
      <c r="AL351">
        <v>100</v>
      </c>
      <c r="AM351">
        <v>200</v>
      </c>
      <c r="AN351">
        <v>100</v>
      </c>
      <c r="AO351">
        <v>200</v>
      </c>
      <c r="AP351">
        <v>100</v>
      </c>
      <c r="AQ351">
        <v>196</v>
      </c>
      <c r="AR351">
        <v>82</v>
      </c>
      <c r="AS351">
        <v>71</v>
      </c>
      <c r="AT351">
        <v>6</v>
      </c>
      <c r="AU351" s="578" t="str">
        <f t="shared" si="45"/>
        <v/>
      </c>
      <c r="AV351" s="579" t="str">
        <f t="shared" si="46"/>
        <v/>
      </c>
      <c r="AW351" s="524" t="str">
        <f t="shared" si="47"/>
        <v/>
      </c>
      <c r="AX351" s="525" t="str">
        <f t="shared" si="48"/>
        <v/>
      </c>
      <c r="AY351" s="524" t="str">
        <f t="shared" si="49"/>
        <v/>
      </c>
      <c r="AZ351" s="525" t="str">
        <f t="shared" si="50"/>
        <v/>
      </c>
      <c r="BA351" s="530">
        <f t="shared" si="51"/>
        <v>1</v>
      </c>
      <c r="BB351" s="536">
        <f t="shared" si="52"/>
        <v>1</v>
      </c>
      <c r="BC351" s="537">
        <f t="shared" si="53"/>
        <v>15.505281690140844</v>
      </c>
      <c r="BD351" s="540">
        <v>1</v>
      </c>
    </row>
    <row r="352" spans="1:56" s="510" customFormat="1" x14ac:dyDescent="0.2">
      <c r="A352" s="510">
        <v>350</v>
      </c>
      <c r="B352" s="510" t="s">
        <v>432</v>
      </c>
      <c r="C352" s="510" t="s">
        <v>152</v>
      </c>
      <c r="D352" s="510" t="s">
        <v>216</v>
      </c>
      <c r="E352" s="547" t="s">
        <v>216</v>
      </c>
      <c r="F352" s="548" t="s">
        <v>152</v>
      </c>
      <c r="G352" s="571"/>
      <c r="H352" s="555"/>
      <c r="I352" s="567"/>
      <c r="J352" s="510">
        <v>0</v>
      </c>
      <c r="K352" s="510">
        <v>1000000</v>
      </c>
      <c r="L352" s="574">
        <v>47.23</v>
      </c>
      <c r="M352" s="559"/>
      <c r="N352" t="s">
        <v>787</v>
      </c>
      <c r="O352" s="547">
        <v>0</v>
      </c>
      <c r="P352" s="548">
        <v>1079.06</v>
      </c>
      <c r="Q352" s="540" t="s">
        <v>451</v>
      </c>
      <c r="R352"/>
      <c r="S352"/>
      <c r="T352">
        <v>53.3</v>
      </c>
      <c r="U352">
        <v>19.8</v>
      </c>
      <c r="V352" s="547">
        <v>0</v>
      </c>
      <c r="W352" s="548">
        <v>1400</v>
      </c>
      <c r="X352">
        <v>0</v>
      </c>
      <c r="Y352">
        <v>0</v>
      </c>
      <c r="Z352">
        <v>100</v>
      </c>
      <c r="AA352">
        <v>200</v>
      </c>
      <c r="AB352">
        <v>300</v>
      </c>
      <c r="AC352">
        <v>400</v>
      </c>
      <c r="AD352">
        <v>500</v>
      </c>
      <c r="AE352">
        <v>600</v>
      </c>
      <c r="AF352">
        <v>700</v>
      </c>
      <c r="AG352">
        <v>800</v>
      </c>
      <c r="AH352">
        <v>1000</v>
      </c>
      <c r="AI352">
        <v>1100</v>
      </c>
      <c r="AJ352">
        <v>1400</v>
      </c>
      <c r="AK352">
        <v>200</v>
      </c>
      <c r="AL352">
        <v>100</v>
      </c>
      <c r="AM352">
        <v>200</v>
      </c>
      <c r="AN352">
        <v>100</v>
      </c>
      <c r="AO352">
        <v>100</v>
      </c>
      <c r="AP352">
        <v>197</v>
      </c>
      <c r="AQ352">
        <v>92</v>
      </c>
      <c r="AR352">
        <v>97</v>
      </c>
      <c r="AS352">
        <v>15</v>
      </c>
      <c r="AT352">
        <v>10</v>
      </c>
      <c r="AU352" s="578" t="str">
        <f t="shared" si="45"/>
        <v/>
      </c>
      <c r="AV352" s="579" t="str">
        <f t="shared" si="46"/>
        <v/>
      </c>
      <c r="AW352" s="524" t="str">
        <f t="shared" si="47"/>
        <v/>
      </c>
      <c r="AX352" s="525" t="str">
        <f t="shared" si="48"/>
        <v/>
      </c>
      <c r="AY352" s="524" t="str">
        <f t="shared" si="49"/>
        <v/>
      </c>
      <c r="AZ352" s="525" t="str">
        <f t="shared" si="50"/>
        <v/>
      </c>
      <c r="BA352" s="530">
        <f t="shared" si="51"/>
        <v>1</v>
      </c>
      <c r="BB352" s="536">
        <f t="shared" si="52"/>
        <v>1</v>
      </c>
      <c r="BC352" s="537">
        <f t="shared" si="53"/>
        <v>28.642176582680502</v>
      </c>
      <c r="BD352" s="540">
        <v>1</v>
      </c>
    </row>
    <row r="353" spans="1:56" s="510" customFormat="1" x14ac:dyDescent="0.2">
      <c r="A353" s="510">
        <v>351</v>
      </c>
      <c r="B353" s="510" t="s">
        <v>432</v>
      </c>
      <c r="C353" s="510" t="s">
        <v>152</v>
      </c>
      <c r="D353" s="510" t="s">
        <v>218</v>
      </c>
      <c r="E353" s="547" t="s">
        <v>218</v>
      </c>
      <c r="F353" s="548" t="s">
        <v>152</v>
      </c>
      <c r="G353" s="571"/>
      <c r="H353" s="555"/>
      <c r="I353" s="567"/>
      <c r="J353" s="510">
        <v>0</v>
      </c>
      <c r="K353" s="510">
        <v>1000000</v>
      </c>
      <c r="L353" s="574">
        <v>43.65</v>
      </c>
      <c r="M353" s="559"/>
      <c r="N353" t="s">
        <v>788</v>
      </c>
      <c r="O353" s="547">
        <v>0</v>
      </c>
      <c r="P353" s="548">
        <v>318.68</v>
      </c>
      <c r="Q353" s="540" t="s">
        <v>451</v>
      </c>
      <c r="R353"/>
      <c r="S353"/>
      <c r="T353">
        <v>43.37</v>
      </c>
      <c r="U353">
        <v>17.829999999999998</v>
      </c>
      <c r="V353" s="547">
        <v>0</v>
      </c>
      <c r="W353" s="548">
        <v>470</v>
      </c>
      <c r="X353">
        <v>0</v>
      </c>
      <c r="Y353">
        <v>10</v>
      </c>
      <c r="Z353">
        <v>30</v>
      </c>
      <c r="AA353">
        <v>60</v>
      </c>
      <c r="AB353">
        <v>100</v>
      </c>
      <c r="AC353">
        <v>130</v>
      </c>
      <c r="AD353">
        <v>160</v>
      </c>
      <c r="AE353">
        <v>200</v>
      </c>
      <c r="AF353">
        <v>230</v>
      </c>
      <c r="AG353">
        <v>270</v>
      </c>
      <c r="AH353">
        <v>310</v>
      </c>
      <c r="AI353">
        <v>340</v>
      </c>
      <c r="AJ353">
        <v>470</v>
      </c>
      <c r="AK353">
        <v>500</v>
      </c>
      <c r="AL353">
        <v>500</v>
      </c>
      <c r="AM353">
        <v>500</v>
      </c>
      <c r="AN353">
        <v>395</v>
      </c>
      <c r="AO353">
        <v>479</v>
      </c>
      <c r="AP353">
        <v>434</v>
      </c>
      <c r="AQ353">
        <v>282</v>
      </c>
      <c r="AR353">
        <v>194</v>
      </c>
      <c r="AS353">
        <v>59</v>
      </c>
      <c r="AT353">
        <v>14</v>
      </c>
      <c r="AU353" s="578" t="str">
        <f t="shared" si="45"/>
        <v/>
      </c>
      <c r="AV353" s="579" t="str">
        <f t="shared" si="46"/>
        <v/>
      </c>
      <c r="AW353" s="524" t="str">
        <f t="shared" si="47"/>
        <v/>
      </c>
      <c r="AX353" s="525" t="str">
        <f t="shared" si="48"/>
        <v/>
      </c>
      <c r="AY353" s="524" t="str">
        <f t="shared" si="49"/>
        <v/>
      </c>
      <c r="AZ353" s="525" t="str">
        <f t="shared" si="50"/>
        <v/>
      </c>
      <c r="BA353" s="530">
        <f t="shared" si="51"/>
        <v>1</v>
      </c>
      <c r="BB353" s="536">
        <f t="shared" si="52"/>
        <v>1</v>
      </c>
      <c r="BC353" s="537">
        <f t="shared" si="53"/>
        <v>9.7674684994272631</v>
      </c>
      <c r="BD353" s="540">
        <v>1</v>
      </c>
    </row>
    <row r="354" spans="1:56" s="510" customFormat="1" x14ac:dyDescent="0.2">
      <c r="A354" s="510">
        <v>352</v>
      </c>
      <c r="B354" s="510" t="s">
        <v>432</v>
      </c>
      <c r="C354" s="510" t="s">
        <v>152</v>
      </c>
      <c r="D354" s="510" t="s">
        <v>222</v>
      </c>
      <c r="E354" s="547" t="s">
        <v>222</v>
      </c>
      <c r="F354" s="548" t="s">
        <v>152</v>
      </c>
      <c r="G354" s="571"/>
      <c r="H354" s="555"/>
      <c r="I354" s="567"/>
      <c r="J354" s="510">
        <v>-1000000</v>
      </c>
      <c r="K354" s="510">
        <v>1000000</v>
      </c>
      <c r="L354" s="574">
        <v>80.709999999999994</v>
      </c>
      <c r="M354" s="559"/>
      <c r="N354" t="s">
        <v>789</v>
      </c>
      <c r="O354" s="547">
        <v>-251.01</v>
      </c>
      <c r="P354" s="548">
        <v>929.38</v>
      </c>
      <c r="Q354" s="540" t="s">
        <v>493</v>
      </c>
      <c r="R354"/>
      <c r="S354"/>
      <c r="T354">
        <v>50.03</v>
      </c>
      <c r="U354">
        <v>66.45</v>
      </c>
      <c r="V354" s="547">
        <v>-358</v>
      </c>
      <c r="W354" s="548">
        <v>1185</v>
      </c>
      <c r="X354">
        <v>-358</v>
      </c>
      <c r="Y354">
        <v>-236.15</v>
      </c>
      <c r="Z354">
        <v>-174.3</v>
      </c>
      <c r="AA354">
        <v>-44.8</v>
      </c>
      <c r="AB354">
        <v>73</v>
      </c>
      <c r="AC354">
        <v>190.8</v>
      </c>
      <c r="AD354">
        <v>329</v>
      </c>
      <c r="AE354">
        <v>460</v>
      </c>
      <c r="AF354">
        <v>576.70000000000005</v>
      </c>
      <c r="AG354">
        <v>695.6</v>
      </c>
      <c r="AH354">
        <v>832.6</v>
      </c>
      <c r="AI354">
        <v>908.15</v>
      </c>
      <c r="AJ354">
        <v>1185</v>
      </c>
      <c r="AK354">
        <v>108</v>
      </c>
      <c r="AL354">
        <v>141</v>
      </c>
      <c r="AM354">
        <v>163</v>
      </c>
      <c r="AN354">
        <v>142</v>
      </c>
      <c r="AO354">
        <v>162</v>
      </c>
      <c r="AP354">
        <v>154</v>
      </c>
      <c r="AQ354">
        <v>153</v>
      </c>
      <c r="AR354">
        <v>147</v>
      </c>
      <c r="AS354">
        <v>79</v>
      </c>
      <c r="AT354">
        <v>9</v>
      </c>
      <c r="AU354" s="578" t="str">
        <f t="shared" si="45"/>
        <v/>
      </c>
      <c r="AV354" s="579" t="str">
        <f t="shared" si="46"/>
        <v/>
      </c>
      <c r="AW354" s="524" t="str">
        <f t="shared" si="47"/>
        <v/>
      </c>
      <c r="AX354" s="525" t="str">
        <f t="shared" si="48"/>
        <v/>
      </c>
      <c r="AY354" s="524" t="str">
        <f t="shared" si="49"/>
        <v/>
      </c>
      <c r="AZ354" s="525" t="str">
        <f t="shared" si="50"/>
        <v/>
      </c>
      <c r="BA354" s="530">
        <f t="shared" si="51"/>
        <v>1.8657799274486093</v>
      </c>
      <c r="BB354" s="536">
        <f t="shared" si="52"/>
        <v>5.4356337504646266</v>
      </c>
      <c r="BC354" s="537">
        <f t="shared" si="53"/>
        <v>13.682195514806097</v>
      </c>
      <c r="BD354" s="540">
        <v>1</v>
      </c>
    </row>
    <row r="355" spans="1:56" x14ac:dyDescent="0.2">
      <c r="A355">
        <v>353</v>
      </c>
      <c r="B355" t="s">
        <v>432</v>
      </c>
      <c r="C355" t="s">
        <v>154</v>
      </c>
      <c r="D355" t="s">
        <v>169</v>
      </c>
      <c r="E355" s="545" t="s">
        <v>169</v>
      </c>
      <c r="F355" s="546" t="s">
        <v>154</v>
      </c>
      <c r="G355" s="570"/>
      <c r="H355" s="555"/>
      <c r="I355" s="566"/>
      <c r="J355">
        <v>0</v>
      </c>
      <c r="K355">
        <v>1000000</v>
      </c>
      <c r="L355" s="573">
        <v>669.83</v>
      </c>
      <c r="M355" s="558"/>
      <c r="N355" t="s">
        <v>790</v>
      </c>
      <c r="O355" s="545">
        <v>483.24</v>
      </c>
      <c r="P355" s="546">
        <v>787.5</v>
      </c>
      <c r="Q355" s="63" t="s">
        <v>451</v>
      </c>
      <c r="T355">
        <v>681.08</v>
      </c>
      <c r="U355">
        <v>85.25</v>
      </c>
      <c r="V355" s="545">
        <v>368</v>
      </c>
      <c r="W355" s="546">
        <v>923</v>
      </c>
      <c r="X355">
        <v>368</v>
      </c>
      <c r="Y355">
        <v>478.55</v>
      </c>
      <c r="Z355">
        <v>503</v>
      </c>
      <c r="AA355">
        <v>538</v>
      </c>
      <c r="AB355">
        <v>568</v>
      </c>
      <c r="AC355">
        <v>596</v>
      </c>
      <c r="AD355">
        <v>625</v>
      </c>
      <c r="AE355">
        <v>657</v>
      </c>
      <c r="AF355">
        <v>690</v>
      </c>
      <c r="AG355">
        <v>724</v>
      </c>
      <c r="AH355">
        <v>768</v>
      </c>
      <c r="AI355">
        <v>801.45</v>
      </c>
      <c r="AJ355">
        <v>923</v>
      </c>
      <c r="AK355">
        <v>27</v>
      </c>
      <c r="AL355">
        <v>118</v>
      </c>
      <c r="AM355">
        <v>405</v>
      </c>
      <c r="AN355">
        <v>531</v>
      </c>
      <c r="AO355">
        <v>554</v>
      </c>
      <c r="AP355">
        <v>477</v>
      </c>
      <c r="AQ355">
        <v>423</v>
      </c>
      <c r="AR355">
        <v>245</v>
      </c>
      <c r="AS355">
        <v>92</v>
      </c>
      <c r="AT355">
        <v>20</v>
      </c>
      <c r="AU355" s="576" t="str">
        <f t="shared" si="45"/>
        <v/>
      </c>
      <c r="AV355" s="577" t="str">
        <f t="shared" si="46"/>
        <v/>
      </c>
      <c r="AW355" s="522" t="str">
        <f t="shared" si="47"/>
        <v/>
      </c>
      <c r="AX355" s="523" t="str">
        <f t="shared" si="48"/>
        <v/>
      </c>
      <c r="AY355" s="522" t="str">
        <f t="shared" si="49"/>
        <v/>
      </c>
      <c r="AZ355" s="523" t="str">
        <f t="shared" si="50"/>
        <v/>
      </c>
      <c r="BA355" s="529">
        <f t="shared" si="51"/>
        <v>0.42989930286599537</v>
      </c>
      <c r="BB355" s="534">
        <f t="shared" si="52"/>
        <v>0.45060687039995229</v>
      </c>
      <c r="BC355" s="535">
        <f t="shared" si="53"/>
        <v>0.37796157233925015</v>
      </c>
      <c r="BD355" s="63"/>
    </row>
    <row r="356" spans="1:56" x14ac:dyDescent="0.2">
      <c r="A356">
        <v>354</v>
      </c>
      <c r="B356" t="s">
        <v>432</v>
      </c>
      <c r="C356" t="s">
        <v>154</v>
      </c>
      <c r="D356" t="s">
        <v>173</v>
      </c>
      <c r="E356" s="545" t="s">
        <v>173</v>
      </c>
      <c r="F356" s="546" t="s">
        <v>154</v>
      </c>
      <c r="G356" s="570"/>
      <c r="H356" s="555"/>
      <c r="I356" s="566"/>
      <c r="J356">
        <v>0</v>
      </c>
      <c r="K356">
        <v>1000000</v>
      </c>
      <c r="L356" s="573">
        <v>669.83</v>
      </c>
      <c r="M356" s="558"/>
      <c r="N356" t="s">
        <v>791</v>
      </c>
      <c r="O356" s="545">
        <v>483.24</v>
      </c>
      <c r="P356" s="546">
        <v>787.5</v>
      </c>
      <c r="Q356" s="63" t="s">
        <v>451</v>
      </c>
      <c r="T356">
        <v>681.08</v>
      </c>
      <c r="U356">
        <v>85.25</v>
      </c>
      <c r="V356" s="545">
        <v>368</v>
      </c>
      <c r="W356" s="546">
        <v>923</v>
      </c>
      <c r="X356">
        <v>368</v>
      </c>
      <c r="Y356">
        <v>478.55</v>
      </c>
      <c r="Z356">
        <v>503</v>
      </c>
      <c r="AA356">
        <v>538</v>
      </c>
      <c r="AB356">
        <v>568</v>
      </c>
      <c r="AC356">
        <v>596</v>
      </c>
      <c r="AD356">
        <v>625</v>
      </c>
      <c r="AE356">
        <v>657</v>
      </c>
      <c r="AF356">
        <v>690</v>
      </c>
      <c r="AG356">
        <v>724</v>
      </c>
      <c r="AH356">
        <v>768</v>
      </c>
      <c r="AI356">
        <v>801.45</v>
      </c>
      <c r="AJ356">
        <v>923</v>
      </c>
      <c r="AK356">
        <v>27</v>
      </c>
      <c r="AL356">
        <v>118</v>
      </c>
      <c r="AM356">
        <v>405</v>
      </c>
      <c r="AN356">
        <v>531</v>
      </c>
      <c r="AO356">
        <v>554</v>
      </c>
      <c r="AP356">
        <v>477</v>
      </c>
      <c r="AQ356">
        <v>423</v>
      </c>
      <c r="AR356">
        <v>245</v>
      </c>
      <c r="AS356">
        <v>92</v>
      </c>
      <c r="AT356">
        <v>20</v>
      </c>
      <c r="AU356" s="576" t="str">
        <f t="shared" si="45"/>
        <v/>
      </c>
      <c r="AV356" s="577" t="str">
        <f t="shared" si="46"/>
        <v/>
      </c>
      <c r="AW356" s="522" t="str">
        <f t="shared" si="47"/>
        <v/>
      </c>
      <c r="AX356" s="523" t="str">
        <f t="shared" si="48"/>
        <v/>
      </c>
      <c r="AY356" s="522" t="str">
        <f t="shared" si="49"/>
        <v/>
      </c>
      <c r="AZ356" s="523" t="str">
        <f t="shared" si="50"/>
        <v/>
      </c>
      <c r="BA356" s="529">
        <f t="shared" si="51"/>
        <v>0.42989930286599537</v>
      </c>
      <c r="BB356" s="534">
        <f t="shared" si="52"/>
        <v>0.45060687039995229</v>
      </c>
      <c r="BC356" s="535">
        <f t="shared" si="53"/>
        <v>0.37796157233925015</v>
      </c>
      <c r="BD356" s="63"/>
    </row>
    <row r="357" spans="1:56" x14ac:dyDescent="0.2">
      <c r="A357">
        <v>355</v>
      </c>
      <c r="B357" t="s">
        <v>432</v>
      </c>
      <c r="C357" t="s">
        <v>154</v>
      </c>
      <c r="D357" t="s">
        <v>177</v>
      </c>
      <c r="E357" s="545" t="s">
        <v>177</v>
      </c>
      <c r="F357" s="546" t="s">
        <v>154</v>
      </c>
      <c r="G357" s="570"/>
      <c r="H357" s="555"/>
      <c r="I357" s="566"/>
      <c r="J357">
        <v>0</v>
      </c>
      <c r="K357">
        <v>1000000</v>
      </c>
      <c r="L357" s="573">
        <v>0</v>
      </c>
      <c r="M357" s="558"/>
      <c r="N357" t="s">
        <v>792</v>
      </c>
      <c r="O357" s="545">
        <v>0</v>
      </c>
      <c r="P357" s="546">
        <v>0</v>
      </c>
      <c r="Q357" s="63" t="s">
        <v>451</v>
      </c>
      <c r="T357">
        <v>0</v>
      </c>
      <c r="U357">
        <v>0.02</v>
      </c>
      <c r="V357" s="545">
        <v>0</v>
      </c>
      <c r="W357" s="546">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1</v>
      </c>
      <c r="AQ357">
        <v>0</v>
      </c>
      <c r="AR357">
        <v>0</v>
      </c>
      <c r="AS357">
        <v>0</v>
      </c>
      <c r="AT357">
        <v>0</v>
      </c>
      <c r="AU357" s="576" t="str">
        <f t="shared" si="45"/>
        <v/>
      </c>
      <c r="AV357" s="577" t="str">
        <f t="shared" si="46"/>
        <v/>
      </c>
      <c r="AW357" s="522" t="str">
        <f t="shared" si="47"/>
        <v/>
      </c>
      <c r="AX357" s="523" t="str">
        <f t="shared" si="48"/>
        <v/>
      </c>
      <c r="AY357" s="522" t="str">
        <f t="shared" si="49"/>
        <v/>
      </c>
      <c r="AZ357" s="523" t="str">
        <f t="shared" si="50"/>
        <v/>
      </c>
      <c r="BA357" s="529" t="str">
        <f t="shared" si="51"/>
        <v/>
      </c>
      <c r="BB357" s="534" t="str">
        <f t="shared" si="52"/>
        <v/>
      </c>
      <c r="BC357" s="535" t="str">
        <f t="shared" si="53"/>
        <v/>
      </c>
      <c r="BD357" s="63"/>
    </row>
    <row r="358" spans="1:56" s="510" customFormat="1" x14ac:dyDescent="0.2">
      <c r="A358" s="510">
        <v>356</v>
      </c>
      <c r="B358" s="510" t="s">
        <v>432</v>
      </c>
      <c r="C358" s="510" t="s">
        <v>154</v>
      </c>
      <c r="D358" s="510" t="s">
        <v>19</v>
      </c>
      <c r="E358" s="547" t="s">
        <v>19</v>
      </c>
      <c r="F358" s="548" t="s">
        <v>154</v>
      </c>
      <c r="G358" s="571"/>
      <c r="H358" s="555"/>
      <c r="I358" s="567"/>
      <c r="J358" s="510">
        <v>0</v>
      </c>
      <c r="K358" s="510">
        <v>1000000</v>
      </c>
      <c r="L358" s="574">
        <v>87.07</v>
      </c>
      <c r="M358" s="559"/>
      <c r="N358" t="s">
        <v>793</v>
      </c>
      <c r="O358" s="547">
        <v>0</v>
      </c>
      <c r="P358" s="548">
        <v>752.29</v>
      </c>
      <c r="Q358" s="540" t="s">
        <v>451</v>
      </c>
      <c r="R358"/>
      <c r="S358"/>
      <c r="T358">
        <v>86.43</v>
      </c>
      <c r="U358">
        <v>27.01</v>
      </c>
      <c r="V358" s="547">
        <v>0</v>
      </c>
      <c r="W358" s="548">
        <v>1000</v>
      </c>
      <c r="X358">
        <v>0</v>
      </c>
      <c r="Y358">
        <v>0</v>
      </c>
      <c r="Z358">
        <v>0</v>
      </c>
      <c r="AA358">
        <v>100</v>
      </c>
      <c r="AB358">
        <v>200</v>
      </c>
      <c r="AC358">
        <v>300</v>
      </c>
      <c r="AD358">
        <v>400</v>
      </c>
      <c r="AE358">
        <v>400</v>
      </c>
      <c r="AF358">
        <v>500</v>
      </c>
      <c r="AG358">
        <v>600</v>
      </c>
      <c r="AH358">
        <v>700</v>
      </c>
      <c r="AI358">
        <v>800</v>
      </c>
      <c r="AJ358">
        <v>1000</v>
      </c>
      <c r="AK358">
        <v>100</v>
      </c>
      <c r="AL358">
        <v>100</v>
      </c>
      <c r="AM358">
        <v>100</v>
      </c>
      <c r="AN358">
        <v>100</v>
      </c>
      <c r="AO358">
        <v>100</v>
      </c>
      <c r="AP358">
        <v>99</v>
      </c>
      <c r="AQ358">
        <v>94</v>
      </c>
      <c r="AR358">
        <v>65</v>
      </c>
      <c r="AS358">
        <v>34</v>
      </c>
      <c r="AT358">
        <v>17</v>
      </c>
      <c r="AU358" s="578" t="str">
        <f t="shared" si="45"/>
        <v/>
      </c>
      <c r="AV358" s="579" t="str">
        <f t="shared" si="46"/>
        <v/>
      </c>
      <c r="AW358" s="524" t="str">
        <f t="shared" si="47"/>
        <v/>
      </c>
      <c r="AX358" s="525" t="str">
        <f t="shared" si="48"/>
        <v/>
      </c>
      <c r="AY358" s="524" t="str">
        <f t="shared" si="49"/>
        <v/>
      </c>
      <c r="AZ358" s="525" t="str">
        <f t="shared" si="50"/>
        <v/>
      </c>
      <c r="BA358" s="530">
        <f t="shared" si="51"/>
        <v>1</v>
      </c>
      <c r="BB358" s="536">
        <f t="shared" si="52"/>
        <v>1</v>
      </c>
      <c r="BC358" s="537">
        <f t="shared" si="53"/>
        <v>10.485012059262663</v>
      </c>
      <c r="BD358" s="540">
        <v>1</v>
      </c>
    </row>
    <row r="359" spans="1:56" s="510" customFormat="1" x14ac:dyDescent="0.2">
      <c r="A359" s="510">
        <v>357</v>
      </c>
      <c r="B359" s="510" t="s">
        <v>432</v>
      </c>
      <c r="C359" s="510" t="s">
        <v>154</v>
      </c>
      <c r="D359" s="510" t="s">
        <v>216</v>
      </c>
      <c r="E359" s="547" t="s">
        <v>216</v>
      </c>
      <c r="F359" s="548" t="s">
        <v>154</v>
      </c>
      <c r="G359" s="571"/>
      <c r="H359" s="555"/>
      <c r="I359" s="567"/>
      <c r="J359" s="510">
        <v>0</v>
      </c>
      <c r="K359" s="510">
        <v>1000000</v>
      </c>
      <c r="L359" s="574">
        <v>46.15</v>
      </c>
      <c r="M359" s="559"/>
      <c r="N359" t="s">
        <v>794</v>
      </c>
      <c r="O359" s="547">
        <v>0</v>
      </c>
      <c r="P359" s="548">
        <v>719.37</v>
      </c>
      <c r="Q359" s="540" t="s">
        <v>451</v>
      </c>
      <c r="R359"/>
      <c r="S359"/>
      <c r="T359">
        <v>48.3</v>
      </c>
      <c r="U359">
        <v>14.96</v>
      </c>
      <c r="V359" s="547">
        <v>0</v>
      </c>
      <c r="W359" s="548">
        <v>950</v>
      </c>
      <c r="X359">
        <v>0</v>
      </c>
      <c r="Y359">
        <v>30</v>
      </c>
      <c r="Z359">
        <v>60</v>
      </c>
      <c r="AA359">
        <v>130</v>
      </c>
      <c r="AB359">
        <v>200</v>
      </c>
      <c r="AC359">
        <v>270</v>
      </c>
      <c r="AD359">
        <v>340</v>
      </c>
      <c r="AE359">
        <v>410</v>
      </c>
      <c r="AF359">
        <v>480</v>
      </c>
      <c r="AG359">
        <v>550</v>
      </c>
      <c r="AH359">
        <v>630</v>
      </c>
      <c r="AI359">
        <v>700</v>
      </c>
      <c r="AJ359">
        <v>950</v>
      </c>
      <c r="AK359">
        <v>1000</v>
      </c>
      <c r="AL359">
        <v>900</v>
      </c>
      <c r="AM359">
        <v>1000</v>
      </c>
      <c r="AN359">
        <v>900</v>
      </c>
      <c r="AO359">
        <v>997</v>
      </c>
      <c r="AP359">
        <v>870</v>
      </c>
      <c r="AQ359">
        <v>797</v>
      </c>
      <c r="AR359">
        <v>338</v>
      </c>
      <c r="AS359">
        <v>120</v>
      </c>
      <c r="AT359">
        <v>42</v>
      </c>
      <c r="AU359" s="578" t="str">
        <f t="shared" si="45"/>
        <v/>
      </c>
      <c r="AV359" s="579" t="str">
        <f t="shared" si="46"/>
        <v/>
      </c>
      <c r="AW359" s="524" t="str">
        <f t="shared" si="47"/>
        <v/>
      </c>
      <c r="AX359" s="525" t="str">
        <f t="shared" si="48"/>
        <v/>
      </c>
      <c r="AY359" s="524" t="str">
        <f t="shared" si="49"/>
        <v/>
      </c>
      <c r="AZ359" s="525" t="str">
        <f t="shared" si="50"/>
        <v/>
      </c>
      <c r="BA359" s="530">
        <f t="shared" si="51"/>
        <v>1</v>
      </c>
      <c r="BB359" s="536">
        <f t="shared" si="52"/>
        <v>1</v>
      </c>
      <c r="BC359" s="537">
        <f t="shared" si="53"/>
        <v>19.585048754062839</v>
      </c>
      <c r="BD359" s="540">
        <v>1</v>
      </c>
    </row>
    <row r="360" spans="1:56" s="510" customFormat="1" x14ac:dyDescent="0.2">
      <c r="A360" s="510">
        <v>358</v>
      </c>
      <c r="B360" s="510" t="s">
        <v>432</v>
      </c>
      <c r="C360" s="510" t="s">
        <v>154</v>
      </c>
      <c r="D360" s="510" t="s">
        <v>218</v>
      </c>
      <c r="E360" s="547" t="s">
        <v>218</v>
      </c>
      <c r="F360" s="548" t="s">
        <v>154</v>
      </c>
      <c r="G360" s="571"/>
      <c r="H360" s="555"/>
      <c r="I360" s="567"/>
      <c r="J360" s="510">
        <v>0</v>
      </c>
      <c r="K360" s="510">
        <v>1000000</v>
      </c>
      <c r="L360" s="574">
        <v>40.92</v>
      </c>
      <c r="M360" s="559"/>
      <c r="N360" t="s">
        <v>795</v>
      </c>
      <c r="O360" s="547">
        <v>0</v>
      </c>
      <c r="P360" s="548">
        <v>318.68</v>
      </c>
      <c r="Q360" s="540" t="s">
        <v>451</v>
      </c>
      <c r="R360"/>
      <c r="S360"/>
      <c r="T360">
        <v>38.119999999999997</v>
      </c>
      <c r="U360">
        <v>12.63</v>
      </c>
      <c r="V360" s="547">
        <v>0</v>
      </c>
      <c r="W360" s="548">
        <v>470</v>
      </c>
      <c r="X360">
        <v>0</v>
      </c>
      <c r="Y360">
        <v>10</v>
      </c>
      <c r="Z360">
        <v>30</v>
      </c>
      <c r="AA360">
        <v>60</v>
      </c>
      <c r="AB360">
        <v>100</v>
      </c>
      <c r="AC360">
        <v>130</v>
      </c>
      <c r="AD360">
        <v>160</v>
      </c>
      <c r="AE360">
        <v>200</v>
      </c>
      <c r="AF360">
        <v>230</v>
      </c>
      <c r="AG360">
        <v>270</v>
      </c>
      <c r="AH360">
        <v>310</v>
      </c>
      <c r="AI360">
        <v>340</v>
      </c>
      <c r="AJ360">
        <v>470</v>
      </c>
      <c r="AK360">
        <v>500</v>
      </c>
      <c r="AL360">
        <v>500</v>
      </c>
      <c r="AM360">
        <v>500</v>
      </c>
      <c r="AN360">
        <v>395</v>
      </c>
      <c r="AO360">
        <v>479</v>
      </c>
      <c r="AP360">
        <v>434</v>
      </c>
      <c r="AQ360">
        <v>282</v>
      </c>
      <c r="AR360">
        <v>194</v>
      </c>
      <c r="AS360">
        <v>58</v>
      </c>
      <c r="AT360">
        <v>9</v>
      </c>
      <c r="AU360" s="578" t="str">
        <f t="shared" si="45"/>
        <v/>
      </c>
      <c r="AV360" s="579" t="str">
        <f t="shared" si="46"/>
        <v/>
      </c>
      <c r="AW360" s="524" t="str">
        <f t="shared" si="47"/>
        <v/>
      </c>
      <c r="AX360" s="525" t="str">
        <f t="shared" si="48"/>
        <v/>
      </c>
      <c r="AY360" s="524" t="str">
        <f t="shared" si="49"/>
        <v/>
      </c>
      <c r="AZ360" s="525" t="str">
        <f t="shared" si="50"/>
        <v/>
      </c>
      <c r="BA360" s="530">
        <f t="shared" si="51"/>
        <v>1</v>
      </c>
      <c r="BB360" s="536">
        <f t="shared" si="52"/>
        <v>1</v>
      </c>
      <c r="BC360" s="537">
        <f t="shared" si="53"/>
        <v>10.485826001955033</v>
      </c>
      <c r="BD360" s="540">
        <v>1</v>
      </c>
    </row>
    <row r="361" spans="1:56" s="510" customFormat="1" x14ac:dyDescent="0.2">
      <c r="A361" s="510">
        <v>359</v>
      </c>
      <c r="B361" s="510" t="s">
        <v>432</v>
      </c>
      <c r="C361" s="510" t="s">
        <v>154</v>
      </c>
      <c r="D361" s="510" t="s">
        <v>222</v>
      </c>
      <c r="E361" s="547" t="s">
        <v>222</v>
      </c>
      <c r="F361" s="548" t="s">
        <v>154</v>
      </c>
      <c r="G361" s="571"/>
      <c r="H361" s="555"/>
      <c r="I361" s="567"/>
      <c r="J361" s="510">
        <v>-1000000</v>
      </c>
      <c r="K361" s="510">
        <v>1000000</v>
      </c>
      <c r="L361" s="574">
        <v>79.34</v>
      </c>
      <c r="M361" s="559"/>
      <c r="N361" t="s">
        <v>796</v>
      </c>
      <c r="O361" s="547">
        <v>-251.01</v>
      </c>
      <c r="P361" s="548">
        <v>501.28</v>
      </c>
      <c r="Q361" s="540" t="s">
        <v>451</v>
      </c>
      <c r="R361"/>
      <c r="S361"/>
      <c r="T361">
        <v>78.72</v>
      </c>
      <c r="U361">
        <v>29.81</v>
      </c>
      <c r="V361" s="547">
        <v>-358</v>
      </c>
      <c r="W361" s="548">
        <v>666</v>
      </c>
      <c r="X361">
        <v>-358</v>
      </c>
      <c r="Y361">
        <v>-258.3</v>
      </c>
      <c r="Z361">
        <v>-222</v>
      </c>
      <c r="AA361">
        <v>-136.19999999999999</v>
      </c>
      <c r="AB361">
        <v>-56</v>
      </c>
      <c r="AC361">
        <v>25.6</v>
      </c>
      <c r="AD361">
        <v>96</v>
      </c>
      <c r="AE361">
        <v>183</v>
      </c>
      <c r="AF361">
        <v>267.60000000000002</v>
      </c>
      <c r="AG361">
        <v>357.2</v>
      </c>
      <c r="AH361">
        <v>440.2</v>
      </c>
      <c r="AI361">
        <v>499</v>
      </c>
      <c r="AJ361">
        <v>666</v>
      </c>
      <c r="AK361">
        <v>47</v>
      </c>
      <c r="AL361">
        <v>101</v>
      </c>
      <c r="AM361">
        <v>101</v>
      </c>
      <c r="AN361">
        <v>101</v>
      </c>
      <c r="AO361">
        <v>101</v>
      </c>
      <c r="AP361">
        <v>101</v>
      </c>
      <c r="AQ361">
        <v>101</v>
      </c>
      <c r="AR361">
        <v>100</v>
      </c>
      <c r="AS361">
        <v>45</v>
      </c>
      <c r="AT361">
        <v>17</v>
      </c>
      <c r="AU361" s="578" t="str">
        <f t="shared" si="45"/>
        <v/>
      </c>
      <c r="AV361" s="579" t="str">
        <f t="shared" si="46"/>
        <v/>
      </c>
      <c r="AW361" s="524" t="str">
        <f t="shared" si="47"/>
        <v/>
      </c>
      <c r="AX361" s="525" t="str">
        <f t="shared" si="48"/>
        <v/>
      </c>
      <c r="AY361" s="524" t="str">
        <f t="shared" si="49"/>
        <v/>
      </c>
      <c r="AZ361" s="525" t="str">
        <f t="shared" si="50"/>
        <v/>
      </c>
      <c r="BA361" s="530">
        <f t="shared" si="51"/>
        <v>3.3246753246753249</v>
      </c>
      <c r="BB361" s="536">
        <f t="shared" si="52"/>
        <v>5.5122258633728256</v>
      </c>
      <c r="BC361" s="537">
        <f t="shared" si="53"/>
        <v>7.3942525838164856</v>
      </c>
      <c r="BD361" s="540">
        <v>1</v>
      </c>
    </row>
    <row r="362" spans="1:56" x14ac:dyDescent="0.2">
      <c r="A362">
        <v>360</v>
      </c>
      <c r="B362" t="s">
        <v>432</v>
      </c>
      <c r="C362" t="s">
        <v>157</v>
      </c>
      <c r="D362" t="s">
        <v>169</v>
      </c>
      <c r="E362" s="545" t="s">
        <v>169</v>
      </c>
      <c r="F362" s="546" t="s">
        <v>157</v>
      </c>
      <c r="G362" s="570"/>
      <c r="H362" s="555"/>
      <c r="I362" s="566"/>
      <c r="J362">
        <v>0</v>
      </c>
      <c r="K362">
        <v>1000000</v>
      </c>
      <c r="L362" s="573">
        <v>1095.49</v>
      </c>
      <c r="M362" s="558"/>
      <c r="N362" t="s">
        <v>797</v>
      </c>
      <c r="O362" s="545">
        <v>752.79</v>
      </c>
      <c r="P362" s="546">
        <v>1213.1500000000001</v>
      </c>
      <c r="Q362" s="63" t="s">
        <v>493</v>
      </c>
      <c r="T362">
        <v>1103.71</v>
      </c>
      <c r="U362">
        <v>80.510000000000005</v>
      </c>
      <c r="V362" s="545">
        <v>650</v>
      </c>
      <c r="W362" s="546">
        <v>1357</v>
      </c>
      <c r="X362">
        <v>650</v>
      </c>
      <c r="Y362">
        <v>758</v>
      </c>
      <c r="Z362">
        <v>789</v>
      </c>
      <c r="AA362">
        <v>838</v>
      </c>
      <c r="AB362">
        <v>883</v>
      </c>
      <c r="AC362">
        <v>928</v>
      </c>
      <c r="AD362">
        <v>971</v>
      </c>
      <c r="AE362">
        <v>1016</v>
      </c>
      <c r="AF362">
        <v>1061</v>
      </c>
      <c r="AG362">
        <v>1108</v>
      </c>
      <c r="AH362">
        <v>1165</v>
      </c>
      <c r="AI362">
        <v>1205</v>
      </c>
      <c r="AJ362">
        <v>1357</v>
      </c>
      <c r="AK362">
        <v>66</v>
      </c>
      <c r="AL362">
        <v>396</v>
      </c>
      <c r="AM362">
        <v>661</v>
      </c>
      <c r="AN362">
        <v>699</v>
      </c>
      <c r="AO362">
        <v>710</v>
      </c>
      <c r="AP362">
        <v>691</v>
      </c>
      <c r="AQ362">
        <v>617</v>
      </c>
      <c r="AR362">
        <v>402</v>
      </c>
      <c r="AS362">
        <v>142</v>
      </c>
      <c r="AT362">
        <v>42</v>
      </c>
      <c r="AU362" s="576" t="str">
        <f t="shared" si="45"/>
        <v/>
      </c>
      <c r="AV362" s="577" t="str">
        <f t="shared" si="46"/>
        <v/>
      </c>
      <c r="AW362" s="522" t="str">
        <f t="shared" si="47"/>
        <v/>
      </c>
      <c r="AX362" s="523" t="str">
        <f t="shared" si="48"/>
        <v/>
      </c>
      <c r="AY362" s="522" t="str">
        <f t="shared" si="49"/>
        <v/>
      </c>
      <c r="AZ362" s="523" t="str">
        <f t="shared" si="50"/>
        <v/>
      </c>
      <c r="BA362" s="529">
        <f t="shared" si="51"/>
        <v>0.35226706527154955</v>
      </c>
      <c r="BB362" s="534">
        <f t="shared" si="52"/>
        <v>0.40665820774265399</v>
      </c>
      <c r="BC362" s="535">
        <f t="shared" si="53"/>
        <v>0.23871509552802855</v>
      </c>
      <c r="BD362" s="63"/>
    </row>
    <row r="363" spans="1:56" x14ac:dyDescent="0.2">
      <c r="A363">
        <v>361</v>
      </c>
      <c r="B363" t="s">
        <v>432</v>
      </c>
      <c r="C363" t="s">
        <v>157</v>
      </c>
      <c r="D363" t="s">
        <v>171</v>
      </c>
      <c r="E363" s="545" t="s">
        <v>171</v>
      </c>
      <c r="F363" s="546" t="s">
        <v>157</v>
      </c>
      <c r="G363" s="570"/>
      <c r="H363" s="555"/>
      <c r="I363" s="566"/>
      <c r="J363">
        <v>0</v>
      </c>
      <c r="K363">
        <v>1000000</v>
      </c>
      <c r="L363" s="573">
        <v>425.66</v>
      </c>
      <c r="M363" s="558"/>
      <c r="N363" t="s">
        <v>798</v>
      </c>
      <c r="O363" s="545">
        <v>269.55</v>
      </c>
      <c r="P363" s="546">
        <v>425.66</v>
      </c>
      <c r="Q363" s="63" t="s">
        <v>451</v>
      </c>
      <c r="T363">
        <v>422.63</v>
      </c>
      <c r="U363">
        <v>36.17</v>
      </c>
      <c r="V363" s="545">
        <v>223</v>
      </c>
      <c r="W363" s="546">
        <v>524</v>
      </c>
      <c r="X363">
        <v>223</v>
      </c>
      <c r="Y363">
        <v>261</v>
      </c>
      <c r="Z363">
        <v>275</v>
      </c>
      <c r="AA363">
        <v>295</v>
      </c>
      <c r="AB363">
        <v>312</v>
      </c>
      <c r="AC363">
        <v>328</v>
      </c>
      <c r="AD363">
        <v>344</v>
      </c>
      <c r="AE363">
        <v>360</v>
      </c>
      <c r="AF363">
        <v>377</v>
      </c>
      <c r="AG363">
        <v>396</v>
      </c>
      <c r="AH363">
        <v>419</v>
      </c>
      <c r="AI363">
        <v>439.8</v>
      </c>
      <c r="AJ363">
        <v>524</v>
      </c>
      <c r="AK363">
        <v>53</v>
      </c>
      <c r="AL363">
        <v>171</v>
      </c>
      <c r="AM363">
        <v>269</v>
      </c>
      <c r="AN363">
        <v>298</v>
      </c>
      <c r="AO363">
        <v>290</v>
      </c>
      <c r="AP363">
        <v>244</v>
      </c>
      <c r="AQ363">
        <v>166</v>
      </c>
      <c r="AR363">
        <v>72</v>
      </c>
      <c r="AS363">
        <v>24</v>
      </c>
      <c r="AT363">
        <v>6</v>
      </c>
      <c r="AU363" s="576" t="str">
        <f t="shared" si="45"/>
        <v/>
      </c>
      <c r="AV363" s="577" t="str">
        <f t="shared" si="46"/>
        <v/>
      </c>
      <c r="AW363" s="522" t="str">
        <f t="shared" si="47"/>
        <v/>
      </c>
      <c r="AX363" s="523" t="str">
        <f t="shared" si="48"/>
        <v/>
      </c>
      <c r="AY363" s="522" t="str">
        <f t="shared" si="49"/>
        <v/>
      </c>
      <c r="AZ363" s="523" t="str">
        <f t="shared" si="50"/>
        <v/>
      </c>
      <c r="BA363" s="529">
        <f t="shared" si="51"/>
        <v>0.4029451137884873</v>
      </c>
      <c r="BB363" s="534">
        <f t="shared" si="52"/>
        <v>0.47610769158483301</v>
      </c>
      <c r="BC363" s="535">
        <f t="shared" si="53"/>
        <v>0.23102946013250006</v>
      </c>
      <c r="BD363" s="63"/>
    </row>
    <row r="364" spans="1:56" x14ac:dyDescent="0.2">
      <c r="A364">
        <v>362</v>
      </c>
      <c r="B364" t="s">
        <v>432</v>
      </c>
      <c r="C364" t="s">
        <v>157</v>
      </c>
      <c r="D364" t="s">
        <v>173</v>
      </c>
      <c r="E364" s="545" t="s">
        <v>173</v>
      </c>
      <c r="F364" s="546" t="s">
        <v>157</v>
      </c>
      <c r="G364" s="570"/>
      <c r="H364" s="555"/>
      <c r="I364" s="566"/>
      <c r="J364">
        <v>0</v>
      </c>
      <c r="K364">
        <v>1000000</v>
      </c>
      <c r="L364" s="573">
        <v>669.83</v>
      </c>
      <c r="M364" s="558"/>
      <c r="N364" t="s">
        <v>799</v>
      </c>
      <c r="O364" s="545">
        <v>483.24</v>
      </c>
      <c r="P364" s="546">
        <v>787.5</v>
      </c>
      <c r="Q364" s="63" t="s">
        <v>451</v>
      </c>
      <c r="T364">
        <v>681.08</v>
      </c>
      <c r="U364">
        <v>85.25</v>
      </c>
      <c r="V364" s="545">
        <v>368</v>
      </c>
      <c r="W364" s="546">
        <v>923</v>
      </c>
      <c r="X364">
        <v>368</v>
      </c>
      <c r="Y364">
        <v>478.55</v>
      </c>
      <c r="Z364">
        <v>503</v>
      </c>
      <c r="AA364">
        <v>538</v>
      </c>
      <c r="AB364">
        <v>568</v>
      </c>
      <c r="AC364">
        <v>596</v>
      </c>
      <c r="AD364">
        <v>625</v>
      </c>
      <c r="AE364">
        <v>657</v>
      </c>
      <c r="AF364">
        <v>690</v>
      </c>
      <c r="AG364">
        <v>724</v>
      </c>
      <c r="AH364">
        <v>768</v>
      </c>
      <c r="AI364">
        <v>801.45</v>
      </c>
      <c r="AJ364">
        <v>923</v>
      </c>
      <c r="AK364">
        <v>27</v>
      </c>
      <c r="AL364">
        <v>118</v>
      </c>
      <c r="AM364">
        <v>405</v>
      </c>
      <c r="AN364">
        <v>531</v>
      </c>
      <c r="AO364">
        <v>554</v>
      </c>
      <c r="AP364">
        <v>477</v>
      </c>
      <c r="AQ364">
        <v>423</v>
      </c>
      <c r="AR364">
        <v>245</v>
      </c>
      <c r="AS364">
        <v>92</v>
      </c>
      <c r="AT364">
        <v>20</v>
      </c>
      <c r="AU364" s="576" t="str">
        <f t="shared" si="45"/>
        <v/>
      </c>
      <c r="AV364" s="577" t="str">
        <f t="shared" si="46"/>
        <v/>
      </c>
      <c r="AW364" s="522" t="str">
        <f t="shared" si="47"/>
        <v/>
      </c>
      <c r="AX364" s="523" t="str">
        <f t="shared" si="48"/>
        <v/>
      </c>
      <c r="AY364" s="522" t="str">
        <f t="shared" si="49"/>
        <v/>
      </c>
      <c r="AZ364" s="523" t="str">
        <f t="shared" si="50"/>
        <v/>
      </c>
      <c r="BA364" s="529">
        <f t="shared" si="51"/>
        <v>0.42989930286599537</v>
      </c>
      <c r="BB364" s="534">
        <f t="shared" si="52"/>
        <v>0.45060687039995229</v>
      </c>
      <c r="BC364" s="535">
        <f t="shared" si="53"/>
        <v>0.37796157233925015</v>
      </c>
      <c r="BD364" s="63"/>
    </row>
    <row r="365" spans="1:56" x14ac:dyDescent="0.2">
      <c r="A365">
        <v>363</v>
      </c>
      <c r="B365" t="s">
        <v>432</v>
      </c>
      <c r="C365" t="s">
        <v>157</v>
      </c>
      <c r="D365" t="s">
        <v>177</v>
      </c>
      <c r="E365" s="545" t="s">
        <v>177</v>
      </c>
      <c r="F365" s="546" t="s">
        <v>157</v>
      </c>
      <c r="G365" s="570"/>
      <c r="H365" s="555"/>
      <c r="I365" s="566"/>
      <c r="J365">
        <v>0</v>
      </c>
      <c r="K365">
        <v>1000000</v>
      </c>
      <c r="L365" s="573">
        <v>0</v>
      </c>
      <c r="M365" s="558"/>
      <c r="N365" t="s">
        <v>800</v>
      </c>
      <c r="O365" s="545">
        <v>0</v>
      </c>
      <c r="P365" s="546">
        <v>0</v>
      </c>
      <c r="Q365" s="63" t="s">
        <v>451</v>
      </c>
      <c r="T365">
        <v>0.01</v>
      </c>
      <c r="U365">
        <v>0.03</v>
      </c>
      <c r="V365" s="545">
        <v>0</v>
      </c>
      <c r="W365" s="546">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1</v>
      </c>
      <c r="AQ365">
        <v>0</v>
      </c>
      <c r="AR365">
        <v>0</v>
      </c>
      <c r="AS365">
        <v>0</v>
      </c>
      <c r="AT365">
        <v>0</v>
      </c>
      <c r="AU365" s="576" t="str">
        <f t="shared" si="45"/>
        <v/>
      </c>
      <c r="AV365" s="577" t="str">
        <f t="shared" si="46"/>
        <v/>
      </c>
      <c r="AW365" s="522" t="str">
        <f t="shared" si="47"/>
        <v/>
      </c>
      <c r="AX365" s="523" t="str">
        <f t="shared" si="48"/>
        <v/>
      </c>
      <c r="AY365" s="522" t="str">
        <f t="shared" si="49"/>
        <v/>
      </c>
      <c r="AZ365" s="523" t="str">
        <f t="shared" si="50"/>
        <v/>
      </c>
      <c r="BA365" s="529" t="str">
        <f t="shared" si="51"/>
        <v/>
      </c>
      <c r="BB365" s="534" t="str">
        <f t="shared" si="52"/>
        <v/>
      </c>
      <c r="BC365" s="535" t="str">
        <f t="shared" si="53"/>
        <v/>
      </c>
      <c r="BD365" s="63"/>
    </row>
    <row r="366" spans="1:56" x14ac:dyDescent="0.2">
      <c r="A366">
        <v>364</v>
      </c>
      <c r="B366" t="s">
        <v>432</v>
      </c>
      <c r="C366" t="s">
        <v>157</v>
      </c>
      <c r="D366" t="s">
        <v>197</v>
      </c>
      <c r="E366" s="545" t="s">
        <v>197</v>
      </c>
      <c r="F366" s="546" t="s">
        <v>157</v>
      </c>
      <c r="G366" s="570"/>
      <c r="H366" s="555"/>
      <c r="I366" s="566"/>
      <c r="J366">
        <v>0</v>
      </c>
      <c r="K366">
        <v>1000000</v>
      </c>
      <c r="L366" s="573">
        <v>1895.14</v>
      </c>
      <c r="M366" s="558"/>
      <c r="N366" t="s">
        <v>801</v>
      </c>
      <c r="O366" s="545">
        <v>774.16</v>
      </c>
      <c r="P366" s="546">
        <v>1895.15</v>
      </c>
      <c r="Q366" s="63" t="s">
        <v>451</v>
      </c>
      <c r="T366">
        <v>1894.98</v>
      </c>
      <c r="U366">
        <v>0.67</v>
      </c>
      <c r="V366" s="545">
        <v>164</v>
      </c>
      <c r="W366" s="546">
        <v>1895</v>
      </c>
      <c r="X366">
        <v>164</v>
      </c>
      <c r="Y366">
        <v>735</v>
      </c>
      <c r="Z366">
        <v>854</v>
      </c>
      <c r="AA366">
        <v>988</v>
      </c>
      <c r="AB366">
        <v>1100</v>
      </c>
      <c r="AC366">
        <v>1214</v>
      </c>
      <c r="AD366">
        <v>1332</v>
      </c>
      <c r="AE366">
        <v>1444</v>
      </c>
      <c r="AF366">
        <v>1561</v>
      </c>
      <c r="AG366">
        <v>1669</v>
      </c>
      <c r="AH366">
        <v>1782</v>
      </c>
      <c r="AI366">
        <v>1839</v>
      </c>
      <c r="AJ366">
        <v>1895</v>
      </c>
      <c r="AK366">
        <v>2</v>
      </c>
      <c r="AL366">
        <v>10</v>
      </c>
      <c r="AM366">
        <v>31</v>
      </c>
      <c r="AN366">
        <v>72</v>
      </c>
      <c r="AO366">
        <v>152</v>
      </c>
      <c r="AP366">
        <v>173</v>
      </c>
      <c r="AQ366">
        <v>174</v>
      </c>
      <c r="AR366">
        <v>166</v>
      </c>
      <c r="AS366">
        <v>177</v>
      </c>
      <c r="AT366">
        <v>174</v>
      </c>
      <c r="AU366" s="576" t="str">
        <f t="shared" si="45"/>
        <v/>
      </c>
      <c r="AV366" s="577" t="str">
        <f t="shared" si="46"/>
        <v/>
      </c>
      <c r="AW366" s="522" t="str">
        <f t="shared" si="47"/>
        <v/>
      </c>
      <c r="AX366" s="523" t="str">
        <f t="shared" si="48"/>
        <v/>
      </c>
      <c r="AY366" s="522" t="str">
        <f t="shared" si="49"/>
        <v/>
      </c>
      <c r="AZ366" s="523" t="str">
        <f t="shared" si="50"/>
        <v/>
      </c>
      <c r="BA366" s="529">
        <f t="shared" si="51"/>
        <v>0.84069936862554639</v>
      </c>
      <c r="BB366" s="534">
        <f t="shared" si="52"/>
        <v>0.91346285762529422</v>
      </c>
      <c r="BC366" s="535">
        <f t="shared" si="53"/>
        <v>-7.3873170319923613E-5</v>
      </c>
      <c r="BD366" s="63"/>
    </row>
    <row r="367" spans="1:56" s="510" customFormat="1" x14ac:dyDescent="0.2">
      <c r="A367" s="510">
        <v>365</v>
      </c>
      <c r="B367" s="510" t="s">
        <v>432</v>
      </c>
      <c r="C367" s="510" t="s">
        <v>157</v>
      </c>
      <c r="D367" s="510" t="s">
        <v>19</v>
      </c>
      <c r="E367" s="547" t="s">
        <v>19</v>
      </c>
      <c r="F367" s="548" t="s">
        <v>157</v>
      </c>
      <c r="G367" s="571"/>
      <c r="H367" s="555"/>
      <c r="I367" s="567"/>
      <c r="J367" s="510">
        <v>0</v>
      </c>
      <c r="K367" s="510">
        <v>1000000</v>
      </c>
      <c r="L367" s="574">
        <v>226.13</v>
      </c>
      <c r="M367" s="559"/>
      <c r="N367" t="s">
        <v>802</v>
      </c>
      <c r="O367" s="547">
        <v>0</v>
      </c>
      <c r="P367" s="548">
        <v>501.28</v>
      </c>
      <c r="Q367" s="540" t="s">
        <v>451</v>
      </c>
      <c r="R367"/>
      <c r="S367"/>
      <c r="T367">
        <v>189.88</v>
      </c>
      <c r="U367">
        <v>55.73</v>
      </c>
      <c r="V367" s="547">
        <v>0</v>
      </c>
      <c r="W367" s="548">
        <v>710</v>
      </c>
      <c r="X367">
        <v>0</v>
      </c>
      <c r="Y367">
        <v>20</v>
      </c>
      <c r="Z367">
        <v>50</v>
      </c>
      <c r="AA367">
        <v>100</v>
      </c>
      <c r="AB367">
        <v>150</v>
      </c>
      <c r="AC367">
        <v>200</v>
      </c>
      <c r="AD367">
        <v>250</v>
      </c>
      <c r="AE367">
        <v>300</v>
      </c>
      <c r="AF367">
        <v>350</v>
      </c>
      <c r="AG367">
        <v>410</v>
      </c>
      <c r="AH367">
        <v>470</v>
      </c>
      <c r="AI367">
        <v>520</v>
      </c>
      <c r="AJ367">
        <v>710</v>
      </c>
      <c r="AK367">
        <v>800</v>
      </c>
      <c r="AL367">
        <v>700</v>
      </c>
      <c r="AM367">
        <v>700</v>
      </c>
      <c r="AN367">
        <v>700</v>
      </c>
      <c r="AO367">
        <v>697</v>
      </c>
      <c r="AP367">
        <v>670</v>
      </c>
      <c r="AQ367">
        <v>475</v>
      </c>
      <c r="AR367">
        <v>253</v>
      </c>
      <c r="AS367">
        <v>94</v>
      </c>
      <c r="AT367">
        <v>21</v>
      </c>
      <c r="AU367" s="578" t="str">
        <f t="shared" si="45"/>
        <v/>
      </c>
      <c r="AV367" s="579" t="str">
        <f t="shared" si="46"/>
        <v/>
      </c>
      <c r="AW367" s="524" t="str">
        <f t="shared" si="47"/>
        <v/>
      </c>
      <c r="AX367" s="525" t="str">
        <f t="shared" si="48"/>
        <v/>
      </c>
      <c r="AY367" s="524" t="str">
        <f t="shared" si="49"/>
        <v/>
      </c>
      <c r="AZ367" s="525" t="str">
        <f t="shared" si="50"/>
        <v/>
      </c>
      <c r="BA367" s="530">
        <f t="shared" si="51"/>
        <v>1</v>
      </c>
      <c r="BB367" s="536">
        <f t="shared" si="52"/>
        <v>1</v>
      </c>
      <c r="BC367" s="537">
        <f t="shared" si="53"/>
        <v>2.1397868482731175</v>
      </c>
      <c r="BD367" s="540">
        <v>1</v>
      </c>
    </row>
    <row r="368" spans="1:56" s="510" customFormat="1" x14ac:dyDescent="0.2">
      <c r="A368" s="510">
        <v>366</v>
      </c>
      <c r="B368" s="510" t="s">
        <v>432</v>
      </c>
      <c r="C368" s="510" t="s">
        <v>157</v>
      </c>
      <c r="D368" s="510" t="s">
        <v>216</v>
      </c>
      <c r="E368" s="547" t="s">
        <v>216</v>
      </c>
      <c r="F368" s="548" t="s">
        <v>157</v>
      </c>
      <c r="G368" s="571"/>
      <c r="H368" s="555"/>
      <c r="I368" s="567"/>
      <c r="J368" s="510">
        <v>0</v>
      </c>
      <c r="K368" s="510">
        <v>1000000</v>
      </c>
      <c r="L368" s="574">
        <v>125.32</v>
      </c>
      <c r="M368" s="559"/>
      <c r="N368" t="s">
        <v>803</v>
      </c>
      <c r="O368" s="547">
        <v>0</v>
      </c>
      <c r="P368" s="548">
        <v>501.28</v>
      </c>
      <c r="Q368" s="540" t="s">
        <v>451</v>
      </c>
      <c r="R368"/>
      <c r="S368"/>
      <c r="T368">
        <v>103.84</v>
      </c>
      <c r="U368">
        <v>30.95</v>
      </c>
      <c r="V368" s="547">
        <v>0</v>
      </c>
      <c r="W368" s="548">
        <v>710</v>
      </c>
      <c r="X368">
        <v>0</v>
      </c>
      <c r="Y368">
        <v>20</v>
      </c>
      <c r="Z368">
        <v>50</v>
      </c>
      <c r="AA368">
        <v>100</v>
      </c>
      <c r="AB368">
        <v>150</v>
      </c>
      <c r="AC368">
        <v>200</v>
      </c>
      <c r="AD368">
        <v>250</v>
      </c>
      <c r="AE368">
        <v>300</v>
      </c>
      <c r="AF368">
        <v>350</v>
      </c>
      <c r="AG368">
        <v>400</v>
      </c>
      <c r="AH368">
        <v>460</v>
      </c>
      <c r="AI368">
        <v>510</v>
      </c>
      <c r="AJ368">
        <v>710</v>
      </c>
      <c r="AK368">
        <v>800</v>
      </c>
      <c r="AL368">
        <v>700</v>
      </c>
      <c r="AM368">
        <v>700</v>
      </c>
      <c r="AN368">
        <v>700</v>
      </c>
      <c r="AO368">
        <v>697</v>
      </c>
      <c r="AP368">
        <v>670</v>
      </c>
      <c r="AQ368">
        <v>468</v>
      </c>
      <c r="AR368">
        <v>239</v>
      </c>
      <c r="AS368">
        <v>85</v>
      </c>
      <c r="AT368">
        <v>14</v>
      </c>
      <c r="AU368" s="578" t="str">
        <f t="shared" si="45"/>
        <v/>
      </c>
      <c r="AV368" s="579" t="str">
        <f t="shared" si="46"/>
        <v/>
      </c>
      <c r="AW368" s="524" t="str">
        <f t="shared" si="47"/>
        <v/>
      </c>
      <c r="AX368" s="525" t="str">
        <f t="shared" si="48"/>
        <v/>
      </c>
      <c r="AY368" s="524" t="str">
        <f t="shared" si="49"/>
        <v/>
      </c>
      <c r="AZ368" s="525" t="str">
        <f t="shared" si="50"/>
        <v/>
      </c>
      <c r="BA368" s="530">
        <f t="shared" si="51"/>
        <v>1</v>
      </c>
      <c r="BB368" s="536">
        <f t="shared" si="52"/>
        <v>1</v>
      </c>
      <c r="BC368" s="537">
        <f t="shared" si="53"/>
        <v>4.6654963293967455</v>
      </c>
      <c r="BD368" s="540">
        <v>1</v>
      </c>
    </row>
    <row r="369" spans="1:57" s="510" customFormat="1" x14ac:dyDescent="0.2">
      <c r="A369" s="510">
        <v>367</v>
      </c>
      <c r="B369" s="510" t="s">
        <v>432</v>
      </c>
      <c r="C369" s="510" t="s">
        <v>157</v>
      </c>
      <c r="D369" s="510" t="s">
        <v>218</v>
      </c>
      <c r="E369" s="547" t="s">
        <v>218</v>
      </c>
      <c r="F369" s="548" t="s">
        <v>157</v>
      </c>
      <c r="G369" s="571"/>
      <c r="H369" s="555"/>
      <c r="I369" s="567"/>
      <c r="J369" s="510">
        <v>0</v>
      </c>
      <c r="K369" s="510">
        <v>1000000</v>
      </c>
      <c r="L369" s="574">
        <v>100.81</v>
      </c>
      <c r="M369" s="559"/>
      <c r="N369" t="s">
        <v>804</v>
      </c>
      <c r="O369" s="547">
        <v>0</v>
      </c>
      <c r="P369" s="548">
        <v>501.28</v>
      </c>
      <c r="Q369" s="540" t="s">
        <v>451</v>
      </c>
      <c r="R369"/>
      <c r="S369"/>
      <c r="T369">
        <v>86.05</v>
      </c>
      <c r="U369">
        <v>25.69</v>
      </c>
      <c r="V369" s="547">
        <v>0</v>
      </c>
      <c r="W369" s="548">
        <v>710</v>
      </c>
      <c r="X369">
        <v>0</v>
      </c>
      <c r="Y369">
        <v>20</v>
      </c>
      <c r="Z369">
        <v>50</v>
      </c>
      <c r="AA369">
        <v>100</v>
      </c>
      <c r="AB369">
        <v>150</v>
      </c>
      <c r="AC369">
        <v>200</v>
      </c>
      <c r="AD369">
        <v>250</v>
      </c>
      <c r="AE369">
        <v>300</v>
      </c>
      <c r="AF369">
        <v>350</v>
      </c>
      <c r="AG369">
        <v>400</v>
      </c>
      <c r="AH369">
        <v>460</v>
      </c>
      <c r="AI369">
        <v>510</v>
      </c>
      <c r="AJ369">
        <v>710</v>
      </c>
      <c r="AK369">
        <v>800</v>
      </c>
      <c r="AL369">
        <v>700</v>
      </c>
      <c r="AM369">
        <v>700</v>
      </c>
      <c r="AN369">
        <v>700</v>
      </c>
      <c r="AO369">
        <v>691</v>
      </c>
      <c r="AP369">
        <v>649</v>
      </c>
      <c r="AQ369">
        <v>453</v>
      </c>
      <c r="AR369">
        <v>219</v>
      </c>
      <c r="AS369">
        <v>76</v>
      </c>
      <c r="AT369">
        <v>15</v>
      </c>
      <c r="AU369" s="578" t="str">
        <f t="shared" si="45"/>
        <v/>
      </c>
      <c r="AV369" s="579" t="str">
        <f t="shared" si="46"/>
        <v/>
      </c>
      <c r="AW369" s="524" t="str">
        <f t="shared" si="47"/>
        <v/>
      </c>
      <c r="AX369" s="525" t="str">
        <f t="shared" si="48"/>
        <v/>
      </c>
      <c r="AY369" s="524" t="str">
        <f t="shared" si="49"/>
        <v/>
      </c>
      <c r="AZ369" s="525" t="str">
        <f t="shared" si="50"/>
        <v/>
      </c>
      <c r="BA369" s="530">
        <f t="shared" si="51"/>
        <v>1</v>
      </c>
      <c r="BB369" s="536">
        <f t="shared" si="52"/>
        <v>1</v>
      </c>
      <c r="BC369" s="537">
        <f t="shared" si="53"/>
        <v>6.0429520880864995</v>
      </c>
      <c r="BD369" s="540">
        <v>1</v>
      </c>
    </row>
    <row r="370" spans="1:57" s="510" customFormat="1" x14ac:dyDescent="0.2">
      <c r="A370" s="510">
        <v>368</v>
      </c>
      <c r="B370" s="510" t="s">
        <v>432</v>
      </c>
      <c r="C370" s="510" t="s">
        <v>157</v>
      </c>
      <c r="D370" s="510" t="s">
        <v>222</v>
      </c>
      <c r="E370" s="547" t="s">
        <v>222</v>
      </c>
      <c r="F370" s="548" t="s">
        <v>157</v>
      </c>
      <c r="G370" s="571"/>
      <c r="H370" s="555"/>
      <c r="I370" s="567"/>
      <c r="J370" s="510">
        <v>-1000000</v>
      </c>
      <c r="K370" s="510">
        <v>1000000</v>
      </c>
      <c r="L370" s="574">
        <v>-0.75</v>
      </c>
      <c r="M370" s="559"/>
      <c r="N370" t="s">
        <v>805</v>
      </c>
      <c r="O370" s="547">
        <v>-502.03</v>
      </c>
      <c r="P370" s="548">
        <v>-0.75</v>
      </c>
      <c r="Q370" s="540" t="s">
        <v>493</v>
      </c>
      <c r="R370"/>
      <c r="S370"/>
      <c r="T370">
        <v>-0.96</v>
      </c>
      <c r="U370">
        <v>0.61</v>
      </c>
      <c r="V370" s="547">
        <v>-716</v>
      </c>
      <c r="W370" s="548">
        <v>-1</v>
      </c>
      <c r="X370">
        <v>-716</v>
      </c>
      <c r="Y370">
        <v>-524.5</v>
      </c>
      <c r="Z370">
        <v>-474</v>
      </c>
      <c r="AA370">
        <v>-411</v>
      </c>
      <c r="AB370">
        <v>-359</v>
      </c>
      <c r="AC370">
        <v>-307</v>
      </c>
      <c r="AD370">
        <v>-256</v>
      </c>
      <c r="AE370">
        <v>-205</v>
      </c>
      <c r="AF370">
        <v>-154</v>
      </c>
      <c r="AG370">
        <v>-103</v>
      </c>
      <c r="AH370">
        <v>-52</v>
      </c>
      <c r="AI370">
        <v>-26</v>
      </c>
      <c r="AJ370">
        <v>-1</v>
      </c>
      <c r="AK370">
        <v>19</v>
      </c>
      <c r="AL370">
        <v>89</v>
      </c>
      <c r="AM370">
        <v>255</v>
      </c>
      <c r="AN370">
        <v>481</v>
      </c>
      <c r="AO370">
        <v>690</v>
      </c>
      <c r="AP370">
        <v>709</v>
      </c>
      <c r="AQ370">
        <v>717</v>
      </c>
      <c r="AR370">
        <v>709</v>
      </c>
      <c r="AS370">
        <v>723</v>
      </c>
      <c r="AT370">
        <v>719</v>
      </c>
      <c r="AU370" s="578" t="str">
        <f t="shared" si="45"/>
        <v/>
      </c>
      <c r="AV370" s="579" t="str">
        <f t="shared" si="46"/>
        <v/>
      </c>
      <c r="AW370" s="524" t="str">
        <f t="shared" si="47"/>
        <v/>
      </c>
      <c r="AX370" s="525" t="str">
        <f t="shared" si="48"/>
        <v/>
      </c>
      <c r="AY370" s="524" t="str">
        <f t="shared" si="49"/>
        <v/>
      </c>
      <c r="AZ370" s="525" t="str">
        <f t="shared" si="50"/>
        <v/>
      </c>
      <c r="BA370" s="530">
        <f t="shared" si="51"/>
        <v>-0.99721059972105996</v>
      </c>
      <c r="BB370" s="536">
        <f t="shared" si="52"/>
        <v>-953.66666666666663</v>
      </c>
      <c r="BC370" s="537">
        <f t="shared" si="53"/>
        <v>0.33333333333333331</v>
      </c>
      <c r="BD370" s="540">
        <v>1</v>
      </c>
    </row>
    <row r="371" spans="1:57" x14ac:dyDescent="0.2">
      <c r="A371">
        <v>369</v>
      </c>
      <c r="B371" t="s">
        <v>806</v>
      </c>
      <c r="C371" t="s">
        <v>33</v>
      </c>
      <c r="D371" t="s">
        <v>200</v>
      </c>
      <c r="E371" s="545" t="s">
        <v>33</v>
      </c>
      <c r="F371" s="546" t="s">
        <v>200</v>
      </c>
      <c r="G371" s="570"/>
      <c r="H371" s="555"/>
      <c r="I371" s="566"/>
      <c r="J371">
        <v>0</v>
      </c>
      <c r="K371">
        <v>1000000</v>
      </c>
      <c r="L371" s="573">
        <v>300</v>
      </c>
      <c r="M371" s="558"/>
      <c r="N371" t="s">
        <v>807</v>
      </c>
      <c r="O371" s="545">
        <v>0</v>
      </c>
      <c r="P371" s="546">
        <v>300</v>
      </c>
      <c r="Q371" s="63" t="s">
        <v>451</v>
      </c>
      <c r="T371">
        <v>295.79000000000002</v>
      </c>
      <c r="U371">
        <v>32.119999999999997</v>
      </c>
      <c r="V371" s="545">
        <v>0</v>
      </c>
      <c r="W371" s="546">
        <v>300</v>
      </c>
      <c r="X371">
        <v>0</v>
      </c>
      <c r="Y371">
        <v>10</v>
      </c>
      <c r="Z371">
        <v>30</v>
      </c>
      <c r="AA371">
        <v>60</v>
      </c>
      <c r="AB371">
        <v>90</v>
      </c>
      <c r="AC371">
        <v>120</v>
      </c>
      <c r="AD371">
        <v>150</v>
      </c>
      <c r="AE371">
        <v>180</v>
      </c>
      <c r="AF371">
        <v>210</v>
      </c>
      <c r="AG371">
        <v>240</v>
      </c>
      <c r="AH371">
        <v>270</v>
      </c>
      <c r="AI371">
        <v>290</v>
      </c>
      <c r="AJ371">
        <v>300</v>
      </c>
      <c r="AK371">
        <v>259</v>
      </c>
      <c r="AL371">
        <v>276</v>
      </c>
      <c r="AM371">
        <v>281</v>
      </c>
      <c r="AN371">
        <v>285</v>
      </c>
      <c r="AO371">
        <v>286</v>
      </c>
      <c r="AP371">
        <v>293</v>
      </c>
      <c r="AQ371">
        <v>295</v>
      </c>
      <c r="AR371">
        <v>294</v>
      </c>
      <c r="AS371">
        <v>294</v>
      </c>
      <c r="AT371">
        <v>378</v>
      </c>
      <c r="AU371" s="576" t="str">
        <f t="shared" si="45"/>
        <v/>
      </c>
      <c r="AV371" s="577" t="str">
        <f t="shared" si="46"/>
        <v/>
      </c>
      <c r="AW371" s="522" t="str">
        <f t="shared" si="47"/>
        <v/>
      </c>
      <c r="AX371" s="523" t="str">
        <f t="shared" si="48"/>
        <v/>
      </c>
      <c r="AY371" s="522" t="str">
        <f t="shared" si="49"/>
        <v/>
      </c>
      <c r="AZ371" s="523" t="str">
        <f t="shared" si="50"/>
        <v/>
      </c>
      <c r="BA371" s="529">
        <f t="shared" si="51"/>
        <v>1</v>
      </c>
      <c r="BB371" s="534">
        <f t="shared" si="52"/>
        <v>1</v>
      </c>
      <c r="BC371" s="535">
        <f t="shared" si="53"/>
        <v>0</v>
      </c>
      <c r="BD371" s="63"/>
      <c r="BE371" s="358" t="s">
        <v>1651</v>
      </c>
    </row>
    <row r="372" spans="1:57" x14ac:dyDescent="0.2">
      <c r="A372">
        <v>370</v>
      </c>
      <c r="B372" t="s">
        <v>806</v>
      </c>
      <c r="C372" t="s">
        <v>33</v>
      </c>
      <c r="D372" t="s">
        <v>205</v>
      </c>
      <c r="E372" s="545" t="s">
        <v>33</v>
      </c>
      <c r="F372" s="546" t="s">
        <v>205</v>
      </c>
      <c r="G372" s="570"/>
      <c r="H372" s="555"/>
      <c r="I372" s="566"/>
      <c r="J372">
        <v>0</v>
      </c>
      <c r="K372">
        <v>300</v>
      </c>
      <c r="L372" s="573">
        <v>300</v>
      </c>
      <c r="M372" s="558"/>
      <c r="N372" t="s">
        <v>808</v>
      </c>
      <c r="O372" s="545">
        <v>0</v>
      </c>
      <c r="P372" s="546">
        <v>300</v>
      </c>
      <c r="Q372" s="63" t="s">
        <v>451</v>
      </c>
      <c r="T372">
        <v>295.79000000000002</v>
      </c>
      <c r="U372">
        <v>32.119999999999997</v>
      </c>
      <c r="V372" s="545">
        <v>0</v>
      </c>
      <c r="W372" s="546">
        <v>300</v>
      </c>
      <c r="X372">
        <v>0</v>
      </c>
      <c r="Y372">
        <v>10</v>
      </c>
      <c r="Z372">
        <v>30</v>
      </c>
      <c r="AA372">
        <v>60</v>
      </c>
      <c r="AB372">
        <v>90</v>
      </c>
      <c r="AC372">
        <v>120</v>
      </c>
      <c r="AD372">
        <v>150</v>
      </c>
      <c r="AE372">
        <v>180</v>
      </c>
      <c r="AF372">
        <v>210</v>
      </c>
      <c r="AG372">
        <v>240</v>
      </c>
      <c r="AH372">
        <v>270</v>
      </c>
      <c r="AI372">
        <v>290</v>
      </c>
      <c r="AJ372">
        <v>300</v>
      </c>
      <c r="AK372">
        <v>259</v>
      </c>
      <c r="AL372">
        <v>276</v>
      </c>
      <c r="AM372">
        <v>281</v>
      </c>
      <c r="AN372">
        <v>285</v>
      </c>
      <c r="AO372">
        <v>286</v>
      </c>
      <c r="AP372">
        <v>293</v>
      </c>
      <c r="AQ372">
        <v>295</v>
      </c>
      <c r="AR372">
        <v>294</v>
      </c>
      <c r="AS372">
        <v>294</v>
      </c>
      <c r="AT372">
        <v>378</v>
      </c>
      <c r="AU372" s="576" t="str">
        <f t="shared" si="45"/>
        <v/>
      </c>
      <c r="AV372" s="577" t="str">
        <f t="shared" si="46"/>
        <v/>
      </c>
      <c r="AW372" s="522" t="str">
        <f t="shared" si="47"/>
        <v/>
      </c>
      <c r="AX372" s="523" t="str">
        <f t="shared" si="48"/>
        <v/>
      </c>
      <c r="AY372" s="522" t="str">
        <f t="shared" si="49"/>
        <v/>
      </c>
      <c r="AZ372" s="523" t="str">
        <f t="shared" si="50"/>
        <v/>
      </c>
      <c r="BA372" s="529">
        <f t="shared" si="51"/>
        <v>1</v>
      </c>
      <c r="BB372" s="534">
        <f t="shared" si="52"/>
        <v>1</v>
      </c>
      <c r="BC372" s="535">
        <f t="shared" si="53"/>
        <v>0</v>
      </c>
      <c r="BD372" s="63"/>
    </row>
    <row r="373" spans="1:57" x14ac:dyDescent="0.2">
      <c r="A373">
        <v>371</v>
      </c>
      <c r="B373" t="s">
        <v>806</v>
      </c>
      <c r="C373" t="s">
        <v>37</v>
      </c>
      <c r="D373" t="s">
        <v>162</v>
      </c>
      <c r="E373" s="545" t="s">
        <v>37</v>
      </c>
      <c r="F373" s="546" t="s">
        <v>162</v>
      </c>
      <c r="G373" s="570"/>
      <c r="H373" s="555"/>
      <c r="I373" s="566"/>
      <c r="J373">
        <v>0</v>
      </c>
      <c r="K373">
        <v>1000000</v>
      </c>
      <c r="L373" s="573">
        <v>611125.75</v>
      </c>
      <c r="M373" s="558"/>
      <c r="N373" t="s">
        <v>809</v>
      </c>
      <c r="O373" s="545"/>
      <c r="P373" s="546"/>
      <c r="Q373" s="63" t="s">
        <v>434</v>
      </c>
      <c r="T373">
        <v>612425.52</v>
      </c>
      <c r="U373">
        <v>12357</v>
      </c>
      <c r="V373" s="545">
        <v>589370.89</v>
      </c>
      <c r="W373" s="546">
        <v>640327.44999999995</v>
      </c>
      <c r="X373">
        <v>586448.09</v>
      </c>
      <c r="Y373">
        <v>594438.82999999996</v>
      </c>
      <c r="Z373">
        <v>598452.55000000005</v>
      </c>
      <c r="AA373">
        <v>602299.82999999996</v>
      </c>
      <c r="AB373">
        <v>605448.01</v>
      </c>
      <c r="AC373">
        <v>608327.36</v>
      </c>
      <c r="AD373">
        <v>611141.02</v>
      </c>
      <c r="AE373">
        <v>614508.26</v>
      </c>
      <c r="AF373">
        <v>618599.26</v>
      </c>
      <c r="AG373">
        <v>622869.01</v>
      </c>
      <c r="AH373">
        <v>626612.62</v>
      </c>
      <c r="AI373">
        <v>633786.68000000005</v>
      </c>
      <c r="AJ373">
        <v>648868.14</v>
      </c>
      <c r="AK373">
        <v>4</v>
      </c>
      <c r="AL373">
        <v>8</v>
      </c>
      <c r="AM373">
        <v>17</v>
      </c>
      <c r="AN373">
        <v>22</v>
      </c>
      <c r="AO373">
        <v>17</v>
      </c>
      <c r="AP373">
        <v>15</v>
      </c>
      <c r="AQ373">
        <v>10</v>
      </c>
      <c r="AR373">
        <v>3</v>
      </c>
      <c r="AS373">
        <v>2</v>
      </c>
      <c r="AT373">
        <v>2</v>
      </c>
      <c r="AU373" s="576" t="str">
        <f t="shared" si="45"/>
        <v/>
      </c>
      <c r="AV373" s="577" t="str">
        <f t="shared" si="46"/>
        <v/>
      </c>
      <c r="AW373" s="522" t="str">
        <f t="shared" si="47"/>
        <v/>
      </c>
      <c r="AX373" s="523" t="str">
        <f t="shared" si="48"/>
        <v/>
      </c>
      <c r="AY373" s="522" t="str">
        <f t="shared" si="49"/>
        <v/>
      </c>
      <c r="AZ373" s="523" t="str">
        <f t="shared" si="50"/>
        <v/>
      </c>
      <c r="BA373" s="529">
        <f t="shared" si="51"/>
        <v>4.1438260378557516E-2</v>
      </c>
      <c r="BB373" s="534">
        <f t="shared" si="52"/>
        <v>3.5598009084055103E-2</v>
      </c>
      <c r="BC373" s="535">
        <f t="shared" si="53"/>
        <v>4.778345536904631E-2</v>
      </c>
      <c r="BD373" s="63"/>
    </row>
    <row r="374" spans="1:57" x14ac:dyDescent="0.2">
      <c r="A374">
        <v>372</v>
      </c>
      <c r="B374" t="s">
        <v>806</v>
      </c>
      <c r="C374" t="s">
        <v>37</v>
      </c>
      <c r="D374" t="s">
        <v>164</v>
      </c>
      <c r="E374" s="545" t="s">
        <v>37</v>
      </c>
      <c r="F374" s="546" t="s">
        <v>164</v>
      </c>
      <c r="G374" s="570"/>
      <c r="H374" s="555"/>
      <c r="I374" s="566"/>
      <c r="J374">
        <v>0</v>
      </c>
      <c r="K374">
        <v>1000000</v>
      </c>
      <c r="L374" s="573">
        <v>1446</v>
      </c>
      <c r="M374" s="558"/>
      <c r="N374" t="s">
        <v>810</v>
      </c>
      <c r="O374" s="545"/>
      <c r="P374" s="546"/>
      <c r="Q374" s="63" t="s">
        <v>434</v>
      </c>
      <c r="T374">
        <v>1461.94</v>
      </c>
      <c r="U374">
        <v>99.68</v>
      </c>
      <c r="V374" s="545">
        <v>1254.3699999999999</v>
      </c>
      <c r="W374" s="546">
        <v>1621.99</v>
      </c>
      <c r="X374">
        <v>1183.83</v>
      </c>
      <c r="Y374">
        <v>1266.22</v>
      </c>
      <c r="Z374">
        <v>1344.71</v>
      </c>
      <c r="AA374">
        <v>1389.88</v>
      </c>
      <c r="AB374">
        <v>1418.23</v>
      </c>
      <c r="AC374">
        <v>1435.15</v>
      </c>
      <c r="AD374">
        <v>1467.05</v>
      </c>
      <c r="AE374">
        <v>1493.1</v>
      </c>
      <c r="AF374">
        <v>1511.46</v>
      </c>
      <c r="AG374">
        <v>1532.78</v>
      </c>
      <c r="AH374">
        <v>1567.44</v>
      </c>
      <c r="AI374">
        <v>1619.21</v>
      </c>
      <c r="AJ374">
        <v>1801.74</v>
      </c>
      <c r="AK374">
        <v>2</v>
      </c>
      <c r="AL374">
        <v>4</v>
      </c>
      <c r="AM374">
        <v>10</v>
      </c>
      <c r="AN374">
        <v>22</v>
      </c>
      <c r="AO374">
        <v>22</v>
      </c>
      <c r="AP374">
        <v>26</v>
      </c>
      <c r="AQ374">
        <v>8</v>
      </c>
      <c r="AR374">
        <v>5</v>
      </c>
      <c r="AS374">
        <v>0</v>
      </c>
      <c r="AT374">
        <v>1</v>
      </c>
      <c r="AU374" s="576" t="str">
        <f t="shared" si="45"/>
        <v/>
      </c>
      <c r="AV374" s="577" t="str">
        <f t="shared" si="46"/>
        <v/>
      </c>
      <c r="AW374" s="522" t="str">
        <f t="shared" si="47"/>
        <v/>
      </c>
      <c r="AX374" s="523" t="str">
        <f t="shared" si="48"/>
        <v/>
      </c>
      <c r="AY374" s="522" t="str">
        <f t="shared" si="49"/>
        <v/>
      </c>
      <c r="AZ374" s="523" t="str">
        <f t="shared" si="50"/>
        <v/>
      </c>
      <c r="BA374" s="529">
        <f t="shared" si="51"/>
        <v>0.12780736764521833</v>
      </c>
      <c r="BB374" s="534">
        <f t="shared" si="52"/>
        <v>0.13252420470262802</v>
      </c>
      <c r="BC374" s="535">
        <f t="shared" si="53"/>
        <v>0.12170816044260029</v>
      </c>
      <c r="BD374" s="63"/>
    </row>
    <row r="375" spans="1:57" x14ac:dyDescent="0.2">
      <c r="A375">
        <v>373</v>
      </c>
      <c r="B375" t="s">
        <v>806</v>
      </c>
      <c r="C375" t="s">
        <v>37</v>
      </c>
      <c r="D375" t="s">
        <v>166</v>
      </c>
      <c r="E375" s="545" t="s">
        <v>37</v>
      </c>
      <c r="F375" s="546" t="s">
        <v>166</v>
      </c>
      <c r="G375" s="570"/>
      <c r="H375" s="555"/>
      <c r="I375" s="566"/>
      <c r="J375">
        <v>0</v>
      </c>
      <c r="K375">
        <v>1000000</v>
      </c>
      <c r="L375" s="573">
        <v>7049.83</v>
      </c>
      <c r="M375" s="558"/>
      <c r="N375" t="s">
        <v>811</v>
      </c>
      <c r="O375" s="545"/>
      <c r="P375" s="546"/>
      <c r="Q375" s="63" t="s">
        <v>434</v>
      </c>
      <c r="T375">
        <v>7150.9</v>
      </c>
      <c r="U375">
        <v>235.5</v>
      </c>
      <c r="V375" s="545">
        <v>6673.47</v>
      </c>
      <c r="W375" s="546">
        <v>7569.97</v>
      </c>
      <c r="X375">
        <v>6553.3</v>
      </c>
      <c r="Y375">
        <v>6784.08</v>
      </c>
      <c r="Z375">
        <v>6876.97</v>
      </c>
      <c r="AA375">
        <v>6959.37</v>
      </c>
      <c r="AB375">
        <v>7000.74</v>
      </c>
      <c r="AC375">
        <v>7067.26</v>
      </c>
      <c r="AD375">
        <v>7163.04</v>
      </c>
      <c r="AE375">
        <v>7235.82</v>
      </c>
      <c r="AF375">
        <v>7290.71</v>
      </c>
      <c r="AG375">
        <v>7359.96</v>
      </c>
      <c r="AH375">
        <v>7488.56</v>
      </c>
      <c r="AI375">
        <v>7536.57</v>
      </c>
      <c r="AJ375">
        <v>7612.59</v>
      </c>
      <c r="AK375">
        <v>3</v>
      </c>
      <c r="AL375">
        <v>1</v>
      </c>
      <c r="AM375">
        <v>5</v>
      </c>
      <c r="AN375">
        <v>15</v>
      </c>
      <c r="AO375">
        <v>21</v>
      </c>
      <c r="AP375">
        <v>9</v>
      </c>
      <c r="AQ375">
        <v>16</v>
      </c>
      <c r="AR375">
        <v>16</v>
      </c>
      <c r="AS375">
        <v>4</v>
      </c>
      <c r="AT375">
        <v>10</v>
      </c>
      <c r="AU375" s="576" t="str">
        <f t="shared" si="45"/>
        <v/>
      </c>
      <c r="AV375" s="577" t="str">
        <f t="shared" si="46"/>
        <v/>
      </c>
      <c r="AW375" s="522" t="str">
        <f t="shared" si="47"/>
        <v/>
      </c>
      <c r="AX375" s="523" t="str">
        <f t="shared" si="48"/>
        <v/>
      </c>
      <c r="AY375" s="522" t="str">
        <f t="shared" si="49"/>
        <v/>
      </c>
      <c r="AZ375" s="523" t="str">
        <f t="shared" si="50"/>
        <v/>
      </c>
      <c r="BA375" s="529">
        <f t="shared" si="51"/>
        <v>6.2941255764057E-2</v>
      </c>
      <c r="BB375" s="534">
        <f t="shared" si="52"/>
        <v>5.3385684477497995E-2</v>
      </c>
      <c r="BC375" s="535">
        <f t="shared" si="53"/>
        <v>7.3780502508571169E-2</v>
      </c>
      <c r="BD375" s="63"/>
    </row>
    <row r="376" spans="1:57" x14ac:dyDescent="0.2">
      <c r="A376">
        <v>374</v>
      </c>
      <c r="B376" t="s">
        <v>806</v>
      </c>
      <c r="C376" t="s">
        <v>37</v>
      </c>
      <c r="D376" t="s">
        <v>200</v>
      </c>
      <c r="E376" s="545" t="s">
        <v>37</v>
      </c>
      <c r="F376" s="546" t="s">
        <v>200</v>
      </c>
      <c r="G376" s="570"/>
      <c r="H376" s="555"/>
      <c r="I376" s="566"/>
      <c r="J376">
        <v>0</v>
      </c>
      <c r="K376">
        <v>1000000</v>
      </c>
      <c r="L376" s="573">
        <v>12338.25</v>
      </c>
      <c r="M376" s="558"/>
      <c r="N376" t="s">
        <v>812</v>
      </c>
      <c r="O376" s="545"/>
      <c r="P376" s="546"/>
      <c r="Q376" s="63" t="s">
        <v>443</v>
      </c>
      <c r="T376">
        <v>12288.38</v>
      </c>
      <c r="U376">
        <v>457.23</v>
      </c>
      <c r="V376" s="545">
        <v>11484.76</v>
      </c>
      <c r="W376" s="546">
        <v>13232.54</v>
      </c>
      <c r="X376">
        <v>10637.22</v>
      </c>
      <c r="Y376">
        <v>11701.65</v>
      </c>
      <c r="Z376">
        <v>11750.71</v>
      </c>
      <c r="AA376">
        <v>11892.44</v>
      </c>
      <c r="AB376">
        <v>12061.28</v>
      </c>
      <c r="AC376">
        <v>12176.45</v>
      </c>
      <c r="AD376">
        <v>12258.48</v>
      </c>
      <c r="AE376">
        <v>12358.69</v>
      </c>
      <c r="AF376">
        <v>12523.85</v>
      </c>
      <c r="AG376">
        <v>12628.91</v>
      </c>
      <c r="AH376">
        <v>12885.09</v>
      </c>
      <c r="AI376">
        <v>13079.82</v>
      </c>
      <c r="AJ376">
        <v>13306.51</v>
      </c>
      <c r="AK376">
        <v>1</v>
      </c>
      <c r="AL376">
        <v>0</v>
      </c>
      <c r="AM376">
        <v>1</v>
      </c>
      <c r="AN376">
        <v>6</v>
      </c>
      <c r="AO376">
        <v>16</v>
      </c>
      <c r="AP376">
        <v>22</v>
      </c>
      <c r="AQ376">
        <v>22</v>
      </c>
      <c r="AR376">
        <v>18</v>
      </c>
      <c r="AS376">
        <v>8</v>
      </c>
      <c r="AT376">
        <v>6</v>
      </c>
      <c r="AU376" s="576" t="str">
        <f t="shared" si="45"/>
        <v/>
      </c>
      <c r="AV376" s="577" t="str">
        <f t="shared" si="46"/>
        <v/>
      </c>
      <c r="AW376" s="522" t="str">
        <f t="shared" si="47"/>
        <v/>
      </c>
      <c r="AX376" s="523" t="str">
        <f t="shared" si="48"/>
        <v/>
      </c>
      <c r="AY376" s="522" t="str">
        <f t="shared" si="49"/>
        <v/>
      </c>
      <c r="AZ376" s="523" t="str">
        <f t="shared" si="50"/>
        <v/>
      </c>
      <c r="BA376" s="529">
        <f t="shared" si="51"/>
        <v>7.0710797700396094E-2</v>
      </c>
      <c r="BB376" s="534">
        <f t="shared" si="52"/>
        <v>6.917431564443903E-2</v>
      </c>
      <c r="BC376" s="535">
        <f t="shared" si="53"/>
        <v>7.2481105505237842E-2</v>
      </c>
      <c r="BD376" s="63"/>
      <c r="BE376" s="358" t="s">
        <v>1650</v>
      </c>
    </row>
    <row r="377" spans="1:57" x14ac:dyDescent="0.2">
      <c r="A377">
        <v>375</v>
      </c>
      <c r="B377" t="s">
        <v>806</v>
      </c>
      <c r="C377" t="s">
        <v>37</v>
      </c>
      <c r="D377" t="s">
        <v>205</v>
      </c>
      <c r="E377" s="545" t="s">
        <v>37</v>
      </c>
      <c r="F377" s="546" t="s">
        <v>205</v>
      </c>
      <c r="G377" s="570"/>
      <c r="H377" s="555"/>
      <c r="I377" s="566"/>
      <c r="J377">
        <v>0</v>
      </c>
      <c r="K377">
        <v>1000000</v>
      </c>
      <c r="L377" s="573">
        <v>3999.96</v>
      </c>
      <c r="M377" s="558"/>
      <c r="N377" t="s">
        <v>813</v>
      </c>
      <c r="O377" s="545"/>
      <c r="P377" s="546"/>
      <c r="Q377" s="63" t="s">
        <v>434</v>
      </c>
      <c r="T377">
        <v>3862.54</v>
      </c>
      <c r="U377">
        <v>456.44</v>
      </c>
      <c r="V377" s="545">
        <v>3108</v>
      </c>
      <c r="W377" s="546">
        <v>4838.7299999999996</v>
      </c>
      <c r="X377">
        <v>2402.29</v>
      </c>
      <c r="Y377">
        <v>3228.42</v>
      </c>
      <c r="Z377">
        <v>3296.81</v>
      </c>
      <c r="AA377">
        <v>3482.45</v>
      </c>
      <c r="AB377">
        <v>3627.3</v>
      </c>
      <c r="AC377">
        <v>3732.36</v>
      </c>
      <c r="AD377">
        <v>3868.79</v>
      </c>
      <c r="AE377">
        <v>3932.82</v>
      </c>
      <c r="AF377">
        <v>4058.15</v>
      </c>
      <c r="AG377">
        <v>4224.83</v>
      </c>
      <c r="AH377">
        <v>4446.07</v>
      </c>
      <c r="AI377">
        <v>4719.88</v>
      </c>
      <c r="AJ377">
        <v>4955.13</v>
      </c>
      <c r="AK377">
        <v>1</v>
      </c>
      <c r="AL377">
        <v>0</v>
      </c>
      <c r="AM377">
        <v>4</v>
      </c>
      <c r="AN377">
        <v>11</v>
      </c>
      <c r="AO377">
        <v>16</v>
      </c>
      <c r="AP377">
        <v>28</v>
      </c>
      <c r="AQ377">
        <v>18</v>
      </c>
      <c r="AR377">
        <v>12</v>
      </c>
      <c r="AS377">
        <v>4</v>
      </c>
      <c r="AT377">
        <v>6</v>
      </c>
      <c r="AU377" s="576" t="str">
        <f t="shared" si="45"/>
        <v/>
      </c>
      <c r="AV377" s="577" t="str">
        <f t="shared" si="46"/>
        <v/>
      </c>
      <c r="AW377" s="522" t="str">
        <f t="shared" si="47"/>
        <v/>
      </c>
      <c r="AX377" s="523" t="str">
        <f t="shared" si="48"/>
        <v/>
      </c>
      <c r="AY377" s="522" t="str">
        <f t="shared" si="49"/>
        <v/>
      </c>
      <c r="AZ377" s="523" t="str">
        <f t="shared" si="50"/>
        <v/>
      </c>
      <c r="BA377" s="529">
        <f t="shared" si="51"/>
        <v>0.2177914689438297</v>
      </c>
      <c r="BB377" s="534">
        <f t="shared" si="52"/>
        <v>0.22299222992229922</v>
      </c>
      <c r="BC377" s="535">
        <f t="shared" si="53"/>
        <v>0.20969459694596934</v>
      </c>
      <c r="BD377" s="63"/>
    </row>
    <row r="378" spans="1:57" x14ac:dyDescent="0.2">
      <c r="A378">
        <v>376</v>
      </c>
      <c r="B378" t="s">
        <v>806</v>
      </c>
      <c r="C378" t="s">
        <v>37</v>
      </c>
      <c r="D378" t="s">
        <v>208</v>
      </c>
      <c r="E378" s="545" t="s">
        <v>37</v>
      </c>
      <c r="F378" s="546" t="s">
        <v>208</v>
      </c>
      <c r="G378" s="570"/>
      <c r="H378" s="555"/>
      <c r="I378" s="566"/>
      <c r="J378">
        <v>0</v>
      </c>
      <c r="K378">
        <v>1000000</v>
      </c>
      <c r="L378" s="573">
        <v>1288.46</v>
      </c>
      <c r="M378" s="558"/>
      <c r="N378" t="s">
        <v>814</v>
      </c>
      <c r="O378" s="545"/>
      <c r="P378" s="546"/>
      <c r="Q378" s="63" t="s">
        <v>434</v>
      </c>
      <c r="T378">
        <v>1274.93</v>
      </c>
      <c r="U378">
        <v>63.07</v>
      </c>
      <c r="V378" s="545">
        <v>1159.31</v>
      </c>
      <c r="W378" s="546">
        <v>1398.8</v>
      </c>
      <c r="X378">
        <v>1064.6400000000001</v>
      </c>
      <c r="Y378">
        <v>1174.3699999999999</v>
      </c>
      <c r="Z378">
        <v>1198.92</v>
      </c>
      <c r="AA378">
        <v>1219.6300000000001</v>
      </c>
      <c r="AB378">
        <v>1248.81</v>
      </c>
      <c r="AC378">
        <v>1265.55</v>
      </c>
      <c r="AD378">
        <v>1276.3</v>
      </c>
      <c r="AE378">
        <v>1290.95</v>
      </c>
      <c r="AF378">
        <v>1301.28</v>
      </c>
      <c r="AG378">
        <v>1318.49</v>
      </c>
      <c r="AH378">
        <v>1361.66</v>
      </c>
      <c r="AI378">
        <v>1385.29</v>
      </c>
      <c r="AJ378">
        <v>1415.47</v>
      </c>
      <c r="AK378">
        <v>1</v>
      </c>
      <c r="AL378">
        <v>0</v>
      </c>
      <c r="AM378">
        <v>3</v>
      </c>
      <c r="AN378">
        <v>9</v>
      </c>
      <c r="AO378">
        <v>14</v>
      </c>
      <c r="AP378">
        <v>21</v>
      </c>
      <c r="AQ378">
        <v>28</v>
      </c>
      <c r="AR378">
        <v>10</v>
      </c>
      <c r="AS378">
        <v>6</v>
      </c>
      <c r="AT378">
        <v>8</v>
      </c>
      <c r="AU378" s="576" t="str">
        <f t="shared" si="45"/>
        <v/>
      </c>
      <c r="AV378" s="577" t="str">
        <f t="shared" si="46"/>
        <v/>
      </c>
      <c r="AW378" s="522" t="str">
        <f t="shared" si="47"/>
        <v/>
      </c>
      <c r="AX378" s="523" t="str">
        <f t="shared" si="48"/>
        <v/>
      </c>
      <c r="AY378" s="522" t="str">
        <f t="shared" si="49"/>
        <v/>
      </c>
      <c r="AZ378" s="523" t="str">
        <f t="shared" si="50"/>
        <v/>
      </c>
      <c r="BA378" s="529">
        <f t="shared" si="51"/>
        <v>9.3619899066107418E-2</v>
      </c>
      <c r="BB378" s="534">
        <f t="shared" si="52"/>
        <v>0.10023594058022763</v>
      </c>
      <c r="BC378" s="535">
        <f t="shared" si="53"/>
        <v>8.5637117178647318E-2</v>
      </c>
      <c r="BD378" s="63"/>
    </row>
    <row r="379" spans="1:57" x14ac:dyDescent="0.2">
      <c r="A379">
        <v>377</v>
      </c>
      <c r="B379" t="s">
        <v>806</v>
      </c>
      <c r="C379" t="s">
        <v>37</v>
      </c>
      <c r="D379" t="s">
        <v>210</v>
      </c>
      <c r="E379" s="545" t="s">
        <v>37</v>
      </c>
      <c r="F379" s="546" t="s">
        <v>210</v>
      </c>
      <c r="G379" s="570"/>
      <c r="H379" s="555"/>
      <c r="I379" s="566"/>
      <c r="J379">
        <v>-1000000</v>
      </c>
      <c r="K379">
        <v>1000000</v>
      </c>
      <c r="L379" s="573">
        <v>4474.75</v>
      </c>
      <c r="M379" s="558"/>
      <c r="N379" t="s">
        <v>815</v>
      </c>
      <c r="O379" s="545"/>
      <c r="P379" s="546"/>
      <c r="Q379" s="63" t="s">
        <v>443</v>
      </c>
      <c r="T379">
        <v>4512.43</v>
      </c>
      <c r="U379">
        <v>597.17999999999995</v>
      </c>
      <c r="V379" s="545">
        <v>3295.74</v>
      </c>
      <c r="W379" s="546">
        <v>5455.66</v>
      </c>
      <c r="X379">
        <v>3024.28</v>
      </c>
      <c r="Y379">
        <v>3450.88</v>
      </c>
      <c r="Z379">
        <v>3710.69</v>
      </c>
      <c r="AA379">
        <v>3993.81</v>
      </c>
      <c r="AB379">
        <v>4236.5200000000004</v>
      </c>
      <c r="AC379">
        <v>4376.3599999999997</v>
      </c>
      <c r="AD379">
        <v>4580.0200000000004</v>
      </c>
      <c r="AE379">
        <v>4723.62</v>
      </c>
      <c r="AF379">
        <v>4885.26</v>
      </c>
      <c r="AG379">
        <v>5008.97</v>
      </c>
      <c r="AH379">
        <v>5166.58</v>
      </c>
      <c r="AI379">
        <v>5399.5</v>
      </c>
      <c r="AJ379">
        <v>6191.72</v>
      </c>
      <c r="AK379">
        <v>4</v>
      </c>
      <c r="AL379">
        <v>6</v>
      </c>
      <c r="AM379">
        <v>9</v>
      </c>
      <c r="AN379">
        <v>17</v>
      </c>
      <c r="AO379">
        <v>16</v>
      </c>
      <c r="AP379">
        <v>21</v>
      </c>
      <c r="AQ379">
        <v>18</v>
      </c>
      <c r="AR379">
        <v>7</v>
      </c>
      <c r="AS379">
        <v>1</v>
      </c>
      <c r="AT379">
        <v>1</v>
      </c>
      <c r="AU379" s="576" t="str">
        <f t="shared" si="45"/>
        <v/>
      </c>
      <c r="AV379" s="577" t="str">
        <f t="shared" si="46"/>
        <v/>
      </c>
      <c r="AW379" s="522" t="str">
        <f t="shared" si="47"/>
        <v/>
      </c>
      <c r="AX379" s="523" t="str">
        <f t="shared" si="48"/>
        <v/>
      </c>
      <c r="AY379" s="522" t="str">
        <f t="shared" si="49"/>
        <v/>
      </c>
      <c r="AZ379" s="523" t="str">
        <f t="shared" si="50"/>
        <v/>
      </c>
      <c r="BA379" s="529">
        <f t="shared" si="51"/>
        <v>0.2468085106382979</v>
      </c>
      <c r="BB379" s="534">
        <f t="shared" si="52"/>
        <v>0.26348064137661326</v>
      </c>
      <c r="BC379" s="535">
        <f t="shared" si="53"/>
        <v>0.21921001173249899</v>
      </c>
      <c r="BD379" s="63"/>
    </row>
    <row r="380" spans="1:57" x14ac:dyDescent="0.2">
      <c r="A380">
        <v>378</v>
      </c>
      <c r="B380" t="s">
        <v>806</v>
      </c>
      <c r="C380" t="s">
        <v>39</v>
      </c>
      <c r="D380" t="s">
        <v>162</v>
      </c>
      <c r="E380" s="545" t="s">
        <v>39</v>
      </c>
      <c r="F380" s="546" t="s">
        <v>162</v>
      </c>
      <c r="G380" s="570"/>
      <c r="H380" s="555"/>
      <c r="I380" s="566"/>
      <c r="J380">
        <v>0</v>
      </c>
      <c r="K380">
        <v>1000000</v>
      </c>
      <c r="L380" s="573">
        <v>452095.95</v>
      </c>
      <c r="M380" s="558"/>
      <c r="N380" t="s">
        <v>816</v>
      </c>
      <c r="O380" s="545"/>
      <c r="P380" s="546"/>
      <c r="Q380" s="63" t="s">
        <v>434</v>
      </c>
      <c r="T380">
        <v>453511.41</v>
      </c>
      <c r="U380">
        <v>9820.81</v>
      </c>
      <c r="V380" s="545">
        <v>436103.31</v>
      </c>
      <c r="W380" s="546">
        <v>471614.69</v>
      </c>
      <c r="X380">
        <v>426038.01</v>
      </c>
      <c r="Y380">
        <v>438942.32</v>
      </c>
      <c r="Z380">
        <v>441188.82</v>
      </c>
      <c r="AA380">
        <v>445412.73</v>
      </c>
      <c r="AB380">
        <v>448833.44</v>
      </c>
      <c r="AC380">
        <v>450709.05</v>
      </c>
      <c r="AD380">
        <v>453233.33</v>
      </c>
      <c r="AE380">
        <v>457147.68</v>
      </c>
      <c r="AF380">
        <v>458811.77</v>
      </c>
      <c r="AG380">
        <v>461194.52</v>
      </c>
      <c r="AH380">
        <v>465032.1</v>
      </c>
      <c r="AI380">
        <v>469913.7</v>
      </c>
      <c r="AJ380">
        <v>480677.79</v>
      </c>
      <c r="AK380">
        <v>2</v>
      </c>
      <c r="AL380">
        <v>2</v>
      </c>
      <c r="AM380">
        <v>7</v>
      </c>
      <c r="AN380">
        <v>18</v>
      </c>
      <c r="AO380">
        <v>22</v>
      </c>
      <c r="AP380">
        <v>19</v>
      </c>
      <c r="AQ380">
        <v>19</v>
      </c>
      <c r="AR380">
        <v>5</v>
      </c>
      <c r="AS380">
        <v>5</v>
      </c>
      <c r="AT380">
        <v>1</v>
      </c>
      <c r="AU380" s="576" t="str">
        <f t="shared" si="45"/>
        <v/>
      </c>
      <c r="AV380" s="577" t="str">
        <f t="shared" si="46"/>
        <v/>
      </c>
      <c r="AW380" s="522" t="str">
        <f t="shared" si="47"/>
        <v/>
      </c>
      <c r="AX380" s="523" t="str">
        <f t="shared" si="48"/>
        <v/>
      </c>
      <c r="AY380" s="522" t="str">
        <f t="shared" si="49"/>
        <v/>
      </c>
      <c r="AZ380" s="523" t="str">
        <f t="shared" si="50"/>
        <v/>
      </c>
      <c r="BA380" s="529">
        <f t="shared" si="51"/>
        <v>3.9121599439473499E-2</v>
      </c>
      <c r="BB380" s="534">
        <f t="shared" si="52"/>
        <v>3.537443766085499E-2</v>
      </c>
      <c r="BC380" s="535">
        <f t="shared" si="53"/>
        <v>4.3173888197848245E-2</v>
      </c>
      <c r="BD380" s="63"/>
    </row>
    <row r="381" spans="1:57" x14ac:dyDescent="0.2">
      <c r="A381">
        <v>379</v>
      </c>
      <c r="B381" t="s">
        <v>806</v>
      </c>
      <c r="C381" t="s">
        <v>39</v>
      </c>
      <c r="D381" t="s">
        <v>164</v>
      </c>
      <c r="E381" s="545" t="s">
        <v>39</v>
      </c>
      <c r="F381" s="546" t="s">
        <v>164</v>
      </c>
      <c r="G381" s="570">
        <v>943</v>
      </c>
      <c r="H381" s="555">
        <v>77.999999999999844</v>
      </c>
      <c r="I381" s="566">
        <v>0.16542948038176</v>
      </c>
      <c r="J381">
        <v>0</v>
      </c>
      <c r="K381">
        <v>1000000</v>
      </c>
      <c r="L381" s="573">
        <v>943</v>
      </c>
      <c r="M381" s="558">
        <v>0</v>
      </c>
      <c r="N381" t="s">
        <v>817</v>
      </c>
      <c r="O381" s="545"/>
      <c r="P381" s="546"/>
      <c r="Q381" s="63" t="s">
        <v>437</v>
      </c>
      <c r="R381">
        <v>952.65</v>
      </c>
      <c r="S381">
        <v>74.14</v>
      </c>
      <c r="T381">
        <v>952.65</v>
      </c>
      <c r="U381">
        <v>74.14</v>
      </c>
      <c r="V381" s="545">
        <v>791.16</v>
      </c>
      <c r="W381" s="546">
        <v>1068.6199999999999</v>
      </c>
      <c r="X381">
        <v>736.28</v>
      </c>
      <c r="Y381">
        <v>817.26</v>
      </c>
      <c r="Z381">
        <v>852.09</v>
      </c>
      <c r="AA381">
        <v>893.21</v>
      </c>
      <c r="AB381">
        <v>915.48</v>
      </c>
      <c r="AC381">
        <v>937.66</v>
      </c>
      <c r="AD381">
        <v>958.74</v>
      </c>
      <c r="AE381">
        <v>981.02</v>
      </c>
      <c r="AF381">
        <v>998.7</v>
      </c>
      <c r="AG381">
        <v>1010.14</v>
      </c>
      <c r="AH381">
        <v>1039.3699999999999</v>
      </c>
      <c r="AI381">
        <v>1052.79</v>
      </c>
      <c r="AJ381">
        <v>1140.8</v>
      </c>
      <c r="AK381">
        <v>2</v>
      </c>
      <c r="AL381">
        <v>3</v>
      </c>
      <c r="AM381">
        <v>6</v>
      </c>
      <c r="AN381">
        <v>14</v>
      </c>
      <c r="AO381">
        <v>16</v>
      </c>
      <c r="AP381">
        <v>18</v>
      </c>
      <c r="AQ381">
        <v>23</v>
      </c>
      <c r="AR381">
        <v>14</v>
      </c>
      <c r="AS381">
        <v>3</v>
      </c>
      <c r="AT381">
        <v>1</v>
      </c>
      <c r="AU381" s="576">
        <f t="shared" si="45"/>
        <v>0</v>
      </c>
      <c r="AV381" s="577">
        <f t="shared" si="46"/>
        <v>0</v>
      </c>
      <c r="AW381" s="522">
        <f t="shared" si="47"/>
        <v>0.1610180275715801</v>
      </c>
      <c r="AX381" s="523">
        <f t="shared" si="48"/>
        <v>0.13321314952279947</v>
      </c>
      <c r="AY381" s="522">
        <f t="shared" si="49"/>
        <v>-4.4114528101799055E-3</v>
      </c>
      <c r="AZ381" s="523">
        <f t="shared" si="50"/>
        <v>-3.2216330858960529E-2</v>
      </c>
      <c r="BA381" s="529" t="str">
        <f t="shared" si="51"/>
        <v/>
      </c>
      <c r="BB381" s="534" t="str">
        <f t="shared" si="52"/>
        <v/>
      </c>
      <c r="BC381" s="535" t="str">
        <f t="shared" si="53"/>
        <v/>
      </c>
      <c r="BD381" s="63"/>
    </row>
    <row r="382" spans="1:57" x14ac:dyDescent="0.2">
      <c r="A382">
        <v>380</v>
      </c>
      <c r="B382" t="s">
        <v>806</v>
      </c>
      <c r="C382" t="s">
        <v>39</v>
      </c>
      <c r="D382" t="s">
        <v>166</v>
      </c>
      <c r="E382" s="545" t="s">
        <v>39</v>
      </c>
      <c r="F382" s="546" t="s">
        <v>166</v>
      </c>
      <c r="G382" s="570"/>
      <c r="H382" s="555"/>
      <c r="I382" s="566"/>
      <c r="J382">
        <v>0</v>
      </c>
      <c r="K382">
        <v>1000000</v>
      </c>
      <c r="L382" s="573">
        <v>4227.68</v>
      </c>
      <c r="M382" s="558"/>
      <c r="N382" t="s">
        <v>818</v>
      </c>
      <c r="O382" s="545">
        <v>3100.7</v>
      </c>
      <c r="P382" s="546">
        <v>4832.38</v>
      </c>
      <c r="Q382" s="63" t="s">
        <v>451</v>
      </c>
      <c r="T382">
        <v>4287.43</v>
      </c>
      <c r="U382">
        <v>173.6</v>
      </c>
      <c r="V382" s="545">
        <v>2855</v>
      </c>
      <c r="W382" s="546">
        <v>5408</v>
      </c>
      <c r="X382">
        <v>2855</v>
      </c>
      <c r="Y382">
        <v>3205.3</v>
      </c>
      <c r="Z382">
        <v>3335</v>
      </c>
      <c r="AA382">
        <v>3548</v>
      </c>
      <c r="AB382">
        <v>3731.8</v>
      </c>
      <c r="AC382">
        <v>3905</v>
      </c>
      <c r="AD382">
        <v>4081</v>
      </c>
      <c r="AE382">
        <v>4246.2</v>
      </c>
      <c r="AF382">
        <v>4405</v>
      </c>
      <c r="AG382">
        <v>4580.3999999999996</v>
      </c>
      <c r="AH382">
        <v>4775</v>
      </c>
      <c r="AI382">
        <v>4905.7</v>
      </c>
      <c r="AJ382">
        <v>5408</v>
      </c>
      <c r="AK382">
        <v>46</v>
      </c>
      <c r="AL382">
        <v>144</v>
      </c>
      <c r="AM382">
        <v>207</v>
      </c>
      <c r="AN382">
        <v>231</v>
      </c>
      <c r="AO382">
        <v>250</v>
      </c>
      <c r="AP382">
        <v>250</v>
      </c>
      <c r="AQ382">
        <v>247</v>
      </c>
      <c r="AR382">
        <v>184</v>
      </c>
      <c r="AS382">
        <v>73</v>
      </c>
      <c r="AT382">
        <v>15</v>
      </c>
      <c r="AU382" s="576" t="str">
        <f t="shared" si="45"/>
        <v/>
      </c>
      <c r="AV382" s="577" t="str">
        <f t="shared" si="46"/>
        <v/>
      </c>
      <c r="AW382" s="522" t="str">
        <f t="shared" si="47"/>
        <v/>
      </c>
      <c r="AX382" s="523" t="str">
        <f t="shared" si="48"/>
        <v/>
      </c>
      <c r="AY382" s="522" t="str">
        <f t="shared" si="49"/>
        <v/>
      </c>
      <c r="AZ382" s="523" t="str">
        <f t="shared" si="50"/>
        <v/>
      </c>
      <c r="BA382" s="529">
        <f t="shared" si="51"/>
        <v>0.30896768728064866</v>
      </c>
      <c r="BB382" s="534">
        <f t="shared" si="52"/>
        <v>0.32468871816220723</v>
      </c>
      <c r="BC382" s="535">
        <f t="shared" si="53"/>
        <v>0.27918858570185057</v>
      </c>
      <c r="BD382" s="63"/>
    </row>
    <row r="383" spans="1:57" x14ac:dyDescent="0.2">
      <c r="A383">
        <v>381</v>
      </c>
      <c r="B383" t="s">
        <v>806</v>
      </c>
      <c r="C383" t="s">
        <v>39</v>
      </c>
      <c r="D383" t="s">
        <v>200</v>
      </c>
      <c r="E383" s="545" t="s">
        <v>39</v>
      </c>
      <c r="F383" s="546" t="s">
        <v>200</v>
      </c>
      <c r="G383" s="570">
        <v>7625</v>
      </c>
      <c r="H383" s="555">
        <v>383.49999999999909</v>
      </c>
      <c r="I383" s="566">
        <v>0.10059016393442601</v>
      </c>
      <c r="J383">
        <v>0</v>
      </c>
      <c r="K383">
        <v>1000000</v>
      </c>
      <c r="L383" s="573">
        <v>8046.05</v>
      </c>
      <c r="M383" s="560">
        <v>1.1000000000000001</v>
      </c>
      <c r="N383" t="s">
        <v>819</v>
      </c>
      <c r="O383" s="545"/>
      <c r="P383" s="546"/>
      <c r="Q383" s="63" t="s">
        <v>437</v>
      </c>
      <c r="R383">
        <v>7638.37</v>
      </c>
      <c r="S383">
        <v>413.58</v>
      </c>
      <c r="T383">
        <v>8031.9</v>
      </c>
      <c r="U383">
        <v>386.15</v>
      </c>
      <c r="V383" s="545">
        <v>7322.37</v>
      </c>
      <c r="W383" s="546">
        <v>8768.6200000000008</v>
      </c>
      <c r="X383">
        <v>7100.22</v>
      </c>
      <c r="Y383">
        <v>7422.28</v>
      </c>
      <c r="Z383">
        <v>7563.87</v>
      </c>
      <c r="AA383">
        <v>7706.33</v>
      </c>
      <c r="AB383">
        <v>7843.05</v>
      </c>
      <c r="AC383">
        <v>7919.16</v>
      </c>
      <c r="AD383">
        <v>8016.2</v>
      </c>
      <c r="AE383">
        <v>8110.98</v>
      </c>
      <c r="AF383">
        <v>8194.6299999999992</v>
      </c>
      <c r="AG383">
        <v>8336.48</v>
      </c>
      <c r="AH383">
        <v>8518.0499999999993</v>
      </c>
      <c r="AI383">
        <v>8696.89</v>
      </c>
      <c r="AJ383">
        <v>9101.26</v>
      </c>
      <c r="AK383">
        <v>3</v>
      </c>
      <c r="AL383">
        <v>3</v>
      </c>
      <c r="AM383">
        <v>14</v>
      </c>
      <c r="AN383">
        <v>17</v>
      </c>
      <c r="AO383">
        <v>22</v>
      </c>
      <c r="AP383">
        <v>18</v>
      </c>
      <c r="AQ383">
        <v>12</v>
      </c>
      <c r="AR383">
        <v>6</v>
      </c>
      <c r="AS383">
        <v>3</v>
      </c>
      <c r="AT383">
        <v>2</v>
      </c>
      <c r="AU383" s="576">
        <f t="shared" si="45"/>
        <v>421.05000000000018</v>
      </c>
      <c r="AV383" s="577">
        <f t="shared" si="46"/>
        <v>5.5219672131147562E-2</v>
      </c>
      <c r="AW383" s="522">
        <f t="shared" si="47"/>
        <v>8.9942269809409614E-2</v>
      </c>
      <c r="AX383" s="523">
        <f t="shared" si="48"/>
        <v>8.9804313918009526E-2</v>
      </c>
      <c r="AY383" s="522">
        <f t="shared" si="49"/>
        <v>-1.0647894125016391E-2</v>
      </c>
      <c r="AZ383" s="523">
        <f t="shared" si="50"/>
        <v>-1.0785850016416479E-2</v>
      </c>
      <c r="BA383" s="529" t="str">
        <f t="shared" si="51"/>
        <v/>
      </c>
      <c r="BB383" s="534" t="str">
        <f t="shared" si="52"/>
        <v/>
      </c>
      <c r="BC383" s="535" t="str">
        <f t="shared" si="53"/>
        <v/>
      </c>
      <c r="BD383" s="63"/>
      <c r="BE383" s="358" t="s">
        <v>1648</v>
      </c>
    </row>
    <row r="384" spans="1:57" x14ac:dyDescent="0.2">
      <c r="A384">
        <v>382</v>
      </c>
      <c r="B384" t="s">
        <v>806</v>
      </c>
      <c r="C384" t="s">
        <v>39</v>
      </c>
      <c r="D384" t="s">
        <v>205</v>
      </c>
      <c r="E384" s="545" t="s">
        <v>39</v>
      </c>
      <c r="F384" s="546" t="s">
        <v>205</v>
      </c>
      <c r="G384" s="570"/>
      <c r="H384" s="555"/>
      <c r="I384" s="566"/>
      <c r="J384">
        <v>0</v>
      </c>
      <c r="K384">
        <v>1000000</v>
      </c>
      <c r="L384" s="573">
        <v>2913.51</v>
      </c>
      <c r="M384" s="558"/>
      <c r="N384" t="s">
        <v>820</v>
      </c>
      <c r="O384" s="545">
        <v>2142.42</v>
      </c>
      <c r="P384" s="546">
        <v>3999.96</v>
      </c>
      <c r="Q384" s="63" t="s">
        <v>451</v>
      </c>
      <c r="T384">
        <v>2846.01</v>
      </c>
      <c r="U384">
        <v>302.56</v>
      </c>
      <c r="V384" s="545">
        <v>1028</v>
      </c>
      <c r="W384" s="546">
        <v>4829</v>
      </c>
      <c r="X384">
        <v>1028</v>
      </c>
      <c r="Y384">
        <v>1855.55</v>
      </c>
      <c r="Z384">
        <v>2065.3000000000002</v>
      </c>
      <c r="AA384">
        <v>2333</v>
      </c>
      <c r="AB384">
        <v>2548</v>
      </c>
      <c r="AC384">
        <v>2738.2</v>
      </c>
      <c r="AD384">
        <v>2929.5</v>
      </c>
      <c r="AE384">
        <v>3118.6</v>
      </c>
      <c r="AF384">
        <v>3312.1</v>
      </c>
      <c r="AG384">
        <v>3524.4</v>
      </c>
      <c r="AH384">
        <v>3801.8</v>
      </c>
      <c r="AI384">
        <v>4006.45</v>
      </c>
      <c r="AJ384">
        <v>4829</v>
      </c>
      <c r="AK384">
        <v>10</v>
      </c>
      <c r="AL384">
        <v>54</v>
      </c>
      <c r="AM384">
        <v>174</v>
      </c>
      <c r="AN384">
        <v>301</v>
      </c>
      <c r="AO384">
        <v>357</v>
      </c>
      <c r="AP384">
        <v>356</v>
      </c>
      <c r="AQ384">
        <v>302</v>
      </c>
      <c r="AR384">
        <v>172</v>
      </c>
      <c r="AS384">
        <v>56</v>
      </c>
      <c r="AT384">
        <v>12</v>
      </c>
      <c r="AU384" s="576" t="str">
        <f t="shared" si="45"/>
        <v/>
      </c>
      <c r="AV384" s="577" t="str">
        <f t="shared" si="46"/>
        <v/>
      </c>
      <c r="AW384" s="522" t="str">
        <f t="shared" si="47"/>
        <v/>
      </c>
      <c r="AX384" s="523" t="str">
        <f t="shared" si="48"/>
        <v/>
      </c>
      <c r="AY384" s="522" t="str">
        <f t="shared" si="49"/>
        <v/>
      </c>
      <c r="AZ384" s="523" t="str">
        <f t="shared" si="50"/>
        <v/>
      </c>
      <c r="BA384" s="529">
        <f t="shared" si="51"/>
        <v>0.64896704797677995</v>
      </c>
      <c r="BB384" s="534">
        <f t="shared" si="52"/>
        <v>0.64716098451695725</v>
      </c>
      <c r="BC384" s="535">
        <f t="shared" si="53"/>
        <v>0.65745097837316491</v>
      </c>
      <c r="BD384" s="63"/>
    </row>
    <row r="385" spans="1:57" x14ac:dyDescent="0.2">
      <c r="A385">
        <v>383</v>
      </c>
      <c r="B385" t="s">
        <v>806</v>
      </c>
      <c r="C385" t="s">
        <v>39</v>
      </c>
      <c r="D385" t="s">
        <v>208</v>
      </c>
      <c r="E385" s="545" t="s">
        <v>39</v>
      </c>
      <c r="F385" s="546" t="s">
        <v>208</v>
      </c>
      <c r="G385" s="570"/>
      <c r="H385" s="555"/>
      <c r="I385" s="566"/>
      <c r="J385">
        <v>0</v>
      </c>
      <c r="K385">
        <v>1000000</v>
      </c>
      <c r="L385" s="573">
        <v>904.85</v>
      </c>
      <c r="M385" s="558"/>
      <c r="N385" t="s">
        <v>821</v>
      </c>
      <c r="O385" s="545">
        <v>692.41</v>
      </c>
      <c r="P385" s="546">
        <v>1071.24</v>
      </c>
      <c r="Q385" s="63" t="s">
        <v>451</v>
      </c>
      <c r="T385">
        <v>898.47</v>
      </c>
      <c r="U385">
        <v>43.74</v>
      </c>
      <c r="V385" s="545">
        <v>539</v>
      </c>
      <c r="W385" s="546">
        <v>1176</v>
      </c>
      <c r="X385">
        <v>539</v>
      </c>
      <c r="Y385">
        <v>672</v>
      </c>
      <c r="Z385">
        <v>707</v>
      </c>
      <c r="AA385">
        <v>752</v>
      </c>
      <c r="AB385">
        <v>792</v>
      </c>
      <c r="AC385">
        <v>829</v>
      </c>
      <c r="AD385">
        <v>866</v>
      </c>
      <c r="AE385">
        <v>903</v>
      </c>
      <c r="AF385">
        <v>941</v>
      </c>
      <c r="AG385">
        <v>980</v>
      </c>
      <c r="AH385">
        <v>1027</v>
      </c>
      <c r="AI385">
        <v>1058.3</v>
      </c>
      <c r="AJ385">
        <v>1176</v>
      </c>
      <c r="AK385">
        <v>21</v>
      </c>
      <c r="AL385">
        <v>140</v>
      </c>
      <c r="AM385">
        <v>380</v>
      </c>
      <c r="AN385">
        <v>579</v>
      </c>
      <c r="AO385">
        <v>637</v>
      </c>
      <c r="AP385">
        <v>623</v>
      </c>
      <c r="AQ385">
        <v>599</v>
      </c>
      <c r="AR385">
        <v>458</v>
      </c>
      <c r="AS385">
        <v>193</v>
      </c>
      <c r="AT385">
        <v>45</v>
      </c>
      <c r="AU385" s="576" t="str">
        <f t="shared" si="45"/>
        <v/>
      </c>
      <c r="AV385" s="577" t="str">
        <f t="shared" si="46"/>
        <v/>
      </c>
      <c r="AW385" s="522" t="str">
        <f t="shared" si="47"/>
        <v/>
      </c>
      <c r="AX385" s="523" t="str">
        <f t="shared" si="48"/>
        <v/>
      </c>
      <c r="AY385" s="522" t="str">
        <f t="shared" si="49"/>
        <v/>
      </c>
      <c r="AZ385" s="523" t="str">
        <f t="shared" si="50"/>
        <v/>
      </c>
      <c r="BA385" s="529">
        <f t="shared" si="51"/>
        <v>0.37142857142857144</v>
      </c>
      <c r="BB385" s="534">
        <f t="shared" si="52"/>
        <v>0.40432115820301712</v>
      </c>
      <c r="BC385" s="535">
        <f t="shared" si="53"/>
        <v>0.29966292755705365</v>
      </c>
      <c r="BD385" s="63"/>
    </row>
    <row r="386" spans="1:57" x14ac:dyDescent="0.2">
      <c r="A386">
        <v>384</v>
      </c>
      <c r="B386" t="s">
        <v>806</v>
      </c>
      <c r="C386" t="s">
        <v>39</v>
      </c>
      <c r="D386" t="s">
        <v>210</v>
      </c>
      <c r="E386" s="545" t="s">
        <v>39</v>
      </c>
      <c r="F386" s="546" t="s">
        <v>210</v>
      </c>
      <c r="G386" s="570"/>
      <c r="H386" s="555"/>
      <c r="I386" s="566"/>
      <c r="J386">
        <v>-1000000</v>
      </c>
      <c r="K386">
        <v>1000000</v>
      </c>
      <c r="L386" s="573">
        <v>4018.95</v>
      </c>
      <c r="M386" s="558"/>
      <c r="N386" t="s">
        <v>822</v>
      </c>
      <c r="O386" s="545"/>
      <c r="P386" s="546"/>
      <c r="Q386" s="63" t="s">
        <v>434</v>
      </c>
      <c r="T386">
        <v>3992.52</v>
      </c>
      <c r="U386">
        <v>495.06</v>
      </c>
      <c r="V386" s="545">
        <v>2898.14</v>
      </c>
      <c r="W386" s="546">
        <v>4874.6000000000004</v>
      </c>
      <c r="X386">
        <v>2783.45</v>
      </c>
      <c r="Y386">
        <v>3044</v>
      </c>
      <c r="Z386">
        <v>3326.33</v>
      </c>
      <c r="AA386">
        <v>3646.88</v>
      </c>
      <c r="AB386">
        <v>3793.94</v>
      </c>
      <c r="AC386">
        <v>3920.18</v>
      </c>
      <c r="AD386">
        <v>3992.43</v>
      </c>
      <c r="AE386">
        <v>4085.15</v>
      </c>
      <c r="AF386">
        <v>4253.18</v>
      </c>
      <c r="AG386">
        <v>4394.13</v>
      </c>
      <c r="AH386">
        <v>4560.8100000000004</v>
      </c>
      <c r="AI386">
        <v>4717.37</v>
      </c>
      <c r="AJ386">
        <v>5470.25</v>
      </c>
      <c r="AK386">
        <v>6</v>
      </c>
      <c r="AL386">
        <v>4</v>
      </c>
      <c r="AM386">
        <v>8</v>
      </c>
      <c r="AN386">
        <v>17</v>
      </c>
      <c r="AO386">
        <v>28</v>
      </c>
      <c r="AP386">
        <v>17</v>
      </c>
      <c r="AQ386">
        <v>14</v>
      </c>
      <c r="AR386">
        <v>3</v>
      </c>
      <c r="AS386">
        <v>2</v>
      </c>
      <c r="AT386">
        <v>1</v>
      </c>
      <c r="AU386" s="576" t="str">
        <f t="shared" ref="AU386:AU449" si="54">IF(ISBLANK(G386),"",L386-G386)</f>
        <v/>
      </c>
      <c r="AV386" s="577" t="str">
        <f t="shared" ref="AV386:AV449" si="55">IF(ISBLANK(G386),"",AU386/G386)</f>
        <v/>
      </c>
      <c r="AW386" s="522" t="str">
        <f t="shared" ref="AW386:AW449" si="56">IF(Q386="mesuré",(L386-V386)/L386,"")</f>
        <v/>
      </c>
      <c r="AX386" s="523" t="str">
        <f t="shared" ref="AX386:AX449" si="57">IF(Q386="mesuré",(W386-L386)/L386,"")</f>
        <v/>
      </c>
      <c r="AY386" s="522" t="str">
        <f t="shared" ref="AY386:AY449" si="58">IF(Q386="mesuré",AW386-I386,"")</f>
        <v/>
      </c>
      <c r="AZ386" s="523" t="str">
        <f t="shared" ref="AZ386:AZ449" si="59">IF(Q386="mesuré",AX386-I386,"")</f>
        <v/>
      </c>
      <c r="BA386" s="529">
        <f t="shared" ref="BA386:BA449" si="60">IF(OR(Q386="mesuré",W386=0),"",(W386-V386)/2/AVERAGE(V386:W386))</f>
        <v>0.25428098714224334</v>
      </c>
      <c r="BB386" s="534">
        <f t="shared" ref="BB386:BB449" si="61">IF(OR(Q386="mesuré",L386=0),"",(L386-V386)/L386)</f>
        <v>0.27888129984199855</v>
      </c>
      <c r="BC386" s="535">
        <f t="shared" ref="BC386:BC449" si="62">IF(OR(Q386="mesuré",L386=0),"",(W386-L386)/L386)</f>
        <v>0.21290386792570212</v>
      </c>
      <c r="BD386" s="63"/>
    </row>
    <row r="387" spans="1:57" x14ac:dyDescent="0.2">
      <c r="A387">
        <v>385</v>
      </c>
      <c r="B387" t="s">
        <v>806</v>
      </c>
      <c r="C387" t="s">
        <v>41</v>
      </c>
      <c r="D387" t="s">
        <v>162</v>
      </c>
      <c r="E387" s="545" t="s">
        <v>41</v>
      </c>
      <c r="F387" s="546" t="s">
        <v>162</v>
      </c>
      <c r="G387" s="570"/>
      <c r="H387" s="555"/>
      <c r="I387" s="566"/>
      <c r="J387">
        <v>0</v>
      </c>
      <c r="K387">
        <v>1000000</v>
      </c>
      <c r="L387" s="573">
        <v>159029.79999999999</v>
      </c>
      <c r="M387" s="558"/>
      <c r="N387" t="s">
        <v>823</v>
      </c>
      <c r="O387" s="545"/>
      <c r="P387" s="546"/>
      <c r="Q387" s="63" t="s">
        <v>434</v>
      </c>
      <c r="T387">
        <v>158914.10999999999</v>
      </c>
      <c r="U387">
        <v>6487.13</v>
      </c>
      <c r="V387" s="545">
        <v>148159.45000000001</v>
      </c>
      <c r="W387" s="546">
        <v>170828.26</v>
      </c>
      <c r="X387">
        <v>139982.71</v>
      </c>
      <c r="Y387">
        <v>149156.94</v>
      </c>
      <c r="Z387">
        <v>149755.94</v>
      </c>
      <c r="AA387">
        <v>153763.89000000001</v>
      </c>
      <c r="AB387">
        <v>155930.17000000001</v>
      </c>
      <c r="AC387">
        <v>157337.95000000001</v>
      </c>
      <c r="AD387">
        <v>159269.9</v>
      </c>
      <c r="AE387">
        <v>160408.78</v>
      </c>
      <c r="AF387">
        <v>162175.48000000001</v>
      </c>
      <c r="AG387">
        <v>163937.14000000001</v>
      </c>
      <c r="AH387">
        <v>167611.88</v>
      </c>
      <c r="AI387">
        <v>169693.51</v>
      </c>
      <c r="AJ387">
        <v>175754.3</v>
      </c>
      <c r="AK387">
        <v>1</v>
      </c>
      <c r="AL387">
        <v>1</v>
      </c>
      <c r="AM387">
        <v>10</v>
      </c>
      <c r="AN387">
        <v>14</v>
      </c>
      <c r="AO387">
        <v>16</v>
      </c>
      <c r="AP387">
        <v>25</v>
      </c>
      <c r="AQ387">
        <v>18</v>
      </c>
      <c r="AR387">
        <v>7</v>
      </c>
      <c r="AS387">
        <v>6</v>
      </c>
      <c r="AT387">
        <v>2</v>
      </c>
      <c r="AU387" s="576" t="str">
        <f t="shared" si="54"/>
        <v/>
      </c>
      <c r="AV387" s="577" t="str">
        <f t="shared" si="55"/>
        <v/>
      </c>
      <c r="AW387" s="522" t="str">
        <f t="shared" si="56"/>
        <v/>
      </c>
      <c r="AX387" s="523" t="str">
        <f t="shared" si="57"/>
        <v/>
      </c>
      <c r="AY387" s="522" t="str">
        <f t="shared" si="58"/>
        <v/>
      </c>
      <c r="AZ387" s="523" t="str">
        <f t="shared" si="59"/>
        <v/>
      </c>
      <c r="BA387" s="529">
        <f t="shared" si="60"/>
        <v>7.1064838203327638E-2</v>
      </c>
      <c r="BB387" s="534">
        <f t="shared" si="61"/>
        <v>6.8354170098937295E-2</v>
      </c>
      <c r="BC387" s="535">
        <f t="shared" si="62"/>
        <v>7.4190246104818225E-2</v>
      </c>
      <c r="BD387" s="63"/>
    </row>
    <row r="388" spans="1:57" x14ac:dyDescent="0.2">
      <c r="A388">
        <v>386</v>
      </c>
      <c r="B388" t="s">
        <v>806</v>
      </c>
      <c r="C388" t="s">
        <v>41</v>
      </c>
      <c r="D388" t="s">
        <v>164</v>
      </c>
      <c r="E388" s="545" t="s">
        <v>41</v>
      </c>
      <c r="F388" s="546" t="s">
        <v>164</v>
      </c>
      <c r="G388" s="570">
        <v>503</v>
      </c>
      <c r="H388" s="555">
        <v>73.000000000000014</v>
      </c>
      <c r="I388" s="566">
        <v>0.29025844930417499</v>
      </c>
      <c r="J388">
        <v>0</v>
      </c>
      <c r="K388">
        <v>1000000</v>
      </c>
      <c r="L388" s="573">
        <v>503</v>
      </c>
      <c r="M388" s="558">
        <v>0</v>
      </c>
      <c r="N388" t="s">
        <v>824</v>
      </c>
      <c r="O388" s="545"/>
      <c r="P388" s="546"/>
      <c r="Q388" s="63" t="s">
        <v>437</v>
      </c>
      <c r="R388">
        <v>509.28</v>
      </c>
      <c r="S388">
        <v>77.64</v>
      </c>
      <c r="T388">
        <v>509.28</v>
      </c>
      <c r="U388">
        <v>77.64</v>
      </c>
      <c r="V388" s="545">
        <v>338.47</v>
      </c>
      <c r="W388" s="546">
        <v>651.44000000000005</v>
      </c>
      <c r="X388">
        <v>330.71</v>
      </c>
      <c r="Y388">
        <v>362.91</v>
      </c>
      <c r="Z388">
        <v>418.39</v>
      </c>
      <c r="AA388">
        <v>448.26</v>
      </c>
      <c r="AB388">
        <v>469</v>
      </c>
      <c r="AC388">
        <v>492.48</v>
      </c>
      <c r="AD388">
        <v>515.79999999999995</v>
      </c>
      <c r="AE388">
        <v>540.94000000000005</v>
      </c>
      <c r="AF388">
        <v>556.67999999999995</v>
      </c>
      <c r="AG388">
        <v>576.04999999999995</v>
      </c>
      <c r="AH388">
        <v>594.69000000000005</v>
      </c>
      <c r="AI388">
        <v>620.63</v>
      </c>
      <c r="AJ388">
        <v>692.89</v>
      </c>
      <c r="AK388">
        <v>6</v>
      </c>
      <c r="AL388">
        <v>3</v>
      </c>
      <c r="AM388">
        <v>9</v>
      </c>
      <c r="AN388">
        <v>16</v>
      </c>
      <c r="AO388">
        <v>13</v>
      </c>
      <c r="AP388">
        <v>15</v>
      </c>
      <c r="AQ388">
        <v>26</v>
      </c>
      <c r="AR388">
        <v>7</v>
      </c>
      <c r="AS388">
        <v>2</v>
      </c>
      <c r="AT388">
        <v>3</v>
      </c>
      <c r="AU388" s="576">
        <f t="shared" si="54"/>
        <v>0</v>
      </c>
      <c r="AV388" s="577">
        <f t="shared" si="55"/>
        <v>0</v>
      </c>
      <c r="AW388" s="522">
        <f t="shared" si="56"/>
        <v>0.3270974155069582</v>
      </c>
      <c r="AX388" s="523">
        <f t="shared" si="57"/>
        <v>0.29510934393638183</v>
      </c>
      <c r="AY388" s="522">
        <f t="shared" si="58"/>
        <v>3.6838966202783208E-2</v>
      </c>
      <c r="AZ388" s="523">
        <f t="shared" si="59"/>
        <v>4.8508946322068369E-3</v>
      </c>
      <c r="BA388" s="529" t="str">
        <f t="shared" si="60"/>
        <v/>
      </c>
      <c r="BB388" s="534" t="str">
        <f t="shared" si="61"/>
        <v/>
      </c>
      <c r="BC388" s="535" t="str">
        <f t="shared" si="62"/>
        <v/>
      </c>
      <c r="BD388" s="63"/>
    </row>
    <row r="389" spans="1:57" x14ac:dyDescent="0.2">
      <c r="A389">
        <v>387</v>
      </c>
      <c r="B389" t="s">
        <v>806</v>
      </c>
      <c r="C389" t="s">
        <v>41</v>
      </c>
      <c r="D389" t="s">
        <v>166</v>
      </c>
      <c r="E389" s="545" t="s">
        <v>41</v>
      </c>
      <c r="F389" s="546" t="s">
        <v>166</v>
      </c>
      <c r="G389" s="570"/>
      <c r="H389" s="555"/>
      <c r="I389" s="566"/>
      <c r="J389">
        <v>0</v>
      </c>
      <c r="K389">
        <v>1000000</v>
      </c>
      <c r="L389" s="573">
        <v>2822.15</v>
      </c>
      <c r="M389" s="558"/>
      <c r="N389" t="s">
        <v>825</v>
      </c>
      <c r="O389" s="545">
        <v>2217.44</v>
      </c>
      <c r="P389" s="546">
        <v>3949.13</v>
      </c>
      <c r="Q389" s="63" t="s">
        <v>451</v>
      </c>
      <c r="T389">
        <v>2863.48</v>
      </c>
      <c r="U389">
        <v>151.82</v>
      </c>
      <c r="V389" s="545">
        <v>1967</v>
      </c>
      <c r="W389" s="546">
        <v>4189</v>
      </c>
      <c r="X389">
        <v>1967</v>
      </c>
      <c r="Y389">
        <v>2251.3000000000002</v>
      </c>
      <c r="Z389">
        <v>2358.6</v>
      </c>
      <c r="AA389">
        <v>2528</v>
      </c>
      <c r="AB389">
        <v>2695</v>
      </c>
      <c r="AC389">
        <v>2854.2</v>
      </c>
      <c r="AD389">
        <v>3026</v>
      </c>
      <c r="AE389">
        <v>3192</v>
      </c>
      <c r="AF389">
        <v>3359.2</v>
      </c>
      <c r="AG389">
        <v>3537.8</v>
      </c>
      <c r="AH389">
        <v>3741</v>
      </c>
      <c r="AI389">
        <v>3881.4</v>
      </c>
      <c r="AJ389">
        <v>4189</v>
      </c>
      <c r="AK389">
        <v>44</v>
      </c>
      <c r="AL389">
        <v>166</v>
      </c>
      <c r="AM389">
        <v>227</v>
      </c>
      <c r="AN389">
        <v>222</v>
      </c>
      <c r="AO389">
        <v>215</v>
      </c>
      <c r="AP389">
        <v>218</v>
      </c>
      <c r="AQ389">
        <v>207</v>
      </c>
      <c r="AR389">
        <v>186</v>
      </c>
      <c r="AS389">
        <v>119</v>
      </c>
      <c r="AT389">
        <v>43</v>
      </c>
      <c r="AU389" s="576" t="str">
        <f t="shared" si="54"/>
        <v/>
      </c>
      <c r="AV389" s="577" t="str">
        <f t="shared" si="55"/>
        <v/>
      </c>
      <c r="AW389" s="522" t="str">
        <f t="shared" si="56"/>
        <v/>
      </c>
      <c r="AX389" s="523" t="str">
        <f t="shared" si="57"/>
        <v/>
      </c>
      <c r="AY389" s="522" t="str">
        <f t="shared" si="58"/>
        <v/>
      </c>
      <c r="AZ389" s="523" t="str">
        <f t="shared" si="59"/>
        <v/>
      </c>
      <c r="BA389" s="529">
        <f t="shared" si="60"/>
        <v>0.36094866796621183</v>
      </c>
      <c r="BB389" s="534">
        <f t="shared" si="61"/>
        <v>0.30301365979838069</v>
      </c>
      <c r="BC389" s="535">
        <f t="shared" si="62"/>
        <v>0.4843293233881969</v>
      </c>
      <c r="BD389" s="63"/>
    </row>
    <row r="390" spans="1:57" x14ac:dyDescent="0.2">
      <c r="A390">
        <v>388</v>
      </c>
      <c r="B390" t="s">
        <v>806</v>
      </c>
      <c r="C390" t="s">
        <v>41</v>
      </c>
      <c r="D390" t="s">
        <v>200</v>
      </c>
      <c r="E390" s="545" t="s">
        <v>41</v>
      </c>
      <c r="F390" s="546" t="s">
        <v>200</v>
      </c>
      <c r="G390" s="570">
        <v>3875</v>
      </c>
      <c r="H390" s="555">
        <v>380.00000000000091</v>
      </c>
      <c r="I390" s="566">
        <v>0.19612903225806499</v>
      </c>
      <c r="J390">
        <v>0</v>
      </c>
      <c r="K390">
        <v>1000000</v>
      </c>
      <c r="L390" s="573">
        <v>4292.2</v>
      </c>
      <c r="M390" s="560">
        <v>1.1000000000000001</v>
      </c>
      <c r="N390" t="s">
        <v>826</v>
      </c>
      <c r="O390" s="545"/>
      <c r="P390" s="546"/>
      <c r="Q390" s="63" t="s">
        <v>437</v>
      </c>
      <c r="R390">
        <v>3866.53</v>
      </c>
      <c r="S390">
        <v>388.76</v>
      </c>
      <c r="T390">
        <v>4256.4799999999996</v>
      </c>
      <c r="U390">
        <v>370.73</v>
      </c>
      <c r="V390" s="545">
        <v>3474.02</v>
      </c>
      <c r="W390" s="546">
        <v>4882.6400000000003</v>
      </c>
      <c r="X390">
        <v>3145.99</v>
      </c>
      <c r="Y390">
        <v>3611.87</v>
      </c>
      <c r="Z390">
        <v>3778.76</v>
      </c>
      <c r="AA390">
        <v>3965.7</v>
      </c>
      <c r="AB390">
        <v>4110.8999999999996</v>
      </c>
      <c r="AC390">
        <v>4228.46</v>
      </c>
      <c r="AD390">
        <v>4288.03</v>
      </c>
      <c r="AE390">
        <v>4363.79</v>
      </c>
      <c r="AF390">
        <v>4423.2700000000004</v>
      </c>
      <c r="AG390">
        <v>4609.38</v>
      </c>
      <c r="AH390">
        <v>4674.78</v>
      </c>
      <c r="AI390">
        <v>4760.8599999999997</v>
      </c>
      <c r="AJ390">
        <v>5119.18</v>
      </c>
      <c r="AK390">
        <v>2</v>
      </c>
      <c r="AL390">
        <v>2</v>
      </c>
      <c r="AM390">
        <v>6</v>
      </c>
      <c r="AN390">
        <v>9</v>
      </c>
      <c r="AO390">
        <v>14</v>
      </c>
      <c r="AP390">
        <v>22</v>
      </c>
      <c r="AQ390">
        <v>20</v>
      </c>
      <c r="AR390">
        <v>19</v>
      </c>
      <c r="AS390">
        <v>3</v>
      </c>
      <c r="AT390">
        <v>3</v>
      </c>
      <c r="AU390" s="576">
        <f t="shared" si="54"/>
        <v>417.19999999999982</v>
      </c>
      <c r="AV390" s="577">
        <f t="shared" si="55"/>
        <v>0.10766451612903222</v>
      </c>
      <c r="AW390" s="522">
        <f t="shared" si="56"/>
        <v>0.19062019477191181</v>
      </c>
      <c r="AX390" s="523">
        <f t="shared" si="57"/>
        <v>0.13756115744839489</v>
      </c>
      <c r="AY390" s="522">
        <f t="shared" si="58"/>
        <v>-5.5088374861531897E-3</v>
      </c>
      <c r="AZ390" s="523">
        <f t="shared" si="59"/>
        <v>-5.8567874809670101E-2</v>
      </c>
      <c r="BA390" s="529" t="str">
        <f t="shared" si="60"/>
        <v/>
      </c>
      <c r="BB390" s="534" t="str">
        <f t="shared" si="61"/>
        <v/>
      </c>
      <c r="BC390" s="535" t="str">
        <f t="shared" si="62"/>
        <v/>
      </c>
      <c r="BD390" s="63"/>
      <c r="BE390" s="358" t="s">
        <v>1649</v>
      </c>
    </row>
    <row r="391" spans="1:57" x14ac:dyDescent="0.2">
      <c r="A391">
        <v>389</v>
      </c>
      <c r="B391" t="s">
        <v>806</v>
      </c>
      <c r="C391" t="s">
        <v>41</v>
      </c>
      <c r="D391" t="s">
        <v>205</v>
      </c>
      <c r="E391" s="545" t="s">
        <v>41</v>
      </c>
      <c r="F391" s="546" t="s">
        <v>205</v>
      </c>
      <c r="G391" s="570"/>
      <c r="H391" s="555"/>
      <c r="I391" s="566"/>
      <c r="J391">
        <v>0</v>
      </c>
      <c r="K391">
        <v>1000000</v>
      </c>
      <c r="L391" s="573">
        <v>1086.44</v>
      </c>
      <c r="M391" s="558"/>
      <c r="N391" t="s">
        <v>827</v>
      </c>
      <c r="O391" s="545">
        <v>0</v>
      </c>
      <c r="P391" s="546">
        <v>1857.53</v>
      </c>
      <c r="Q391" s="63" t="s">
        <v>451</v>
      </c>
      <c r="T391">
        <v>1016.53</v>
      </c>
      <c r="U391">
        <v>270.82</v>
      </c>
      <c r="V391" s="545">
        <v>0</v>
      </c>
      <c r="W391" s="546">
        <v>2579</v>
      </c>
      <c r="X391">
        <v>0</v>
      </c>
      <c r="Y391">
        <v>100</v>
      </c>
      <c r="Z391">
        <v>167.6</v>
      </c>
      <c r="AA391">
        <v>300</v>
      </c>
      <c r="AB391">
        <v>500</v>
      </c>
      <c r="AC391">
        <v>700</v>
      </c>
      <c r="AD391">
        <v>900</v>
      </c>
      <c r="AE391">
        <v>1100</v>
      </c>
      <c r="AF391">
        <v>1300</v>
      </c>
      <c r="AG391">
        <v>1500</v>
      </c>
      <c r="AH391">
        <v>1700</v>
      </c>
      <c r="AI391">
        <v>1900</v>
      </c>
      <c r="AJ391">
        <v>2579</v>
      </c>
      <c r="AK391">
        <v>272</v>
      </c>
      <c r="AL391">
        <v>288</v>
      </c>
      <c r="AM391">
        <v>207</v>
      </c>
      <c r="AN391">
        <v>285</v>
      </c>
      <c r="AO391">
        <v>195</v>
      </c>
      <c r="AP391">
        <v>241</v>
      </c>
      <c r="AQ391">
        <v>180</v>
      </c>
      <c r="AR391">
        <v>79</v>
      </c>
      <c r="AS391">
        <v>40</v>
      </c>
      <c r="AT391">
        <v>7</v>
      </c>
      <c r="AU391" s="576" t="str">
        <f t="shared" si="54"/>
        <v/>
      </c>
      <c r="AV391" s="577" t="str">
        <f t="shared" si="55"/>
        <v/>
      </c>
      <c r="AW391" s="522" t="str">
        <f t="shared" si="56"/>
        <v/>
      </c>
      <c r="AX391" s="523" t="str">
        <f t="shared" si="57"/>
        <v/>
      </c>
      <c r="AY391" s="522" t="str">
        <f t="shared" si="58"/>
        <v/>
      </c>
      <c r="AZ391" s="523" t="str">
        <f t="shared" si="59"/>
        <v/>
      </c>
      <c r="BA391" s="529">
        <f t="shared" si="60"/>
        <v>1</v>
      </c>
      <c r="BB391" s="534">
        <f t="shared" si="61"/>
        <v>1</v>
      </c>
      <c r="BC391" s="535">
        <f t="shared" si="62"/>
        <v>1.373808033577556</v>
      </c>
      <c r="BD391" s="63"/>
    </row>
    <row r="392" spans="1:57" x14ac:dyDescent="0.2">
      <c r="A392">
        <v>390</v>
      </c>
      <c r="B392" t="s">
        <v>806</v>
      </c>
      <c r="C392" t="s">
        <v>41</v>
      </c>
      <c r="D392" t="s">
        <v>208</v>
      </c>
      <c r="E392" s="545" t="s">
        <v>41</v>
      </c>
      <c r="F392" s="546" t="s">
        <v>208</v>
      </c>
      <c r="G392" s="570"/>
      <c r="H392" s="555"/>
      <c r="I392" s="566"/>
      <c r="J392">
        <v>0</v>
      </c>
      <c r="K392">
        <v>1000000</v>
      </c>
      <c r="L392" s="573">
        <v>383.62</v>
      </c>
      <c r="M392" s="558"/>
      <c r="N392" t="s">
        <v>828</v>
      </c>
      <c r="O392" s="545">
        <v>217.23</v>
      </c>
      <c r="P392" s="546">
        <v>596.05999999999995</v>
      </c>
      <c r="Q392" s="63" t="s">
        <v>451</v>
      </c>
      <c r="T392">
        <v>376.46</v>
      </c>
      <c r="U392">
        <v>38.520000000000003</v>
      </c>
      <c r="V392" s="545">
        <v>196</v>
      </c>
      <c r="W392" s="546">
        <v>698</v>
      </c>
      <c r="X392">
        <v>196</v>
      </c>
      <c r="Y392">
        <v>236.65</v>
      </c>
      <c r="Z392">
        <v>256</v>
      </c>
      <c r="AA392">
        <v>294</v>
      </c>
      <c r="AB392">
        <v>330</v>
      </c>
      <c r="AC392">
        <v>367</v>
      </c>
      <c r="AD392">
        <v>404</v>
      </c>
      <c r="AE392">
        <v>440.8</v>
      </c>
      <c r="AF392">
        <v>478</v>
      </c>
      <c r="AG392">
        <v>518</v>
      </c>
      <c r="AH392">
        <v>563.70000000000005</v>
      </c>
      <c r="AI392">
        <v>592</v>
      </c>
      <c r="AJ392">
        <v>698</v>
      </c>
      <c r="AK392">
        <v>278</v>
      </c>
      <c r="AL392">
        <v>485</v>
      </c>
      <c r="AM392">
        <v>500</v>
      </c>
      <c r="AN392">
        <v>500</v>
      </c>
      <c r="AO392">
        <v>498</v>
      </c>
      <c r="AP392">
        <v>491</v>
      </c>
      <c r="AQ392">
        <v>433</v>
      </c>
      <c r="AR392">
        <v>330</v>
      </c>
      <c r="AS392">
        <v>127</v>
      </c>
      <c r="AT392">
        <v>32</v>
      </c>
      <c r="AU392" s="576" t="str">
        <f t="shared" si="54"/>
        <v/>
      </c>
      <c r="AV392" s="577" t="str">
        <f t="shared" si="55"/>
        <v/>
      </c>
      <c r="AW392" s="522" t="str">
        <f t="shared" si="56"/>
        <v/>
      </c>
      <c r="AX392" s="523" t="str">
        <f t="shared" si="57"/>
        <v/>
      </c>
      <c r="AY392" s="522" t="str">
        <f t="shared" si="58"/>
        <v/>
      </c>
      <c r="AZ392" s="523" t="str">
        <f t="shared" si="59"/>
        <v/>
      </c>
      <c r="BA392" s="529">
        <f t="shared" si="60"/>
        <v>0.56152125279642062</v>
      </c>
      <c r="BB392" s="534">
        <f t="shared" si="61"/>
        <v>0.48907773317345288</v>
      </c>
      <c r="BC392" s="535">
        <f t="shared" si="62"/>
        <v>0.81950888900474428</v>
      </c>
      <c r="BD392" s="63"/>
    </row>
    <row r="393" spans="1:57" x14ac:dyDescent="0.2">
      <c r="A393">
        <v>391</v>
      </c>
      <c r="B393" t="s">
        <v>806</v>
      </c>
      <c r="C393" t="s">
        <v>41</v>
      </c>
      <c r="D393" t="s">
        <v>210</v>
      </c>
      <c r="E393" s="545" t="s">
        <v>41</v>
      </c>
      <c r="F393" s="546" t="s">
        <v>210</v>
      </c>
      <c r="G393" s="570"/>
      <c r="H393" s="555"/>
      <c r="I393" s="566"/>
      <c r="J393">
        <v>-1000000</v>
      </c>
      <c r="K393">
        <v>1000000</v>
      </c>
      <c r="L393" s="573">
        <v>455.8</v>
      </c>
      <c r="M393" s="558"/>
      <c r="N393" t="s">
        <v>829</v>
      </c>
      <c r="O393" s="545"/>
      <c r="P393" s="546"/>
      <c r="Q393" s="63" t="s">
        <v>434</v>
      </c>
      <c r="T393">
        <v>519.91</v>
      </c>
      <c r="U393">
        <v>451.96</v>
      </c>
      <c r="V393" s="545">
        <v>-251.3</v>
      </c>
      <c r="W393" s="546">
        <v>1413.29</v>
      </c>
      <c r="X393">
        <v>-434.88</v>
      </c>
      <c r="Y393">
        <v>-177.54</v>
      </c>
      <c r="Z393">
        <v>-73.709999999999994</v>
      </c>
      <c r="AA393">
        <v>133.32</v>
      </c>
      <c r="AB393">
        <v>262.16000000000003</v>
      </c>
      <c r="AC393">
        <v>377.05</v>
      </c>
      <c r="AD393">
        <v>485.43</v>
      </c>
      <c r="AE393">
        <v>622.57000000000005</v>
      </c>
      <c r="AF393">
        <v>755.07</v>
      </c>
      <c r="AG393">
        <v>906.44</v>
      </c>
      <c r="AH393">
        <v>1075.67</v>
      </c>
      <c r="AI393">
        <v>1222.32</v>
      </c>
      <c r="AJ393">
        <v>1819.42</v>
      </c>
      <c r="AK393">
        <v>4</v>
      </c>
      <c r="AL393">
        <v>10</v>
      </c>
      <c r="AM393">
        <v>14</v>
      </c>
      <c r="AN393">
        <v>20</v>
      </c>
      <c r="AO393">
        <v>17</v>
      </c>
      <c r="AP393">
        <v>15</v>
      </c>
      <c r="AQ393">
        <v>10</v>
      </c>
      <c r="AR393">
        <v>7</v>
      </c>
      <c r="AS393">
        <v>2</v>
      </c>
      <c r="AT393">
        <v>1</v>
      </c>
      <c r="AU393" s="576" t="str">
        <f t="shared" si="54"/>
        <v/>
      </c>
      <c r="AV393" s="577" t="str">
        <f t="shared" si="55"/>
        <v/>
      </c>
      <c r="AW393" s="522" t="str">
        <f t="shared" si="56"/>
        <v/>
      </c>
      <c r="AX393" s="523" t="str">
        <f t="shared" si="57"/>
        <v/>
      </c>
      <c r="AY393" s="522" t="str">
        <f t="shared" si="58"/>
        <v/>
      </c>
      <c r="AZ393" s="523" t="str">
        <f t="shared" si="59"/>
        <v/>
      </c>
      <c r="BA393" s="529">
        <f t="shared" si="60"/>
        <v>1.432533842804155</v>
      </c>
      <c r="BB393" s="534">
        <f t="shared" si="61"/>
        <v>1.5513383062746819</v>
      </c>
      <c r="BC393" s="535">
        <f t="shared" si="62"/>
        <v>2.1006801228609038</v>
      </c>
      <c r="BD393" s="63"/>
    </row>
    <row r="394" spans="1:57" x14ac:dyDescent="0.2">
      <c r="A394">
        <v>392</v>
      </c>
      <c r="B394" t="s">
        <v>806</v>
      </c>
      <c r="C394" t="s">
        <v>43</v>
      </c>
      <c r="D394" t="s">
        <v>169</v>
      </c>
      <c r="E394" s="545" t="s">
        <v>43</v>
      </c>
      <c r="F394" s="546" t="s">
        <v>169</v>
      </c>
      <c r="G394" s="570"/>
      <c r="H394" s="555"/>
      <c r="I394" s="566"/>
      <c r="J394">
        <v>0</v>
      </c>
      <c r="K394">
        <v>1000000</v>
      </c>
      <c r="L394" s="573">
        <v>2717.46</v>
      </c>
      <c r="M394" s="558"/>
      <c r="N394" t="s">
        <v>830</v>
      </c>
      <c r="O394" s="545">
        <v>2320.5100000000002</v>
      </c>
      <c r="P394" s="546">
        <v>2855.9</v>
      </c>
      <c r="Q394" s="63" t="s">
        <v>493</v>
      </c>
      <c r="T394">
        <v>2732.6</v>
      </c>
      <c r="U394">
        <v>146.66999999999999</v>
      </c>
      <c r="V394" s="545">
        <v>1970</v>
      </c>
      <c r="W394" s="546">
        <v>3231</v>
      </c>
      <c r="X394">
        <v>1970</v>
      </c>
      <c r="Y394">
        <v>2208.4</v>
      </c>
      <c r="Z394">
        <v>2284.4</v>
      </c>
      <c r="AA394">
        <v>2376</v>
      </c>
      <c r="AB394">
        <v>2440.1999999999998</v>
      </c>
      <c r="AC394">
        <v>2501</v>
      </c>
      <c r="AD394">
        <v>2564</v>
      </c>
      <c r="AE394">
        <v>2624.4</v>
      </c>
      <c r="AF394">
        <v>2687.8</v>
      </c>
      <c r="AG394">
        <v>2758.2</v>
      </c>
      <c r="AH394">
        <v>2851.2</v>
      </c>
      <c r="AI394">
        <v>2913.8</v>
      </c>
      <c r="AJ394">
        <v>3231</v>
      </c>
      <c r="AK394">
        <v>5</v>
      </c>
      <c r="AL394">
        <v>30</v>
      </c>
      <c r="AM394">
        <v>64</v>
      </c>
      <c r="AN394">
        <v>93</v>
      </c>
      <c r="AO394">
        <v>124</v>
      </c>
      <c r="AP394">
        <v>113</v>
      </c>
      <c r="AQ394">
        <v>80</v>
      </c>
      <c r="AR394">
        <v>40</v>
      </c>
      <c r="AS394">
        <v>11</v>
      </c>
      <c r="AT394">
        <v>5</v>
      </c>
      <c r="AU394" s="576" t="str">
        <f t="shared" si="54"/>
        <v/>
      </c>
      <c r="AV394" s="577" t="str">
        <f t="shared" si="55"/>
        <v/>
      </c>
      <c r="AW394" s="522" t="str">
        <f t="shared" si="56"/>
        <v/>
      </c>
      <c r="AX394" s="523" t="str">
        <f t="shared" si="57"/>
        <v/>
      </c>
      <c r="AY394" s="522" t="str">
        <f t="shared" si="58"/>
        <v/>
      </c>
      <c r="AZ394" s="523" t="str">
        <f t="shared" si="59"/>
        <v/>
      </c>
      <c r="BA394" s="529">
        <f t="shared" si="60"/>
        <v>0.24245337435108633</v>
      </c>
      <c r="BB394" s="534">
        <f t="shared" si="61"/>
        <v>0.27505832652550544</v>
      </c>
      <c r="BC394" s="535">
        <f t="shared" si="62"/>
        <v>0.18897794263761011</v>
      </c>
      <c r="BD394" s="63"/>
    </row>
    <row r="395" spans="1:57" x14ac:dyDescent="0.2">
      <c r="A395">
        <v>393</v>
      </c>
      <c r="B395" t="s">
        <v>806</v>
      </c>
      <c r="C395" t="s">
        <v>43</v>
      </c>
      <c r="D395" t="s">
        <v>171</v>
      </c>
      <c r="E395" s="545" t="s">
        <v>43</v>
      </c>
      <c r="F395" s="546" t="s">
        <v>171</v>
      </c>
      <c r="G395" s="570"/>
      <c r="H395" s="555"/>
      <c r="I395" s="566"/>
      <c r="J395">
        <v>0</v>
      </c>
      <c r="K395">
        <v>1000000</v>
      </c>
      <c r="L395" s="573">
        <v>887.16</v>
      </c>
      <c r="M395" s="558"/>
      <c r="N395" t="s">
        <v>831</v>
      </c>
      <c r="O395" s="545">
        <v>709.73</v>
      </c>
      <c r="P395" s="546">
        <v>887.16</v>
      </c>
      <c r="Q395" s="63" t="s">
        <v>451</v>
      </c>
      <c r="T395">
        <v>883.35</v>
      </c>
      <c r="U395">
        <v>76.069999999999993</v>
      </c>
      <c r="V395" s="545">
        <v>588</v>
      </c>
      <c r="W395" s="546">
        <v>1090</v>
      </c>
      <c r="X395">
        <v>588</v>
      </c>
      <c r="Y395">
        <v>660</v>
      </c>
      <c r="Z395">
        <v>687</v>
      </c>
      <c r="AA395">
        <v>722</v>
      </c>
      <c r="AB395">
        <v>749</v>
      </c>
      <c r="AC395">
        <v>772</v>
      </c>
      <c r="AD395">
        <v>796</v>
      </c>
      <c r="AE395">
        <v>820</v>
      </c>
      <c r="AF395">
        <v>845</v>
      </c>
      <c r="AG395">
        <v>874</v>
      </c>
      <c r="AH395">
        <v>914</v>
      </c>
      <c r="AI395">
        <v>944</v>
      </c>
      <c r="AJ395">
        <v>1090</v>
      </c>
      <c r="AK395">
        <v>42</v>
      </c>
      <c r="AL395">
        <v>142</v>
      </c>
      <c r="AM395">
        <v>280</v>
      </c>
      <c r="AN395">
        <v>376</v>
      </c>
      <c r="AO395">
        <v>371</v>
      </c>
      <c r="AP395">
        <v>308</v>
      </c>
      <c r="AQ395">
        <v>176</v>
      </c>
      <c r="AR395">
        <v>80</v>
      </c>
      <c r="AS395">
        <v>20</v>
      </c>
      <c r="AT395">
        <v>6</v>
      </c>
      <c r="AU395" s="576" t="str">
        <f t="shared" si="54"/>
        <v/>
      </c>
      <c r="AV395" s="577" t="str">
        <f t="shared" si="55"/>
        <v/>
      </c>
      <c r="AW395" s="522" t="str">
        <f t="shared" si="56"/>
        <v/>
      </c>
      <c r="AX395" s="523" t="str">
        <f t="shared" si="57"/>
        <v/>
      </c>
      <c r="AY395" s="522" t="str">
        <f t="shared" si="58"/>
        <v/>
      </c>
      <c r="AZ395" s="523" t="str">
        <f t="shared" si="59"/>
        <v/>
      </c>
      <c r="BA395" s="529">
        <f t="shared" si="60"/>
        <v>0.29916567342073896</v>
      </c>
      <c r="BB395" s="534">
        <f t="shared" si="61"/>
        <v>0.33721087515217096</v>
      </c>
      <c r="BC395" s="535">
        <f t="shared" si="62"/>
        <v>0.22863970422471711</v>
      </c>
      <c r="BD395" s="63"/>
    </row>
    <row r="396" spans="1:57" x14ac:dyDescent="0.2">
      <c r="A396">
        <v>394</v>
      </c>
      <c r="B396" t="s">
        <v>806</v>
      </c>
      <c r="C396" t="s">
        <v>43</v>
      </c>
      <c r="D396" t="s">
        <v>173</v>
      </c>
      <c r="E396" s="545" t="s">
        <v>43</v>
      </c>
      <c r="F396" s="546" t="s">
        <v>173</v>
      </c>
      <c r="G396" s="570"/>
      <c r="H396" s="555"/>
      <c r="I396" s="566"/>
      <c r="J396">
        <v>0</v>
      </c>
      <c r="K396">
        <v>1000000</v>
      </c>
      <c r="L396" s="573">
        <v>1830.31</v>
      </c>
      <c r="M396" s="558"/>
      <c r="N396" t="s">
        <v>832</v>
      </c>
      <c r="O396" s="545">
        <v>1610.79</v>
      </c>
      <c r="P396" s="546">
        <v>1968.74</v>
      </c>
      <c r="Q396" s="63" t="s">
        <v>451</v>
      </c>
      <c r="T396">
        <v>1849.25</v>
      </c>
      <c r="U396">
        <v>154.21</v>
      </c>
      <c r="V396" s="545">
        <v>1226</v>
      </c>
      <c r="W396" s="546">
        <v>2308</v>
      </c>
      <c r="X396">
        <v>1226</v>
      </c>
      <c r="Y396">
        <v>1467.1</v>
      </c>
      <c r="Z396">
        <v>1543.4</v>
      </c>
      <c r="AA396">
        <v>1614</v>
      </c>
      <c r="AB396">
        <v>1679.6</v>
      </c>
      <c r="AC396">
        <v>1725</v>
      </c>
      <c r="AD396">
        <v>1771.5</v>
      </c>
      <c r="AE396">
        <v>1814</v>
      </c>
      <c r="AF396">
        <v>1863</v>
      </c>
      <c r="AG396">
        <v>1913.6</v>
      </c>
      <c r="AH396">
        <v>1984.8</v>
      </c>
      <c r="AI396">
        <v>2049.9499999999998</v>
      </c>
      <c r="AJ396">
        <v>2308</v>
      </c>
      <c r="AK396">
        <v>4</v>
      </c>
      <c r="AL396">
        <v>12</v>
      </c>
      <c r="AM396">
        <v>26</v>
      </c>
      <c r="AN396">
        <v>56</v>
      </c>
      <c r="AO396">
        <v>90</v>
      </c>
      <c r="AP396">
        <v>88</v>
      </c>
      <c r="AQ396">
        <v>67</v>
      </c>
      <c r="AR396">
        <v>26</v>
      </c>
      <c r="AS396">
        <v>8</v>
      </c>
      <c r="AT396">
        <v>5</v>
      </c>
      <c r="AU396" s="576" t="str">
        <f t="shared" si="54"/>
        <v/>
      </c>
      <c r="AV396" s="577" t="str">
        <f t="shared" si="55"/>
        <v/>
      </c>
      <c r="AW396" s="522" t="str">
        <f t="shared" si="56"/>
        <v/>
      </c>
      <c r="AX396" s="523" t="str">
        <f t="shared" si="57"/>
        <v/>
      </c>
      <c r="AY396" s="522" t="str">
        <f t="shared" si="58"/>
        <v/>
      </c>
      <c r="AZ396" s="523" t="str">
        <f t="shared" si="59"/>
        <v/>
      </c>
      <c r="BA396" s="529">
        <f t="shared" si="60"/>
        <v>0.30616864742501415</v>
      </c>
      <c r="BB396" s="534">
        <f t="shared" si="61"/>
        <v>0.33016811359824288</v>
      </c>
      <c r="BC396" s="535">
        <f t="shared" si="62"/>
        <v>0.26098857570575479</v>
      </c>
      <c r="BD396" s="63"/>
    </row>
    <row r="397" spans="1:57" x14ac:dyDescent="0.2">
      <c r="A397">
        <v>395</v>
      </c>
      <c r="B397" t="s">
        <v>806</v>
      </c>
      <c r="C397" t="s">
        <v>43</v>
      </c>
      <c r="D397" t="s">
        <v>177</v>
      </c>
      <c r="E397" s="545" t="s">
        <v>43</v>
      </c>
      <c r="F397" s="546" t="s">
        <v>177</v>
      </c>
      <c r="G397" s="570"/>
      <c r="H397" s="555"/>
      <c r="I397" s="566"/>
      <c r="J397">
        <v>0</v>
      </c>
      <c r="K397">
        <v>1000000</v>
      </c>
      <c r="L397" s="573">
        <v>0</v>
      </c>
      <c r="M397" s="558"/>
      <c r="N397" t="s">
        <v>833</v>
      </c>
      <c r="O397" s="545">
        <v>0</v>
      </c>
      <c r="P397" s="546">
        <v>0</v>
      </c>
      <c r="Q397" s="63" t="s">
        <v>451</v>
      </c>
      <c r="T397">
        <v>0.01</v>
      </c>
      <c r="U397">
        <v>0.03</v>
      </c>
      <c r="V397" s="545">
        <v>0</v>
      </c>
      <c r="W397" s="546">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1</v>
      </c>
      <c r="AQ397">
        <v>0</v>
      </c>
      <c r="AR397">
        <v>0</v>
      </c>
      <c r="AS397">
        <v>0</v>
      </c>
      <c r="AT397">
        <v>0</v>
      </c>
      <c r="AU397" s="576" t="str">
        <f t="shared" si="54"/>
        <v/>
      </c>
      <c r="AV397" s="577" t="str">
        <f t="shared" si="55"/>
        <v/>
      </c>
      <c r="AW397" s="522" t="str">
        <f t="shared" si="56"/>
        <v/>
      </c>
      <c r="AX397" s="523" t="str">
        <f t="shared" si="57"/>
        <v/>
      </c>
      <c r="AY397" s="522" t="str">
        <f t="shared" si="58"/>
        <v/>
      </c>
      <c r="AZ397" s="523" t="str">
        <f t="shared" si="59"/>
        <v/>
      </c>
      <c r="BA397" s="529" t="str">
        <f t="shared" si="60"/>
        <v/>
      </c>
      <c r="BB397" s="534" t="str">
        <f t="shared" si="61"/>
        <v/>
      </c>
      <c r="BC397" s="535" t="str">
        <f t="shared" si="62"/>
        <v/>
      </c>
      <c r="BD397" s="63"/>
    </row>
    <row r="398" spans="1:57" x14ac:dyDescent="0.2">
      <c r="A398">
        <v>396</v>
      </c>
      <c r="B398" t="s">
        <v>806</v>
      </c>
      <c r="C398" t="s">
        <v>43</v>
      </c>
      <c r="D398" t="s">
        <v>179</v>
      </c>
      <c r="E398" s="545" t="s">
        <v>43</v>
      </c>
      <c r="F398" s="546" t="s">
        <v>179</v>
      </c>
      <c r="G398" s="570"/>
      <c r="H398" s="555"/>
      <c r="I398" s="566"/>
      <c r="J398">
        <v>0</v>
      </c>
      <c r="K398">
        <v>1000000</v>
      </c>
      <c r="L398" s="573">
        <v>0</v>
      </c>
      <c r="M398" s="558"/>
      <c r="N398" t="s">
        <v>834</v>
      </c>
      <c r="O398" s="545">
        <v>0</v>
      </c>
      <c r="P398" s="546">
        <v>0.17</v>
      </c>
      <c r="Q398" s="63" t="s">
        <v>451</v>
      </c>
      <c r="T398">
        <v>0.01</v>
      </c>
      <c r="U398">
        <v>0.05</v>
      </c>
      <c r="V398" s="545">
        <v>0</v>
      </c>
      <c r="W398" s="546">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1</v>
      </c>
      <c r="AQ398">
        <v>0</v>
      </c>
      <c r="AR398">
        <v>0</v>
      </c>
      <c r="AS398">
        <v>0</v>
      </c>
      <c r="AT398">
        <v>0</v>
      </c>
      <c r="AU398" s="576" t="str">
        <f t="shared" si="54"/>
        <v/>
      </c>
      <c r="AV398" s="577" t="str">
        <f t="shared" si="55"/>
        <v/>
      </c>
      <c r="AW398" s="522" t="str">
        <f t="shared" si="56"/>
        <v/>
      </c>
      <c r="AX398" s="523" t="str">
        <f t="shared" si="57"/>
        <v/>
      </c>
      <c r="AY398" s="522" t="str">
        <f t="shared" si="58"/>
        <v/>
      </c>
      <c r="AZ398" s="523" t="str">
        <f t="shared" si="59"/>
        <v/>
      </c>
      <c r="BA398" s="529" t="str">
        <f t="shared" si="60"/>
        <v/>
      </c>
      <c r="BB398" s="534" t="str">
        <f t="shared" si="61"/>
        <v/>
      </c>
      <c r="BC398" s="535" t="str">
        <f t="shared" si="62"/>
        <v/>
      </c>
      <c r="BD398" s="63"/>
    </row>
    <row r="399" spans="1:57" x14ac:dyDescent="0.2">
      <c r="A399">
        <v>397</v>
      </c>
      <c r="B399" t="s">
        <v>806</v>
      </c>
      <c r="C399" t="s">
        <v>43</v>
      </c>
      <c r="D399" t="s">
        <v>181</v>
      </c>
      <c r="E399" s="545" t="s">
        <v>43</v>
      </c>
      <c r="F399" s="546" t="s">
        <v>181</v>
      </c>
      <c r="G399" s="570"/>
      <c r="H399" s="555"/>
      <c r="I399" s="566"/>
      <c r="J399">
        <v>0</v>
      </c>
      <c r="K399">
        <v>1000000</v>
      </c>
      <c r="L399" s="573">
        <v>1430.93</v>
      </c>
      <c r="M399" s="558"/>
      <c r="N399" t="s">
        <v>835</v>
      </c>
      <c r="O399" s="545"/>
      <c r="P399" s="546"/>
      <c r="Q399" s="63" t="s">
        <v>434</v>
      </c>
      <c r="T399">
        <v>1431.96</v>
      </c>
      <c r="U399">
        <v>80.88</v>
      </c>
      <c r="V399" s="545">
        <v>1274.4000000000001</v>
      </c>
      <c r="W399" s="546">
        <v>1578.36</v>
      </c>
      <c r="X399">
        <v>1234.56</v>
      </c>
      <c r="Y399">
        <v>1293.76</v>
      </c>
      <c r="Z399">
        <v>1326.99</v>
      </c>
      <c r="AA399">
        <v>1356.82</v>
      </c>
      <c r="AB399">
        <v>1391.82</v>
      </c>
      <c r="AC399">
        <v>1414.51</v>
      </c>
      <c r="AD399">
        <v>1439.67</v>
      </c>
      <c r="AE399">
        <v>1461.97</v>
      </c>
      <c r="AF399">
        <v>1473.74</v>
      </c>
      <c r="AG399">
        <v>1494.38</v>
      </c>
      <c r="AH399">
        <v>1537.09</v>
      </c>
      <c r="AI399">
        <v>1559.21</v>
      </c>
      <c r="AJ399">
        <v>1602.89</v>
      </c>
      <c r="AK399">
        <v>2</v>
      </c>
      <c r="AL399">
        <v>6</v>
      </c>
      <c r="AM399">
        <v>8</v>
      </c>
      <c r="AN399">
        <v>12</v>
      </c>
      <c r="AO399">
        <v>14</v>
      </c>
      <c r="AP399">
        <v>16</v>
      </c>
      <c r="AQ399">
        <v>18</v>
      </c>
      <c r="AR399">
        <v>12</v>
      </c>
      <c r="AS399">
        <v>7</v>
      </c>
      <c r="AT399">
        <v>5</v>
      </c>
      <c r="AU399" s="576" t="str">
        <f t="shared" si="54"/>
        <v/>
      </c>
      <c r="AV399" s="577" t="str">
        <f t="shared" si="55"/>
        <v/>
      </c>
      <c r="AW399" s="522" t="str">
        <f t="shared" si="56"/>
        <v/>
      </c>
      <c r="AX399" s="523" t="str">
        <f t="shared" si="57"/>
        <v/>
      </c>
      <c r="AY399" s="522" t="str">
        <f t="shared" si="58"/>
        <v/>
      </c>
      <c r="AZ399" s="523" t="str">
        <f t="shared" si="59"/>
        <v/>
      </c>
      <c r="BA399" s="529">
        <f t="shared" si="60"/>
        <v>0.10654944685147008</v>
      </c>
      <c r="BB399" s="534">
        <f t="shared" si="61"/>
        <v>0.10939039645545202</v>
      </c>
      <c r="BC399" s="535">
        <f t="shared" si="62"/>
        <v>0.1030308959907192</v>
      </c>
      <c r="BD399" s="63"/>
    </row>
    <row r="400" spans="1:57" x14ac:dyDescent="0.2">
      <c r="A400">
        <v>398</v>
      </c>
      <c r="B400" t="s">
        <v>806</v>
      </c>
      <c r="C400" t="s">
        <v>43</v>
      </c>
      <c r="D400" t="s">
        <v>185</v>
      </c>
      <c r="E400" s="545" t="s">
        <v>43</v>
      </c>
      <c r="F400" s="546" t="s">
        <v>185</v>
      </c>
      <c r="G400" s="570"/>
      <c r="H400" s="555"/>
      <c r="I400" s="566"/>
      <c r="J400">
        <v>0</v>
      </c>
      <c r="K400">
        <v>1000000</v>
      </c>
      <c r="L400" s="573">
        <v>0</v>
      </c>
      <c r="M400" s="558"/>
      <c r="N400" t="s">
        <v>836</v>
      </c>
      <c r="O400" s="545">
        <v>0</v>
      </c>
      <c r="P400" s="546">
        <v>396.95</v>
      </c>
      <c r="Q400" s="63" t="s">
        <v>451</v>
      </c>
      <c r="T400">
        <v>0.02</v>
      </c>
      <c r="U400">
        <v>0.06</v>
      </c>
      <c r="V400" s="545">
        <v>0</v>
      </c>
      <c r="W400" s="546">
        <v>570</v>
      </c>
      <c r="X400">
        <v>0</v>
      </c>
      <c r="Y400">
        <v>20</v>
      </c>
      <c r="Z400">
        <v>40</v>
      </c>
      <c r="AA400">
        <v>80</v>
      </c>
      <c r="AB400">
        <v>120</v>
      </c>
      <c r="AC400">
        <v>160</v>
      </c>
      <c r="AD400">
        <v>200</v>
      </c>
      <c r="AE400">
        <v>250</v>
      </c>
      <c r="AF400">
        <v>290</v>
      </c>
      <c r="AG400">
        <v>340</v>
      </c>
      <c r="AH400">
        <v>400</v>
      </c>
      <c r="AI400">
        <v>440</v>
      </c>
      <c r="AJ400">
        <v>570</v>
      </c>
      <c r="AK400">
        <v>600</v>
      </c>
      <c r="AL400">
        <v>600</v>
      </c>
      <c r="AM400">
        <v>586</v>
      </c>
      <c r="AN400">
        <v>478</v>
      </c>
      <c r="AO400">
        <v>551</v>
      </c>
      <c r="AP400">
        <v>501</v>
      </c>
      <c r="AQ400">
        <v>357</v>
      </c>
      <c r="AR400">
        <v>272</v>
      </c>
      <c r="AS400">
        <v>126</v>
      </c>
      <c r="AT400">
        <v>18</v>
      </c>
      <c r="AU400" s="576" t="str">
        <f t="shared" si="54"/>
        <v/>
      </c>
      <c r="AV400" s="577" t="str">
        <f t="shared" si="55"/>
        <v/>
      </c>
      <c r="AW400" s="522" t="str">
        <f t="shared" si="56"/>
        <v/>
      </c>
      <c r="AX400" s="523" t="str">
        <f t="shared" si="57"/>
        <v/>
      </c>
      <c r="AY400" s="522" t="str">
        <f t="shared" si="58"/>
        <v/>
      </c>
      <c r="AZ400" s="523" t="str">
        <f t="shared" si="59"/>
        <v/>
      </c>
      <c r="BA400" s="529">
        <f t="shared" si="60"/>
        <v>1</v>
      </c>
      <c r="BB400" s="534" t="str">
        <f t="shared" si="61"/>
        <v/>
      </c>
      <c r="BC400" s="535" t="str">
        <f t="shared" si="62"/>
        <v/>
      </c>
      <c r="BD400" s="63"/>
    </row>
    <row r="401" spans="1:56" x14ac:dyDescent="0.2">
      <c r="A401">
        <v>399</v>
      </c>
      <c r="B401" t="s">
        <v>806</v>
      </c>
      <c r="C401" t="s">
        <v>43</v>
      </c>
      <c r="D401" t="s">
        <v>187</v>
      </c>
      <c r="E401" s="545" t="s">
        <v>43</v>
      </c>
      <c r="F401" s="546" t="s">
        <v>187</v>
      </c>
      <c r="G401" s="570"/>
      <c r="H401" s="555"/>
      <c r="I401" s="566"/>
      <c r="J401">
        <v>0</v>
      </c>
      <c r="K401">
        <v>1000000</v>
      </c>
      <c r="L401" s="573">
        <v>692.68</v>
      </c>
      <c r="M401" s="558"/>
      <c r="N401" t="s">
        <v>837</v>
      </c>
      <c r="O401" s="545">
        <v>692.68</v>
      </c>
      <c r="P401" s="546">
        <v>992.68</v>
      </c>
      <c r="Q401" s="63" t="s">
        <v>493</v>
      </c>
      <c r="T401">
        <v>790.7</v>
      </c>
      <c r="U401">
        <v>350.53</v>
      </c>
      <c r="V401" s="545">
        <v>410</v>
      </c>
      <c r="W401" s="546">
        <v>1981</v>
      </c>
      <c r="X401">
        <v>410</v>
      </c>
      <c r="Y401">
        <v>510.5</v>
      </c>
      <c r="Z401">
        <v>538</v>
      </c>
      <c r="AA401">
        <v>610</v>
      </c>
      <c r="AB401">
        <v>664</v>
      </c>
      <c r="AC401">
        <v>721</v>
      </c>
      <c r="AD401">
        <v>788</v>
      </c>
      <c r="AE401">
        <v>878</v>
      </c>
      <c r="AF401">
        <v>1034</v>
      </c>
      <c r="AG401">
        <v>1224</v>
      </c>
      <c r="AH401">
        <v>1489</v>
      </c>
      <c r="AI401">
        <v>1650</v>
      </c>
      <c r="AJ401">
        <v>1981</v>
      </c>
      <c r="AK401">
        <v>46</v>
      </c>
      <c r="AL401">
        <v>89</v>
      </c>
      <c r="AM401">
        <v>65</v>
      </c>
      <c r="AN401">
        <v>32</v>
      </c>
      <c r="AO401">
        <v>28</v>
      </c>
      <c r="AP401">
        <v>21</v>
      </c>
      <c r="AQ401">
        <v>20</v>
      </c>
      <c r="AR401">
        <v>15</v>
      </c>
      <c r="AS401">
        <v>9</v>
      </c>
      <c r="AT401">
        <v>6</v>
      </c>
      <c r="AU401" s="576" t="str">
        <f t="shared" si="54"/>
        <v/>
      </c>
      <c r="AV401" s="577" t="str">
        <f t="shared" si="55"/>
        <v/>
      </c>
      <c r="AW401" s="522" t="str">
        <f t="shared" si="56"/>
        <v/>
      </c>
      <c r="AX401" s="523" t="str">
        <f t="shared" si="57"/>
        <v/>
      </c>
      <c r="AY401" s="522" t="str">
        <f t="shared" si="58"/>
        <v/>
      </c>
      <c r="AZ401" s="523" t="str">
        <f t="shared" si="59"/>
        <v/>
      </c>
      <c r="BA401" s="529">
        <f t="shared" si="60"/>
        <v>0.65704726056043494</v>
      </c>
      <c r="BB401" s="534">
        <f t="shared" si="61"/>
        <v>0.40809609054686141</v>
      </c>
      <c r="BC401" s="535">
        <f t="shared" si="62"/>
        <v>1.8599064503089453</v>
      </c>
      <c r="BD401" s="63"/>
    </row>
    <row r="402" spans="1:56" x14ac:dyDescent="0.2">
      <c r="A402">
        <v>400</v>
      </c>
      <c r="B402" t="s">
        <v>806</v>
      </c>
      <c r="C402" t="s">
        <v>43</v>
      </c>
      <c r="D402" t="s">
        <v>190</v>
      </c>
      <c r="E402" s="545" t="s">
        <v>43</v>
      </c>
      <c r="F402" s="546" t="s">
        <v>190</v>
      </c>
      <c r="G402" s="570"/>
      <c r="H402" s="555"/>
      <c r="I402" s="566"/>
      <c r="J402">
        <v>0</v>
      </c>
      <c r="K402">
        <v>1000000</v>
      </c>
      <c r="L402" s="573">
        <v>692.68</v>
      </c>
      <c r="M402" s="558"/>
      <c r="N402" t="s">
        <v>838</v>
      </c>
      <c r="O402" s="545">
        <v>692.68</v>
      </c>
      <c r="P402" s="546">
        <v>992.68</v>
      </c>
      <c r="Q402" s="63" t="s">
        <v>451</v>
      </c>
      <c r="T402">
        <v>790.7</v>
      </c>
      <c r="U402">
        <v>350.53</v>
      </c>
      <c r="V402" s="545">
        <v>410</v>
      </c>
      <c r="W402" s="546">
        <v>1981</v>
      </c>
      <c r="X402">
        <v>410</v>
      </c>
      <c r="Y402">
        <v>510.5</v>
      </c>
      <c r="Z402">
        <v>538</v>
      </c>
      <c r="AA402">
        <v>610</v>
      </c>
      <c r="AB402">
        <v>664</v>
      </c>
      <c r="AC402">
        <v>721</v>
      </c>
      <c r="AD402">
        <v>788</v>
      </c>
      <c r="AE402">
        <v>878</v>
      </c>
      <c r="AF402">
        <v>1034</v>
      </c>
      <c r="AG402">
        <v>1224</v>
      </c>
      <c r="AH402">
        <v>1489</v>
      </c>
      <c r="AI402">
        <v>1650</v>
      </c>
      <c r="AJ402">
        <v>1981</v>
      </c>
      <c r="AK402">
        <v>46</v>
      </c>
      <c r="AL402">
        <v>89</v>
      </c>
      <c r="AM402">
        <v>65</v>
      </c>
      <c r="AN402">
        <v>32</v>
      </c>
      <c r="AO402">
        <v>28</v>
      </c>
      <c r="AP402">
        <v>21</v>
      </c>
      <c r="AQ402">
        <v>20</v>
      </c>
      <c r="AR402">
        <v>15</v>
      </c>
      <c r="AS402">
        <v>9</v>
      </c>
      <c r="AT402">
        <v>6</v>
      </c>
      <c r="AU402" s="576" t="str">
        <f t="shared" si="54"/>
        <v/>
      </c>
      <c r="AV402" s="577" t="str">
        <f t="shared" si="55"/>
        <v/>
      </c>
      <c r="AW402" s="522" t="str">
        <f t="shared" si="56"/>
        <v/>
      </c>
      <c r="AX402" s="523" t="str">
        <f t="shared" si="57"/>
        <v/>
      </c>
      <c r="AY402" s="522" t="str">
        <f t="shared" si="58"/>
        <v/>
      </c>
      <c r="AZ402" s="523" t="str">
        <f t="shared" si="59"/>
        <v/>
      </c>
      <c r="BA402" s="529">
        <f t="shared" si="60"/>
        <v>0.65704726056043494</v>
      </c>
      <c r="BB402" s="534">
        <f t="shared" si="61"/>
        <v>0.40809609054686141</v>
      </c>
      <c r="BC402" s="535">
        <f t="shared" si="62"/>
        <v>1.8599064503089453</v>
      </c>
      <c r="BD402" s="63"/>
    </row>
    <row r="403" spans="1:56" s="510" customFormat="1" x14ac:dyDescent="0.2">
      <c r="A403" s="510">
        <v>401</v>
      </c>
      <c r="B403" s="510" t="s">
        <v>806</v>
      </c>
      <c r="C403" s="510" t="s">
        <v>43</v>
      </c>
      <c r="D403" s="510" t="s">
        <v>19</v>
      </c>
      <c r="E403" s="547" t="s">
        <v>43</v>
      </c>
      <c r="F403" s="548" t="s">
        <v>19</v>
      </c>
      <c r="G403" s="571"/>
      <c r="H403" s="555"/>
      <c r="I403" s="567"/>
      <c r="J403" s="510">
        <v>0</v>
      </c>
      <c r="K403" s="510">
        <v>1000000</v>
      </c>
      <c r="L403" s="574">
        <v>2607.37</v>
      </c>
      <c r="M403" s="559"/>
      <c r="N403" t="s">
        <v>839</v>
      </c>
      <c r="O403" s="547"/>
      <c r="P403" s="548"/>
      <c r="Q403" s="540" t="s">
        <v>434</v>
      </c>
      <c r="R403"/>
      <c r="S403"/>
      <c r="T403">
        <v>2589.8200000000002</v>
      </c>
      <c r="U403">
        <v>343.36</v>
      </c>
      <c r="V403" s="547">
        <v>1875.01</v>
      </c>
      <c r="W403" s="548">
        <v>3164.36</v>
      </c>
      <c r="X403">
        <v>1759.44</v>
      </c>
      <c r="Y403">
        <v>1951.41</v>
      </c>
      <c r="Z403">
        <v>2101.02</v>
      </c>
      <c r="AA403">
        <v>2328.2600000000002</v>
      </c>
      <c r="AB403">
        <v>2403</v>
      </c>
      <c r="AC403">
        <v>2528.79</v>
      </c>
      <c r="AD403">
        <v>2593.0500000000002</v>
      </c>
      <c r="AE403">
        <v>2691.79</v>
      </c>
      <c r="AF403">
        <v>2781.35</v>
      </c>
      <c r="AG403">
        <v>2882.72</v>
      </c>
      <c r="AH403">
        <v>3007.13</v>
      </c>
      <c r="AI403">
        <v>3096.93</v>
      </c>
      <c r="AJ403">
        <v>3362.43</v>
      </c>
      <c r="AK403">
        <v>4</v>
      </c>
      <c r="AL403">
        <v>6</v>
      </c>
      <c r="AM403">
        <v>4</v>
      </c>
      <c r="AN403">
        <v>16</v>
      </c>
      <c r="AO403">
        <v>13</v>
      </c>
      <c r="AP403">
        <v>19</v>
      </c>
      <c r="AQ403">
        <v>18</v>
      </c>
      <c r="AR403">
        <v>12</v>
      </c>
      <c r="AS403">
        <v>7</v>
      </c>
      <c r="AT403">
        <v>1</v>
      </c>
      <c r="AU403" s="578" t="str">
        <f t="shared" si="54"/>
        <v/>
      </c>
      <c r="AV403" s="579" t="str">
        <f t="shared" si="55"/>
        <v/>
      </c>
      <c r="AW403" s="524" t="str">
        <f t="shared" si="56"/>
        <v/>
      </c>
      <c r="AX403" s="525" t="str">
        <f t="shared" si="57"/>
        <v/>
      </c>
      <c r="AY403" s="524" t="str">
        <f t="shared" si="58"/>
        <v/>
      </c>
      <c r="AZ403" s="525" t="str">
        <f t="shared" si="59"/>
        <v/>
      </c>
      <c r="BA403" s="530">
        <f t="shared" si="60"/>
        <v>0.2558553946227406</v>
      </c>
      <c r="BB403" s="536">
        <f t="shared" si="61"/>
        <v>0.28088073422644272</v>
      </c>
      <c r="BC403" s="537">
        <f t="shared" si="62"/>
        <v>0.21362138860230817</v>
      </c>
      <c r="BD403" s="540">
        <v>1</v>
      </c>
    </row>
    <row r="404" spans="1:56" s="510" customFormat="1" x14ac:dyDescent="0.2">
      <c r="A404" s="510">
        <v>402</v>
      </c>
      <c r="B404" s="510" t="s">
        <v>806</v>
      </c>
      <c r="C404" s="510" t="s">
        <v>43</v>
      </c>
      <c r="D404" s="510" t="s">
        <v>216</v>
      </c>
      <c r="E404" s="547" t="s">
        <v>43</v>
      </c>
      <c r="F404" s="548" t="s">
        <v>216</v>
      </c>
      <c r="G404" s="571">
        <v>2361.452948156184</v>
      </c>
      <c r="H404" s="555">
        <v>354.21794222342749</v>
      </c>
      <c r="I404" s="567">
        <v>0.3</v>
      </c>
      <c r="J404" s="510">
        <v>0</v>
      </c>
      <c r="K404" s="510">
        <v>1000000</v>
      </c>
      <c r="L404" s="574">
        <v>1914.23</v>
      </c>
      <c r="M404" s="559">
        <v>1.26</v>
      </c>
      <c r="N404" t="s">
        <v>840</v>
      </c>
      <c r="O404" s="547"/>
      <c r="P404" s="548"/>
      <c r="Q404" s="540" t="s">
        <v>437</v>
      </c>
      <c r="R404">
        <v>2385.37</v>
      </c>
      <c r="S404">
        <v>355.84</v>
      </c>
      <c r="T404">
        <v>1910.38</v>
      </c>
      <c r="U404">
        <v>323.49</v>
      </c>
      <c r="V404" s="547">
        <v>1266.92</v>
      </c>
      <c r="W404" s="548">
        <v>2532.8200000000002</v>
      </c>
      <c r="X404">
        <v>1167.8699999999999</v>
      </c>
      <c r="Y404">
        <v>1376.21</v>
      </c>
      <c r="Z404">
        <v>1490.68</v>
      </c>
      <c r="AA404">
        <v>1644.99</v>
      </c>
      <c r="AB404">
        <v>1758.94</v>
      </c>
      <c r="AC404">
        <v>1830.29</v>
      </c>
      <c r="AD404">
        <v>1904.81</v>
      </c>
      <c r="AE404">
        <v>1975.2</v>
      </c>
      <c r="AF404">
        <v>2067.34</v>
      </c>
      <c r="AG404">
        <v>2178.88</v>
      </c>
      <c r="AH404">
        <v>2330.5700000000002</v>
      </c>
      <c r="AI404">
        <v>2381.5</v>
      </c>
      <c r="AJ404">
        <v>2798.81</v>
      </c>
      <c r="AK404">
        <v>4</v>
      </c>
      <c r="AL404">
        <v>7</v>
      </c>
      <c r="AM404">
        <v>10</v>
      </c>
      <c r="AN404">
        <v>16</v>
      </c>
      <c r="AO404">
        <v>26</v>
      </c>
      <c r="AP404">
        <v>15</v>
      </c>
      <c r="AQ404">
        <v>10</v>
      </c>
      <c r="AR404">
        <v>8</v>
      </c>
      <c r="AS404">
        <v>3</v>
      </c>
      <c r="AT404">
        <v>1</v>
      </c>
      <c r="AU404" s="578">
        <f t="shared" si="54"/>
        <v>-447.22294815618397</v>
      </c>
      <c r="AV404" s="579">
        <f t="shared" si="55"/>
        <v>-0.18938465342084179</v>
      </c>
      <c r="AW404" s="524">
        <f t="shared" si="56"/>
        <v>0.33815685680404128</v>
      </c>
      <c r="AX404" s="525">
        <f t="shared" si="57"/>
        <v>0.32315343506266236</v>
      </c>
      <c r="AY404" s="524">
        <f t="shared" si="58"/>
        <v>3.8156856804041295E-2</v>
      </c>
      <c r="AZ404" s="525">
        <f t="shared" si="59"/>
        <v>2.3153435062662375E-2</v>
      </c>
      <c r="BA404" s="530" t="str">
        <f t="shared" si="60"/>
        <v/>
      </c>
      <c r="BB404" s="536" t="str">
        <f t="shared" si="61"/>
        <v/>
      </c>
      <c r="BC404" s="537" t="str">
        <f t="shared" si="62"/>
        <v/>
      </c>
      <c r="BD404" s="540">
        <v>1</v>
      </c>
    </row>
    <row r="405" spans="1:56" s="510" customFormat="1" x14ac:dyDescent="0.2">
      <c r="A405" s="510">
        <v>403</v>
      </c>
      <c r="B405" s="510" t="s">
        <v>806</v>
      </c>
      <c r="C405" s="510" t="s">
        <v>43</v>
      </c>
      <c r="D405" s="510" t="s">
        <v>218</v>
      </c>
      <c r="E405" s="547" t="s">
        <v>43</v>
      </c>
      <c r="F405" s="548" t="s">
        <v>218</v>
      </c>
      <c r="G405" s="571">
        <v>845.3477328457501</v>
      </c>
      <c r="H405" s="555">
        <v>120.55004759626731</v>
      </c>
      <c r="I405" s="567">
        <v>0.28520818809190318</v>
      </c>
      <c r="J405" s="510">
        <v>0</v>
      </c>
      <c r="K405" s="510">
        <v>1000000</v>
      </c>
      <c r="L405" s="574">
        <v>693.14</v>
      </c>
      <c r="M405" s="559">
        <v>1.26</v>
      </c>
      <c r="N405" t="s">
        <v>841</v>
      </c>
      <c r="O405" s="547"/>
      <c r="P405" s="548"/>
      <c r="Q405" s="540" t="s">
        <v>437</v>
      </c>
      <c r="R405">
        <v>841.09</v>
      </c>
      <c r="S405">
        <v>124.95</v>
      </c>
      <c r="T405">
        <v>679.44</v>
      </c>
      <c r="U405">
        <v>118.41</v>
      </c>
      <c r="V405" s="547">
        <v>454.4</v>
      </c>
      <c r="W405" s="548">
        <v>897.36</v>
      </c>
      <c r="X405">
        <v>380.76</v>
      </c>
      <c r="Y405">
        <v>508.58</v>
      </c>
      <c r="Z405">
        <v>531.37</v>
      </c>
      <c r="AA405">
        <v>571.53</v>
      </c>
      <c r="AB405">
        <v>605.11</v>
      </c>
      <c r="AC405">
        <v>643.29</v>
      </c>
      <c r="AD405">
        <v>680.33</v>
      </c>
      <c r="AE405">
        <v>725.1</v>
      </c>
      <c r="AF405">
        <v>748.18</v>
      </c>
      <c r="AG405">
        <v>785.19</v>
      </c>
      <c r="AH405">
        <v>832.41</v>
      </c>
      <c r="AI405">
        <v>861.41</v>
      </c>
      <c r="AJ405">
        <v>929.68</v>
      </c>
      <c r="AK405">
        <v>3</v>
      </c>
      <c r="AL405">
        <v>1</v>
      </c>
      <c r="AM405">
        <v>8</v>
      </c>
      <c r="AN405">
        <v>15</v>
      </c>
      <c r="AO405">
        <v>17</v>
      </c>
      <c r="AP405">
        <v>11</v>
      </c>
      <c r="AQ405">
        <v>23</v>
      </c>
      <c r="AR405">
        <v>9</v>
      </c>
      <c r="AS405">
        <v>9</v>
      </c>
      <c r="AT405">
        <v>4</v>
      </c>
      <c r="AU405" s="578">
        <f t="shared" si="54"/>
        <v>-152.20773284575012</v>
      </c>
      <c r="AV405" s="579">
        <f t="shared" si="55"/>
        <v>-0.18005339924833433</v>
      </c>
      <c r="AW405" s="524">
        <f t="shared" si="56"/>
        <v>0.34443258216233374</v>
      </c>
      <c r="AX405" s="525">
        <f t="shared" si="57"/>
        <v>0.29463023343047584</v>
      </c>
      <c r="AY405" s="524">
        <f t="shared" si="58"/>
        <v>5.9224394070430564E-2</v>
      </c>
      <c r="AZ405" s="525">
        <f t="shared" si="59"/>
        <v>9.4220453385726599E-3</v>
      </c>
      <c r="BA405" s="530" t="str">
        <f t="shared" si="60"/>
        <v/>
      </c>
      <c r="BB405" s="536" t="str">
        <f t="shared" si="61"/>
        <v/>
      </c>
      <c r="BC405" s="537" t="str">
        <f t="shared" si="62"/>
        <v/>
      </c>
      <c r="BD405" s="540">
        <v>1</v>
      </c>
    </row>
    <row r="406" spans="1:56" s="510" customFormat="1" x14ac:dyDescent="0.2">
      <c r="A406" s="510">
        <v>404</v>
      </c>
      <c r="B406" s="510" t="s">
        <v>806</v>
      </c>
      <c r="C406" s="510" t="s">
        <v>43</v>
      </c>
      <c r="D406" s="510" t="s">
        <v>220</v>
      </c>
      <c r="E406" s="547" t="s">
        <v>43</v>
      </c>
      <c r="F406" s="548" t="s">
        <v>220</v>
      </c>
      <c r="G406" s="571"/>
      <c r="H406" s="555"/>
      <c r="I406" s="567"/>
      <c r="J406" s="510">
        <v>-1000000</v>
      </c>
      <c r="K406" s="510">
        <v>1000000</v>
      </c>
      <c r="L406" s="574">
        <v>1145.06</v>
      </c>
      <c r="M406" s="559"/>
      <c r="N406" t="s">
        <v>842</v>
      </c>
      <c r="O406" s="547"/>
      <c r="P406" s="548"/>
      <c r="Q406" s="540" t="s">
        <v>443</v>
      </c>
      <c r="R406"/>
      <c r="S406"/>
      <c r="T406">
        <v>1107.5</v>
      </c>
      <c r="U406">
        <v>342.44</v>
      </c>
      <c r="V406" s="547">
        <v>384.86</v>
      </c>
      <c r="W406" s="548">
        <v>1654.28</v>
      </c>
      <c r="X406">
        <v>317.38</v>
      </c>
      <c r="Y406">
        <v>450.7</v>
      </c>
      <c r="Z406">
        <v>619.13</v>
      </c>
      <c r="AA406">
        <v>815.49</v>
      </c>
      <c r="AB406">
        <v>962.23</v>
      </c>
      <c r="AC406">
        <v>1058.71</v>
      </c>
      <c r="AD406">
        <v>1138.32</v>
      </c>
      <c r="AE406">
        <v>1219.6300000000001</v>
      </c>
      <c r="AF406">
        <v>1324.19</v>
      </c>
      <c r="AG406">
        <v>1421.16</v>
      </c>
      <c r="AH406">
        <v>1510.97</v>
      </c>
      <c r="AI406">
        <v>1577.59</v>
      </c>
      <c r="AJ406">
        <v>1848.84</v>
      </c>
      <c r="AK406">
        <v>6</v>
      </c>
      <c r="AL406">
        <v>5</v>
      </c>
      <c r="AM406">
        <v>8</v>
      </c>
      <c r="AN406">
        <v>10</v>
      </c>
      <c r="AO406">
        <v>15</v>
      </c>
      <c r="AP406">
        <v>17</v>
      </c>
      <c r="AQ406">
        <v>17</v>
      </c>
      <c r="AR406">
        <v>14</v>
      </c>
      <c r="AS406">
        <v>5</v>
      </c>
      <c r="AT406">
        <v>3</v>
      </c>
      <c r="AU406" s="578" t="str">
        <f t="shared" si="54"/>
        <v/>
      </c>
      <c r="AV406" s="579" t="str">
        <f t="shared" si="55"/>
        <v/>
      </c>
      <c r="AW406" s="524" t="str">
        <f t="shared" si="56"/>
        <v/>
      </c>
      <c r="AX406" s="525" t="str">
        <f t="shared" si="57"/>
        <v/>
      </c>
      <c r="AY406" s="524" t="str">
        <f t="shared" si="58"/>
        <v/>
      </c>
      <c r="AZ406" s="525" t="str">
        <f t="shared" si="59"/>
        <v/>
      </c>
      <c r="BA406" s="530">
        <f t="shared" si="60"/>
        <v>0.62252714379591401</v>
      </c>
      <c r="BB406" s="536">
        <f t="shared" si="61"/>
        <v>0.6638953417288177</v>
      </c>
      <c r="BC406" s="537">
        <f t="shared" si="62"/>
        <v>0.44471032085654905</v>
      </c>
      <c r="BD406" s="540">
        <v>1</v>
      </c>
    </row>
    <row r="407" spans="1:56" x14ac:dyDescent="0.2">
      <c r="A407">
        <v>405</v>
      </c>
      <c r="B407" t="s">
        <v>806</v>
      </c>
      <c r="C407" t="s">
        <v>47</v>
      </c>
      <c r="D407" t="s">
        <v>169</v>
      </c>
      <c r="E407" s="545" t="s">
        <v>47</v>
      </c>
      <c r="F407" s="546" t="s">
        <v>169</v>
      </c>
      <c r="G407" s="570"/>
      <c r="H407" s="555"/>
      <c r="I407" s="566"/>
      <c r="J407">
        <v>0</v>
      </c>
      <c r="K407">
        <v>1000000</v>
      </c>
      <c r="L407" s="573">
        <v>2717.46</v>
      </c>
      <c r="M407" s="558"/>
      <c r="N407" t="s">
        <v>843</v>
      </c>
      <c r="O407" s="545">
        <v>2320.5100000000002</v>
      </c>
      <c r="P407" s="546">
        <v>2855.9</v>
      </c>
      <c r="Q407" s="63" t="s">
        <v>493</v>
      </c>
      <c r="T407">
        <v>2732.6</v>
      </c>
      <c r="U407">
        <v>146.66999999999999</v>
      </c>
      <c r="V407" s="545">
        <v>1970</v>
      </c>
      <c r="W407" s="546">
        <v>3231</v>
      </c>
      <c r="X407">
        <v>1970</v>
      </c>
      <c r="Y407">
        <v>2208.4</v>
      </c>
      <c r="Z407">
        <v>2284.4</v>
      </c>
      <c r="AA407">
        <v>2376</v>
      </c>
      <c r="AB407">
        <v>2440.1999999999998</v>
      </c>
      <c r="AC407">
        <v>2501</v>
      </c>
      <c r="AD407">
        <v>2564</v>
      </c>
      <c r="AE407">
        <v>2624.4</v>
      </c>
      <c r="AF407">
        <v>2687.8</v>
      </c>
      <c r="AG407">
        <v>2758.2</v>
      </c>
      <c r="AH407">
        <v>2851.2</v>
      </c>
      <c r="AI407">
        <v>2913.8</v>
      </c>
      <c r="AJ407">
        <v>3231</v>
      </c>
      <c r="AK407">
        <v>5</v>
      </c>
      <c r="AL407">
        <v>30</v>
      </c>
      <c r="AM407">
        <v>64</v>
      </c>
      <c r="AN407">
        <v>93</v>
      </c>
      <c r="AO407">
        <v>124</v>
      </c>
      <c r="AP407">
        <v>113</v>
      </c>
      <c r="AQ407">
        <v>80</v>
      </c>
      <c r="AR407">
        <v>40</v>
      </c>
      <c r="AS407">
        <v>11</v>
      </c>
      <c r="AT407">
        <v>5</v>
      </c>
      <c r="AU407" s="576" t="str">
        <f t="shared" si="54"/>
        <v/>
      </c>
      <c r="AV407" s="577" t="str">
        <f t="shared" si="55"/>
        <v/>
      </c>
      <c r="AW407" s="522" t="str">
        <f t="shared" si="56"/>
        <v/>
      </c>
      <c r="AX407" s="523" t="str">
        <f t="shared" si="57"/>
        <v/>
      </c>
      <c r="AY407" s="522" t="str">
        <f t="shared" si="58"/>
        <v/>
      </c>
      <c r="AZ407" s="523" t="str">
        <f t="shared" si="59"/>
        <v/>
      </c>
      <c r="BA407" s="529">
        <f t="shared" si="60"/>
        <v>0.24245337435108633</v>
      </c>
      <c r="BB407" s="534">
        <f t="shared" si="61"/>
        <v>0.27505832652550544</v>
      </c>
      <c r="BC407" s="535">
        <f t="shared" si="62"/>
        <v>0.18897794263761011</v>
      </c>
      <c r="BD407" s="63"/>
    </row>
    <row r="408" spans="1:56" x14ac:dyDescent="0.2">
      <c r="A408">
        <v>406</v>
      </c>
      <c r="B408" t="s">
        <v>806</v>
      </c>
      <c r="C408" t="s">
        <v>47</v>
      </c>
      <c r="D408" t="s">
        <v>171</v>
      </c>
      <c r="E408" s="545" t="s">
        <v>47</v>
      </c>
      <c r="F408" s="546" t="s">
        <v>171</v>
      </c>
      <c r="G408" s="570"/>
      <c r="H408" s="555"/>
      <c r="I408" s="566"/>
      <c r="J408">
        <v>0</v>
      </c>
      <c r="K408">
        <v>1000000</v>
      </c>
      <c r="L408" s="573">
        <v>887.16</v>
      </c>
      <c r="M408" s="558"/>
      <c r="N408" t="s">
        <v>844</v>
      </c>
      <c r="O408" s="545">
        <v>709.73</v>
      </c>
      <c r="P408" s="546">
        <v>887.16</v>
      </c>
      <c r="Q408" s="63" t="s">
        <v>451</v>
      </c>
      <c r="T408">
        <v>883.35</v>
      </c>
      <c r="U408">
        <v>76.069999999999993</v>
      </c>
      <c r="V408" s="545">
        <v>588</v>
      </c>
      <c r="W408" s="546">
        <v>1090</v>
      </c>
      <c r="X408">
        <v>588</v>
      </c>
      <c r="Y408">
        <v>660</v>
      </c>
      <c r="Z408">
        <v>687</v>
      </c>
      <c r="AA408">
        <v>722</v>
      </c>
      <c r="AB408">
        <v>749</v>
      </c>
      <c r="AC408">
        <v>772</v>
      </c>
      <c r="AD408">
        <v>796</v>
      </c>
      <c r="AE408">
        <v>820</v>
      </c>
      <c r="AF408">
        <v>845</v>
      </c>
      <c r="AG408">
        <v>874</v>
      </c>
      <c r="AH408">
        <v>914</v>
      </c>
      <c r="AI408">
        <v>944</v>
      </c>
      <c r="AJ408">
        <v>1090</v>
      </c>
      <c r="AK408">
        <v>42</v>
      </c>
      <c r="AL408">
        <v>142</v>
      </c>
      <c r="AM408">
        <v>280</v>
      </c>
      <c r="AN408">
        <v>376</v>
      </c>
      <c r="AO408">
        <v>371</v>
      </c>
      <c r="AP408">
        <v>308</v>
      </c>
      <c r="AQ408">
        <v>176</v>
      </c>
      <c r="AR408">
        <v>80</v>
      </c>
      <c r="AS408">
        <v>20</v>
      </c>
      <c r="AT408">
        <v>6</v>
      </c>
      <c r="AU408" s="576" t="str">
        <f t="shared" si="54"/>
        <v/>
      </c>
      <c r="AV408" s="577" t="str">
        <f t="shared" si="55"/>
        <v/>
      </c>
      <c r="AW408" s="522" t="str">
        <f t="shared" si="56"/>
        <v/>
      </c>
      <c r="AX408" s="523" t="str">
        <f t="shared" si="57"/>
        <v/>
      </c>
      <c r="AY408" s="522" t="str">
        <f t="shared" si="58"/>
        <v/>
      </c>
      <c r="AZ408" s="523" t="str">
        <f t="shared" si="59"/>
        <v/>
      </c>
      <c r="BA408" s="529">
        <f t="shared" si="60"/>
        <v>0.29916567342073896</v>
      </c>
      <c r="BB408" s="534">
        <f t="shared" si="61"/>
        <v>0.33721087515217096</v>
      </c>
      <c r="BC408" s="535">
        <f t="shared" si="62"/>
        <v>0.22863970422471711</v>
      </c>
      <c r="BD408" s="63"/>
    </row>
    <row r="409" spans="1:56" x14ac:dyDescent="0.2">
      <c r="A409">
        <v>407</v>
      </c>
      <c r="B409" t="s">
        <v>806</v>
      </c>
      <c r="C409" t="s">
        <v>47</v>
      </c>
      <c r="D409" t="s">
        <v>173</v>
      </c>
      <c r="E409" s="545" t="s">
        <v>47</v>
      </c>
      <c r="F409" s="546" t="s">
        <v>173</v>
      </c>
      <c r="G409" s="570"/>
      <c r="H409" s="555"/>
      <c r="I409" s="566"/>
      <c r="J409">
        <v>0</v>
      </c>
      <c r="K409">
        <v>1000000</v>
      </c>
      <c r="L409" s="573">
        <v>1830.31</v>
      </c>
      <c r="M409" s="558"/>
      <c r="N409" t="s">
        <v>845</v>
      </c>
      <c r="O409" s="545">
        <v>1610.79</v>
      </c>
      <c r="P409" s="546">
        <v>1968.74</v>
      </c>
      <c r="Q409" s="63" t="s">
        <v>451</v>
      </c>
      <c r="T409">
        <v>1849.25</v>
      </c>
      <c r="U409">
        <v>154.21</v>
      </c>
      <c r="V409" s="545">
        <v>1226</v>
      </c>
      <c r="W409" s="546">
        <v>2308</v>
      </c>
      <c r="X409">
        <v>1226</v>
      </c>
      <c r="Y409">
        <v>1467.1</v>
      </c>
      <c r="Z409">
        <v>1543.4</v>
      </c>
      <c r="AA409">
        <v>1614</v>
      </c>
      <c r="AB409">
        <v>1679.6</v>
      </c>
      <c r="AC409">
        <v>1725</v>
      </c>
      <c r="AD409">
        <v>1771.5</v>
      </c>
      <c r="AE409">
        <v>1814</v>
      </c>
      <c r="AF409">
        <v>1863</v>
      </c>
      <c r="AG409">
        <v>1913.6</v>
      </c>
      <c r="AH409">
        <v>1984.8</v>
      </c>
      <c r="AI409">
        <v>2049.9499999999998</v>
      </c>
      <c r="AJ409">
        <v>2308</v>
      </c>
      <c r="AK409">
        <v>4</v>
      </c>
      <c r="AL409">
        <v>12</v>
      </c>
      <c r="AM409">
        <v>26</v>
      </c>
      <c r="AN409">
        <v>56</v>
      </c>
      <c r="AO409">
        <v>90</v>
      </c>
      <c r="AP409">
        <v>88</v>
      </c>
      <c r="AQ409">
        <v>67</v>
      </c>
      <c r="AR409">
        <v>26</v>
      </c>
      <c r="AS409">
        <v>8</v>
      </c>
      <c r="AT409">
        <v>5</v>
      </c>
      <c r="AU409" s="576" t="str">
        <f t="shared" si="54"/>
        <v/>
      </c>
      <c r="AV409" s="577" t="str">
        <f t="shared" si="55"/>
        <v/>
      </c>
      <c r="AW409" s="522" t="str">
        <f t="shared" si="56"/>
        <v/>
      </c>
      <c r="AX409" s="523" t="str">
        <f t="shared" si="57"/>
        <v/>
      </c>
      <c r="AY409" s="522" t="str">
        <f t="shared" si="58"/>
        <v/>
      </c>
      <c r="AZ409" s="523" t="str">
        <f t="shared" si="59"/>
        <v/>
      </c>
      <c r="BA409" s="529">
        <f t="shared" si="60"/>
        <v>0.30616864742501415</v>
      </c>
      <c r="BB409" s="534">
        <f t="shared" si="61"/>
        <v>0.33016811359824288</v>
      </c>
      <c r="BC409" s="535">
        <f t="shared" si="62"/>
        <v>0.26098857570575479</v>
      </c>
      <c r="BD409" s="63"/>
    </row>
    <row r="410" spans="1:56" x14ac:dyDescent="0.2">
      <c r="A410">
        <v>408</v>
      </c>
      <c r="B410" t="s">
        <v>806</v>
      </c>
      <c r="C410" t="s">
        <v>47</v>
      </c>
      <c r="D410" t="s">
        <v>177</v>
      </c>
      <c r="E410" s="545" t="s">
        <v>47</v>
      </c>
      <c r="F410" s="546" t="s">
        <v>177</v>
      </c>
      <c r="G410" s="570"/>
      <c r="H410" s="555"/>
      <c r="I410" s="566"/>
      <c r="J410">
        <v>0</v>
      </c>
      <c r="K410">
        <v>1000000</v>
      </c>
      <c r="L410" s="573">
        <v>0</v>
      </c>
      <c r="M410" s="558"/>
      <c r="N410" t="s">
        <v>846</v>
      </c>
      <c r="O410" s="545">
        <v>0</v>
      </c>
      <c r="P410" s="546">
        <v>0</v>
      </c>
      <c r="Q410" s="63" t="s">
        <v>451</v>
      </c>
      <c r="T410">
        <v>0.01</v>
      </c>
      <c r="U410">
        <v>0.03</v>
      </c>
      <c r="V410" s="545">
        <v>0</v>
      </c>
      <c r="W410" s="546">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1</v>
      </c>
      <c r="AQ410">
        <v>0</v>
      </c>
      <c r="AR410">
        <v>0</v>
      </c>
      <c r="AS410">
        <v>0</v>
      </c>
      <c r="AT410">
        <v>0</v>
      </c>
      <c r="AU410" s="576" t="str">
        <f t="shared" si="54"/>
        <v/>
      </c>
      <c r="AV410" s="577" t="str">
        <f t="shared" si="55"/>
        <v/>
      </c>
      <c r="AW410" s="522" t="str">
        <f t="shared" si="56"/>
        <v/>
      </c>
      <c r="AX410" s="523" t="str">
        <f t="shared" si="57"/>
        <v/>
      </c>
      <c r="AY410" s="522" t="str">
        <f t="shared" si="58"/>
        <v/>
      </c>
      <c r="AZ410" s="523" t="str">
        <f t="shared" si="59"/>
        <v/>
      </c>
      <c r="BA410" s="529" t="str">
        <f t="shared" si="60"/>
        <v/>
      </c>
      <c r="BB410" s="534" t="str">
        <f t="shared" si="61"/>
        <v/>
      </c>
      <c r="BC410" s="535" t="str">
        <f t="shared" si="62"/>
        <v/>
      </c>
      <c r="BD410" s="63"/>
    </row>
    <row r="411" spans="1:56" x14ac:dyDescent="0.2">
      <c r="A411">
        <v>409</v>
      </c>
      <c r="B411" t="s">
        <v>806</v>
      </c>
      <c r="C411" t="s">
        <v>47</v>
      </c>
      <c r="D411" t="s">
        <v>179</v>
      </c>
      <c r="E411" s="545" t="s">
        <v>47</v>
      </c>
      <c r="F411" s="546" t="s">
        <v>179</v>
      </c>
      <c r="G411" s="570"/>
      <c r="H411" s="555"/>
      <c r="I411" s="566"/>
      <c r="J411">
        <v>0</v>
      </c>
      <c r="K411">
        <v>1000000</v>
      </c>
      <c r="L411" s="573">
        <v>0</v>
      </c>
      <c r="M411" s="558"/>
      <c r="N411" t="s">
        <v>847</v>
      </c>
      <c r="O411" s="545">
        <v>0</v>
      </c>
      <c r="P411" s="546">
        <v>0.17</v>
      </c>
      <c r="Q411" s="63" t="s">
        <v>451</v>
      </c>
      <c r="T411">
        <v>0.01</v>
      </c>
      <c r="U411">
        <v>0.05</v>
      </c>
      <c r="V411" s="545">
        <v>0</v>
      </c>
      <c r="W411" s="546">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1</v>
      </c>
      <c r="AQ411">
        <v>0</v>
      </c>
      <c r="AR411">
        <v>0</v>
      </c>
      <c r="AS411">
        <v>0</v>
      </c>
      <c r="AT411">
        <v>0</v>
      </c>
      <c r="AU411" s="576" t="str">
        <f t="shared" si="54"/>
        <v/>
      </c>
      <c r="AV411" s="577" t="str">
        <f t="shared" si="55"/>
        <v/>
      </c>
      <c r="AW411" s="522" t="str">
        <f t="shared" si="56"/>
        <v/>
      </c>
      <c r="AX411" s="523" t="str">
        <f t="shared" si="57"/>
        <v/>
      </c>
      <c r="AY411" s="522" t="str">
        <f t="shared" si="58"/>
        <v/>
      </c>
      <c r="AZ411" s="523" t="str">
        <f t="shared" si="59"/>
        <v/>
      </c>
      <c r="BA411" s="529" t="str">
        <f t="shared" si="60"/>
        <v/>
      </c>
      <c r="BB411" s="534" t="str">
        <f t="shared" si="61"/>
        <v/>
      </c>
      <c r="BC411" s="535" t="str">
        <f t="shared" si="62"/>
        <v/>
      </c>
      <c r="BD411" s="63"/>
    </row>
    <row r="412" spans="1:56" x14ac:dyDescent="0.2">
      <c r="A412">
        <v>410</v>
      </c>
      <c r="B412" t="s">
        <v>806</v>
      </c>
      <c r="C412" t="s">
        <v>47</v>
      </c>
      <c r="D412" t="s">
        <v>185</v>
      </c>
      <c r="E412" s="545" t="s">
        <v>47</v>
      </c>
      <c r="F412" s="546" t="s">
        <v>185</v>
      </c>
      <c r="G412" s="570"/>
      <c r="H412" s="555"/>
      <c r="I412" s="566"/>
      <c r="J412">
        <v>0</v>
      </c>
      <c r="K412">
        <v>1000000</v>
      </c>
      <c r="L412" s="573">
        <v>0</v>
      </c>
      <c r="M412" s="558"/>
      <c r="N412" t="s">
        <v>848</v>
      </c>
      <c r="O412" s="545">
        <v>0</v>
      </c>
      <c r="P412" s="546">
        <v>396.95</v>
      </c>
      <c r="Q412" s="63" t="s">
        <v>451</v>
      </c>
      <c r="T412">
        <v>0.02</v>
      </c>
      <c r="U412">
        <v>0.06</v>
      </c>
      <c r="V412" s="545">
        <v>0</v>
      </c>
      <c r="W412" s="546">
        <v>570</v>
      </c>
      <c r="X412">
        <v>0</v>
      </c>
      <c r="Y412">
        <v>20</v>
      </c>
      <c r="Z412">
        <v>40</v>
      </c>
      <c r="AA412">
        <v>80</v>
      </c>
      <c r="AB412">
        <v>120</v>
      </c>
      <c r="AC412">
        <v>160</v>
      </c>
      <c r="AD412">
        <v>200</v>
      </c>
      <c r="AE412">
        <v>250</v>
      </c>
      <c r="AF412">
        <v>290</v>
      </c>
      <c r="AG412">
        <v>340</v>
      </c>
      <c r="AH412">
        <v>400</v>
      </c>
      <c r="AI412">
        <v>440</v>
      </c>
      <c r="AJ412">
        <v>570</v>
      </c>
      <c r="AK412">
        <v>600</v>
      </c>
      <c r="AL412">
        <v>600</v>
      </c>
      <c r="AM412">
        <v>586</v>
      </c>
      <c r="AN412">
        <v>478</v>
      </c>
      <c r="AO412">
        <v>551</v>
      </c>
      <c r="AP412">
        <v>501</v>
      </c>
      <c r="AQ412">
        <v>357</v>
      </c>
      <c r="AR412">
        <v>272</v>
      </c>
      <c r="AS412">
        <v>126</v>
      </c>
      <c r="AT412">
        <v>18</v>
      </c>
      <c r="AU412" s="576" t="str">
        <f t="shared" si="54"/>
        <v/>
      </c>
      <c r="AV412" s="577" t="str">
        <f t="shared" si="55"/>
        <v/>
      </c>
      <c r="AW412" s="522" t="str">
        <f t="shared" si="56"/>
        <v/>
      </c>
      <c r="AX412" s="523" t="str">
        <f t="shared" si="57"/>
        <v/>
      </c>
      <c r="AY412" s="522" t="str">
        <f t="shared" si="58"/>
        <v/>
      </c>
      <c r="AZ412" s="523" t="str">
        <f t="shared" si="59"/>
        <v/>
      </c>
      <c r="BA412" s="529">
        <f t="shared" si="60"/>
        <v>1</v>
      </c>
      <c r="BB412" s="534" t="str">
        <f t="shared" si="61"/>
        <v/>
      </c>
      <c r="BC412" s="535" t="str">
        <f t="shared" si="62"/>
        <v/>
      </c>
      <c r="BD412" s="63"/>
    </row>
    <row r="413" spans="1:56" s="510" customFormat="1" x14ac:dyDescent="0.2">
      <c r="A413" s="510">
        <v>411</v>
      </c>
      <c r="B413" s="510" t="s">
        <v>806</v>
      </c>
      <c r="C413" s="510" t="s">
        <v>47</v>
      </c>
      <c r="D413" s="510" t="s">
        <v>19</v>
      </c>
      <c r="E413" s="547" t="s">
        <v>47</v>
      </c>
      <c r="F413" s="548" t="s">
        <v>19</v>
      </c>
      <c r="G413" s="571"/>
      <c r="H413" s="555"/>
      <c r="I413" s="567"/>
      <c r="J413" s="510">
        <v>0</v>
      </c>
      <c r="K413" s="510">
        <v>1000000</v>
      </c>
      <c r="L413" s="574">
        <v>652.34</v>
      </c>
      <c r="M413" s="559"/>
      <c r="N413" t="s">
        <v>849</v>
      </c>
      <c r="O413" s="547">
        <v>274.68</v>
      </c>
      <c r="P413" s="548">
        <v>1712.3</v>
      </c>
      <c r="Q413" s="540" t="s">
        <v>451</v>
      </c>
      <c r="R413"/>
      <c r="S413"/>
      <c r="T413">
        <v>655.89</v>
      </c>
      <c r="U413">
        <v>156.04</v>
      </c>
      <c r="V413" s="547">
        <v>0</v>
      </c>
      <c r="W413" s="548">
        <v>2313</v>
      </c>
      <c r="X413">
        <v>0</v>
      </c>
      <c r="Y413">
        <v>248</v>
      </c>
      <c r="Z413">
        <v>371.5</v>
      </c>
      <c r="AA413">
        <v>541</v>
      </c>
      <c r="AB413">
        <v>699</v>
      </c>
      <c r="AC413">
        <v>833</v>
      </c>
      <c r="AD413">
        <v>984</v>
      </c>
      <c r="AE413">
        <v>1122</v>
      </c>
      <c r="AF413">
        <v>1289.5</v>
      </c>
      <c r="AG413">
        <v>1450</v>
      </c>
      <c r="AH413">
        <v>1659</v>
      </c>
      <c r="AI413">
        <v>1828</v>
      </c>
      <c r="AJ413">
        <v>2313</v>
      </c>
      <c r="AK413">
        <v>64</v>
      </c>
      <c r="AL413">
        <v>149</v>
      </c>
      <c r="AM413">
        <v>203</v>
      </c>
      <c r="AN413">
        <v>237</v>
      </c>
      <c r="AO413">
        <v>221</v>
      </c>
      <c r="AP413">
        <v>194</v>
      </c>
      <c r="AQ413">
        <v>171</v>
      </c>
      <c r="AR413">
        <v>102</v>
      </c>
      <c r="AS413">
        <v>49</v>
      </c>
      <c r="AT413">
        <v>16</v>
      </c>
      <c r="AU413" s="578" t="str">
        <f t="shared" si="54"/>
        <v/>
      </c>
      <c r="AV413" s="579" t="str">
        <f t="shared" si="55"/>
        <v/>
      </c>
      <c r="AW413" s="524" t="str">
        <f t="shared" si="56"/>
        <v/>
      </c>
      <c r="AX413" s="525" t="str">
        <f t="shared" si="57"/>
        <v/>
      </c>
      <c r="AY413" s="524" t="str">
        <f t="shared" si="58"/>
        <v/>
      </c>
      <c r="AZ413" s="525" t="str">
        <f t="shared" si="59"/>
        <v/>
      </c>
      <c r="BA413" s="530">
        <f t="shared" si="60"/>
        <v>1</v>
      </c>
      <c r="BB413" s="536">
        <f t="shared" si="61"/>
        <v>1</v>
      </c>
      <c r="BC413" s="537">
        <f t="shared" si="62"/>
        <v>2.5456970291565746</v>
      </c>
      <c r="BD413" s="540">
        <v>1</v>
      </c>
    </row>
    <row r="414" spans="1:56" s="510" customFormat="1" x14ac:dyDescent="0.2">
      <c r="A414" s="510">
        <v>412</v>
      </c>
      <c r="B414" s="510" t="s">
        <v>806</v>
      </c>
      <c r="C414" s="510" t="s">
        <v>47</v>
      </c>
      <c r="D414" s="510" t="s">
        <v>216</v>
      </c>
      <c r="E414" s="547" t="s">
        <v>47</v>
      </c>
      <c r="F414" s="548" t="s">
        <v>216</v>
      </c>
      <c r="G414" s="571"/>
      <c r="H414" s="555"/>
      <c r="I414" s="567"/>
      <c r="J414" s="510">
        <v>0</v>
      </c>
      <c r="K414" s="510">
        <v>1000000</v>
      </c>
      <c r="L414" s="574">
        <v>594.98</v>
      </c>
      <c r="M414" s="559"/>
      <c r="N414" t="s">
        <v>850</v>
      </c>
      <c r="O414" s="547">
        <v>0</v>
      </c>
      <c r="P414" s="548">
        <v>1712.3</v>
      </c>
      <c r="Q414" s="540" t="s">
        <v>451</v>
      </c>
      <c r="R414"/>
      <c r="S414"/>
      <c r="T414">
        <v>543.03</v>
      </c>
      <c r="U414">
        <v>124.99</v>
      </c>
      <c r="V414" s="547">
        <v>0</v>
      </c>
      <c r="W414" s="548">
        <v>2300</v>
      </c>
      <c r="X414">
        <v>0</v>
      </c>
      <c r="Y414">
        <v>0</v>
      </c>
      <c r="Z414">
        <v>100</v>
      </c>
      <c r="AA414">
        <v>300</v>
      </c>
      <c r="AB414">
        <v>500</v>
      </c>
      <c r="AC414">
        <v>603</v>
      </c>
      <c r="AD414">
        <v>800</v>
      </c>
      <c r="AE414">
        <v>1000</v>
      </c>
      <c r="AF414">
        <v>1200</v>
      </c>
      <c r="AG414">
        <v>1400</v>
      </c>
      <c r="AH414">
        <v>1600</v>
      </c>
      <c r="AI414">
        <v>1800</v>
      </c>
      <c r="AJ414">
        <v>2300</v>
      </c>
      <c r="AK414">
        <v>289</v>
      </c>
      <c r="AL414">
        <v>202</v>
      </c>
      <c r="AM414">
        <v>205</v>
      </c>
      <c r="AN414">
        <v>293</v>
      </c>
      <c r="AO414">
        <v>193</v>
      </c>
      <c r="AP414">
        <v>176</v>
      </c>
      <c r="AQ414">
        <v>214</v>
      </c>
      <c r="AR414">
        <v>84</v>
      </c>
      <c r="AS414">
        <v>45</v>
      </c>
      <c r="AT414">
        <v>18</v>
      </c>
      <c r="AU414" s="578" t="str">
        <f t="shared" si="54"/>
        <v/>
      </c>
      <c r="AV414" s="579" t="str">
        <f t="shared" si="55"/>
        <v/>
      </c>
      <c r="AW414" s="524" t="str">
        <f t="shared" si="56"/>
        <v/>
      </c>
      <c r="AX414" s="525" t="str">
        <f t="shared" si="57"/>
        <v/>
      </c>
      <c r="AY414" s="524" t="str">
        <f t="shared" si="58"/>
        <v/>
      </c>
      <c r="AZ414" s="525" t="str">
        <f t="shared" si="59"/>
        <v/>
      </c>
      <c r="BA414" s="530">
        <f t="shared" si="60"/>
        <v>1</v>
      </c>
      <c r="BB414" s="536">
        <f t="shared" si="61"/>
        <v>1</v>
      </c>
      <c r="BC414" s="537">
        <f t="shared" si="62"/>
        <v>2.8656761571817539</v>
      </c>
      <c r="BD414" s="540">
        <v>1</v>
      </c>
    </row>
    <row r="415" spans="1:56" s="510" customFormat="1" x14ac:dyDescent="0.2">
      <c r="A415" s="510">
        <v>413</v>
      </c>
      <c r="B415" s="510" t="s">
        <v>806</v>
      </c>
      <c r="C415" s="510" t="s">
        <v>47</v>
      </c>
      <c r="D415" s="510" t="s">
        <v>218</v>
      </c>
      <c r="E415" s="547" t="s">
        <v>47</v>
      </c>
      <c r="F415" s="548" t="s">
        <v>218</v>
      </c>
      <c r="G415" s="571"/>
      <c r="H415" s="555"/>
      <c r="I415" s="567"/>
      <c r="J415" s="510">
        <v>0</v>
      </c>
      <c r="K415" s="510">
        <v>1000000</v>
      </c>
      <c r="L415" s="574">
        <v>57.36</v>
      </c>
      <c r="M415" s="559"/>
      <c r="N415" t="s">
        <v>851</v>
      </c>
      <c r="O415" s="547">
        <v>0</v>
      </c>
      <c r="P415" s="548">
        <v>693.14</v>
      </c>
      <c r="Q415" s="540" t="s">
        <v>451</v>
      </c>
      <c r="R415"/>
      <c r="S415"/>
      <c r="T415">
        <v>112.87</v>
      </c>
      <c r="U415">
        <v>56.94</v>
      </c>
      <c r="V415" s="547">
        <v>0</v>
      </c>
      <c r="W415" s="548">
        <v>920</v>
      </c>
      <c r="X415">
        <v>0</v>
      </c>
      <c r="Y415">
        <v>30</v>
      </c>
      <c r="Z415">
        <v>60</v>
      </c>
      <c r="AA415">
        <v>130</v>
      </c>
      <c r="AB415">
        <v>200</v>
      </c>
      <c r="AC415">
        <v>270</v>
      </c>
      <c r="AD415">
        <v>340</v>
      </c>
      <c r="AE415">
        <v>410</v>
      </c>
      <c r="AF415">
        <v>480</v>
      </c>
      <c r="AG415">
        <v>550</v>
      </c>
      <c r="AH415">
        <v>640</v>
      </c>
      <c r="AI415">
        <v>710</v>
      </c>
      <c r="AJ415">
        <v>920</v>
      </c>
      <c r="AK415">
        <v>1000</v>
      </c>
      <c r="AL415">
        <v>900</v>
      </c>
      <c r="AM415">
        <v>900</v>
      </c>
      <c r="AN415">
        <v>900</v>
      </c>
      <c r="AO415">
        <v>883</v>
      </c>
      <c r="AP415">
        <v>935</v>
      </c>
      <c r="AQ415">
        <v>649</v>
      </c>
      <c r="AR415">
        <v>436</v>
      </c>
      <c r="AS415">
        <v>192</v>
      </c>
      <c r="AT415">
        <v>52</v>
      </c>
      <c r="AU415" s="578" t="str">
        <f t="shared" si="54"/>
        <v/>
      </c>
      <c r="AV415" s="579" t="str">
        <f t="shared" si="55"/>
        <v/>
      </c>
      <c r="AW415" s="524" t="str">
        <f t="shared" si="56"/>
        <v/>
      </c>
      <c r="AX415" s="525" t="str">
        <f t="shared" si="57"/>
        <v/>
      </c>
      <c r="AY415" s="524" t="str">
        <f t="shared" si="58"/>
        <v/>
      </c>
      <c r="AZ415" s="525" t="str">
        <f t="shared" si="59"/>
        <v/>
      </c>
      <c r="BA415" s="530">
        <f t="shared" si="60"/>
        <v>1</v>
      </c>
      <c r="BB415" s="536">
        <f t="shared" si="61"/>
        <v>1</v>
      </c>
      <c r="BC415" s="537">
        <f t="shared" si="62"/>
        <v>15.039051603905161</v>
      </c>
      <c r="BD415" s="540">
        <v>1</v>
      </c>
    </row>
    <row r="416" spans="1:56" s="510" customFormat="1" x14ac:dyDescent="0.2">
      <c r="A416" s="510">
        <v>414</v>
      </c>
      <c r="B416" s="510" t="s">
        <v>806</v>
      </c>
      <c r="C416" s="510" t="s">
        <v>47</v>
      </c>
      <c r="D416" s="510" t="s">
        <v>220</v>
      </c>
      <c r="E416" s="547" t="s">
        <v>47</v>
      </c>
      <c r="F416" s="548" t="s">
        <v>220</v>
      </c>
      <c r="G416" s="571"/>
      <c r="H416" s="555"/>
      <c r="I416" s="567"/>
      <c r="J416" s="510">
        <v>-1000000</v>
      </c>
      <c r="K416" s="510">
        <v>1000000</v>
      </c>
      <c r="L416" s="574">
        <v>274.68</v>
      </c>
      <c r="M416" s="559"/>
      <c r="N416" t="s">
        <v>852</v>
      </c>
      <c r="O416" s="547">
        <v>274.68</v>
      </c>
      <c r="P416" s="548">
        <v>574.67999999999995</v>
      </c>
      <c r="Q416" s="540" t="s">
        <v>493</v>
      </c>
      <c r="R416"/>
      <c r="S416"/>
      <c r="T416">
        <v>322.58999999999997</v>
      </c>
      <c r="U416">
        <v>208.47</v>
      </c>
      <c r="V416" s="547">
        <v>-124</v>
      </c>
      <c r="W416" s="548">
        <v>1186</v>
      </c>
      <c r="X416">
        <v>-124</v>
      </c>
      <c r="Y416">
        <v>87</v>
      </c>
      <c r="Z416">
        <v>157</v>
      </c>
      <c r="AA416">
        <v>241</v>
      </c>
      <c r="AB416">
        <v>306</v>
      </c>
      <c r="AC416">
        <v>372</v>
      </c>
      <c r="AD416">
        <v>428</v>
      </c>
      <c r="AE416">
        <v>497</v>
      </c>
      <c r="AF416">
        <v>559</v>
      </c>
      <c r="AG416">
        <v>633</v>
      </c>
      <c r="AH416">
        <v>746</v>
      </c>
      <c r="AI416">
        <v>847</v>
      </c>
      <c r="AJ416">
        <v>1186</v>
      </c>
      <c r="AK416">
        <v>5</v>
      </c>
      <c r="AL416">
        <v>23</v>
      </c>
      <c r="AM416">
        <v>51</v>
      </c>
      <c r="AN416">
        <v>70</v>
      </c>
      <c r="AO416">
        <v>68</v>
      </c>
      <c r="AP416">
        <v>59</v>
      </c>
      <c r="AQ416">
        <v>31</v>
      </c>
      <c r="AR416">
        <v>15</v>
      </c>
      <c r="AS416">
        <v>6</v>
      </c>
      <c r="AT416">
        <v>3</v>
      </c>
      <c r="AU416" s="578" t="str">
        <f t="shared" si="54"/>
        <v/>
      </c>
      <c r="AV416" s="579" t="str">
        <f t="shared" si="55"/>
        <v/>
      </c>
      <c r="AW416" s="524" t="str">
        <f t="shared" si="56"/>
        <v/>
      </c>
      <c r="AX416" s="525" t="str">
        <f t="shared" si="57"/>
        <v/>
      </c>
      <c r="AY416" s="524" t="str">
        <f t="shared" si="58"/>
        <v/>
      </c>
      <c r="AZ416" s="525" t="str">
        <f t="shared" si="59"/>
        <v/>
      </c>
      <c r="BA416" s="530">
        <f t="shared" si="60"/>
        <v>1.2335216572504708</v>
      </c>
      <c r="BB416" s="536">
        <f t="shared" si="61"/>
        <v>1.4514343963885248</v>
      </c>
      <c r="BC416" s="537">
        <f t="shared" si="62"/>
        <v>3.317751565457987</v>
      </c>
      <c r="BD416" s="540">
        <v>1</v>
      </c>
    </row>
    <row r="417" spans="1:56" x14ac:dyDescent="0.2">
      <c r="A417">
        <v>415</v>
      </c>
      <c r="B417" t="s">
        <v>806</v>
      </c>
      <c r="C417" t="s">
        <v>50</v>
      </c>
      <c r="D417" t="s">
        <v>169</v>
      </c>
      <c r="E417" s="545" t="s">
        <v>50</v>
      </c>
      <c r="F417" s="546" t="s">
        <v>169</v>
      </c>
      <c r="G417" s="570"/>
      <c r="H417" s="555"/>
      <c r="I417" s="566"/>
      <c r="J417">
        <v>0</v>
      </c>
      <c r="K417">
        <v>1000000</v>
      </c>
      <c r="L417" s="573">
        <v>887.16</v>
      </c>
      <c r="M417" s="558"/>
      <c r="N417" t="s">
        <v>853</v>
      </c>
      <c r="O417" s="545">
        <v>709.73</v>
      </c>
      <c r="P417" s="546">
        <v>887.16</v>
      </c>
      <c r="Q417" s="63" t="s">
        <v>451</v>
      </c>
      <c r="T417">
        <v>883.35</v>
      </c>
      <c r="U417">
        <v>76.069999999999993</v>
      </c>
      <c r="V417" s="545">
        <v>588</v>
      </c>
      <c r="W417" s="546">
        <v>1090</v>
      </c>
      <c r="X417">
        <v>588</v>
      </c>
      <c r="Y417">
        <v>660</v>
      </c>
      <c r="Z417">
        <v>687</v>
      </c>
      <c r="AA417">
        <v>722</v>
      </c>
      <c r="AB417">
        <v>749</v>
      </c>
      <c r="AC417">
        <v>772</v>
      </c>
      <c r="AD417">
        <v>796</v>
      </c>
      <c r="AE417">
        <v>820</v>
      </c>
      <c r="AF417">
        <v>845</v>
      </c>
      <c r="AG417">
        <v>874</v>
      </c>
      <c r="AH417">
        <v>914</v>
      </c>
      <c r="AI417">
        <v>944</v>
      </c>
      <c r="AJ417">
        <v>1090</v>
      </c>
      <c r="AK417">
        <v>42</v>
      </c>
      <c r="AL417">
        <v>142</v>
      </c>
      <c r="AM417">
        <v>280</v>
      </c>
      <c r="AN417">
        <v>376</v>
      </c>
      <c r="AO417">
        <v>371</v>
      </c>
      <c r="AP417">
        <v>308</v>
      </c>
      <c r="AQ417">
        <v>176</v>
      </c>
      <c r="AR417">
        <v>80</v>
      </c>
      <c r="AS417">
        <v>20</v>
      </c>
      <c r="AT417">
        <v>6</v>
      </c>
      <c r="AU417" s="576" t="str">
        <f t="shared" si="54"/>
        <v/>
      </c>
      <c r="AV417" s="577" t="str">
        <f t="shared" si="55"/>
        <v/>
      </c>
      <c r="AW417" s="522" t="str">
        <f t="shared" si="56"/>
        <v/>
      </c>
      <c r="AX417" s="523" t="str">
        <f t="shared" si="57"/>
        <v/>
      </c>
      <c r="AY417" s="522" t="str">
        <f t="shared" si="58"/>
        <v/>
      </c>
      <c r="AZ417" s="523" t="str">
        <f t="shared" si="59"/>
        <v/>
      </c>
      <c r="BA417" s="529">
        <f t="shared" si="60"/>
        <v>0.29916567342073896</v>
      </c>
      <c r="BB417" s="534">
        <f t="shared" si="61"/>
        <v>0.33721087515217096</v>
      </c>
      <c r="BC417" s="535">
        <f t="shared" si="62"/>
        <v>0.22863970422471711</v>
      </c>
      <c r="BD417" s="63"/>
    </row>
    <row r="418" spans="1:56" x14ac:dyDescent="0.2">
      <c r="A418">
        <v>416</v>
      </c>
      <c r="B418" t="s">
        <v>806</v>
      </c>
      <c r="C418" t="s">
        <v>50</v>
      </c>
      <c r="D418" t="s">
        <v>171</v>
      </c>
      <c r="E418" s="545" t="s">
        <v>50</v>
      </c>
      <c r="F418" s="546" t="s">
        <v>171</v>
      </c>
      <c r="G418" s="570"/>
      <c r="H418" s="555"/>
      <c r="I418" s="566"/>
      <c r="J418">
        <v>0</v>
      </c>
      <c r="K418">
        <v>1000000</v>
      </c>
      <c r="L418" s="573">
        <v>887.16</v>
      </c>
      <c r="M418" s="558"/>
      <c r="N418" t="s">
        <v>854</v>
      </c>
      <c r="O418" s="545">
        <v>709.73</v>
      </c>
      <c r="P418" s="546">
        <v>887.16</v>
      </c>
      <c r="Q418" s="63" t="s">
        <v>451</v>
      </c>
      <c r="T418">
        <v>883.35</v>
      </c>
      <c r="U418">
        <v>76.069999999999993</v>
      </c>
      <c r="V418" s="545">
        <v>588</v>
      </c>
      <c r="W418" s="546">
        <v>1090</v>
      </c>
      <c r="X418">
        <v>588</v>
      </c>
      <c r="Y418">
        <v>660</v>
      </c>
      <c r="Z418">
        <v>687</v>
      </c>
      <c r="AA418">
        <v>722</v>
      </c>
      <c r="AB418">
        <v>749</v>
      </c>
      <c r="AC418">
        <v>772</v>
      </c>
      <c r="AD418">
        <v>796</v>
      </c>
      <c r="AE418">
        <v>820</v>
      </c>
      <c r="AF418">
        <v>845</v>
      </c>
      <c r="AG418">
        <v>874</v>
      </c>
      <c r="AH418">
        <v>914</v>
      </c>
      <c r="AI418">
        <v>944</v>
      </c>
      <c r="AJ418">
        <v>1090</v>
      </c>
      <c r="AK418">
        <v>42</v>
      </c>
      <c r="AL418">
        <v>142</v>
      </c>
      <c r="AM418">
        <v>280</v>
      </c>
      <c r="AN418">
        <v>376</v>
      </c>
      <c r="AO418">
        <v>371</v>
      </c>
      <c r="AP418">
        <v>308</v>
      </c>
      <c r="AQ418">
        <v>176</v>
      </c>
      <c r="AR418">
        <v>80</v>
      </c>
      <c r="AS418">
        <v>20</v>
      </c>
      <c r="AT418">
        <v>6</v>
      </c>
      <c r="AU418" s="576" t="str">
        <f t="shared" si="54"/>
        <v/>
      </c>
      <c r="AV418" s="577" t="str">
        <f t="shared" si="55"/>
        <v/>
      </c>
      <c r="AW418" s="522" t="str">
        <f t="shared" si="56"/>
        <v/>
      </c>
      <c r="AX418" s="523" t="str">
        <f t="shared" si="57"/>
        <v/>
      </c>
      <c r="AY418" s="522" t="str">
        <f t="shared" si="58"/>
        <v/>
      </c>
      <c r="AZ418" s="523" t="str">
        <f t="shared" si="59"/>
        <v/>
      </c>
      <c r="BA418" s="529">
        <f t="shared" si="60"/>
        <v>0.29916567342073896</v>
      </c>
      <c r="BB418" s="534">
        <f t="shared" si="61"/>
        <v>0.33721087515217096</v>
      </c>
      <c r="BC418" s="535">
        <f t="shared" si="62"/>
        <v>0.22863970422471711</v>
      </c>
      <c r="BD418" s="63"/>
    </row>
    <row r="419" spans="1:56" x14ac:dyDescent="0.2">
      <c r="A419">
        <v>417</v>
      </c>
      <c r="B419" t="s">
        <v>806</v>
      </c>
      <c r="C419" t="s">
        <v>50</v>
      </c>
      <c r="D419" t="s">
        <v>177</v>
      </c>
      <c r="E419" s="545" t="s">
        <v>50</v>
      </c>
      <c r="F419" s="546" t="s">
        <v>177</v>
      </c>
      <c r="G419" s="570"/>
      <c r="H419" s="555"/>
      <c r="I419" s="566"/>
      <c r="J419">
        <v>0</v>
      </c>
      <c r="K419">
        <v>1000000</v>
      </c>
      <c r="L419" s="573">
        <v>0</v>
      </c>
      <c r="M419" s="558"/>
      <c r="N419" t="s">
        <v>855</v>
      </c>
      <c r="O419" s="545">
        <v>0</v>
      </c>
      <c r="P419" s="546">
        <v>0</v>
      </c>
      <c r="Q419" s="63" t="s">
        <v>451</v>
      </c>
      <c r="T419">
        <v>0.01</v>
      </c>
      <c r="U419">
        <v>0.02</v>
      </c>
      <c r="V419" s="545">
        <v>0</v>
      </c>
      <c r="W419" s="546">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1</v>
      </c>
      <c r="AQ419">
        <v>0</v>
      </c>
      <c r="AR419">
        <v>0</v>
      </c>
      <c r="AS419">
        <v>0</v>
      </c>
      <c r="AT419">
        <v>0</v>
      </c>
      <c r="AU419" s="576" t="str">
        <f t="shared" si="54"/>
        <v/>
      </c>
      <c r="AV419" s="577" t="str">
        <f t="shared" si="55"/>
        <v/>
      </c>
      <c r="AW419" s="522" t="str">
        <f t="shared" si="56"/>
        <v/>
      </c>
      <c r="AX419" s="523" t="str">
        <f t="shared" si="57"/>
        <v/>
      </c>
      <c r="AY419" s="522" t="str">
        <f t="shared" si="58"/>
        <v/>
      </c>
      <c r="AZ419" s="523" t="str">
        <f t="shared" si="59"/>
        <v/>
      </c>
      <c r="BA419" s="529" t="str">
        <f t="shared" si="60"/>
        <v/>
      </c>
      <c r="BB419" s="534" t="str">
        <f t="shared" si="61"/>
        <v/>
      </c>
      <c r="BC419" s="535" t="str">
        <f t="shared" si="62"/>
        <v/>
      </c>
      <c r="BD419" s="63"/>
    </row>
    <row r="420" spans="1:56" x14ac:dyDescent="0.2">
      <c r="A420">
        <v>418</v>
      </c>
      <c r="B420" t="s">
        <v>806</v>
      </c>
      <c r="C420" t="s">
        <v>50</v>
      </c>
      <c r="D420" t="s">
        <v>179</v>
      </c>
      <c r="E420" s="545" t="s">
        <v>50</v>
      </c>
      <c r="F420" s="546" t="s">
        <v>179</v>
      </c>
      <c r="G420" s="570"/>
      <c r="H420" s="555"/>
      <c r="I420" s="566"/>
      <c r="J420">
        <v>0</v>
      </c>
      <c r="K420">
        <v>1000000</v>
      </c>
      <c r="L420" s="573">
        <v>0</v>
      </c>
      <c r="M420" s="558"/>
      <c r="N420" t="s">
        <v>856</v>
      </c>
      <c r="O420" s="545">
        <v>0</v>
      </c>
      <c r="P420" s="546">
        <v>0.08</v>
      </c>
      <c r="Q420" s="63" t="s">
        <v>451</v>
      </c>
      <c r="T420">
        <v>0.01</v>
      </c>
      <c r="U420">
        <v>0.04</v>
      </c>
      <c r="V420" s="545">
        <v>0</v>
      </c>
      <c r="W420" s="546">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1</v>
      </c>
      <c r="AQ420">
        <v>0</v>
      </c>
      <c r="AR420">
        <v>0</v>
      </c>
      <c r="AS420">
        <v>0</v>
      </c>
      <c r="AT420">
        <v>0</v>
      </c>
      <c r="AU420" s="576" t="str">
        <f t="shared" si="54"/>
        <v/>
      </c>
      <c r="AV420" s="577" t="str">
        <f t="shared" si="55"/>
        <v/>
      </c>
      <c r="AW420" s="522" t="str">
        <f t="shared" si="56"/>
        <v/>
      </c>
      <c r="AX420" s="523" t="str">
        <f t="shared" si="57"/>
        <v/>
      </c>
      <c r="AY420" s="522" t="str">
        <f t="shared" si="58"/>
        <v/>
      </c>
      <c r="AZ420" s="523" t="str">
        <f t="shared" si="59"/>
        <v/>
      </c>
      <c r="BA420" s="529" t="str">
        <f t="shared" si="60"/>
        <v/>
      </c>
      <c r="BB420" s="534" t="str">
        <f t="shared" si="61"/>
        <v/>
      </c>
      <c r="BC420" s="535" t="str">
        <f t="shared" si="62"/>
        <v/>
      </c>
      <c r="BD420" s="63"/>
    </row>
    <row r="421" spans="1:56" x14ac:dyDescent="0.2">
      <c r="A421">
        <v>419</v>
      </c>
      <c r="B421" t="s">
        <v>806</v>
      </c>
      <c r="C421" t="s">
        <v>50</v>
      </c>
      <c r="D421" t="s">
        <v>185</v>
      </c>
      <c r="E421" s="545" t="s">
        <v>50</v>
      </c>
      <c r="F421" s="546" t="s">
        <v>185</v>
      </c>
      <c r="G421" s="570"/>
      <c r="H421" s="555"/>
      <c r="I421" s="566"/>
      <c r="J421">
        <v>0</v>
      </c>
      <c r="K421">
        <v>1000000</v>
      </c>
      <c r="L421" s="573">
        <v>0</v>
      </c>
      <c r="M421" s="558"/>
      <c r="N421" t="s">
        <v>857</v>
      </c>
      <c r="O421" s="545">
        <v>0</v>
      </c>
      <c r="P421" s="546">
        <v>396.95</v>
      </c>
      <c r="Q421" s="63" t="s">
        <v>451</v>
      </c>
      <c r="T421">
        <v>0.01</v>
      </c>
      <c r="U421">
        <v>0.04</v>
      </c>
      <c r="V421" s="545">
        <v>0</v>
      </c>
      <c r="W421" s="546">
        <v>540</v>
      </c>
      <c r="X421">
        <v>0</v>
      </c>
      <c r="Y421">
        <v>10</v>
      </c>
      <c r="Z421">
        <v>30</v>
      </c>
      <c r="AA421">
        <v>70</v>
      </c>
      <c r="AB421">
        <v>110</v>
      </c>
      <c r="AC421">
        <v>150</v>
      </c>
      <c r="AD421">
        <v>190</v>
      </c>
      <c r="AE421">
        <v>230</v>
      </c>
      <c r="AF421">
        <v>270</v>
      </c>
      <c r="AG421">
        <v>320</v>
      </c>
      <c r="AH421">
        <v>370</v>
      </c>
      <c r="AI421">
        <v>400</v>
      </c>
      <c r="AJ421">
        <v>540</v>
      </c>
      <c r="AK421">
        <v>600</v>
      </c>
      <c r="AL421">
        <v>500</v>
      </c>
      <c r="AM421">
        <v>590</v>
      </c>
      <c r="AN421">
        <v>480</v>
      </c>
      <c r="AO421">
        <v>468</v>
      </c>
      <c r="AP421">
        <v>510</v>
      </c>
      <c r="AQ421">
        <v>360</v>
      </c>
      <c r="AR421">
        <v>258</v>
      </c>
      <c r="AS421">
        <v>69</v>
      </c>
      <c r="AT421">
        <v>16</v>
      </c>
      <c r="AU421" s="576" t="str">
        <f t="shared" si="54"/>
        <v/>
      </c>
      <c r="AV421" s="577" t="str">
        <f t="shared" si="55"/>
        <v/>
      </c>
      <c r="AW421" s="522" t="str">
        <f t="shared" si="56"/>
        <v/>
      </c>
      <c r="AX421" s="523" t="str">
        <f t="shared" si="57"/>
        <v/>
      </c>
      <c r="AY421" s="522" t="str">
        <f t="shared" si="58"/>
        <v/>
      </c>
      <c r="AZ421" s="523" t="str">
        <f t="shared" si="59"/>
        <v/>
      </c>
      <c r="BA421" s="529">
        <f t="shared" si="60"/>
        <v>1</v>
      </c>
      <c r="BB421" s="534" t="str">
        <f t="shared" si="61"/>
        <v/>
      </c>
      <c r="BC421" s="535" t="str">
        <f t="shared" si="62"/>
        <v/>
      </c>
      <c r="BD421" s="63"/>
    </row>
    <row r="422" spans="1:56" s="510" customFormat="1" x14ac:dyDescent="0.2">
      <c r="A422" s="510">
        <v>420</v>
      </c>
      <c r="B422" s="510" t="s">
        <v>806</v>
      </c>
      <c r="C422" s="510" t="s">
        <v>50</v>
      </c>
      <c r="D422" s="510" t="s">
        <v>19</v>
      </c>
      <c r="E422" s="547" t="s">
        <v>50</v>
      </c>
      <c r="F422" s="548" t="s">
        <v>19</v>
      </c>
      <c r="G422" s="571"/>
      <c r="H422" s="555"/>
      <c r="I422" s="567"/>
      <c r="J422" s="510">
        <v>0</v>
      </c>
      <c r="K422" s="510">
        <v>1000000</v>
      </c>
      <c r="L422" s="574">
        <v>532.49</v>
      </c>
      <c r="M422" s="559"/>
      <c r="N422" t="s">
        <v>858</v>
      </c>
      <c r="O422" s="547">
        <v>0</v>
      </c>
      <c r="P422" s="548">
        <v>1712.3</v>
      </c>
      <c r="Q422" s="540" t="s">
        <v>451</v>
      </c>
      <c r="R422"/>
      <c r="S422"/>
      <c r="T422">
        <v>555.51</v>
      </c>
      <c r="U422">
        <v>112.66</v>
      </c>
      <c r="V422" s="547">
        <v>0</v>
      </c>
      <c r="W422" s="548">
        <v>2300</v>
      </c>
      <c r="X422">
        <v>0</v>
      </c>
      <c r="Y422">
        <v>0</v>
      </c>
      <c r="Z422">
        <v>100</v>
      </c>
      <c r="AA422">
        <v>300</v>
      </c>
      <c r="AB422">
        <v>500</v>
      </c>
      <c r="AC422">
        <v>600</v>
      </c>
      <c r="AD422">
        <v>800</v>
      </c>
      <c r="AE422">
        <v>1000</v>
      </c>
      <c r="AF422">
        <v>1200</v>
      </c>
      <c r="AG422">
        <v>1400</v>
      </c>
      <c r="AH422">
        <v>1600</v>
      </c>
      <c r="AI422">
        <v>1800</v>
      </c>
      <c r="AJ422">
        <v>2300</v>
      </c>
      <c r="AK422">
        <v>300</v>
      </c>
      <c r="AL422">
        <v>200</v>
      </c>
      <c r="AM422">
        <v>200</v>
      </c>
      <c r="AN422">
        <v>300</v>
      </c>
      <c r="AO422">
        <v>191</v>
      </c>
      <c r="AP422">
        <v>174</v>
      </c>
      <c r="AQ422">
        <v>219</v>
      </c>
      <c r="AR422">
        <v>85</v>
      </c>
      <c r="AS422">
        <v>47</v>
      </c>
      <c r="AT422">
        <v>20</v>
      </c>
      <c r="AU422" s="578" t="str">
        <f t="shared" si="54"/>
        <v/>
      </c>
      <c r="AV422" s="579" t="str">
        <f t="shared" si="55"/>
        <v/>
      </c>
      <c r="AW422" s="524" t="str">
        <f t="shared" si="56"/>
        <v/>
      </c>
      <c r="AX422" s="525" t="str">
        <f t="shared" si="57"/>
        <v/>
      </c>
      <c r="AY422" s="524" t="str">
        <f t="shared" si="58"/>
        <v/>
      </c>
      <c r="AZ422" s="525" t="str">
        <f t="shared" si="59"/>
        <v/>
      </c>
      <c r="BA422" s="530">
        <f t="shared" si="60"/>
        <v>1</v>
      </c>
      <c r="BB422" s="536">
        <f t="shared" si="61"/>
        <v>1</v>
      </c>
      <c r="BC422" s="537">
        <f t="shared" si="62"/>
        <v>3.3193299404683656</v>
      </c>
      <c r="BD422" s="540">
        <v>1</v>
      </c>
    </row>
    <row r="423" spans="1:56" s="510" customFormat="1" x14ac:dyDescent="0.2">
      <c r="A423" s="510">
        <v>421</v>
      </c>
      <c r="B423" s="510" t="s">
        <v>806</v>
      </c>
      <c r="C423" s="510" t="s">
        <v>50</v>
      </c>
      <c r="D423" s="510" t="s">
        <v>216</v>
      </c>
      <c r="E423" s="547" t="s">
        <v>50</v>
      </c>
      <c r="F423" s="548" t="s">
        <v>216</v>
      </c>
      <c r="G423" s="571"/>
      <c r="H423" s="555"/>
      <c r="I423" s="567"/>
      <c r="J423" s="510">
        <v>0</v>
      </c>
      <c r="K423" s="510">
        <v>1000000</v>
      </c>
      <c r="L423" s="574">
        <v>522.91</v>
      </c>
      <c r="M423" s="559"/>
      <c r="N423" t="s">
        <v>859</v>
      </c>
      <c r="O423" s="547">
        <v>0</v>
      </c>
      <c r="P423" s="548">
        <v>1712.3</v>
      </c>
      <c r="Q423" s="540" t="s">
        <v>451</v>
      </c>
      <c r="R423"/>
      <c r="S423"/>
      <c r="T423">
        <v>483.36</v>
      </c>
      <c r="U423">
        <v>104.15</v>
      </c>
      <c r="V423" s="547">
        <v>0</v>
      </c>
      <c r="W423" s="548">
        <v>2300</v>
      </c>
      <c r="X423">
        <v>0</v>
      </c>
      <c r="Y423">
        <v>0</v>
      </c>
      <c r="Z423">
        <v>100</v>
      </c>
      <c r="AA423">
        <v>300</v>
      </c>
      <c r="AB423">
        <v>500</v>
      </c>
      <c r="AC423">
        <v>600</v>
      </c>
      <c r="AD423">
        <v>800</v>
      </c>
      <c r="AE423">
        <v>1000</v>
      </c>
      <c r="AF423">
        <v>1200</v>
      </c>
      <c r="AG423">
        <v>1400</v>
      </c>
      <c r="AH423">
        <v>1600</v>
      </c>
      <c r="AI423">
        <v>1800</v>
      </c>
      <c r="AJ423">
        <v>2300</v>
      </c>
      <c r="AK423">
        <v>300</v>
      </c>
      <c r="AL423">
        <v>200</v>
      </c>
      <c r="AM423">
        <v>200</v>
      </c>
      <c r="AN423">
        <v>300</v>
      </c>
      <c r="AO423">
        <v>191</v>
      </c>
      <c r="AP423">
        <v>174</v>
      </c>
      <c r="AQ423">
        <v>217</v>
      </c>
      <c r="AR423">
        <v>83</v>
      </c>
      <c r="AS423">
        <v>44</v>
      </c>
      <c r="AT423">
        <v>15</v>
      </c>
      <c r="AU423" s="578" t="str">
        <f t="shared" si="54"/>
        <v/>
      </c>
      <c r="AV423" s="579" t="str">
        <f t="shared" si="55"/>
        <v/>
      </c>
      <c r="AW423" s="524" t="str">
        <f t="shared" si="56"/>
        <v/>
      </c>
      <c r="AX423" s="525" t="str">
        <f t="shared" si="57"/>
        <v/>
      </c>
      <c r="AY423" s="524" t="str">
        <f t="shared" si="58"/>
        <v/>
      </c>
      <c r="AZ423" s="525" t="str">
        <f t="shared" si="59"/>
        <v/>
      </c>
      <c r="BA423" s="530">
        <f t="shared" si="60"/>
        <v>1</v>
      </c>
      <c r="BB423" s="536">
        <f t="shared" si="61"/>
        <v>1</v>
      </c>
      <c r="BC423" s="537">
        <f t="shared" si="62"/>
        <v>3.398462450517298</v>
      </c>
      <c r="BD423" s="540">
        <v>1</v>
      </c>
    </row>
    <row r="424" spans="1:56" s="510" customFormat="1" x14ac:dyDescent="0.2">
      <c r="A424" s="510">
        <v>422</v>
      </c>
      <c r="B424" s="510" t="s">
        <v>806</v>
      </c>
      <c r="C424" s="510" t="s">
        <v>50</v>
      </c>
      <c r="D424" s="510" t="s">
        <v>218</v>
      </c>
      <c r="E424" s="547" t="s">
        <v>50</v>
      </c>
      <c r="F424" s="548" t="s">
        <v>218</v>
      </c>
      <c r="G424" s="571"/>
      <c r="H424" s="555"/>
      <c r="I424" s="567"/>
      <c r="J424" s="510">
        <v>0</v>
      </c>
      <c r="K424" s="510">
        <v>1000000</v>
      </c>
      <c r="L424" s="574">
        <v>9.57</v>
      </c>
      <c r="M424" s="559"/>
      <c r="N424" t="s">
        <v>860</v>
      </c>
      <c r="O424" s="547">
        <v>0</v>
      </c>
      <c r="P424" s="548">
        <v>693.14</v>
      </c>
      <c r="Q424" s="540" t="s">
        <v>451</v>
      </c>
      <c r="R424"/>
      <c r="S424"/>
      <c r="T424">
        <v>72.150000000000006</v>
      </c>
      <c r="U424">
        <v>47.56</v>
      </c>
      <c r="V424" s="547">
        <v>0</v>
      </c>
      <c r="W424" s="548">
        <v>920</v>
      </c>
      <c r="X424">
        <v>0</v>
      </c>
      <c r="Y424">
        <v>30</v>
      </c>
      <c r="Z424">
        <v>60</v>
      </c>
      <c r="AA424">
        <v>130</v>
      </c>
      <c r="AB424">
        <v>200</v>
      </c>
      <c r="AC424">
        <v>270</v>
      </c>
      <c r="AD424">
        <v>340</v>
      </c>
      <c r="AE424">
        <v>410</v>
      </c>
      <c r="AF424">
        <v>480</v>
      </c>
      <c r="AG424">
        <v>550</v>
      </c>
      <c r="AH424">
        <v>640</v>
      </c>
      <c r="AI424">
        <v>710</v>
      </c>
      <c r="AJ424">
        <v>920</v>
      </c>
      <c r="AK424">
        <v>1000</v>
      </c>
      <c r="AL424">
        <v>900</v>
      </c>
      <c r="AM424">
        <v>900</v>
      </c>
      <c r="AN424">
        <v>900</v>
      </c>
      <c r="AO424">
        <v>883</v>
      </c>
      <c r="AP424">
        <v>935</v>
      </c>
      <c r="AQ424">
        <v>649</v>
      </c>
      <c r="AR424">
        <v>436</v>
      </c>
      <c r="AS424">
        <v>192</v>
      </c>
      <c r="AT424">
        <v>52</v>
      </c>
      <c r="AU424" s="578" t="str">
        <f t="shared" si="54"/>
        <v/>
      </c>
      <c r="AV424" s="579" t="str">
        <f t="shared" si="55"/>
        <v/>
      </c>
      <c r="AW424" s="524" t="str">
        <f t="shared" si="56"/>
        <v/>
      </c>
      <c r="AX424" s="525" t="str">
        <f t="shared" si="57"/>
        <v/>
      </c>
      <c r="AY424" s="524" t="str">
        <f t="shared" si="58"/>
        <v/>
      </c>
      <c r="AZ424" s="525" t="str">
        <f t="shared" si="59"/>
        <v/>
      </c>
      <c r="BA424" s="530">
        <f t="shared" si="60"/>
        <v>1</v>
      </c>
      <c r="BB424" s="536">
        <f t="shared" si="61"/>
        <v>1</v>
      </c>
      <c r="BC424" s="537">
        <f t="shared" si="62"/>
        <v>95.133751306165095</v>
      </c>
      <c r="BD424" s="540">
        <v>1</v>
      </c>
    </row>
    <row r="425" spans="1:56" s="510" customFormat="1" x14ac:dyDescent="0.2">
      <c r="A425" s="510">
        <v>423</v>
      </c>
      <c r="B425" s="510" t="s">
        <v>806</v>
      </c>
      <c r="C425" s="510" t="s">
        <v>50</v>
      </c>
      <c r="D425" s="510" t="s">
        <v>220</v>
      </c>
      <c r="E425" s="547" t="s">
        <v>50</v>
      </c>
      <c r="F425" s="548" t="s">
        <v>220</v>
      </c>
      <c r="G425" s="571"/>
      <c r="H425" s="555"/>
      <c r="I425" s="567"/>
      <c r="J425" s="510">
        <v>-1000000</v>
      </c>
      <c r="K425" s="510">
        <v>1000000</v>
      </c>
      <c r="L425" s="574">
        <v>456.54</v>
      </c>
      <c r="M425" s="559"/>
      <c r="N425" t="s">
        <v>861</v>
      </c>
      <c r="O425" s="547">
        <v>-1193.9100000000001</v>
      </c>
      <c r="P425" s="548">
        <v>1712.3</v>
      </c>
      <c r="Q425" s="540" t="s">
        <v>451</v>
      </c>
      <c r="R425"/>
      <c r="S425"/>
      <c r="T425">
        <v>492.18</v>
      </c>
      <c r="U425">
        <v>110.95</v>
      </c>
      <c r="V425" s="547">
        <v>-1559</v>
      </c>
      <c r="W425" s="548">
        <v>2307</v>
      </c>
      <c r="X425">
        <v>-1559</v>
      </c>
      <c r="Y425">
        <v>-1045.5999999999999</v>
      </c>
      <c r="Z425">
        <v>-883.8</v>
      </c>
      <c r="AA425">
        <v>-588</v>
      </c>
      <c r="AB425">
        <v>-297</v>
      </c>
      <c r="AC425">
        <v>-12.4</v>
      </c>
      <c r="AD425">
        <v>271</v>
      </c>
      <c r="AE425">
        <v>548.4</v>
      </c>
      <c r="AF425">
        <v>837.8</v>
      </c>
      <c r="AG425">
        <v>1122</v>
      </c>
      <c r="AH425">
        <v>1455.2</v>
      </c>
      <c r="AI425">
        <v>1670.6</v>
      </c>
      <c r="AJ425">
        <v>2307</v>
      </c>
      <c r="AK425">
        <v>64</v>
      </c>
      <c r="AL425">
        <v>312</v>
      </c>
      <c r="AM425">
        <v>369</v>
      </c>
      <c r="AN425">
        <v>385</v>
      </c>
      <c r="AO425">
        <v>387</v>
      </c>
      <c r="AP425">
        <v>386</v>
      </c>
      <c r="AQ425">
        <v>379</v>
      </c>
      <c r="AR425">
        <v>318</v>
      </c>
      <c r="AS425">
        <v>180</v>
      </c>
      <c r="AT425">
        <v>45</v>
      </c>
      <c r="AU425" s="578" t="str">
        <f t="shared" si="54"/>
        <v/>
      </c>
      <c r="AV425" s="579" t="str">
        <f t="shared" si="55"/>
        <v/>
      </c>
      <c r="AW425" s="524" t="str">
        <f t="shared" si="56"/>
        <v/>
      </c>
      <c r="AX425" s="525" t="str">
        <f t="shared" si="57"/>
        <v/>
      </c>
      <c r="AY425" s="524" t="str">
        <f t="shared" si="58"/>
        <v/>
      </c>
      <c r="AZ425" s="525" t="str">
        <f t="shared" si="59"/>
        <v/>
      </c>
      <c r="BA425" s="530">
        <f t="shared" si="60"/>
        <v>5.1684491978609621</v>
      </c>
      <c r="BB425" s="536">
        <f t="shared" si="61"/>
        <v>4.4148157883208476</v>
      </c>
      <c r="BC425" s="537">
        <f t="shared" si="62"/>
        <v>4.0532264423708764</v>
      </c>
      <c r="BD425" s="540">
        <v>1</v>
      </c>
    </row>
    <row r="426" spans="1:56" x14ac:dyDescent="0.2">
      <c r="A426">
        <v>424</v>
      </c>
      <c r="B426" t="s">
        <v>806</v>
      </c>
      <c r="C426" t="s">
        <v>52</v>
      </c>
      <c r="D426" t="s">
        <v>169</v>
      </c>
      <c r="E426" s="545" t="s">
        <v>52</v>
      </c>
      <c r="F426" s="546" t="s">
        <v>169</v>
      </c>
      <c r="G426" s="570"/>
      <c r="H426" s="555"/>
      <c r="I426" s="566"/>
      <c r="J426">
        <v>0</v>
      </c>
      <c r="K426">
        <v>1000000</v>
      </c>
      <c r="L426" s="573">
        <v>1830.31</v>
      </c>
      <c r="M426" s="558"/>
      <c r="N426" t="s">
        <v>862</v>
      </c>
      <c r="O426" s="545">
        <v>1610.79</v>
      </c>
      <c r="P426" s="546">
        <v>1968.74</v>
      </c>
      <c r="Q426" s="63" t="s">
        <v>451</v>
      </c>
      <c r="T426">
        <v>1849.25</v>
      </c>
      <c r="U426">
        <v>154.21</v>
      </c>
      <c r="V426" s="545">
        <v>1226</v>
      </c>
      <c r="W426" s="546">
        <v>2308</v>
      </c>
      <c r="X426">
        <v>1226</v>
      </c>
      <c r="Y426">
        <v>1467.1</v>
      </c>
      <c r="Z426">
        <v>1543.4</v>
      </c>
      <c r="AA426">
        <v>1614</v>
      </c>
      <c r="AB426">
        <v>1679.6</v>
      </c>
      <c r="AC426">
        <v>1725</v>
      </c>
      <c r="AD426">
        <v>1771.5</v>
      </c>
      <c r="AE426">
        <v>1814</v>
      </c>
      <c r="AF426">
        <v>1863</v>
      </c>
      <c r="AG426">
        <v>1913.6</v>
      </c>
      <c r="AH426">
        <v>1984.8</v>
      </c>
      <c r="AI426">
        <v>2049.9499999999998</v>
      </c>
      <c r="AJ426">
        <v>2308</v>
      </c>
      <c r="AK426">
        <v>4</v>
      </c>
      <c r="AL426">
        <v>12</v>
      </c>
      <c r="AM426">
        <v>26</v>
      </c>
      <c r="AN426">
        <v>56</v>
      </c>
      <c r="AO426">
        <v>90</v>
      </c>
      <c r="AP426">
        <v>88</v>
      </c>
      <c r="AQ426">
        <v>67</v>
      </c>
      <c r="AR426">
        <v>26</v>
      </c>
      <c r="AS426">
        <v>8</v>
      </c>
      <c r="AT426">
        <v>5</v>
      </c>
      <c r="AU426" s="576" t="str">
        <f t="shared" si="54"/>
        <v/>
      </c>
      <c r="AV426" s="577" t="str">
        <f t="shared" si="55"/>
        <v/>
      </c>
      <c r="AW426" s="522" t="str">
        <f t="shared" si="56"/>
        <v/>
      </c>
      <c r="AX426" s="523" t="str">
        <f t="shared" si="57"/>
        <v/>
      </c>
      <c r="AY426" s="522" t="str">
        <f t="shared" si="58"/>
        <v/>
      </c>
      <c r="AZ426" s="523" t="str">
        <f t="shared" si="59"/>
        <v/>
      </c>
      <c r="BA426" s="529">
        <f t="shared" si="60"/>
        <v>0.30616864742501415</v>
      </c>
      <c r="BB426" s="534">
        <f t="shared" si="61"/>
        <v>0.33016811359824288</v>
      </c>
      <c r="BC426" s="535">
        <f t="shared" si="62"/>
        <v>0.26098857570575479</v>
      </c>
      <c r="BD426" s="63"/>
    </row>
    <row r="427" spans="1:56" x14ac:dyDescent="0.2">
      <c r="A427">
        <v>425</v>
      </c>
      <c r="B427" t="s">
        <v>806</v>
      </c>
      <c r="C427" t="s">
        <v>52</v>
      </c>
      <c r="D427" t="s">
        <v>173</v>
      </c>
      <c r="E427" s="545" t="s">
        <v>52</v>
      </c>
      <c r="F427" s="546" t="s">
        <v>173</v>
      </c>
      <c r="G427" s="570"/>
      <c r="H427" s="555"/>
      <c r="I427" s="566"/>
      <c r="J427">
        <v>0</v>
      </c>
      <c r="K427">
        <v>1000000</v>
      </c>
      <c r="L427" s="573">
        <v>1830.31</v>
      </c>
      <c r="M427" s="558"/>
      <c r="N427" t="s">
        <v>863</v>
      </c>
      <c r="O427" s="545">
        <v>1610.79</v>
      </c>
      <c r="P427" s="546">
        <v>1968.74</v>
      </c>
      <c r="Q427" s="63" t="s">
        <v>451</v>
      </c>
      <c r="T427">
        <v>1849.25</v>
      </c>
      <c r="U427">
        <v>154.21</v>
      </c>
      <c r="V427" s="545">
        <v>1226</v>
      </c>
      <c r="W427" s="546">
        <v>2308</v>
      </c>
      <c r="X427">
        <v>1226</v>
      </c>
      <c r="Y427">
        <v>1467.1</v>
      </c>
      <c r="Z427">
        <v>1543.4</v>
      </c>
      <c r="AA427">
        <v>1614</v>
      </c>
      <c r="AB427">
        <v>1679.6</v>
      </c>
      <c r="AC427">
        <v>1725</v>
      </c>
      <c r="AD427">
        <v>1771.5</v>
      </c>
      <c r="AE427">
        <v>1814</v>
      </c>
      <c r="AF427">
        <v>1863</v>
      </c>
      <c r="AG427">
        <v>1913.6</v>
      </c>
      <c r="AH427">
        <v>1984.8</v>
      </c>
      <c r="AI427">
        <v>2049.9499999999998</v>
      </c>
      <c r="AJ427">
        <v>2308</v>
      </c>
      <c r="AK427">
        <v>4</v>
      </c>
      <c r="AL427">
        <v>12</v>
      </c>
      <c r="AM427">
        <v>26</v>
      </c>
      <c r="AN427">
        <v>56</v>
      </c>
      <c r="AO427">
        <v>90</v>
      </c>
      <c r="AP427">
        <v>88</v>
      </c>
      <c r="AQ427">
        <v>67</v>
      </c>
      <c r="AR427">
        <v>26</v>
      </c>
      <c r="AS427">
        <v>8</v>
      </c>
      <c r="AT427">
        <v>5</v>
      </c>
      <c r="AU427" s="576" t="str">
        <f t="shared" si="54"/>
        <v/>
      </c>
      <c r="AV427" s="577" t="str">
        <f t="shared" si="55"/>
        <v/>
      </c>
      <c r="AW427" s="522" t="str">
        <f t="shared" si="56"/>
        <v/>
      </c>
      <c r="AX427" s="523" t="str">
        <f t="shared" si="57"/>
        <v/>
      </c>
      <c r="AY427" s="522" t="str">
        <f t="shared" si="58"/>
        <v/>
      </c>
      <c r="AZ427" s="523" t="str">
        <f t="shared" si="59"/>
        <v/>
      </c>
      <c r="BA427" s="529">
        <f t="shared" si="60"/>
        <v>0.30616864742501415</v>
      </c>
      <c r="BB427" s="534">
        <f t="shared" si="61"/>
        <v>0.33016811359824288</v>
      </c>
      <c r="BC427" s="535">
        <f t="shared" si="62"/>
        <v>0.26098857570575479</v>
      </c>
      <c r="BD427" s="63"/>
    </row>
    <row r="428" spans="1:56" x14ac:dyDescent="0.2">
      <c r="A428">
        <v>426</v>
      </c>
      <c r="B428" t="s">
        <v>806</v>
      </c>
      <c r="C428" t="s">
        <v>52</v>
      </c>
      <c r="D428" t="s">
        <v>177</v>
      </c>
      <c r="E428" s="545" t="s">
        <v>52</v>
      </c>
      <c r="F428" s="546" t="s">
        <v>177</v>
      </c>
      <c r="G428" s="570"/>
      <c r="H428" s="555"/>
      <c r="I428" s="566"/>
      <c r="J428">
        <v>0</v>
      </c>
      <c r="K428">
        <v>1000000</v>
      </c>
      <c r="L428" s="573">
        <v>0</v>
      </c>
      <c r="M428" s="558"/>
      <c r="N428" t="s">
        <v>864</v>
      </c>
      <c r="O428" s="545">
        <v>0</v>
      </c>
      <c r="P428" s="546">
        <v>0</v>
      </c>
      <c r="Q428" s="63" t="s">
        <v>451</v>
      </c>
      <c r="T428">
        <v>0</v>
      </c>
      <c r="U428">
        <v>0.02</v>
      </c>
      <c r="V428" s="545">
        <v>0</v>
      </c>
      <c r="W428" s="546">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1</v>
      </c>
      <c r="AQ428">
        <v>0</v>
      </c>
      <c r="AR428">
        <v>0</v>
      </c>
      <c r="AS428">
        <v>0</v>
      </c>
      <c r="AT428">
        <v>0</v>
      </c>
      <c r="AU428" s="576" t="str">
        <f t="shared" si="54"/>
        <v/>
      </c>
      <c r="AV428" s="577" t="str">
        <f t="shared" si="55"/>
        <v/>
      </c>
      <c r="AW428" s="522" t="str">
        <f t="shared" si="56"/>
        <v/>
      </c>
      <c r="AX428" s="523" t="str">
        <f t="shared" si="57"/>
        <v/>
      </c>
      <c r="AY428" s="522" t="str">
        <f t="shared" si="58"/>
        <v/>
      </c>
      <c r="AZ428" s="523" t="str">
        <f t="shared" si="59"/>
        <v/>
      </c>
      <c r="BA428" s="529" t="str">
        <f t="shared" si="60"/>
        <v/>
      </c>
      <c r="BB428" s="534" t="str">
        <f t="shared" si="61"/>
        <v/>
      </c>
      <c r="BC428" s="535" t="str">
        <f t="shared" si="62"/>
        <v/>
      </c>
      <c r="BD428" s="63"/>
    </row>
    <row r="429" spans="1:56" x14ac:dyDescent="0.2">
      <c r="A429">
        <v>427</v>
      </c>
      <c r="B429" t="s">
        <v>806</v>
      </c>
      <c r="C429" t="s">
        <v>52</v>
      </c>
      <c r="D429" t="s">
        <v>179</v>
      </c>
      <c r="E429" s="545" t="s">
        <v>52</v>
      </c>
      <c r="F429" s="546" t="s">
        <v>179</v>
      </c>
      <c r="G429" s="570"/>
      <c r="H429" s="555"/>
      <c r="I429" s="566"/>
      <c r="J429">
        <v>0</v>
      </c>
      <c r="K429">
        <v>1000000</v>
      </c>
      <c r="L429" s="573">
        <v>0</v>
      </c>
      <c r="M429" s="558"/>
      <c r="N429" t="s">
        <v>865</v>
      </c>
      <c r="O429" s="545">
        <v>0</v>
      </c>
      <c r="P429" s="546">
        <v>0.08</v>
      </c>
      <c r="Q429" s="63" t="s">
        <v>451</v>
      </c>
      <c r="T429">
        <v>0.01</v>
      </c>
      <c r="U429">
        <v>0.04</v>
      </c>
      <c r="V429" s="545">
        <v>0</v>
      </c>
      <c r="W429" s="546">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1</v>
      </c>
      <c r="AQ429">
        <v>0</v>
      </c>
      <c r="AR429">
        <v>0</v>
      </c>
      <c r="AS429">
        <v>0</v>
      </c>
      <c r="AT429">
        <v>0</v>
      </c>
      <c r="AU429" s="576" t="str">
        <f t="shared" si="54"/>
        <v/>
      </c>
      <c r="AV429" s="577" t="str">
        <f t="shared" si="55"/>
        <v/>
      </c>
      <c r="AW429" s="522" t="str">
        <f t="shared" si="56"/>
        <v/>
      </c>
      <c r="AX429" s="523" t="str">
        <f t="shared" si="57"/>
        <v/>
      </c>
      <c r="AY429" s="522" t="str">
        <f t="shared" si="58"/>
        <v/>
      </c>
      <c r="AZ429" s="523" t="str">
        <f t="shared" si="59"/>
        <v/>
      </c>
      <c r="BA429" s="529" t="str">
        <f t="shared" si="60"/>
        <v/>
      </c>
      <c r="BB429" s="534" t="str">
        <f t="shared" si="61"/>
        <v/>
      </c>
      <c r="BC429" s="535" t="str">
        <f t="shared" si="62"/>
        <v/>
      </c>
      <c r="BD429" s="63"/>
    </row>
    <row r="430" spans="1:56" x14ac:dyDescent="0.2">
      <c r="A430">
        <v>428</v>
      </c>
      <c r="B430" t="s">
        <v>806</v>
      </c>
      <c r="C430" t="s">
        <v>52</v>
      </c>
      <c r="D430" t="s">
        <v>185</v>
      </c>
      <c r="E430" s="545" t="s">
        <v>52</v>
      </c>
      <c r="F430" s="546" t="s">
        <v>185</v>
      </c>
      <c r="G430" s="570"/>
      <c r="H430" s="555"/>
      <c r="I430" s="566"/>
      <c r="J430">
        <v>0</v>
      </c>
      <c r="K430">
        <v>1000000</v>
      </c>
      <c r="L430" s="573">
        <v>0</v>
      </c>
      <c r="M430" s="558"/>
      <c r="N430" t="s">
        <v>866</v>
      </c>
      <c r="O430" s="545">
        <v>0</v>
      </c>
      <c r="P430" s="546">
        <v>396.95</v>
      </c>
      <c r="Q430" s="63" t="s">
        <v>451</v>
      </c>
      <c r="T430">
        <v>0.01</v>
      </c>
      <c r="U430">
        <v>0.04</v>
      </c>
      <c r="V430" s="545">
        <v>0</v>
      </c>
      <c r="W430" s="546">
        <v>540</v>
      </c>
      <c r="X430">
        <v>0</v>
      </c>
      <c r="Y430">
        <v>10</v>
      </c>
      <c r="Z430">
        <v>30</v>
      </c>
      <c r="AA430">
        <v>70</v>
      </c>
      <c r="AB430">
        <v>110</v>
      </c>
      <c r="AC430">
        <v>150</v>
      </c>
      <c r="AD430">
        <v>190</v>
      </c>
      <c r="AE430">
        <v>230</v>
      </c>
      <c r="AF430">
        <v>270</v>
      </c>
      <c r="AG430">
        <v>320</v>
      </c>
      <c r="AH430">
        <v>370</v>
      </c>
      <c r="AI430">
        <v>400</v>
      </c>
      <c r="AJ430">
        <v>540</v>
      </c>
      <c r="AK430">
        <v>600</v>
      </c>
      <c r="AL430">
        <v>500</v>
      </c>
      <c r="AM430">
        <v>590</v>
      </c>
      <c r="AN430">
        <v>480</v>
      </c>
      <c r="AO430">
        <v>468</v>
      </c>
      <c r="AP430">
        <v>510</v>
      </c>
      <c r="AQ430">
        <v>360</v>
      </c>
      <c r="AR430">
        <v>258</v>
      </c>
      <c r="AS430">
        <v>69</v>
      </c>
      <c r="AT430">
        <v>16</v>
      </c>
      <c r="AU430" s="576" t="str">
        <f t="shared" si="54"/>
        <v/>
      </c>
      <c r="AV430" s="577" t="str">
        <f t="shared" si="55"/>
        <v/>
      </c>
      <c r="AW430" s="522" t="str">
        <f t="shared" si="56"/>
        <v/>
      </c>
      <c r="AX430" s="523" t="str">
        <f t="shared" si="57"/>
        <v/>
      </c>
      <c r="AY430" s="522" t="str">
        <f t="shared" si="58"/>
        <v/>
      </c>
      <c r="AZ430" s="523" t="str">
        <f t="shared" si="59"/>
        <v/>
      </c>
      <c r="BA430" s="529">
        <f t="shared" si="60"/>
        <v>1</v>
      </c>
      <c r="BB430" s="534" t="str">
        <f t="shared" si="61"/>
        <v/>
      </c>
      <c r="BC430" s="535" t="str">
        <f t="shared" si="62"/>
        <v/>
      </c>
      <c r="BD430" s="63"/>
    </row>
    <row r="431" spans="1:56" s="510" customFormat="1" x14ac:dyDescent="0.2">
      <c r="A431" s="510">
        <v>429</v>
      </c>
      <c r="B431" s="510" t="s">
        <v>806</v>
      </c>
      <c r="C431" s="510" t="s">
        <v>52</v>
      </c>
      <c r="D431" s="510" t="s">
        <v>19</v>
      </c>
      <c r="E431" s="547" t="s">
        <v>52</v>
      </c>
      <c r="F431" s="548" t="s">
        <v>19</v>
      </c>
      <c r="G431" s="571"/>
      <c r="H431" s="555"/>
      <c r="I431" s="567"/>
      <c r="J431" s="510">
        <v>0</v>
      </c>
      <c r="K431" s="510">
        <v>1000000</v>
      </c>
      <c r="L431" s="574">
        <v>119.85</v>
      </c>
      <c r="M431" s="559"/>
      <c r="N431" t="s">
        <v>867</v>
      </c>
      <c r="O431" s="547">
        <v>0</v>
      </c>
      <c r="P431" s="548">
        <v>1712.3</v>
      </c>
      <c r="Q431" s="540" t="s">
        <v>451</v>
      </c>
      <c r="R431"/>
      <c r="S431"/>
      <c r="T431">
        <v>100.38</v>
      </c>
      <c r="U431">
        <v>87.52</v>
      </c>
      <c r="V431" s="547">
        <v>0</v>
      </c>
      <c r="W431" s="548">
        <v>2300</v>
      </c>
      <c r="X431">
        <v>0</v>
      </c>
      <c r="Y431">
        <v>0</v>
      </c>
      <c r="Z431">
        <v>100</v>
      </c>
      <c r="AA431">
        <v>300</v>
      </c>
      <c r="AB431">
        <v>500</v>
      </c>
      <c r="AC431">
        <v>600</v>
      </c>
      <c r="AD431">
        <v>800</v>
      </c>
      <c r="AE431">
        <v>1000</v>
      </c>
      <c r="AF431">
        <v>1200</v>
      </c>
      <c r="AG431">
        <v>1400</v>
      </c>
      <c r="AH431">
        <v>1600</v>
      </c>
      <c r="AI431">
        <v>1800</v>
      </c>
      <c r="AJ431">
        <v>2300</v>
      </c>
      <c r="AK431">
        <v>300</v>
      </c>
      <c r="AL431">
        <v>200</v>
      </c>
      <c r="AM431">
        <v>200</v>
      </c>
      <c r="AN431">
        <v>300</v>
      </c>
      <c r="AO431">
        <v>191</v>
      </c>
      <c r="AP431">
        <v>174</v>
      </c>
      <c r="AQ431">
        <v>218</v>
      </c>
      <c r="AR431">
        <v>85</v>
      </c>
      <c r="AS431">
        <v>47</v>
      </c>
      <c r="AT431">
        <v>20</v>
      </c>
      <c r="AU431" s="578" t="str">
        <f t="shared" si="54"/>
        <v/>
      </c>
      <c r="AV431" s="579" t="str">
        <f t="shared" si="55"/>
        <v/>
      </c>
      <c r="AW431" s="524" t="str">
        <f t="shared" si="56"/>
        <v/>
      </c>
      <c r="AX431" s="525" t="str">
        <f t="shared" si="57"/>
        <v/>
      </c>
      <c r="AY431" s="524" t="str">
        <f t="shared" si="58"/>
        <v/>
      </c>
      <c r="AZ431" s="525" t="str">
        <f t="shared" si="59"/>
        <v/>
      </c>
      <c r="BA431" s="530">
        <f t="shared" si="60"/>
        <v>1</v>
      </c>
      <c r="BB431" s="536">
        <f t="shared" si="61"/>
        <v>1</v>
      </c>
      <c r="BC431" s="537">
        <f t="shared" si="62"/>
        <v>18.190654985398417</v>
      </c>
      <c r="BD431" s="540">
        <v>1</v>
      </c>
    </row>
    <row r="432" spans="1:56" s="510" customFormat="1" x14ac:dyDescent="0.2">
      <c r="A432" s="510">
        <v>430</v>
      </c>
      <c r="B432" s="510" t="s">
        <v>806</v>
      </c>
      <c r="C432" s="510" t="s">
        <v>52</v>
      </c>
      <c r="D432" s="510" t="s">
        <v>216</v>
      </c>
      <c r="E432" s="547" t="s">
        <v>52</v>
      </c>
      <c r="F432" s="548" t="s">
        <v>216</v>
      </c>
      <c r="G432" s="571"/>
      <c r="H432" s="555"/>
      <c r="I432" s="567"/>
      <c r="J432" s="510">
        <v>0</v>
      </c>
      <c r="K432" s="510">
        <v>1000000</v>
      </c>
      <c r="L432" s="574">
        <v>72.06</v>
      </c>
      <c r="M432" s="559"/>
      <c r="N432" t="s">
        <v>868</v>
      </c>
      <c r="O432" s="547">
        <v>0</v>
      </c>
      <c r="P432" s="548">
        <v>1499.97</v>
      </c>
      <c r="Q432" s="540" t="s">
        <v>451</v>
      </c>
      <c r="R432"/>
      <c r="S432"/>
      <c r="T432">
        <v>59.67</v>
      </c>
      <c r="U432">
        <v>60.99</v>
      </c>
      <c r="V432" s="547">
        <v>0</v>
      </c>
      <c r="W432" s="548">
        <v>2000</v>
      </c>
      <c r="X432">
        <v>0</v>
      </c>
      <c r="Y432">
        <v>0</v>
      </c>
      <c r="Z432">
        <v>100</v>
      </c>
      <c r="AA432">
        <v>200</v>
      </c>
      <c r="AB432">
        <v>400</v>
      </c>
      <c r="AC432">
        <v>500</v>
      </c>
      <c r="AD432">
        <v>700</v>
      </c>
      <c r="AE432">
        <v>800</v>
      </c>
      <c r="AF432">
        <v>1000</v>
      </c>
      <c r="AG432">
        <v>1200</v>
      </c>
      <c r="AH432">
        <v>1400</v>
      </c>
      <c r="AI432">
        <v>1500</v>
      </c>
      <c r="AJ432">
        <v>2000</v>
      </c>
      <c r="AK432">
        <v>200</v>
      </c>
      <c r="AL432">
        <v>200</v>
      </c>
      <c r="AM432">
        <v>200</v>
      </c>
      <c r="AN432">
        <v>200</v>
      </c>
      <c r="AO432">
        <v>196</v>
      </c>
      <c r="AP432">
        <v>188</v>
      </c>
      <c r="AQ432">
        <v>146</v>
      </c>
      <c r="AR432">
        <v>99</v>
      </c>
      <c r="AS432">
        <v>52</v>
      </c>
      <c r="AT432">
        <v>10</v>
      </c>
      <c r="AU432" s="578" t="str">
        <f t="shared" si="54"/>
        <v/>
      </c>
      <c r="AV432" s="579" t="str">
        <f t="shared" si="55"/>
        <v/>
      </c>
      <c r="AW432" s="524" t="str">
        <f t="shared" si="56"/>
        <v/>
      </c>
      <c r="AX432" s="525" t="str">
        <f t="shared" si="57"/>
        <v/>
      </c>
      <c r="AY432" s="524" t="str">
        <f t="shared" si="58"/>
        <v/>
      </c>
      <c r="AZ432" s="525" t="str">
        <f t="shared" si="59"/>
        <v/>
      </c>
      <c r="BA432" s="530">
        <f t="shared" si="60"/>
        <v>1</v>
      </c>
      <c r="BB432" s="536">
        <f t="shared" si="61"/>
        <v>1</v>
      </c>
      <c r="BC432" s="537">
        <f t="shared" si="62"/>
        <v>26.754648903691368</v>
      </c>
      <c r="BD432" s="540">
        <v>1</v>
      </c>
    </row>
    <row r="433" spans="1:56" s="510" customFormat="1" x14ac:dyDescent="0.2">
      <c r="A433" s="510">
        <v>431</v>
      </c>
      <c r="B433" s="510" t="s">
        <v>806</v>
      </c>
      <c r="C433" s="510" t="s">
        <v>52</v>
      </c>
      <c r="D433" s="510" t="s">
        <v>218</v>
      </c>
      <c r="E433" s="547" t="s">
        <v>52</v>
      </c>
      <c r="F433" s="548" t="s">
        <v>218</v>
      </c>
      <c r="G433" s="571"/>
      <c r="H433" s="555"/>
      <c r="I433" s="567"/>
      <c r="J433" s="510">
        <v>0</v>
      </c>
      <c r="K433" s="510">
        <v>1000000</v>
      </c>
      <c r="L433" s="574">
        <v>47.78</v>
      </c>
      <c r="M433" s="559"/>
      <c r="N433" t="s">
        <v>869</v>
      </c>
      <c r="O433" s="547">
        <v>0</v>
      </c>
      <c r="P433" s="548">
        <v>693.14</v>
      </c>
      <c r="Q433" s="540" t="s">
        <v>451</v>
      </c>
      <c r="R433"/>
      <c r="S433"/>
      <c r="T433">
        <v>40.72</v>
      </c>
      <c r="U433">
        <v>35.659999999999997</v>
      </c>
      <c r="V433" s="547">
        <v>0</v>
      </c>
      <c r="W433" s="548">
        <v>920</v>
      </c>
      <c r="X433">
        <v>0</v>
      </c>
      <c r="Y433">
        <v>30</v>
      </c>
      <c r="Z433">
        <v>60</v>
      </c>
      <c r="AA433">
        <v>130</v>
      </c>
      <c r="AB433">
        <v>200</v>
      </c>
      <c r="AC433">
        <v>270</v>
      </c>
      <c r="AD433">
        <v>340</v>
      </c>
      <c r="AE433">
        <v>410</v>
      </c>
      <c r="AF433">
        <v>480</v>
      </c>
      <c r="AG433">
        <v>550</v>
      </c>
      <c r="AH433">
        <v>640</v>
      </c>
      <c r="AI433">
        <v>710</v>
      </c>
      <c r="AJ433">
        <v>920</v>
      </c>
      <c r="AK433">
        <v>1000</v>
      </c>
      <c r="AL433">
        <v>900</v>
      </c>
      <c r="AM433">
        <v>900</v>
      </c>
      <c r="AN433">
        <v>900</v>
      </c>
      <c r="AO433">
        <v>883</v>
      </c>
      <c r="AP433">
        <v>935</v>
      </c>
      <c r="AQ433">
        <v>649</v>
      </c>
      <c r="AR433">
        <v>436</v>
      </c>
      <c r="AS433">
        <v>192</v>
      </c>
      <c r="AT433">
        <v>52</v>
      </c>
      <c r="AU433" s="578" t="str">
        <f t="shared" si="54"/>
        <v/>
      </c>
      <c r="AV433" s="579" t="str">
        <f t="shared" si="55"/>
        <v/>
      </c>
      <c r="AW433" s="524" t="str">
        <f t="shared" si="56"/>
        <v/>
      </c>
      <c r="AX433" s="525" t="str">
        <f t="shared" si="57"/>
        <v/>
      </c>
      <c r="AY433" s="524" t="str">
        <f t="shared" si="58"/>
        <v/>
      </c>
      <c r="AZ433" s="525" t="str">
        <f t="shared" si="59"/>
        <v/>
      </c>
      <c r="BA433" s="530">
        <f t="shared" si="60"/>
        <v>1</v>
      </c>
      <c r="BB433" s="536">
        <f t="shared" si="61"/>
        <v>1</v>
      </c>
      <c r="BC433" s="537">
        <f t="shared" si="62"/>
        <v>18.254918375889492</v>
      </c>
      <c r="BD433" s="540">
        <v>1</v>
      </c>
    </row>
    <row r="434" spans="1:56" s="510" customFormat="1" x14ac:dyDescent="0.2">
      <c r="A434" s="510">
        <v>432</v>
      </c>
      <c r="B434" s="510" t="s">
        <v>806</v>
      </c>
      <c r="C434" s="510" t="s">
        <v>52</v>
      </c>
      <c r="D434" s="510" t="s">
        <v>220</v>
      </c>
      <c r="E434" s="547" t="s">
        <v>52</v>
      </c>
      <c r="F434" s="548" t="s">
        <v>220</v>
      </c>
      <c r="G434" s="571"/>
      <c r="H434" s="555"/>
      <c r="I434" s="567"/>
      <c r="J434" s="510">
        <v>-1000000</v>
      </c>
      <c r="K434" s="510">
        <v>1000000</v>
      </c>
      <c r="L434" s="574">
        <v>-181.86</v>
      </c>
      <c r="M434" s="559"/>
      <c r="N434" t="s">
        <v>870</v>
      </c>
      <c r="O434" s="547">
        <v>-1437.63</v>
      </c>
      <c r="P434" s="548">
        <v>1468.59</v>
      </c>
      <c r="Q434" s="540" t="s">
        <v>451</v>
      </c>
      <c r="R434"/>
      <c r="S434"/>
      <c r="T434">
        <v>-169.59</v>
      </c>
      <c r="U434">
        <v>189.62</v>
      </c>
      <c r="V434" s="547">
        <v>-1824</v>
      </c>
      <c r="W434" s="548">
        <v>1772</v>
      </c>
      <c r="X434">
        <v>-1824</v>
      </c>
      <c r="Y434">
        <v>-1315.9</v>
      </c>
      <c r="Z434">
        <v>-1121</v>
      </c>
      <c r="AA434">
        <v>-797.6</v>
      </c>
      <c r="AB434">
        <v>-514</v>
      </c>
      <c r="AC434">
        <v>-236.4</v>
      </c>
      <c r="AD434">
        <v>43</v>
      </c>
      <c r="AE434">
        <v>320.39999999999998</v>
      </c>
      <c r="AF434">
        <v>591.4</v>
      </c>
      <c r="AG434">
        <v>866</v>
      </c>
      <c r="AH434">
        <v>1149.8</v>
      </c>
      <c r="AI434">
        <v>1337.6</v>
      </c>
      <c r="AJ434">
        <v>1772</v>
      </c>
      <c r="AK434">
        <v>51</v>
      </c>
      <c r="AL434">
        <v>236</v>
      </c>
      <c r="AM434">
        <v>318</v>
      </c>
      <c r="AN434">
        <v>345</v>
      </c>
      <c r="AO434">
        <v>361</v>
      </c>
      <c r="AP434">
        <v>358</v>
      </c>
      <c r="AQ434">
        <v>362</v>
      </c>
      <c r="AR434">
        <v>356</v>
      </c>
      <c r="AS434">
        <v>275</v>
      </c>
      <c r="AT434">
        <v>93</v>
      </c>
      <c r="AU434" s="578" t="str">
        <f t="shared" si="54"/>
        <v/>
      </c>
      <c r="AV434" s="579" t="str">
        <f t="shared" si="55"/>
        <v/>
      </c>
      <c r="AW434" s="524" t="str">
        <f t="shared" si="56"/>
        <v/>
      </c>
      <c r="AX434" s="525" t="str">
        <f t="shared" si="57"/>
        <v/>
      </c>
      <c r="AY434" s="524" t="str">
        <f t="shared" si="58"/>
        <v/>
      </c>
      <c r="AZ434" s="525" t="str">
        <f t="shared" si="59"/>
        <v/>
      </c>
      <c r="BA434" s="530">
        <f t="shared" si="60"/>
        <v>-69.15384615384616</v>
      </c>
      <c r="BB434" s="536">
        <f t="shared" si="61"/>
        <v>-9.0296931705707681</v>
      </c>
      <c r="BC434" s="537">
        <f t="shared" si="62"/>
        <v>-10.743758935444848</v>
      </c>
      <c r="BD434" s="540">
        <v>1</v>
      </c>
    </row>
    <row r="435" spans="1:56" x14ac:dyDescent="0.2">
      <c r="A435">
        <v>433</v>
      </c>
      <c r="B435" t="s">
        <v>806</v>
      </c>
      <c r="C435" t="s">
        <v>54</v>
      </c>
      <c r="D435" t="s">
        <v>181</v>
      </c>
      <c r="E435" s="545" t="s">
        <v>54</v>
      </c>
      <c r="F435" s="546" t="s">
        <v>181</v>
      </c>
      <c r="G435" s="570">
        <v>1673.1774423747549</v>
      </c>
      <c r="H435" s="555">
        <v>83.658872118737747</v>
      </c>
      <c r="I435" s="566">
        <v>0.1</v>
      </c>
      <c r="J435">
        <v>0</v>
      </c>
      <c r="K435">
        <v>1000000</v>
      </c>
      <c r="L435" s="573">
        <v>1430.93</v>
      </c>
      <c r="M435" s="561">
        <v>2.9</v>
      </c>
      <c r="N435" t="s">
        <v>871</v>
      </c>
      <c r="O435" s="545"/>
      <c r="P435" s="546"/>
      <c r="Q435" s="63" t="s">
        <v>437</v>
      </c>
      <c r="R435">
        <v>1671.67</v>
      </c>
      <c r="S435">
        <v>76.13</v>
      </c>
      <c r="T435">
        <v>1431.96</v>
      </c>
      <c r="U435">
        <v>80.88</v>
      </c>
      <c r="V435" s="545">
        <v>1274.4000000000001</v>
      </c>
      <c r="W435" s="546">
        <v>1578.36</v>
      </c>
      <c r="X435">
        <v>1234.56</v>
      </c>
      <c r="Y435">
        <v>1293.76</v>
      </c>
      <c r="Z435">
        <v>1326.99</v>
      </c>
      <c r="AA435">
        <v>1356.82</v>
      </c>
      <c r="AB435">
        <v>1391.82</v>
      </c>
      <c r="AC435">
        <v>1414.51</v>
      </c>
      <c r="AD435">
        <v>1439.67</v>
      </c>
      <c r="AE435">
        <v>1461.97</v>
      </c>
      <c r="AF435">
        <v>1473.74</v>
      </c>
      <c r="AG435">
        <v>1494.38</v>
      </c>
      <c r="AH435">
        <v>1537.09</v>
      </c>
      <c r="AI435">
        <v>1559.21</v>
      </c>
      <c r="AJ435">
        <v>1602.89</v>
      </c>
      <c r="AK435">
        <v>2</v>
      </c>
      <c r="AL435">
        <v>6</v>
      </c>
      <c r="AM435">
        <v>8</v>
      </c>
      <c r="AN435">
        <v>12</v>
      </c>
      <c r="AO435">
        <v>14</v>
      </c>
      <c r="AP435">
        <v>16</v>
      </c>
      <c r="AQ435">
        <v>18</v>
      </c>
      <c r="AR435">
        <v>12</v>
      </c>
      <c r="AS435">
        <v>7</v>
      </c>
      <c r="AT435">
        <v>5</v>
      </c>
      <c r="AU435" s="576">
        <f t="shared" si="54"/>
        <v>-242.24744237475488</v>
      </c>
      <c r="AV435" s="577">
        <f t="shared" si="55"/>
        <v>-0.14478287612515922</v>
      </c>
      <c r="AW435" s="522">
        <f t="shared" si="56"/>
        <v>0.10939039645545202</v>
      </c>
      <c r="AX435" s="523">
        <f t="shared" si="57"/>
        <v>0.1030308959907192</v>
      </c>
      <c r="AY435" s="522">
        <f t="shared" si="58"/>
        <v>9.3903964554520186E-3</v>
      </c>
      <c r="AZ435" s="523">
        <f t="shared" si="59"/>
        <v>3.0308959907191929E-3</v>
      </c>
      <c r="BA435" s="529" t="str">
        <f t="shared" si="60"/>
        <v/>
      </c>
      <c r="BB435" s="534" t="str">
        <f t="shared" si="61"/>
        <v/>
      </c>
      <c r="BC435" s="535" t="str">
        <f t="shared" si="62"/>
        <v/>
      </c>
      <c r="BD435" s="63"/>
    </row>
    <row r="436" spans="1:56" s="510" customFormat="1" x14ac:dyDescent="0.2">
      <c r="A436" s="510">
        <v>434</v>
      </c>
      <c r="B436" s="510" t="s">
        <v>806</v>
      </c>
      <c r="C436" s="510" t="s">
        <v>54</v>
      </c>
      <c r="D436" s="510" t="s">
        <v>19</v>
      </c>
      <c r="E436" s="547" t="s">
        <v>54</v>
      </c>
      <c r="F436" s="548" t="s">
        <v>19</v>
      </c>
      <c r="G436" s="571"/>
      <c r="H436" s="555"/>
      <c r="I436" s="567"/>
      <c r="J436" s="510">
        <v>0</v>
      </c>
      <c r="K436" s="510">
        <v>1000000</v>
      </c>
      <c r="L436" s="574">
        <v>1875.05</v>
      </c>
      <c r="M436" s="559"/>
      <c r="N436" t="s">
        <v>872</v>
      </c>
      <c r="O436" s="547">
        <v>895.07</v>
      </c>
      <c r="P436" s="548">
        <v>2332.6999999999998</v>
      </c>
      <c r="Q436" s="540" t="s">
        <v>451</v>
      </c>
      <c r="R436"/>
      <c r="S436"/>
      <c r="T436">
        <v>1758.03</v>
      </c>
      <c r="U436">
        <v>188.31</v>
      </c>
      <c r="V436" s="547">
        <v>490</v>
      </c>
      <c r="W436" s="548">
        <v>2819</v>
      </c>
      <c r="X436">
        <v>490</v>
      </c>
      <c r="Y436">
        <v>871</v>
      </c>
      <c r="Z436">
        <v>971</v>
      </c>
      <c r="AA436">
        <v>1119.4000000000001</v>
      </c>
      <c r="AB436">
        <v>1261.5999999999999</v>
      </c>
      <c r="AC436">
        <v>1393.8</v>
      </c>
      <c r="AD436">
        <v>1530</v>
      </c>
      <c r="AE436">
        <v>1672.6</v>
      </c>
      <c r="AF436">
        <v>1821.4</v>
      </c>
      <c r="AG436">
        <v>1989.8</v>
      </c>
      <c r="AH436">
        <v>2180.4</v>
      </c>
      <c r="AI436">
        <v>2311.6</v>
      </c>
      <c r="AJ436">
        <v>2819</v>
      </c>
      <c r="AK436">
        <v>12</v>
      </c>
      <c r="AL436">
        <v>108</v>
      </c>
      <c r="AM436">
        <v>211</v>
      </c>
      <c r="AN436">
        <v>234</v>
      </c>
      <c r="AO436">
        <v>219</v>
      </c>
      <c r="AP436">
        <v>204</v>
      </c>
      <c r="AQ436">
        <v>177</v>
      </c>
      <c r="AR436">
        <v>120</v>
      </c>
      <c r="AS436">
        <v>47</v>
      </c>
      <c r="AT436">
        <v>5</v>
      </c>
      <c r="AU436" s="578" t="str">
        <f t="shared" si="54"/>
        <v/>
      </c>
      <c r="AV436" s="579" t="str">
        <f t="shared" si="55"/>
        <v/>
      </c>
      <c r="AW436" s="524" t="str">
        <f t="shared" si="56"/>
        <v/>
      </c>
      <c r="AX436" s="525" t="str">
        <f t="shared" si="57"/>
        <v/>
      </c>
      <c r="AY436" s="524" t="str">
        <f t="shared" si="58"/>
        <v/>
      </c>
      <c r="AZ436" s="525" t="str">
        <f t="shared" si="59"/>
        <v/>
      </c>
      <c r="BA436" s="530">
        <f t="shared" si="60"/>
        <v>0.70383801752795405</v>
      </c>
      <c r="BB436" s="536">
        <f t="shared" si="61"/>
        <v>0.73867363536972341</v>
      </c>
      <c r="BC436" s="537">
        <f t="shared" si="62"/>
        <v>0.50342657529132562</v>
      </c>
      <c r="BD436" s="540">
        <v>1</v>
      </c>
    </row>
    <row r="437" spans="1:56" s="510" customFormat="1" x14ac:dyDescent="0.2">
      <c r="A437" s="510">
        <v>435</v>
      </c>
      <c r="B437" s="510" t="s">
        <v>806</v>
      </c>
      <c r="C437" s="510" t="s">
        <v>54</v>
      </c>
      <c r="D437" s="510" t="s">
        <v>216</v>
      </c>
      <c r="E437" s="547" t="s">
        <v>54</v>
      </c>
      <c r="F437" s="548" t="s">
        <v>216</v>
      </c>
      <c r="G437" s="571"/>
      <c r="H437" s="555"/>
      <c r="I437" s="567"/>
      <c r="J437" s="510">
        <v>0</v>
      </c>
      <c r="K437" s="510">
        <v>1000000</v>
      </c>
      <c r="L437" s="574">
        <v>1239.26</v>
      </c>
      <c r="M437" s="559"/>
      <c r="N437" t="s">
        <v>873</v>
      </c>
      <c r="O437" s="547">
        <v>201.92</v>
      </c>
      <c r="P437" s="548">
        <v>1914.23</v>
      </c>
      <c r="Q437" s="540" t="s">
        <v>451</v>
      </c>
      <c r="R437"/>
      <c r="S437"/>
      <c r="T437">
        <v>1206.8699999999999</v>
      </c>
      <c r="U437">
        <v>169.72</v>
      </c>
      <c r="V437" s="547">
        <v>0</v>
      </c>
      <c r="W437" s="548">
        <v>2756</v>
      </c>
      <c r="X437">
        <v>0</v>
      </c>
      <c r="Y437">
        <v>219</v>
      </c>
      <c r="Z437">
        <v>336.5</v>
      </c>
      <c r="AA437">
        <v>525</v>
      </c>
      <c r="AB437">
        <v>700</v>
      </c>
      <c r="AC437">
        <v>869</v>
      </c>
      <c r="AD437">
        <v>1039.5</v>
      </c>
      <c r="AE437">
        <v>1214</v>
      </c>
      <c r="AF437">
        <v>1400</v>
      </c>
      <c r="AG437">
        <v>1591</v>
      </c>
      <c r="AH437">
        <v>1820.5</v>
      </c>
      <c r="AI437">
        <v>1980</v>
      </c>
      <c r="AJ437">
        <v>2756</v>
      </c>
      <c r="AK437">
        <v>122</v>
      </c>
      <c r="AL437">
        <v>248</v>
      </c>
      <c r="AM437">
        <v>274</v>
      </c>
      <c r="AN437">
        <v>276</v>
      </c>
      <c r="AO437">
        <v>264</v>
      </c>
      <c r="AP437">
        <v>243</v>
      </c>
      <c r="AQ437">
        <v>177</v>
      </c>
      <c r="AR437">
        <v>85</v>
      </c>
      <c r="AS437">
        <v>24</v>
      </c>
      <c r="AT437">
        <v>3</v>
      </c>
      <c r="AU437" s="578" t="str">
        <f t="shared" si="54"/>
        <v/>
      </c>
      <c r="AV437" s="579" t="str">
        <f t="shared" si="55"/>
        <v/>
      </c>
      <c r="AW437" s="524" t="str">
        <f t="shared" si="56"/>
        <v/>
      </c>
      <c r="AX437" s="525" t="str">
        <f t="shared" si="57"/>
        <v/>
      </c>
      <c r="AY437" s="524" t="str">
        <f t="shared" si="58"/>
        <v/>
      </c>
      <c r="AZ437" s="525" t="str">
        <f t="shared" si="59"/>
        <v/>
      </c>
      <c r="BA437" s="530">
        <f t="shared" si="60"/>
        <v>1</v>
      </c>
      <c r="BB437" s="536">
        <f t="shared" si="61"/>
        <v>1</v>
      </c>
      <c r="BC437" s="537">
        <f t="shared" si="62"/>
        <v>1.2239078159546826</v>
      </c>
      <c r="BD437" s="540">
        <v>1</v>
      </c>
    </row>
    <row r="438" spans="1:56" s="510" customFormat="1" x14ac:dyDescent="0.2">
      <c r="A438" s="510">
        <v>436</v>
      </c>
      <c r="B438" s="510" t="s">
        <v>806</v>
      </c>
      <c r="C438" s="510" t="s">
        <v>54</v>
      </c>
      <c r="D438" s="510" t="s">
        <v>218</v>
      </c>
      <c r="E438" s="547" t="s">
        <v>54</v>
      </c>
      <c r="F438" s="548" t="s">
        <v>218</v>
      </c>
      <c r="G438" s="571"/>
      <c r="H438" s="555"/>
      <c r="I438" s="567"/>
      <c r="J438" s="510">
        <v>0</v>
      </c>
      <c r="K438" s="510">
        <v>1000000</v>
      </c>
      <c r="L438" s="574">
        <v>635.79</v>
      </c>
      <c r="M438" s="559"/>
      <c r="N438" t="s">
        <v>874</v>
      </c>
      <c r="O438" s="547">
        <v>0</v>
      </c>
      <c r="P438" s="548">
        <v>693.14</v>
      </c>
      <c r="Q438" s="540" t="s">
        <v>451</v>
      </c>
      <c r="R438"/>
      <c r="S438"/>
      <c r="T438">
        <v>551.16</v>
      </c>
      <c r="U438">
        <v>116.78</v>
      </c>
      <c r="V438" s="547">
        <v>0</v>
      </c>
      <c r="W438" s="548">
        <v>920</v>
      </c>
      <c r="X438">
        <v>0</v>
      </c>
      <c r="Y438">
        <v>30</v>
      </c>
      <c r="Z438">
        <v>60</v>
      </c>
      <c r="AA438">
        <v>130</v>
      </c>
      <c r="AB438">
        <v>200</v>
      </c>
      <c r="AC438">
        <v>270</v>
      </c>
      <c r="AD438">
        <v>340</v>
      </c>
      <c r="AE438">
        <v>410</v>
      </c>
      <c r="AF438">
        <v>480</v>
      </c>
      <c r="AG438">
        <v>550</v>
      </c>
      <c r="AH438">
        <v>640</v>
      </c>
      <c r="AI438">
        <v>710</v>
      </c>
      <c r="AJ438">
        <v>920</v>
      </c>
      <c r="AK438">
        <v>1000</v>
      </c>
      <c r="AL438">
        <v>900</v>
      </c>
      <c r="AM438">
        <v>900</v>
      </c>
      <c r="AN438">
        <v>900</v>
      </c>
      <c r="AO438">
        <v>883</v>
      </c>
      <c r="AP438">
        <v>935</v>
      </c>
      <c r="AQ438">
        <v>649</v>
      </c>
      <c r="AR438">
        <v>436</v>
      </c>
      <c r="AS438">
        <v>192</v>
      </c>
      <c r="AT438">
        <v>52</v>
      </c>
      <c r="AU438" s="578" t="str">
        <f t="shared" si="54"/>
        <v/>
      </c>
      <c r="AV438" s="579" t="str">
        <f t="shared" si="55"/>
        <v/>
      </c>
      <c r="AW438" s="524" t="str">
        <f t="shared" si="56"/>
        <v/>
      </c>
      <c r="AX438" s="525" t="str">
        <f t="shared" si="57"/>
        <v/>
      </c>
      <c r="AY438" s="524" t="str">
        <f t="shared" si="58"/>
        <v/>
      </c>
      <c r="AZ438" s="525" t="str">
        <f t="shared" si="59"/>
        <v/>
      </c>
      <c r="BA438" s="530">
        <f t="shared" si="60"/>
        <v>1</v>
      </c>
      <c r="BB438" s="536">
        <f t="shared" si="61"/>
        <v>1</v>
      </c>
      <c r="BC438" s="537">
        <f t="shared" si="62"/>
        <v>0.44701866968653181</v>
      </c>
      <c r="BD438" s="540">
        <v>1</v>
      </c>
    </row>
    <row r="439" spans="1:56" s="510" customFormat="1" x14ac:dyDescent="0.2">
      <c r="A439" s="510">
        <v>437</v>
      </c>
      <c r="B439" s="510" t="s">
        <v>806</v>
      </c>
      <c r="C439" s="510" t="s">
        <v>54</v>
      </c>
      <c r="D439" s="510" t="s">
        <v>220</v>
      </c>
      <c r="E439" s="547" t="s">
        <v>54</v>
      </c>
      <c r="F439" s="548" t="s">
        <v>220</v>
      </c>
      <c r="G439" s="571"/>
      <c r="H439" s="555"/>
      <c r="I439" s="567"/>
      <c r="J439" s="510">
        <v>-1000000</v>
      </c>
      <c r="K439" s="510">
        <v>1000000</v>
      </c>
      <c r="L439" s="574">
        <v>895.07</v>
      </c>
      <c r="M439" s="559"/>
      <c r="N439" t="s">
        <v>875</v>
      </c>
      <c r="O439" s="547"/>
      <c r="P439" s="548"/>
      <c r="Q439" s="540" t="s">
        <v>443</v>
      </c>
      <c r="R439"/>
      <c r="S439"/>
      <c r="T439">
        <v>906.47</v>
      </c>
      <c r="U439">
        <v>149.26</v>
      </c>
      <c r="V439" s="547">
        <v>672.97</v>
      </c>
      <c r="W439" s="548">
        <v>1177.55</v>
      </c>
      <c r="X439">
        <v>490.48</v>
      </c>
      <c r="Y439">
        <v>694.35</v>
      </c>
      <c r="Z439">
        <v>735.83</v>
      </c>
      <c r="AA439">
        <v>770.26</v>
      </c>
      <c r="AB439">
        <v>808.88</v>
      </c>
      <c r="AC439">
        <v>858.25</v>
      </c>
      <c r="AD439">
        <v>906.22</v>
      </c>
      <c r="AE439">
        <v>942.28</v>
      </c>
      <c r="AF439">
        <v>990.13</v>
      </c>
      <c r="AG439">
        <v>1028.6600000000001</v>
      </c>
      <c r="AH439">
        <v>1104.83</v>
      </c>
      <c r="AI439">
        <v>1151.49</v>
      </c>
      <c r="AJ439">
        <v>1319.2</v>
      </c>
      <c r="AK439">
        <v>1</v>
      </c>
      <c r="AL439">
        <v>1</v>
      </c>
      <c r="AM439">
        <v>9</v>
      </c>
      <c r="AN439">
        <v>22</v>
      </c>
      <c r="AO439">
        <v>17</v>
      </c>
      <c r="AP439">
        <v>18</v>
      </c>
      <c r="AQ439">
        <v>18</v>
      </c>
      <c r="AR439">
        <v>9</v>
      </c>
      <c r="AS439">
        <v>4</v>
      </c>
      <c r="AT439">
        <v>1</v>
      </c>
      <c r="AU439" s="578" t="str">
        <f t="shared" si="54"/>
        <v/>
      </c>
      <c r="AV439" s="579" t="str">
        <f t="shared" si="55"/>
        <v/>
      </c>
      <c r="AW439" s="524" t="str">
        <f t="shared" si="56"/>
        <v/>
      </c>
      <c r="AX439" s="525" t="str">
        <f t="shared" si="57"/>
        <v/>
      </c>
      <c r="AY439" s="524" t="str">
        <f t="shared" si="58"/>
        <v/>
      </c>
      <c r="AZ439" s="525" t="str">
        <f t="shared" si="59"/>
        <v/>
      </c>
      <c r="BA439" s="530">
        <f t="shared" si="60"/>
        <v>0.27266930376326648</v>
      </c>
      <c r="BB439" s="536">
        <f t="shared" si="61"/>
        <v>0.24813701721653056</v>
      </c>
      <c r="BC439" s="537">
        <f t="shared" si="62"/>
        <v>0.31559542829052462</v>
      </c>
      <c r="BD439" s="540">
        <v>1</v>
      </c>
    </row>
    <row r="440" spans="1:56" x14ac:dyDescent="0.2">
      <c r="A440">
        <v>438</v>
      </c>
      <c r="B440" t="s">
        <v>806</v>
      </c>
      <c r="C440" t="s">
        <v>57</v>
      </c>
      <c r="D440" t="s">
        <v>181</v>
      </c>
      <c r="E440" s="545" t="s">
        <v>57</v>
      </c>
      <c r="F440" s="546" t="s">
        <v>181</v>
      </c>
      <c r="G440" s="570"/>
      <c r="H440" s="555"/>
      <c r="I440" s="566"/>
      <c r="J440">
        <v>0</v>
      </c>
      <c r="K440">
        <v>1000000</v>
      </c>
      <c r="L440" s="573">
        <v>0</v>
      </c>
      <c r="M440" s="558"/>
      <c r="N440" t="s">
        <v>876</v>
      </c>
      <c r="O440" s="545">
        <v>0</v>
      </c>
      <c r="P440" s="546">
        <v>1430.93</v>
      </c>
      <c r="Q440" s="63" t="s">
        <v>451</v>
      </c>
      <c r="T440">
        <v>49.86</v>
      </c>
      <c r="U440">
        <v>139.08000000000001</v>
      </c>
      <c r="V440" s="545">
        <v>0</v>
      </c>
      <c r="W440" s="546">
        <v>1599</v>
      </c>
      <c r="X440">
        <v>0</v>
      </c>
      <c r="Y440">
        <v>0</v>
      </c>
      <c r="Z440">
        <v>100</v>
      </c>
      <c r="AA440">
        <v>300</v>
      </c>
      <c r="AB440">
        <v>400</v>
      </c>
      <c r="AC440">
        <v>573</v>
      </c>
      <c r="AD440">
        <v>700</v>
      </c>
      <c r="AE440">
        <v>800</v>
      </c>
      <c r="AF440">
        <v>1000</v>
      </c>
      <c r="AG440">
        <v>1100</v>
      </c>
      <c r="AH440">
        <v>1300</v>
      </c>
      <c r="AI440">
        <v>1400</v>
      </c>
      <c r="AJ440">
        <v>1599</v>
      </c>
      <c r="AK440">
        <v>190</v>
      </c>
      <c r="AL440">
        <v>194</v>
      </c>
      <c r="AM440">
        <v>102</v>
      </c>
      <c r="AN440">
        <v>199</v>
      </c>
      <c r="AO440">
        <v>103</v>
      </c>
      <c r="AP440">
        <v>197</v>
      </c>
      <c r="AQ440">
        <v>198</v>
      </c>
      <c r="AR440">
        <v>103</v>
      </c>
      <c r="AS440">
        <v>159</v>
      </c>
      <c r="AT440">
        <v>20</v>
      </c>
      <c r="AU440" s="576" t="str">
        <f t="shared" si="54"/>
        <v/>
      </c>
      <c r="AV440" s="577" t="str">
        <f t="shared" si="55"/>
        <v/>
      </c>
      <c r="AW440" s="522" t="str">
        <f t="shared" si="56"/>
        <v/>
      </c>
      <c r="AX440" s="523" t="str">
        <f t="shared" si="57"/>
        <v/>
      </c>
      <c r="AY440" s="522" t="str">
        <f t="shared" si="58"/>
        <v/>
      </c>
      <c r="AZ440" s="523" t="str">
        <f t="shared" si="59"/>
        <v/>
      </c>
      <c r="BA440" s="529">
        <f t="shared" si="60"/>
        <v>1</v>
      </c>
      <c r="BB440" s="534" t="str">
        <f t="shared" si="61"/>
        <v/>
      </c>
      <c r="BC440" s="535" t="str">
        <f t="shared" si="62"/>
        <v/>
      </c>
      <c r="BD440" s="63"/>
    </row>
    <row r="441" spans="1:56" s="510" customFormat="1" x14ac:dyDescent="0.2">
      <c r="A441" s="510">
        <v>439</v>
      </c>
      <c r="B441" s="510" t="s">
        <v>806</v>
      </c>
      <c r="C441" s="510" t="s">
        <v>57</v>
      </c>
      <c r="D441" s="510" t="s">
        <v>19</v>
      </c>
      <c r="E441" s="547" t="s">
        <v>57</v>
      </c>
      <c r="F441" s="548" t="s">
        <v>19</v>
      </c>
      <c r="G441" s="571"/>
      <c r="H441" s="555"/>
      <c r="I441" s="567"/>
      <c r="J441" s="510">
        <v>0</v>
      </c>
      <c r="K441" s="510">
        <v>1000000</v>
      </c>
      <c r="L441" s="574">
        <v>1812.75</v>
      </c>
      <c r="M441" s="559"/>
      <c r="N441" t="s">
        <v>877</v>
      </c>
      <c r="O441" s="547">
        <v>326.07</v>
      </c>
      <c r="P441" s="548">
        <v>2332.6999999999998</v>
      </c>
      <c r="Q441" s="540" t="s">
        <v>451</v>
      </c>
      <c r="R441"/>
      <c r="S441"/>
      <c r="T441">
        <v>1736.88</v>
      </c>
      <c r="U441">
        <v>180.77</v>
      </c>
      <c r="V441" s="547">
        <v>0</v>
      </c>
      <c r="W441" s="548">
        <v>2749</v>
      </c>
      <c r="X441">
        <v>0</v>
      </c>
      <c r="Y441">
        <v>344</v>
      </c>
      <c r="Z441">
        <v>469</v>
      </c>
      <c r="AA441">
        <v>668.2</v>
      </c>
      <c r="AB441">
        <v>856</v>
      </c>
      <c r="AC441">
        <v>1049</v>
      </c>
      <c r="AD441">
        <v>1240</v>
      </c>
      <c r="AE441">
        <v>1436.6</v>
      </c>
      <c r="AF441">
        <v>1637.2</v>
      </c>
      <c r="AG441">
        <v>1844</v>
      </c>
      <c r="AH441">
        <v>2091.4</v>
      </c>
      <c r="AI441">
        <v>2254.6999999999998</v>
      </c>
      <c r="AJ441">
        <v>2749</v>
      </c>
      <c r="AK441">
        <v>55</v>
      </c>
      <c r="AL441">
        <v>211</v>
      </c>
      <c r="AM441">
        <v>268</v>
      </c>
      <c r="AN441">
        <v>278</v>
      </c>
      <c r="AO441">
        <v>275</v>
      </c>
      <c r="AP441">
        <v>263</v>
      </c>
      <c r="AQ441">
        <v>235</v>
      </c>
      <c r="AR441">
        <v>195</v>
      </c>
      <c r="AS441">
        <v>109</v>
      </c>
      <c r="AT441">
        <v>18</v>
      </c>
      <c r="AU441" s="578" t="str">
        <f t="shared" si="54"/>
        <v/>
      </c>
      <c r="AV441" s="579" t="str">
        <f t="shared" si="55"/>
        <v/>
      </c>
      <c r="AW441" s="524" t="str">
        <f t="shared" si="56"/>
        <v/>
      </c>
      <c r="AX441" s="525" t="str">
        <f t="shared" si="57"/>
        <v/>
      </c>
      <c r="AY441" s="524" t="str">
        <f t="shared" si="58"/>
        <v/>
      </c>
      <c r="AZ441" s="525" t="str">
        <f t="shared" si="59"/>
        <v/>
      </c>
      <c r="BA441" s="530">
        <f t="shared" si="60"/>
        <v>1</v>
      </c>
      <c r="BB441" s="536">
        <f t="shared" si="61"/>
        <v>1</v>
      </c>
      <c r="BC441" s="537">
        <f t="shared" si="62"/>
        <v>0.51648048545028269</v>
      </c>
      <c r="BD441" s="540">
        <v>1</v>
      </c>
    </row>
    <row r="442" spans="1:56" s="510" customFormat="1" x14ac:dyDescent="0.2">
      <c r="A442" s="510">
        <v>440</v>
      </c>
      <c r="B442" s="510" t="s">
        <v>806</v>
      </c>
      <c r="C442" s="510" t="s">
        <v>57</v>
      </c>
      <c r="D442" s="510" t="s">
        <v>216</v>
      </c>
      <c r="E442" s="547" t="s">
        <v>57</v>
      </c>
      <c r="F442" s="548" t="s">
        <v>216</v>
      </c>
      <c r="G442" s="571"/>
      <c r="H442" s="555"/>
      <c r="I442" s="567"/>
      <c r="J442" s="510">
        <v>0</v>
      </c>
      <c r="K442" s="510">
        <v>1000000</v>
      </c>
      <c r="L442" s="574">
        <v>1197.23</v>
      </c>
      <c r="M442" s="559"/>
      <c r="N442" t="s">
        <v>878</v>
      </c>
      <c r="O442" s="547">
        <v>0</v>
      </c>
      <c r="P442" s="548">
        <v>1914.23</v>
      </c>
      <c r="Q442" s="540" t="s">
        <v>451</v>
      </c>
      <c r="R442"/>
      <c r="S442"/>
      <c r="T442">
        <v>1193.52</v>
      </c>
      <c r="U442">
        <v>166.79</v>
      </c>
      <c r="V442" s="547">
        <v>0</v>
      </c>
      <c r="W442" s="548">
        <v>2786</v>
      </c>
      <c r="X442">
        <v>0</v>
      </c>
      <c r="Y442">
        <v>22.3</v>
      </c>
      <c r="Z442">
        <v>100</v>
      </c>
      <c r="AA442">
        <v>300</v>
      </c>
      <c r="AB442">
        <v>500</v>
      </c>
      <c r="AC442">
        <v>700</v>
      </c>
      <c r="AD442">
        <v>900</v>
      </c>
      <c r="AE442">
        <v>1100</v>
      </c>
      <c r="AF442">
        <v>1300</v>
      </c>
      <c r="AG442">
        <v>1500</v>
      </c>
      <c r="AH442">
        <v>1800</v>
      </c>
      <c r="AI442">
        <v>2000</v>
      </c>
      <c r="AJ442">
        <v>2786</v>
      </c>
      <c r="AK442">
        <v>298</v>
      </c>
      <c r="AL442">
        <v>300</v>
      </c>
      <c r="AM442">
        <v>299</v>
      </c>
      <c r="AN442">
        <v>299</v>
      </c>
      <c r="AO442">
        <v>197</v>
      </c>
      <c r="AP442">
        <v>262</v>
      </c>
      <c r="AQ442">
        <v>184</v>
      </c>
      <c r="AR442">
        <v>76</v>
      </c>
      <c r="AS442">
        <v>20</v>
      </c>
      <c r="AT442">
        <v>3</v>
      </c>
      <c r="AU442" s="578" t="str">
        <f t="shared" si="54"/>
        <v/>
      </c>
      <c r="AV442" s="579" t="str">
        <f t="shared" si="55"/>
        <v/>
      </c>
      <c r="AW442" s="524" t="str">
        <f t="shared" si="56"/>
        <v/>
      </c>
      <c r="AX442" s="525" t="str">
        <f t="shared" si="57"/>
        <v/>
      </c>
      <c r="AY442" s="524" t="str">
        <f t="shared" si="58"/>
        <v/>
      </c>
      <c r="AZ442" s="525" t="str">
        <f t="shared" si="59"/>
        <v/>
      </c>
      <c r="BA442" s="530">
        <f t="shared" si="60"/>
        <v>1</v>
      </c>
      <c r="BB442" s="536">
        <f t="shared" si="61"/>
        <v>1</v>
      </c>
      <c r="BC442" s="537">
        <f t="shared" si="62"/>
        <v>1.3270382466192794</v>
      </c>
      <c r="BD442" s="540">
        <v>1</v>
      </c>
    </row>
    <row r="443" spans="1:56" s="510" customFormat="1" x14ac:dyDescent="0.2">
      <c r="A443" s="510">
        <v>441</v>
      </c>
      <c r="B443" s="510" t="s">
        <v>806</v>
      </c>
      <c r="C443" s="510" t="s">
        <v>57</v>
      </c>
      <c r="D443" s="510" t="s">
        <v>218</v>
      </c>
      <c r="E443" s="547" t="s">
        <v>57</v>
      </c>
      <c r="F443" s="548" t="s">
        <v>218</v>
      </c>
      <c r="G443" s="571"/>
      <c r="H443" s="555"/>
      <c r="I443" s="567"/>
      <c r="J443" s="510">
        <v>0</v>
      </c>
      <c r="K443" s="510">
        <v>1000000</v>
      </c>
      <c r="L443" s="574">
        <v>615.51</v>
      </c>
      <c r="M443" s="559"/>
      <c r="N443" t="s">
        <v>879</v>
      </c>
      <c r="O443" s="547">
        <v>0</v>
      </c>
      <c r="P443" s="548">
        <v>693.14</v>
      </c>
      <c r="Q443" s="540" t="s">
        <v>451</v>
      </c>
      <c r="R443"/>
      <c r="S443"/>
      <c r="T443">
        <v>543.36</v>
      </c>
      <c r="U443">
        <v>115.33</v>
      </c>
      <c r="V443" s="547">
        <v>0</v>
      </c>
      <c r="W443" s="548">
        <v>920</v>
      </c>
      <c r="X443">
        <v>0</v>
      </c>
      <c r="Y443">
        <v>30</v>
      </c>
      <c r="Z443">
        <v>60</v>
      </c>
      <c r="AA443">
        <v>130</v>
      </c>
      <c r="AB443">
        <v>200</v>
      </c>
      <c r="AC443">
        <v>270</v>
      </c>
      <c r="AD443">
        <v>340</v>
      </c>
      <c r="AE443">
        <v>410</v>
      </c>
      <c r="AF443">
        <v>480</v>
      </c>
      <c r="AG443">
        <v>550</v>
      </c>
      <c r="AH443">
        <v>640</v>
      </c>
      <c r="AI443">
        <v>710</v>
      </c>
      <c r="AJ443">
        <v>920</v>
      </c>
      <c r="AK443">
        <v>1000</v>
      </c>
      <c r="AL443">
        <v>900</v>
      </c>
      <c r="AM443">
        <v>900</v>
      </c>
      <c r="AN443">
        <v>900</v>
      </c>
      <c r="AO443">
        <v>883</v>
      </c>
      <c r="AP443">
        <v>935</v>
      </c>
      <c r="AQ443">
        <v>649</v>
      </c>
      <c r="AR443">
        <v>436</v>
      </c>
      <c r="AS443">
        <v>192</v>
      </c>
      <c r="AT443">
        <v>52</v>
      </c>
      <c r="AU443" s="578" t="str">
        <f t="shared" si="54"/>
        <v/>
      </c>
      <c r="AV443" s="579" t="str">
        <f t="shared" si="55"/>
        <v/>
      </c>
      <c r="AW443" s="524" t="str">
        <f t="shared" si="56"/>
        <v/>
      </c>
      <c r="AX443" s="525" t="str">
        <f t="shared" si="57"/>
        <v/>
      </c>
      <c r="AY443" s="524" t="str">
        <f t="shared" si="58"/>
        <v/>
      </c>
      <c r="AZ443" s="525" t="str">
        <f t="shared" si="59"/>
        <v/>
      </c>
      <c r="BA443" s="530">
        <f t="shared" si="60"/>
        <v>1</v>
      </c>
      <c r="BB443" s="536">
        <f t="shared" si="61"/>
        <v>1</v>
      </c>
      <c r="BC443" s="537">
        <f t="shared" si="62"/>
        <v>0.49469545580088059</v>
      </c>
      <c r="BD443" s="540">
        <v>1</v>
      </c>
    </row>
    <row r="444" spans="1:56" s="510" customFormat="1" x14ac:dyDescent="0.2">
      <c r="A444" s="510">
        <v>442</v>
      </c>
      <c r="B444" s="510" t="s">
        <v>806</v>
      </c>
      <c r="C444" s="510" t="s">
        <v>57</v>
      </c>
      <c r="D444" s="510" t="s">
        <v>220</v>
      </c>
      <c r="E444" s="547" t="s">
        <v>57</v>
      </c>
      <c r="F444" s="548" t="s">
        <v>220</v>
      </c>
      <c r="G444" s="571"/>
      <c r="H444" s="555"/>
      <c r="I444" s="567"/>
      <c r="J444" s="510">
        <v>-1000000</v>
      </c>
      <c r="K444" s="510">
        <v>1000000</v>
      </c>
      <c r="L444" s="574">
        <v>1757</v>
      </c>
      <c r="M444" s="559"/>
      <c r="N444" t="s">
        <v>880</v>
      </c>
      <c r="O444" s="547">
        <v>326.07</v>
      </c>
      <c r="P444" s="548">
        <v>1757</v>
      </c>
      <c r="Q444" s="540" t="s">
        <v>451</v>
      </c>
      <c r="R444"/>
      <c r="S444"/>
      <c r="T444">
        <v>1719.31</v>
      </c>
      <c r="U444">
        <v>174.44</v>
      </c>
      <c r="V444" s="547">
        <v>-72</v>
      </c>
      <c r="W444" s="548">
        <v>2049</v>
      </c>
      <c r="X444">
        <v>-72</v>
      </c>
      <c r="Y444">
        <v>315.75</v>
      </c>
      <c r="Z444">
        <v>423</v>
      </c>
      <c r="AA444">
        <v>578</v>
      </c>
      <c r="AB444">
        <v>728</v>
      </c>
      <c r="AC444">
        <v>868</v>
      </c>
      <c r="AD444">
        <v>1018.5</v>
      </c>
      <c r="AE444">
        <v>1156</v>
      </c>
      <c r="AF444">
        <v>1313</v>
      </c>
      <c r="AG444">
        <v>1451</v>
      </c>
      <c r="AH444">
        <v>1617.5</v>
      </c>
      <c r="AI444">
        <v>1720</v>
      </c>
      <c r="AJ444">
        <v>2049</v>
      </c>
      <c r="AK444">
        <v>12</v>
      </c>
      <c r="AL444">
        <v>88</v>
      </c>
      <c r="AM444">
        <v>182</v>
      </c>
      <c r="AN444">
        <v>208</v>
      </c>
      <c r="AO444">
        <v>214</v>
      </c>
      <c r="AP444">
        <v>209</v>
      </c>
      <c r="AQ444">
        <v>205</v>
      </c>
      <c r="AR444">
        <v>198</v>
      </c>
      <c r="AS444">
        <v>115</v>
      </c>
      <c r="AT444">
        <v>25</v>
      </c>
      <c r="AU444" s="578" t="str">
        <f t="shared" si="54"/>
        <v/>
      </c>
      <c r="AV444" s="579" t="str">
        <f t="shared" si="55"/>
        <v/>
      </c>
      <c r="AW444" s="524" t="str">
        <f t="shared" si="56"/>
        <v/>
      </c>
      <c r="AX444" s="525" t="str">
        <f t="shared" si="57"/>
        <v/>
      </c>
      <c r="AY444" s="524" t="str">
        <f t="shared" si="58"/>
        <v/>
      </c>
      <c r="AZ444" s="525" t="str">
        <f t="shared" si="59"/>
        <v/>
      </c>
      <c r="BA444" s="530">
        <f t="shared" si="60"/>
        <v>1.0728376327769347</v>
      </c>
      <c r="BB444" s="536">
        <f t="shared" si="61"/>
        <v>1.0409789413773478</v>
      </c>
      <c r="BC444" s="537">
        <f t="shared" si="62"/>
        <v>0.16619237336368811</v>
      </c>
      <c r="BD444" s="540">
        <v>1</v>
      </c>
    </row>
    <row r="445" spans="1:56" x14ac:dyDescent="0.2">
      <c r="A445">
        <v>443</v>
      </c>
      <c r="B445" t="s">
        <v>806</v>
      </c>
      <c r="C445" t="s">
        <v>59</v>
      </c>
      <c r="D445" t="s">
        <v>181</v>
      </c>
      <c r="E445" s="545" t="s">
        <v>59</v>
      </c>
      <c r="F445" s="546" t="s">
        <v>181</v>
      </c>
      <c r="G445" s="570"/>
      <c r="H445" s="555"/>
      <c r="I445" s="566"/>
      <c r="J445">
        <v>0</v>
      </c>
      <c r="K445">
        <v>1000000</v>
      </c>
      <c r="L445" s="573">
        <v>1430.93</v>
      </c>
      <c r="M445" s="558"/>
      <c r="N445" t="s">
        <v>881</v>
      </c>
      <c r="O445" s="545">
        <v>0</v>
      </c>
      <c r="P445" s="546">
        <v>1430.93</v>
      </c>
      <c r="Q445" s="63" t="s">
        <v>451</v>
      </c>
      <c r="T445">
        <v>1382.1</v>
      </c>
      <c r="U445">
        <v>146.72999999999999</v>
      </c>
      <c r="V445" s="545">
        <v>0</v>
      </c>
      <c r="W445" s="546">
        <v>1500</v>
      </c>
      <c r="X445">
        <v>0</v>
      </c>
      <c r="Y445">
        <v>0</v>
      </c>
      <c r="Z445">
        <v>100</v>
      </c>
      <c r="AA445">
        <v>200</v>
      </c>
      <c r="AB445">
        <v>400</v>
      </c>
      <c r="AC445">
        <v>500</v>
      </c>
      <c r="AD445">
        <v>700</v>
      </c>
      <c r="AE445">
        <v>800</v>
      </c>
      <c r="AF445">
        <v>1000</v>
      </c>
      <c r="AG445">
        <v>1100</v>
      </c>
      <c r="AH445">
        <v>1300</v>
      </c>
      <c r="AI445">
        <v>1400</v>
      </c>
      <c r="AJ445">
        <v>1500</v>
      </c>
      <c r="AK445">
        <v>200</v>
      </c>
      <c r="AL445">
        <v>100</v>
      </c>
      <c r="AM445">
        <v>200</v>
      </c>
      <c r="AN445">
        <v>100</v>
      </c>
      <c r="AO445">
        <v>200</v>
      </c>
      <c r="AP445">
        <v>100</v>
      </c>
      <c r="AQ445">
        <v>199</v>
      </c>
      <c r="AR445">
        <v>99</v>
      </c>
      <c r="AS445">
        <v>187</v>
      </c>
      <c r="AT445">
        <v>80</v>
      </c>
      <c r="AU445" s="576" t="str">
        <f t="shared" si="54"/>
        <v/>
      </c>
      <c r="AV445" s="577" t="str">
        <f t="shared" si="55"/>
        <v/>
      </c>
      <c r="AW445" s="522" t="str">
        <f t="shared" si="56"/>
        <v/>
      </c>
      <c r="AX445" s="523" t="str">
        <f t="shared" si="57"/>
        <v/>
      </c>
      <c r="AY445" s="522" t="str">
        <f t="shared" si="58"/>
        <v/>
      </c>
      <c r="AZ445" s="523" t="str">
        <f t="shared" si="59"/>
        <v/>
      </c>
      <c r="BA445" s="529">
        <f t="shared" si="60"/>
        <v>1</v>
      </c>
      <c r="BB445" s="534">
        <f t="shared" si="61"/>
        <v>1</v>
      </c>
      <c r="BC445" s="535">
        <f t="shared" si="62"/>
        <v>4.8269307373526263E-2</v>
      </c>
      <c r="BD445" s="63"/>
    </row>
    <row r="446" spans="1:56" s="510" customFormat="1" x14ac:dyDescent="0.2">
      <c r="A446" s="510">
        <v>444</v>
      </c>
      <c r="B446" s="510" t="s">
        <v>806</v>
      </c>
      <c r="C446" s="510" t="s">
        <v>59</v>
      </c>
      <c r="D446" s="510" t="s">
        <v>19</v>
      </c>
      <c r="E446" s="547" t="s">
        <v>59</v>
      </c>
      <c r="F446" s="548" t="s">
        <v>19</v>
      </c>
      <c r="G446" s="571"/>
      <c r="H446" s="555"/>
      <c r="I446" s="567"/>
      <c r="J446" s="510">
        <v>0</v>
      </c>
      <c r="K446" s="510">
        <v>1000000</v>
      </c>
      <c r="L446" s="574">
        <v>62.3</v>
      </c>
      <c r="M446" s="559"/>
      <c r="N446" t="s">
        <v>882</v>
      </c>
      <c r="O446" s="547">
        <v>0</v>
      </c>
      <c r="P446" s="548">
        <v>2006.63</v>
      </c>
      <c r="Q446" s="540" t="s">
        <v>451</v>
      </c>
      <c r="R446"/>
      <c r="S446"/>
      <c r="T446">
        <v>21.15</v>
      </c>
      <c r="U446">
        <v>23.97</v>
      </c>
      <c r="V446" s="547">
        <v>0</v>
      </c>
      <c r="W446" s="548">
        <v>2300</v>
      </c>
      <c r="X446">
        <v>0</v>
      </c>
      <c r="Y446">
        <v>0</v>
      </c>
      <c r="Z446">
        <v>100</v>
      </c>
      <c r="AA446">
        <v>300</v>
      </c>
      <c r="AB446">
        <v>500</v>
      </c>
      <c r="AC446">
        <v>700</v>
      </c>
      <c r="AD446">
        <v>900</v>
      </c>
      <c r="AE446">
        <v>1100</v>
      </c>
      <c r="AF446">
        <v>1300</v>
      </c>
      <c r="AG446">
        <v>1500</v>
      </c>
      <c r="AH446">
        <v>1800</v>
      </c>
      <c r="AI446">
        <v>1900</v>
      </c>
      <c r="AJ446">
        <v>2300</v>
      </c>
      <c r="AK446">
        <v>300</v>
      </c>
      <c r="AL446">
        <v>200</v>
      </c>
      <c r="AM446">
        <v>200</v>
      </c>
      <c r="AN446">
        <v>300</v>
      </c>
      <c r="AO446">
        <v>195</v>
      </c>
      <c r="AP446">
        <v>190</v>
      </c>
      <c r="AQ446">
        <v>253</v>
      </c>
      <c r="AR446">
        <v>138</v>
      </c>
      <c r="AS446">
        <v>95</v>
      </c>
      <c r="AT446">
        <v>36</v>
      </c>
      <c r="AU446" s="578" t="str">
        <f t="shared" si="54"/>
        <v/>
      </c>
      <c r="AV446" s="579" t="str">
        <f t="shared" si="55"/>
        <v/>
      </c>
      <c r="AW446" s="524" t="str">
        <f t="shared" si="56"/>
        <v/>
      </c>
      <c r="AX446" s="525" t="str">
        <f t="shared" si="57"/>
        <v/>
      </c>
      <c r="AY446" s="524" t="str">
        <f t="shared" si="58"/>
        <v/>
      </c>
      <c r="AZ446" s="525" t="str">
        <f t="shared" si="59"/>
        <v/>
      </c>
      <c r="BA446" s="530">
        <f t="shared" si="60"/>
        <v>1</v>
      </c>
      <c r="BB446" s="536">
        <f t="shared" si="61"/>
        <v>1</v>
      </c>
      <c r="BC446" s="537">
        <f t="shared" si="62"/>
        <v>35.918138041733549</v>
      </c>
      <c r="BD446" s="540">
        <v>1</v>
      </c>
    </row>
    <row r="447" spans="1:56" s="510" customFormat="1" x14ac:dyDescent="0.2">
      <c r="A447" s="510">
        <v>445</v>
      </c>
      <c r="B447" s="510" t="s">
        <v>806</v>
      </c>
      <c r="C447" s="510" t="s">
        <v>59</v>
      </c>
      <c r="D447" s="510" t="s">
        <v>216</v>
      </c>
      <c r="E447" s="547" t="s">
        <v>59</v>
      </c>
      <c r="F447" s="548" t="s">
        <v>216</v>
      </c>
      <c r="G447" s="571"/>
      <c r="H447" s="555"/>
      <c r="I447" s="567"/>
      <c r="J447" s="510">
        <v>0</v>
      </c>
      <c r="K447" s="510">
        <v>1000000</v>
      </c>
      <c r="L447" s="574">
        <v>42.03</v>
      </c>
      <c r="M447" s="559"/>
      <c r="N447" t="s">
        <v>883</v>
      </c>
      <c r="O447" s="547">
        <v>0</v>
      </c>
      <c r="P447" s="548">
        <v>1914.23</v>
      </c>
      <c r="Q447" s="540" t="s">
        <v>451</v>
      </c>
      <c r="R447"/>
      <c r="S447"/>
      <c r="T447">
        <v>13.35</v>
      </c>
      <c r="U447">
        <v>17.5</v>
      </c>
      <c r="V447" s="547">
        <v>0</v>
      </c>
      <c r="W447" s="548">
        <v>2300</v>
      </c>
      <c r="X447">
        <v>0</v>
      </c>
      <c r="Y447">
        <v>0</v>
      </c>
      <c r="Z447">
        <v>100</v>
      </c>
      <c r="AA447">
        <v>300</v>
      </c>
      <c r="AB447">
        <v>500</v>
      </c>
      <c r="AC447">
        <v>700</v>
      </c>
      <c r="AD447">
        <v>900</v>
      </c>
      <c r="AE447">
        <v>1000</v>
      </c>
      <c r="AF447">
        <v>1200</v>
      </c>
      <c r="AG447">
        <v>1400</v>
      </c>
      <c r="AH447">
        <v>1700</v>
      </c>
      <c r="AI447">
        <v>1800</v>
      </c>
      <c r="AJ447">
        <v>2300</v>
      </c>
      <c r="AK447">
        <v>300</v>
      </c>
      <c r="AL447">
        <v>200</v>
      </c>
      <c r="AM447">
        <v>200</v>
      </c>
      <c r="AN447">
        <v>300</v>
      </c>
      <c r="AO447">
        <v>195</v>
      </c>
      <c r="AP447">
        <v>187</v>
      </c>
      <c r="AQ447">
        <v>237</v>
      </c>
      <c r="AR447">
        <v>117</v>
      </c>
      <c r="AS447">
        <v>62</v>
      </c>
      <c r="AT447">
        <v>22</v>
      </c>
      <c r="AU447" s="578" t="str">
        <f t="shared" si="54"/>
        <v/>
      </c>
      <c r="AV447" s="579" t="str">
        <f t="shared" si="55"/>
        <v/>
      </c>
      <c r="AW447" s="524" t="str">
        <f t="shared" si="56"/>
        <v/>
      </c>
      <c r="AX447" s="525" t="str">
        <f t="shared" si="57"/>
        <v/>
      </c>
      <c r="AY447" s="524" t="str">
        <f t="shared" si="58"/>
        <v/>
      </c>
      <c r="AZ447" s="525" t="str">
        <f t="shared" si="59"/>
        <v/>
      </c>
      <c r="BA447" s="530">
        <f t="shared" si="60"/>
        <v>1</v>
      </c>
      <c r="BB447" s="536">
        <f t="shared" si="61"/>
        <v>1</v>
      </c>
      <c r="BC447" s="537">
        <f t="shared" si="62"/>
        <v>53.722817035450859</v>
      </c>
      <c r="BD447" s="540">
        <v>1</v>
      </c>
    </row>
    <row r="448" spans="1:56" s="510" customFormat="1" x14ac:dyDescent="0.2">
      <c r="A448" s="510">
        <v>446</v>
      </c>
      <c r="B448" s="510" t="s">
        <v>806</v>
      </c>
      <c r="C448" s="510" t="s">
        <v>59</v>
      </c>
      <c r="D448" s="510" t="s">
        <v>218</v>
      </c>
      <c r="E448" s="547" t="s">
        <v>59</v>
      </c>
      <c r="F448" s="548" t="s">
        <v>218</v>
      </c>
      <c r="G448" s="571"/>
      <c r="H448" s="555"/>
      <c r="I448" s="567"/>
      <c r="J448" s="510">
        <v>0</v>
      </c>
      <c r="K448" s="510">
        <v>1000000</v>
      </c>
      <c r="L448" s="574">
        <v>20.27</v>
      </c>
      <c r="M448" s="559"/>
      <c r="N448" t="s">
        <v>884</v>
      </c>
      <c r="O448" s="547">
        <v>0</v>
      </c>
      <c r="P448" s="548">
        <v>693.14</v>
      </c>
      <c r="Q448" s="540" t="s">
        <v>451</v>
      </c>
      <c r="R448"/>
      <c r="S448"/>
      <c r="T448">
        <v>7.8</v>
      </c>
      <c r="U448">
        <v>9.2100000000000009</v>
      </c>
      <c r="V448" s="547">
        <v>0</v>
      </c>
      <c r="W448" s="548">
        <v>920</v>
      </c>
      <c r="X448">
        <v>0</v>
      </c>
      <c r="Y448">
        <v>30</v>
      </c>
      <c r="Z448">
        <v>60</v>
      </c>
      <c r="AA448">
        <v>130</v>
      </c>
      <c r="AB448">
        <v>200</v>
      </c>
      <c r="AC448">
        <v>270</v>
      </c>
      <c r="AD448">
        <v>340</v>
      </c>
      <c r="AE448">
        <v>410</v>
      </c>
      <c r="AF448">
        <v>480</v>
      </c>
      <c r="AG448">
        <v>550</v>
      </c>
      <c r="AH448">
        <v>640</v>
      </c>
      <c r="AI448">
        <v>710</v>
      </c>
      <c r="AJ448">
        <v>920</v>
      </c>
      <c r="AK448">
        <v>1000</v>
      </c>
      <c r="AL448">
        <v>900</v>
      </c>
      <c r="AM448">
        <v>900</v>
      </c>
      <c r="AN448">
        <v>900</v>
      </c>
      <c r="AO448">
        <v>883</v>
      </c>
      <c r="AP448">
        <v>935</v>
      </c>
      <c r="AQ448">
        <v>649</v>
      </c>
      <c r="AR448">
        <v>436</v>
      </c>
      <c r="AS448">
        <v>192</v>
      </c>
      <c r="AT448">
        <v>52</v>
      </c>
      <c r="AU448" s="578" t="str">
        <f t="shared" si="54"/>
        <v/>
      </c>
      <c r="AV448" s="579" t="str">
        <f t="shared" si="55"/>
        <v/>
      </c>
      <c r="AW448" s="524" t="str">
        <f t="shared" si="56"/>
        <v/>
      </c>
      <c r="AX448" s="525" t="str">
        <f t="shared" si="57"/>
        <v/>
      </c>
      <c r="AY448" s="524" t="str">
        <f t="shared" si="58"/>
        <v/>
      </c>
      <c r="AZ448" s="525" t="str">
        <f t="shared" si="59"/>
        <v/>
      </c>
      <c r="BA448" s="530">
        <f t="shared" si="60"/>
        <v>1</v>
      </c>
      <c r="BB448" s="536">
        <f t="shared" si="61"/>
        <v>1</v>
      </c>
      <c r="BC448" s="537">
        <f t="shared" si="62"/>
        <v>44.38727183029107</v>
      </c>
      <c r="BD448" s="540">
        <v>1</v>
      </c>
    </row>
    <row r="449" spans="1:56" s="510" customFormat="1" x14ac:dyDescent="0.2">
      <c r="A449" s="510">
        <v>447</v>
      </c>
      <c r="B449" s="510" t="s">
        <v>806</v>
      </c>
      <c r="C449" s="510" t="s">
        <v>59</v>
      </c>
      <c r="D449" s="510" t="s">
        <v>220</v>
      </c>
      <c r="E449" s="547" t="s">
        <v>59</v>
      </c>
      <c r="F449" s="548" t="s">
        <v>220</v>
      </c>
      <c r="G449" s="571"/>
      <c r="H449" s="555"/>
      <c r="I449" s="567"/>
      <c r="J449" s="510">
        <v>-1000000</v>
      </c>
      <c r="K449" s="510">
        <v>1000000</v>
      </c>
      <c r="L449" s="574">
        <v>-861.93</v>
      </c>
      <c r="M449" s="559"/>
      <c r="N449" t="s">
        <v>885</v>
      </c>
      <c r="O449" s="547">
        <v>-861.93</v>
      </c>
      <c r="P449" s="548">
        <v>569</v>
      </c>
      <c r="Q449" s="540" t="s">
        <v>451</v>
      </c>
      <c r="R449"/>
      <c r="S449"/>
      <c r="T449">
        <v>-812.84</v>
      </c>
      <c r="U449">
        <v>152.38999999999999</v>
      </c>
      <c r="V449" s="547">
        <v>-1022</v>
      </c>
      <c r="W449" s="548">
        <v>650</v>
      </c>
      <c r="X449">
        <v>-1022</v>
      </c>
      <c r="Y449">
        <v>-835.5</v>
      </c>
      <c r="Z449">
        <v>-756</v>
      </c>
      <c r="AA449">
        <v>-602</v>
      </c>
      <c r="AB449">
        <v>-454</v>
      </c>
      <c r="AC449">
        <v>-306</v>
      </c>
      <c r="AD449">
        <v>-159</v>
      </c>
      <c r="AE449">
        <v>-13</v>
      </c>
      <c r="AF449">
        <v>128</v>
      </c>
      <c r="AG449">
        <v>281</v>
      </c>
      <c r="AH449">
        <v>419</v>
      </c>
      <c r="AI449">
        <v>494.25</v>
      </c>
      <c r="AJ449">
        <v>650</v>
      </c>
      <c r="AK449">
        <v>60</v>
      </c>
      <c r="AL449">
        <v>152</v>
      </c>
      <c r="AM449">
        <v>155</v>
      </c>
      <c r="AN449">
        <v>169</v>
      </c>
      <c r="AO449">
        <v>170</v>
      </c>
      <c r="AP449">
        <v>160</v>
      </c>
      <c r="AQ449">
        <v>172</v>
      </c>
      <c r="AR449">
        <v>169</v>
      </c>
      <c r="AS449">
        <v>159</v>
      </c>
      <c r="AT449">
        <v>90</v>
      </c>
      <c r="AU449" s="578" t="str">
        <f t="shared" si="54"/>
        <v/>
      </c>
      <c r="AV449" s="579" t="str">
        <f t="shared" si="55"/>
        <v/>
      </c>
      <c r="AW449" s="524" t="str">
        <f t="shared" si="56"/>
        <v/>
      </c>
      <c r="AX449" s="525" t="str">
        <f t="shared" si="57"/>
        <v/>
      </c>
      <c r="AY449" s="524" t="str">
        <f t="shared" si="58"/>
        <v/>
      </c>
      <c r="AZ449" s="525" t="str">
        <f t="shared" si="59"/>
        <v/>
      </c>
      <c r="BA449" s="530">
        <f t="shared" si="60"/>
        <v>-4.4946236559139781</v>
      </c>
      <c r="BB449" s="536">
        <f t="shared" si="61"/>
        <v>-0.18571113663522568</v>
      </c>
      <c r="BC449" s="537">
        <f t="shared" si="62"/>
        <v>-1.7541215643961805</v>
      </c>
      <c r="BD449" s="540">
        <v>1</v>
      </c>
    </row>
    <row r="450" spans="1:56" x14ac:dyDescent="0.2">
      <c r="A450">
        <v>448</v>
      </c>
      <c r="B450" t="s">
        <v>806</v>
      </c>
      <c r="C450" t="s">
        <v>61</v>
      </c>
      <c r="D450" t="s">
        <v>187</v>
      </c>
      <c r="E450" s="545" t="s">
        <v>61</v>
      </c>
      <c r="F450" s="546" t="s">
        <v>187</v>
      </c>
      <c r="G450" s="570"/>
      <c r="H450" s="555"/>
      <c r="I450" s="566"/>
      <c r="J450">
        <v>0</v>
      </c>
      <c r="K450">
        <v>1000000</v>
      </c>
      <c r="L450" s="573">
        <v>692.68</v>
      </c>
      <c r="M450" s="558"/>
      <c r="N450" t="s">
        <v>886</v>
      </c>
      <c r="O450" s="545">
        <v>692.68</v>
      </c>
      <c r="P450" s="546">
        <v>992.68</v>
      </c>
      <c r="Q450" s="63" t="s">
        <v>451</v>
      </c>
      <c r="T450">
        <v>790.7</v>
      </c>
      <c r="U450">
        <v>350.53</v>
      </c>
      <c r="V450" s="545">
        <v>410</v>
      </c>
      <c r="W450" s="546">
        <v>1981</v>
      </c>
      <c r="X450">
        <v>410</v>
      </c>
      <c r="Y450">
        <v>510.5</v>
      </c>
      <c r="Z450">
        <v>538</v>
      </c>
      <c r="AA450">
        <v>610</v>
      </c>
      <c r="AB450">
        <v>664</v>
      </c>
      <c r="AC450">
        <v>721</v>
      </c>
      <c r="AD450">
        <v>788</v>
      </c>
      <c r="AE450">
        <v>878</v>
      </c>
      <c r="AF450">
        <v>1034</v>
      </c>
      <c r="AG450">
        <v>1224</v>
      </c>
      <c r="AH450">
        <v>1489</v>
      </c>
      <c r="AI450">
        <v>1650</v>
      </c>
      <c r="AJ450">
        <v>1981</v>
      </c>
      <c r="AK450">
        <v>46</v>
      </c>
      <c r="AL450">
        <v>89</v>
      </c>
      <c r="AM450">
        <v>65</v>
      </c>
      <c r="AN450">
        <v>32</v>
      </c>
      <c r="AO450">
        <v>28</v>
      </c>
      <c r="AP450">
        <v>21</v>
      </c>
      <c r="AQ450">
        <v>20</v>
      </c>
      <c r="AR450">
        <v>15</v>
      </c>
      <c r="AS450">
        <v>9</v>
      </c>
      <c r="AT450">
        <v>6</v>
      </c>
      <c r="AU450" s="576" t="str">
        <f t="shared" ref="AU450:AU513" si="63">IF(ISBLANK(G450),"",L450-G450)</f>
        <v/>
      </c>
      <c r="AV450" s="577" t="str">
        <f t="shared" ref="AV450:AV513" si="64">IF(ISBLANK(G450),"",AU450/G450)</f>
        <v/>
      </c>
      <c r="AW450" s="522" t="str">
        <f t="shared" ref="AW450:AW513" si="65">IF(Q450="mesuré",(L450-V450)/L450,"")</f>
        <v/>
      </c>
      <c r="AX450" s="523" t="str">
        <f t="shared" ref="AX450:AX513" si="66">IF(Q450="mesuré",(W450-L450)/L450,"")</f>
        <v/>
      </c>
      <c r="AY450" s="522" t="str">
        <f t="shared" ref="AY450:AY513" si="67">IF(Q450="mesuré",AW450-I450,"")</f>
        <v/>
      </c>
      <c r="AZ450" s="523" t="str">
        <f t="shared" ref="AZ450:AZ513" si="68">IF(Q450="mesuré",AX450-I450,"")</f>
        <v/>
      </c>
      <c r="BA450" s="529">
        <f t="shared" ref="BA450:BA513" si="69">IF(OR(Q450="mesuré",W450=0),"",(W450-V450)/2/AVERAGE(V450:W450))</f>
        <v>0.65704726056043494</v>
      </c>
      <c r="BB450" s="534">
        <f t="shared" ref="BB450:BB513" si="70">IF(OR(Q450="mesuré",L450=0),"",(L450-V450)/L450)</f>
        <v>0.40809609054686141</v>
      </c>
      <c r="BC450" s="535">
        <f t="shared" ref="BC450:BC513" si="71">IF(OR(Q450="mesuré",L450=0),"",(W450-L450)/L450)</f>
        <v>1.8599064503089453</v>
      </c>
      <c r="BD450" s="63"/>
    </row>
    <row r="451" spans="1:56" x14ac:dyDescent="0.2">
      <c r="A451">
        <v>449</v>
      </c>
      <c r="B451" t="s">
        <v>806</v>
      </c>
      <c r="C451" t="s">
        <v>61</v>
      </c>
      <c r="D451" t="s">
        <v>190</v>
      </c>
      <c r="E451" s="545" t="s">
        <v>61</v>
      </c>
      <c r="F451" s="546" t="s">
        <v>190</v>
      </c>
      <c r="G451" s="570"/>
      <c r="H451" s="555"/>
      <c r="I451" s="566"/>
      <c r="J451">
        <v>0</v>
      </c>
      <c r="K451">
        <v>1000000</v>
      </c>
      <c r="L451" s="573">
        <v>692.68</v>
      </c>
      <c r="M451" s="558"/>
      <c r="N451" t="s">
        <v>887</v>
      </c>
      <c r="O451" s="545">
        <v>692.68</v>
      </c>
      <c r="P451" s="546">
        <v>992.68</v>
      </c>
      <c r="Q451" s="63" t="s">
        <v>451</v>
      </c>
      <c r="T451">
        <v>790.7</v>
      </c>
      <c r="U451">
        <v>350.53</v>
      </c>
      <c r="V451" s="545">
        <v>410</v>
      </c>
      <c r="W451" s="546">
        <v>1981</v>
      </c>
      <c r="X451">
        <v>410</v>
      </c>
      <c r="Y451">
        <v>510.5</v>
      </c>
      <c r="Z451">
        <v>538</v>
      </c>
      <c r="AA451">
        <v>610</v>
      </c>
      <c r="AB451">
        <v>664</v>
      </c>
      <c r="AC451">
        <v>721</v>
      </c>
      <c r="AD451">
        <v>788</v>
      </c>
      <c r="AE451">
        <v>878</v>
      </c>
      <c r="AF451">
        <v>1034</v>
      </c>
      <c r="AG451">
        <v>1224</v>
      </c>
      <c r="AH451">
        <v>1489</v>
      </c>
      <c r="AI451">
        <v>1650</v>
      </c>
      <c r="AJ451">
        <v>1981</v>
      </c>
      <c r="AK451">
        <v>46</v>
      </c>
      <c r="AL451">
        <v>89</v>
      </c>
      <c r="AM451">
        <v>65</v>
      </c>
      <c r="AN451">
        <v>32</v>
      </c>
      <c r="AO451">
        <v>28</v>
      </c>
      <c r="AP451">
        <v>21</v>
      </c>
      <c r="AQ451">
        <v>20</v>
      </c>
      <c r="AR451">
        <v>15</v>
      </c>
      <c r="AS451">
        <v>9</v>
      </c>
      <c r="AT451">
        <v>6</v>
      </c>
      <c r="AU451" s="576" t="str">
        <f t="shared" si="63"/>
        <v/>
      </c>
      <c r="AV451" s="577" t="str">
        <f t="shared" si="64"/>
        <v/>
      </c>
      <c r="AW451" s="522" t="str">
        <f t="shared" si="65"/>
        <v/>
      </c>
      <c r="AX451" s="523" t="str">
        <f t="shared" si="66"/>
        <v/>
      </c>
      <c r="AY451" s="522" t="str">
        <f t="shared" si="67"/>
        <v/>
      </c>
      <c r="AZ451" s="523" t="str">
        <f t="shared" si="68"/>
        <v/>
      </c>
      <c r="BA451" s="529">
        <f t="shared" si="69"/>
        <v>0.65704726056043494</v>
      </c>
      <c r="BB451" s="534">
        <f t="shared" si="70"/>
        <v>0.40809609054686141</v>
      </c>
      <c r="BC451" s="535">
        <f t="shared" si="71"/>
        <v>1.8599064503089453</v>
      </c>
      <c r="BD451" s="63"/>
    </row>
    <row r="452" spans="1:56" s="510" customFormat="1" x14ac:dyDescent="0.2">
      <c r="A452" s="510">
        <v>450</v>
      </c>
      <c r="B452" s="510" t="s">
        <v>806</v>
      </c>
      <c r="C452" s="510" t="s">
        <v>61</v>
      </c>
      <c r="D452" s="510" t="s">
        <v>19</v>
      </c>
      <c r="E452" s="547" t="s">
        <v>61</v>
      </c>
      <c r="F452" s="548" t="s">
        <v>19</v>
      </c>
      <c r="G452" s="571"/>
      <c r="H452" s="555"/>
      <c r="I452" s="567"/>
      <c r="J452" s="510">
        <v>0</v>
      </c>
      <c r="K452" s="510">
        <v>1000000</v>
      </c>
      <c r="L452" s="574">
        <v>79.989999999999995</v>
      </c>
      <c r="M452" s="559"/>
      <c r="N452" t="s">
        <v>888</v>
      </c>
      <c r="O452" s="547">
        <v>0</v>
      </c>
      <c r="P452" s="548">
        <v>1437.63</v>
      </c>
      <c r="Q452" s="540" t="s">
        <v>451</v>
      </c>
      <c r="R452"/>
      <c r="S452"/>
      <c r="T452">
        <v>175.9</v>
      </c>
      <c r="U452">
        <v>167.65</v>
      </c>
      <c r="V452" s="547">
        <v>0</v>
      </c>
      <c r="W452" s="548">
        <v>1900</v>
      </c>
      <c r="X452">
        <v>0</v>
      </c>
      <c r="Y452">
        <v>0</v>
      </c>
      <c r="Z452">
        <v>100</v>
      </c>
      <c r="AA452">
        <v>200</v>
      </c>
      <c r="AB452">
        <v>400</v>
      </c>
      <c r="AC452">
        <v>500</v>
      </c>
      <c r="AD452">
        <v>700</v>
      </c>
      <c r="AE452">
        <v>800</v>
      </c>
      <c r="AF452">
        <v>1000</v>
      </c>
      <c r="AG452">
        <v>1200</v>
      </c>
      <c r="AH452">
        <v>1400</v>
      </c>
      <c r="AI452">
        <v>1500</v>
      </c>
      <c r="AJ452">
        <v>1900</v>
      </c>
      <c r="AK452">
        <v>199</v>
      </c>
      <c r="AL452">
        <v>199</v>
      </c>
      <c r="AM452">
        <v>196</v>
      </c>
      <c r="AN452">
        <v>191</v>
      </c>
      <c r="AO452">
        <v>181</v>
      </c>
      <c r="AP452">
        <v>157</v>
      </c>
      <c r="AQ452">
        <v>135</v>
      </c>
      <c r="AR452">
        <v>106</v>
      </c>
      <c r="AS452">
        <v>38</v>
      </c>
      <c r="AT452">
        <v>4</v>
      </c>
      <c r="AU452" s="578" t="str">
        <f t="shared" si="63"/>
        <v/>
      </c>
      <c r="AV452" s="579" t="str">
        <f t="shared" si="64"/>
        <v/>
      </c>
      <c r="AW452" s="524" t="str">
        <f t="shared" si="65"/>
        <v/>
      </c>
      <c r="AX452" s="525" t="str">
        <f t="shared" si="66"/>
        <v/>
      </c>
      <c r="AY452" s="524" t="str">
        <f t="shared" si="67"/>
        <v/>
      </c>
      <c r="AZ452" s="525" t="str">
        <f t="shared" si="68"/>
        <v/>
      </c>
      <c r="BA452" s="530">
        <f t="shared" si="69"/>
        <v>1</v>
      </c>
      <c r="BB452" s="536">
        <f t="shared" si="70"/>
        <v>1</v>
      </c>
      <c r="BC452" s="537">
        <f t="shared" si="71"/>
        <v>22.752969121140143</v>
      </c>
      <c r="BD452" s="540">
        <v>1</v>
      </c>
    </row>
    <row r="453" spans="1:56" s="510" customFormat="1" x14ac:dyDescent="0.2">
      <c r="A453" s="510">
        <v>451</v>
      </c>
      <c r="B453" s="510" t="s">
        <v>806</v>
      </c>
      <c r="C453" s="510" t="s">
        <v>61</v>
      </c>
      <c r="D453" s="510" t="s">
        <v>216</v>
      </c>
      <c r="E453" s="547" t="s">
        <v>61</v>
      </c>
      <c r="F453" s="548" t="s">
        <v>216</v>
      </c>
      <c r="G453" s="571"/>
      <c r="H453" s="555"/>
      <c r="I453" s="567"/>
      <c r="J453" s="510">
        <v>0</v>
      </c>
      <c r="K453" s="510">
        <v>1000000</v>
      </c>
      <c r="L453" s="574">
        <v>79.989999999999995</v>
      </c>
      <c r="M453" s="559"/>
      <c r="N453" t="s">
        <v>889</v>
      </c>
      <c r="O453" s="547">
        <v>0</v>
      </c>
      <c r="P453" s="548">
        <v>1437.63</v>
      </c>
      <c r="Q453" s="540" t="s">
        <v>451</v>
      </c>
      <c r="R453"/>
      <c r="S453"/>
      <c r="T453">
        <v>160.49</v>
      </c>
      <c r="U453">
        <v>167.41</v>
      </c>
      <c r="V453" s="547">
        <v>0</v>
      </c>
      <c r="W453" s="548">
        <v>1900</v>
      </c>
      <c r="X453">
        <v>0</v>
      </c>
      <c r="Y453">
        <v>0</v>
      </c>
      <c r="Z453">
        <v>100</v>
      </c>
      <c r="AA453">
        <v>200</v>
      </c>
      <c r="AB453">
        <v>400</v>
      </c>
      <c r="AC453">
        <v>500</v>
      </c>
      <c r="AD453">
        <v>700</v>
      </c>
      <c r="AE453">
        <v>800</v>
      </c>
      <c r="AF453">
        <v>1000</v>
      </c>
      <c r="AG453">
        <v>1200</v>
      </c>
      <c r="AH453">
        <v>1400</v>
      </c>
      <c r="AI453">
        <v>1500</v>
      </c>
      <c r="AJ453">
        <v>1900</v>
      </c>
      <c r="AK453">
        <v>200</v>
      </c>
      <c r="AL453">
        <v>199</v>
      </c>
      <c r="AM453">
        <v>196</v>
      </c>
      <c r="AN453">
        <v>192</v>
      </c>
      <c r="AO453">
        <v>181</v>
      </c>
      <c r="AP453">
        <v>157</v>
      </c>
      <c r="AQ453">
        <v>135</v>
      </c>
      <c r="AR453">
        <v>106</v>
      </c>
      <c r="AS453">
        <v>38</v>
      </c>
      <c r="AT453">
        <v>4</v>
      </c>
      <c r="AU453" s="578" t="str">
        <f t="shared" si="63"/>
        <v/>
      </c>
      <c r="AV453" s="579" t="str">
        <f t="shared" si="64"/>
        <v/>
      </c>
      <c r="AW453" s="524" t="str">
        <f t="shared" si="65"/>
        <v/>
      </c>
      <c r="AX453" s="525" t="str">
        <f t="shared" si="66"/>
        <v/>
      </c>
      <c r="AY453" s="524" t="str">
        <f t="shared" si="67"/>
        <v/>
      </c>
      <c r="AZ453" s="525" t="str">
        <f t="shared" si="68"/>
        <v/>
      </c>
      <c r="BA453" s="530">
        <f t="shared" si="69"/>
        <v>1</v>
      </c>
      <c r="BB453" s="536">
        <f t="shared" si="70"/>
        <v>1</v>
      </c>
      <c r="BC453" s="537">
        <f t="shared" si="71"/>
        <v>22.752969121140143</v>
      </c>
      <c r="BD453" s="540">
        <v>1</v>
      </c>
    </row>
    <row r="454" spans="1:56" s="510" customFormat="1" x14ac:dyDescent="0.2">
      <c r="A454" s="510">
        <v>452</v>
      </c>
      <c r="B454" s="510" t="s">
        <v>806</v>
      </c>
      <c r="C454" s="510" t="s">
        <v>61</v>
      </c>
      <c r="D454" s="510" t="s">
        <v>218</v>
      </c>
      <c r="E454" s="547" t="s">
        <v>61</v>
      </c>
      <c r="F454" s="548" t="s">
        <v>218</v>
      </c>
      <c r="G454" s="571"/>
      <c r="H454" s="555"/>
      <c r="I454" s="567"/>
      <c r="J454" s="510">
        <v>0</v>
      </c>
      <c r="K454" s="510">
        <v>1000000</v>
      </c>
      <c r="L454" s="574">
        <v>0</v>
      </c>
      <c r="M454" s="559"/>
      <c r="N454" t="s">
        <v>890</v>
      </c>
      <c r="O454" s="547">
        <v>0</v>
      </c>
      <c r="P454" s="548">
        <v>693.14</v>
      </c>
      <c r="Q454" s="540" t="s">
        <v>451</v>
      </c>
      <c r="R454"/>
      <c r="S454"/>
      <c r="T454">
        <v>15.41</v>
      </c>
      <c r="U454">
        <v>24.11</v>
      </c>
      <c r="V454" s="547">
        <v>0</v>
      </c>
      <c r="W454" s="548">
        <v>920</v>
      </c>
      <c r="X454">
        <v>0</v>
      </c>
      <c r="Y454">
        <v>30</v>
      </c>
      <c r="Z454">
        <v>60</v>
      </c>
      <c r="AA454">
        <v>130</v>
      </c>
      <c r="AB454">
        <v>200</v>
      </c>
      <c r="AC454">
        <v>270</v>
      </c>
      <c r="AD454">
        <v>330</v>
      </c>
      <c r="AE454">
        <v>400</v>
      </c>
      <c r="AF454">
        <v>480</v>
      </c>
      <c r="AG454">
        <v>550</v>
      </c>
      <c r="AH454">
        <v>640</v>
      </c>
      <c r="AI454">
        <v>710</v>
      </c>
      <c r="AJ454">
        <v>920</v>
      </c>
      <c r="AK454">
        <v>1000</v>
      </c>
      <c r="AL454">
        <v>900</v>
      </c>
      <c r="AM454">
        <v>900</v>
      </c>
      <c r="AN454">
        <v>890</v>
      </c>
      <c r="AO454">
        <v>865</v>
      </c>
      <c r="AP454">
        <v>915</v>
      </c>
      <c r="AQ454">
        <v>640</v>
      </c>
      <c r="AR454">
        <v>433</v>
      </c>
      <c r="AS454">
        <v>192</v>
      </c>
      <c r="AT454">
        <v>52</v>
      </c>
      <c r="AU454" s="578" t="str">
        <f t="shared" si="63"/>
        <v/>
      </c>
      <c r="AV454" s="579" t="str">
        <f t="shared" si="64"/>
        <v/>
      </c>
      <c r="AW454" s="524" t="str">
        <f t="shared" si="65"/>
        <v/>
      </c>
      <c r="AX454" s="525" t="str">
        <f t="shared" si="66"/>
        <v/>
      </c>
      <c r="AY454" s="524" t="str">
        <f t="shared" si="67"/>
        <v/>
      </c>
      <c r="AZ454" s="525" t="str">
        <f t="shared" si="68"/>
        <v/>
      </c>
      <c r="BA454" s="530">
        <f t="shared" si="69"/>
        <v>1</v>
      </c>
      <c r="BB454" s="536" t="str">
        <f t="shared" si="70"/>
        <v/>
      </c>
      <c r="BC454" s="537" t="str">
        <f t="shared" si="71"/>
        <v/>
      </c>
      <c r="BD454" s="540">
        <v>1</v>
      </c>
    </row>
    <row r="455" spans="1:56" s="510" customFormat="1" x14ac:dyDescent="0.2">
      <c r="A455" s="510">
        <v>453</v>
      </c>
      <c r="B455" s="510" t="s">
        <v>806</v>
      </c>
      <c r="C455" s="510" t="s">
        <v>61</v>
      </c>
      <c r="D455" s="510" t="s">
        <v>220</v>
      </c>
      <c r="E455" s="547" t="s">
        <v>61</v>
      </c>
      <c r="F455" s="548" t="s">
        <v>220</v>
      </c>
      <c r="G455" s="571"/>
      <c r="H455" s="555"/>
      <c r="I455" s="567"/>
      <c r="J455" s="510">
        <v>-1000000</v>
      </c>
      <c r="K455" s="510">
        <v>1000000</v>
      </c>
      <c r="L455" s="574">
        <v>-24.68</v>
      </c>
      <c r="M455" s="559"/>
      <c r="N455" t="s">
        <v>891</v>
      </c>
      <c r="O455" s="547">
        <v>-324.68</v>
      </c>
      <c r="P455" s="548">
        <v>-24.68</v>
      </c>
      <c r="Q455" s="540" t="s">
        <v>451</v>
      </c>
      <c r="R455"/>
      <c r="S455"/>
      <c r="T455">
        <v>-121.57</v>
      </c>
      <c r="U455">
        <v>349.97</v>
      </c>
      <c r="V455" s="547">
        <v>-1345</v>
      </c>
      <c r="W455" s="548">
        <v>167</v>
      </c>
      <c r="X455">
        <v>-1345</v>
      </c>
      <c r="Y455">
        <v>-1029.5</v>
      </c>
      <c r="Z455">
        <v>-857.6</v>
      </c>
      <c r="AA455">
        <v>-615.4</v>
      </c>
      <c r="AB455">
        <v>-402.5</v>
      </c>
      <c r="AC455">
        <v>-193.8</v>
      </c>
      <c r="AD455">
        <v>-162</v>
      </c>
      <c r="AE455">
        <v>-86.6</v>
      </c>
      <c r="AF455">
        <v>-51</v>
      </c>
      <c r="AG455">
        <v>23.2</v>
      </c>
      <c r="AH455">
        <v>57.2</v>
      </c>
      <c r="AI455">
        <v>121.1</v>
      </c>
      <c r="AJ455">
        <v>167</v>
      </c>
      <c r="AK455">
        <v>6</v>
      </c>
      <c r="AL455">
        <v>10</v>
      </c>
      <c r="AM455">
        <v>14</v>
      </c>
      <c r="AN455">
        <v>19</v>
      </c>
      <c r="AO455">
        <v>21</v>
      </c>
      <c r="AP455">
        <v>24</v>
      </c>
      <c r="AQ455">
        <v>25</v>
      </c>
      <c r="AR455">
        <v>65</v>
      </c>
      <c r="AS455">
        <v>72</v>
      </c>
      <c r="AT455">
        <v>74</v>
      </c>
      <c r="AU455" s="578" t="str">
        <f t="shared" si="63"/>
        <v/>
      </c>
      <c r="AV455" s="579" t="str">
        <f t="shared" si="64"/>
        <v/>
      </c>
      <c r="AW455" s="524" t="str">
        <f t="shared" si="65"/>
        <v/>
      </c>
      <c r="AX455" s="525" t="str">
        <f t="shared" si="66"/>
        <v/>
      </c>
      <c r="AY455" s="524" t="str">
        <f t="shared" si="67"/>
        <v/>
      </c>
      <c r="AZ455" s="525" t="str">
        <f t="shared" si="68"/>
        <v/>
      </c>
      <c r="BA455" s="530">
        <f t="shared" si="69"/>
        <v>-1.2835314091680814</v>
      </c>
      <c r="BB455" s="536">
        <f t="shared" si="70"/>
        <v>-53.497568881685574</v>
      </c>
      <c r="BC455" s="537">
        <f t="shared" si="71"/>
        <v>-7.766612641815235</v>
      </c>
      <c r="BD455" s="540">
        <v>1</v>
      </c>
    </row>
    <row r="456" spans="1:56" x14ac:dyDescent="0.2">
      <c r="A456">
        <v>454</v>
      </c>
      <c r="B456" t="s">
        <v>806</v>
      </c>
      <c r="C456" t="s">
        <v>65</v>
      </c>
      <c r="D456" t="s">
        <v>175</v>
      </c>
      <c r="E456" s="545" t="s">
        <v>65</v>
      </c>
      <c r="F456" s="546" t="s">
        <v>175</v>
      </c>
      <c r="G456" s="570"/>
      <c r="H456" s="555"/>
      <c r="I456" s="566"/>
      <c r="J456">
        <v>0</v>
      </c>
      <c r="K456">
        <v>1000000</v>
      </c>
      <c r="L456" s="573">
        <v>316.67</v>
      </c>
      <c r="M456" s="558"/>
      <c r="N456" t="s">
        <v>892</v>
      </c>
      <c r="O456" s="545"/>
      <c r="P456" s="546"/>
      <c r="Q456" s="63" t="s">
        <v>434</v>
      </c>
      <c r="T456">
        <v>310.86</v>
      </c>
      <c r="U456">
        <v>18.190000000000001</v>
      </c>
      <c r="V456" s="545">
        <v>274.79000000000002</v>
      </c>
      <c r="W456" s="546">
        <v>344.69</v>
      </c>
      <c r="X456">
        <v>259.27999999999997</v>
      </c>
      <c r="Y456">
        <v>281.43</v>
      </c>
      <c r="Z456">
        <v>285.2</v>
      </c>
      <c r="AA456">
        <v>295.61</v>
      </c>
      <c r="AB456">
        <v>301.64</v>
      </c>
      <c r="AC456">
        <v>307.12</v>
      </c>
      <c r="AD456">
        <v>312.57</v>
      </c>
      <c r="AE456">
        <v>317.22000000000003</v>
      </c>
      <c r="AF456">
        <v>321.47000000000003</v>
      </c>
      <c r="AG456">
        <v>324.87</v>
      </c>
      <c r="AH456">
        <v>331.51</v>
      </c>
      <c r="AI456">
        <v>339.52</v>
      </c>
      <c r="AJ456">
        <v>350.15</v>
      </c>
      <c r="AK456">
        <v>1</v>
      </c>
      <c r="AL456">
        <v>3</v>
      </c>
      <c r="AM456">
        <v>9</v>
      </c>
      <c r="AN456">
        <v>7</v>
      </c>
      <c r="AO456">
        <v>16</v>
      </c>
      <c r="AP456">
        <v>15</v>
      </c>
      <c r="AQ456">
        <v>22</v>
      </c>
      <c r="AR456">
        <v>17</v>
      </c>
      <c r="AS456">
        <v>6</v>
      </c>
      <c r="AT456">
        <v>4</v>
      </c>
      <c r="AU456" s="576" t="str">
        <f t="shared" si="63"/>
        <v/>
      </c>
      <c r="AV456" s="577" t="str">
        <f t="shared" si="64"/>
        <v/>
      </c>
      <c r="AW456" s="522" t="str">
        <f t="shared" si="65"/>
        <v/>
      </c>
      <c r="AX456" s="523" t="str">
        <f t="shared" si="66"/>
        <v/>
      </c>
      <c r="AY456" s="522" t="str">
        <f t="shared" si="67"/>
        <v/>
      </c>
      <c r="AZ456" s="523" t="str">
        <f t="shared" si="68"/>
        <v/>
      </c>
      <c r="BA456" s="529">
        <f t="shared" si="69"/>
        <v>0.11283657260928516</v>
      </c>
      <c r="BB456" s="534">
        <f t="shared" si="70"/>
        <v>0.13225123946063724</v>
      </c>
      <c r="BC456" s="535">
        <f t="shared" si="71"/>
        <v>8.8483279123377584E-2</v>
      </c>
      <c r="BD456" s="63"/>
    </row>
    <row r="457" spans="1:56" x14ac:dyDescent="0.2">
      <c r="A457">
        <v>455</v>
      </c>
      <c r="B457" t="s">
        <v>806</v>
      </c>
      <c r="C457" t="s">
        <v>65</v>
      </c>
      <c r="D457" t="s">
        <v>181</v>
      </c>
      <c r="E457" s="545" t="s">
        <v>65</v>
      </c>
      <c r="F457" s="546" t="s">
        <v>181</v>
      </c>
      <c r="G457" s="570"/>
      <c r="H457" s="555"/>
      <c r="I457" s="566"/>
      <c r="J457">
        <v>0</v>
      </c>
      <c r="K457">
        <v>1000000</v>
      </c>
      <c r="L457" s="573">
        <v>1381.28</v>
      </c>
      <c r="M457" s="558"/>
      <c r="N457" t="s">
        <v>893</v>
      </c>
      <c r="O457" s="545">
        <v>634.79999999999995</v>
      </c>
      <c r="P457" s="546">
        <v>1896.52</v>
      </c>
      <c r="Q457" s="63" t="s">
        <v>451</v>
      </c>
      <c r="T457">
        <v>1393.06</v>
      </c>
      <c r="U457">
        <v>78.77</v>
      </c>
      <c r="V457" s="545">
        <v>0</v>
      </c>
      <c r="W457" s="546">
        <v>2800</v>
      </c>
      <c r="X457">
        <v>0</v>
      </c>
      <c r="Y457">
        <v>639</v>
      </c>
      <c r="Z457">
        <v>723.2</v>
      </c>
      <c r="AA457">
        <v>863.4</v>
      </c>
      <c r="AB457">
        <v>1006.6</v>
      </c>
      <c r="AC457">
        <v>1145.2</v>
      </c>
      <c r="AD457">
        <v>1276</v>
      </c>
      <c r="AE457">
        <v>1423.2</v>
      </c>
      <c r="AF457">
        <v>1562</v>
      </c>
      <c r="AG457">
        <v>1707</v>
      </c>
      <c r="AH457">
        <v>1876</v>
      </c>
      <c r="AI457">
        <v>2013.8</v>
      </c>
      <c r="AJ457">
        <v>2800</v>
      </c>
      <c r="AK457">
        <v>3</v>
      </c>
      <c r="AL457">
        <v>30</v>
      </c>
      <c r="AM457">
        <v>220</v>
      </c>
      <c r="AN457">
        <v>280</v>
      </c>
      <c r="AO457">
        <v>277</v>
      </c>
      <c r="AP457">
        <v>285</v>
      </c>
      <c r="AQ457">
        <v>205</v>
      </c>
      <c r="AR457">
        <v>75</v>
      </c>
      <c r="AS457">
        <v>14</v>
      </c>
      <c r="AT457">
        <v>4</v>
      </c>
      <c r="AU457" s="576" t="str">
        <f t="shared" si="63"/>
        <v/>
      </c>
      <c r="AV457" s="577" t="str">
        <f t="shared" si="64"/>
        <v/>
      </c>
      <c r="AW457" s="522" t="str">
        <f t="shared" si="65"/>
        <v/>
      </c>
      <c r="AX457" s="523" t="str">
        <f t="shared" si="66"/>
        <v/>
      </c>
      <c r="AY457" s="522" t="str">
        <f t="shared" si="67"/>
        <v/>
      </c>
      <c r="AZ457" s="523" t="str">
        <f t="shared" si="68"/>
        <v/>
      </c>
      <c r="BA457" s="529">
        <f t="shared" si="69"/>
        <v>1</v>
      </c>
      <c r="BB457" s="534">
        <f t="shared" si="70"/>
        <v>1</v>
      </c>
      <c r="BC457" s="535">
        <f t="shared" si="71"/>
        <v>1.027105293640681</v>
      </c>
      <c r="BD457" s="63"/>
    </row>
    <row r="458" spans="1:56" x14ac:dyDescent="0.2">
      <c r="A458">
        <v>456</v>
      </c>
      <c r="B458" t="s">
        <v>806</v>
      </c>
      <c r="C458" t="s">
        <v>65</v>
      </c>
      <c r="D458" t="s">
        <v>185</v>
      </c>
      <c r="E458" s="545" t="s">
        <v>65</v>
      </c>
      <c r="F458" s="546" t="s">
        <v>185</v>
      </c>
      <c r="G458" s="570"/>
      <c r="H458" s="555"/>
      <c r="I458" s="566"/>
      <c r="J458">
        <v>0</v>
      </c>
      <c r="K458">
        <v>1000000</v>
      </c>
      <c r="L458" s="573">
        <v>0</v>
      </c>
      <c r="M458" s="558"/>
      <c r="N458" t="s">
        <v>894</v>
      </c>
      <c r="O458" s="545">
        <v>0</v>
      </c>
      <c r="P458" s="546">
        <v>456.72</v>
      </c>
      <c r="Q458" s="63" t="s">
        <v>451</v>
      </c>
      <c r="T458">
        <v>0.05</v>
      </c>
      <c r="U458">
        <v>0.14000000000000001</v>
      </c>
      <c r="V458" s="545">
        <v>0</v>
      </c>
      <c r="W458" s="546">
        <v>630</v>
      </c>
      <c r="X458">
        <v>0</v>
      </c>
      <c r="Y458">
        <v>20</v>
      </c>
      <c r="Z458">
        <v>40</v>
      </c>
      <c r="AA458">
        <v>90</v>
      </c>
      <c r="AB458">
        <v>130</v>
      </c>
      <c r="AC458">
        <v>180</v>
      </c>
      <c r="AD458">
        <v>225</v>
      </c>
      <c r="AE458">
        <v>270</v>
      </c>
      <c r="AF458">
        <v>320</v>
      </c>
      <c r="AG458">
        <v>370</v>
      </c>
      <c r="AH458">
        <v>420</v>
      </c>
      <c r="AI458">
        <v>470</v>
      </c>
      <c r="AJ458">
        <v>630</v>
      </c>
      <c r="AK458">
        <v>700</v>
      </c>
      <c r="AL458">
        <v>600</v>
      </c>
      <c r="AM458">
        <v>600</v>
      </c>
      <c r="AN458">
        <v>700</v>
      </c>
      <c r="AO458">
        <v>598</v>
      </c>
      <c r="AP458">
        <v>564</v>
      </c>
      <c r="AQ458">
        <v>511</v>
      </c>
      <c r="AR458">
        <v>219</v>
      </c>
      <c r="AS458">
        <v>91</v>
      </c>
      <c r="AT458">
        <v>17</v>
      </c>
      <c r="AU458" s="576" t="str">
        <f t="shared" si="63"/>
        <v/>
      </c>
      <c r="AV458" s="577" t="str">
        <f t="shared" si="64"/>
        <v/>
      </c>
      <c r="AW458" s="522" t="str">
        <f t="shared" si="65"/>
        <v/>
      </c>
      <c r="AX458" s="523" t="str">
        <f t="shared" si="66"/>
        <v/>
      </c>
      <c r="AY458" s="522" t="str">
        <f t="shared" si="67"/>
        <v/>
      </c>
      <c r="AZ458" s="523" t="str">
        <f t="shared" si="68"/>
        <v/>
      </c>
      <c r="BA458" s="529">
        <f t="shared" si="69"/>
        <v>1</v>
      </c>
      <c r="BB458" s="534" t="str">
        <f t="shared" si="70"/>
        <v/>
      </c>
      <c r="BC458" s="535" t="str">
        <f t="shared" si="71"/>
        <v/>
      </c>
      <c r="BD458" s="63"/>
    </row>
    <row r="459" spans="1:56" x14ac:dyDescent="0.2">
      <c r="A459">
        <v>457</v>
      </c>
      <c r="B459" t="s">
        <v>806</v>
      </c>
      <c r="C459" t="s">
        <v>65</v>
      </c>
      <c r="D459" t="s">
        <v>187</v>
      </c>
      <c r="E459" s="545" t="s">
        <v>65</v>
      </c>
      <c r="F459" s="546" t="s">
        <v>187</v>
      </c>
      <c r="G459" s="570"/>
      <c r="H459" s="555"/>
      <c r="I459" s="566"/>
      <c r="J459">
        <v>0</v>
      </c>
      <c r="K459">
        <v>1000000</v>
      </c>
      <c r="L459" s="573">
        <v>2774.99</v>
      </c>
      <c r="M459" s="558"/>
      <c r="N459" t="s">
        <v>895</v>
      </c>
      <c r="O459" s="545">
        <v>2754.91</v>
      </c>
      <c r="P459" s="546">
        <v>3320.93</v>
      </c>
      <c r="Q459" s="63" t="s">
        <v>493</v>
      </c>
      <c r="T459">
        <v>2876.27</v>
      </c>
      <c r="U459">
        <v>120.46</v>
      </c>
      <c r="V459" s="545">
        <v>2690</v>
      </c>
      <c r="W459" s="546">
        <v>4655</v>
      </c>
      <c r="X459">
        <v>2690</v>
      </c>
      <c r="Y459">
        <v>2754</v>
      </c>
      <c r="Z459">
        <v>2787</v>
      </c>
      <c r="AA459">
        <v>2866.6</v>
      </c>
      <c r="AB459">
        <v>2951</v>
      </c>
      <c r="AC459">
        <v>3022</v>
      </c>
      <c r="AD459">
        <v>3084</v>
      </c>
      <c r="AE459">
        <v>3166</v>
      </c>
      <c r="AF459">
        <v>3251</v>
      </c>
      <c r="AG459">
        <v>3329.4</v>
      </c>
      <c r="AH459">
        <v>3555.4</v>
      </c>
      <c r="AI459">
        <v>3792.8</v>
      </c>
      <c r="AJ459">
        <v>4655</v>
      </c>
      <c r="AK459">
        <v>174</v>
      </c>
      <c r="AL459">
        <v>194</v>
      </c>
      <c r="AM459">
        <v>196</v>
      </c>
      <c r="AN459">
        <v>89</v>
      </c>
      <c r="AO459">
        <v>39</v>
      </c>
      <c r="AP459">
        <v>25</v>
      </c>
      <c r="AQ459">
        <v>13</v>
      </c>
      <c r="AR459">
        <v>9</v>
      </c>
      <c r="AS459">
        <v>6</v>
      </c>
      <c r="AT459">
        <v>2</v>
      </c>
      <c r="AU459" s="576" t="str">
        <f t="shared" si="63"/>
        <v/>
      </c>
      <c r="AV459" s="577" t="str">
        <f t="shared" si="64"/>
        <v/>
      </c>
      <c r="AW459" s="522" t="str">
        <f t="shared" si="65"/>
        <v/>
      </c>
      <c r="AX459" s="523" t="str">
        <f t="shared" si="66"/>
        <v/>
      </c>
      <c r="AY459" s="522" t="str">
        <f t="shared" si="67"/>
        <v/>
      </c>
      <c r="AZ459" s="523" t="str">
        <f t="shared" si="68"/>
        <v/>
      </c>
      <c r="BA459" s="529">
        <f t="shared" si="69"/>
        <v>0.26752893124574539</v>
      </c>
      <c r="BB459" s="534">
        <f t="shared" si="70"/>
        <v>3.0627137395089637E-2</v>
      </c>
      <c r="BC459" s="535">
        <f t="shared" si="71"/>
        <v>0.67748352246314414</v>
      </c>
      <c r="BD459" s="63"/>
    </row>
    <row r="460" spans="1:56" x14ac:dyDescent="0.2">
      <c r="A460">
        <v>458</v>
      </c>
      <c r="B460" t="s">
        <v>806</v>
      </c>
      <c r="C460" t="s">
        <v>65</v>
      </c>
      <c r="D460" t="s">
        <v>190</v>
      </c>
      <c r="E460" s="545" t="s">
        <v>65</v>
      </c>
      <c r="F460" s="546" t="s">
        <v>190</v>
      </c>
      <c r="G460" s="570"/>
      <c r="H460" s="555"/>
      <c r="I460" s="566"/>
      <c r="J460">
        <v>0</v>
      </c>
      <c r="K460">
        <v>1000000</v>
      </c>
      <c r="L460" s="573">
        <v>207.85</v>
      </c>
      <c r="M460" s="558"/>
      <c r="N460" t="s">
        <v>896</v>
      </c>
      <c r="O460" s="545"/>
      <c r="P460" s="546"/>
      <c r="Q460" s="63" t="s">
        <v>434</v>
      </c>
      <c r="T460">
        <v>207.01</v>
      </c>
      <c r="U460">
        <v>26.97</v>
      </c>
      <c r="V460" s="545">
        <v>151.27000000000001</v>
      </c>
      <c r="W460" s="546">
        <v>257.06</v>
      </c>
      <c r="X460">
        <v>134.05000000000001</v>
      </c>
      <c r="Y460">
        <v>161.19</v>
      </c>
      <c r="Z460">
        <v>168.65</v>
      </c>
      <c r="AA460">
        <v>185.92</v>
      </c>
      <c r="AB460">
        <v>194.07</v>
      </c>
      <c r="AC460">
        <v>203.07</v>
      </c>
      <c r="AD460">
        <v>207.28</v>
      </c>
      <c r="AE460">
        <v>215.17</v>
      </c>
      <c r="AF460">
        <v>222.25</v>
      </c>
      <c r="AG460">
        <v>229.19</v>
      </c>
      <c r="AH460">
        <v>235.77</v>
      </c>
      <c r="AI460">
        <v>248.37</v>
      </c>
      <c r="AJ460">
        <v>272.64999999999998</v>
      </c>
      <c r="AK460">
        <v>2</v>
      </c>
      <c r="AL460">
        <v>4</v>
      </c>
      <c r="AM460">
        <v>6</v>
      </c>
      <c r="AN460">
        <v>11</v>
      </c>
      <c r="AO460">
        <v>17</v>
      </c>
      <c r="AP460">
        <v>23</v>
      </c>
      <c r="AQ460">
        <v>21</v>
      </c>
      <c r="AR460">
        <v>9</v>
      </c>
      <c r="AS460">
        <v>4</v>
      </c>
      <c r="AT460">
        <v>3</v>
      </c>
      <c r="AU460" s="576" t="str">
        <f t="shared" si="63"/>
        <v/>
      </c>
      <c r="AV460" s="577" t="str">
        <f t="shared" si="64"/>
        <v/>
      </c>
      <c r="AW460" s="522" t="str">
        <f t="shared" si="65"/>
        <v/>
      </c>
      <c r="AX460" s="523" t="str">
        <f t="shared" si="66"/>
        <v/>
      </c>
      <c r="AY460" s="522" t="str">
        <f t="shared" si="67"/>
        <v/>
      </c>
      <c r="AZ460" s="523" t="str">
        <f t="shared" si="68"/>
        <v/>
      </c>
      <c r="BA460" s="529">
        <f t="shared" si="69"/>
        <v>0.25907966595645676</v>
      </c>
      <c r="BB460" s="534">
        <f t="shared" si="70"/>
        <v>0.2722155400529227</v>
      </c>
      <c r="BC460" s="535">
        <f t="shared" si="71"/>
        <v>0.23675727688236714</v>
      </c>
      <c r="BD460" s="63"/>
    </row>
    <row r="461" spans="1:56" x14ac:dyDescent="0.2">
      <c r="A461">
        <v>459</v>
      </c>
      <c r="B461" t="s">
        <v>806</v>
      </c>
      <c r="C461" t="s">
        <v>65</v>
      </c>
      <c r="D461" t="s">
        <v>193</v>
      </c>
      <c r="E461" s="545" t="s">
        <v>65</v>
      </c>
      <c r="F461" s="546" t="s">
        <v>193</v>
      </c>
      <c r="G461" s="570"/>
      <c r="H461" s="555"/>
      <c r="I461" s="566"/>
      <c r="J461">
        <v>0</v>
      </c>
      <c r="K461">
        <v>1000000</v>
      </c>
      <c r="L461" s="573">
        <v>2567.15</v>
      </c>
      <c r="M461" s="558"/>
      <c r="N461" t="s">
        <v>897</v>
      </c>
      <c r="O461" s="545">
        <v>2547.06</v>
      </c>
      <c r="P461" s="546">
        <v>3113.08</v>
      </c>
      <c r="Q461" s="63" t="s">
        <v>493</v>
      </c>
      <c r="T461">
        <v>2669.26</v>
      </c>
      <c r="U461">
        <v>118.07</v>
      </c>
      <c r="V461" s="545">
        <v>2547</v>
      </c>
      <c r="W461" s="546">
        <v>4471</v>
      </c>
      <c r="X461">
        <v>2547</v>
      </c>
      <c r="Y461">
        <v>2547</v>
      </c>
      <c r="Z461">
        <v>2567</v>
      </c>
      <c r="AA461">
        <v>2647</v>
      </c>
      <c r="AB461">
        <v>2747</v>
      </c>
      <c r="AC461">
        <v>2847</v>
      </c>
      <c r="AD461">
        <v>2868</v>
      </c>
      <c r="AE461">
        <v>2947</v>
      </c>
      <c r="AF461">
        <v>3047</v>
      </c>
      <c r="AG461">
        <v>3147</v>
      </c>
      <c r="AH461">
        <v>3347</v>
      </c>
      <c r="AI461">
        <v>3565.9</v>
      </c>
      <c r="AJ461">
        <v>4471</v>
      </c>
      <c r="AK461">
        <v>195</v>
      </c>
      <c r="AL461">
        <v>199</v>
      </c>
      <c r="AM461">
        <v>198</v>
      </c>
      <c r="AN461">
        <v>68</v>
      </c>
      <c r="AO461">
        <v>36</v>
      </c>
      <c r="AP461">
        <v>23</v>
      </c>
      <c r="AQ461">
        <v>12</v>
      </c>
      <c r="AR461">
        <v>10</v>
      </c>
      <c r="AS461">
        <v>4</v>
      </c>
      <c r="AT461">
        <v>2</v>
      </c>
      <c r="AU461" s="576" t="str">
        <f t="shared" si="63"/>
        <v/>
      </c>
      <c r="AV461" s="577" t="str">
        <f t="shared" si="64"/>
        <v/>
      </c>
      <c r="AW461" s="522" t="str">
        <f t="shared" si="65"/>
        <v/>
      </c>
      <c r="AX461" s="523" t="str">
        <f t="shared" si="66"/>
        <v/>
      </c>
      <c r="AY461" s="522" t="str">
        <f t="shared" si="67"/>
        <v/>
      </c>
      <c r="AZ461" s="523" t="str">
        <f t="shared" si="68"/>
        <v/>
      </c>
      <c r="BA461" s="529">
        <f t="shared" si="69"/>
        <v>0.27415218010829295</v>
      </c>
      <c r="BB461" s="534">
        <f t="shared" si="70"/>
        <v>7.8491712599575748E-3</v>
      </c>
      <c r="BC461" s="535">
        <f t="shared" si="71"/>
        <v>0.74162008452953654</v>
      </c>
      <c r="BD461" s="63"/>
    </row>
    <row r="462" spans="1:56" x14ac:dyDescent="0.2">
      <c r="A462">
        <v>460</v>
      </c>
      <c r="B462" t="s">
        <v>806</v>
      </c>
      <c r="C462" t="s">
        <v>65</v>
      </c>
      <c r="D462" t="s">
        <v>195</v>
      </c>
      <c r="E462" s="545" t="s">
        <v>65</v>
      </c>
      <c r="F462" s="546" t="s">
        <v>195</v>
      </c>
      <c r="G462" s="570"/>
      <c r="H462" s="555"/>
      <c r="I462" s="566"/>
      <c r="J462">
        <v>0</v>
      </c>
      <c r="K462">
        <v>1000000</v>
      </c>
      <c r="L462" s="573">
        <v>2547.06</v>
      </c>
      <c r="M462" s="558"/>
      <c r="N462" t="s">
        <v>898</v>
      </c>
      <c r="O462" s="545">
        <v>2547.06</v>
      </c>
      <c r="P462" s="546">
        <v>2547.0700000000002</v>
      </c>
      <c r="Q462" s="63" t="s">
        <v>451</v>
      </c>
      <c r="T462">
        <v>2616.7800000000002</v>
      </c>
      <c r="U462">
        <v>117.34</v>
      </c>
      <c r="V462" s="545">
        <v>1753</v>
      </c>
      <c r="W462" s="546">
        <v>3747</v>
      </c>
      <c r="X462">
        <v>1753</v>
      </c>
      <c r="Y462">
        <v>2547</v>
      </c>
      <c r="Z462">
        <v>2547</v>
      </c>
      <c r="AA462">
        <v>2547</v>
      </c>
      <c r="AB462">
        <v>2547</v>
      </c>
      <c r="AC462">
        <v>2547</v>
      </c>
      <c r="AD462">
        <v>2647</v>
      </c>
      <c r="AE462">
        <v>2647</v>
      </c>
      <c r="AF462">
        <v>2747</v>
      </c>
      <c r="AG462">
        <v>2947</v>
      </c>
      <c r="AH462">
        <v>3048.2</v>
      </c>
      <c r="AI462">
        <v>3247</v>
      </c>
      <c r="AJ462">
        <v>3747</v>
      </c>
      <c r="AK462">
        <v>2</v>
      </c>
      <c r="AL462">
        <v>2</v>
      </c>
      <c r="AM462">
        <v>2</v>
      </c>
      <c r="AN462">
        <v>101</v>
      </c>
      <c r="AO462">
        <v>58</v>
      </c>
      <c r="AP462">
        <v>31</v>
      </c>
      <c r="AQ462">
        <v>18</v>
      </c>
      <c r="AR462">
        <v>10</v>
      </c>
      <c r="AS462">
        <v>3</v>
      </c>
      <c r="AT462">
        <v>2</v>
      </c>
      <c r="AU462" s="576" t="str">
        <f t="shared" si="63"/>
        <v/>
      </c>
      <c r="AV462" s="577" t="str">
        <f t="shared" si="64"/>
        <v/>
      </c>
      <c r="AW462" s="522" t="str">
        <f t="shared" si="65"/>
        <v/>
      </c>
      <c r="AX462" s="523" t="str">
        <f t="shared" si="66"/>
        <v/>
      </c>
      <c r="AY462" s="522" t="str">
        <f t="shared" si="67"/>
        <v/>
      </c>
      <c r="AZ462" s="523" t="str">
        <f t="shared" si="68"/>
        <v/>
      </c>
      <c r="BA462" s="529">
        <f t="shared" si="69"/>
        <v>0.36254545454545456</v>
      </c>
      <c r="BB462" s="534">
        <f t="shared" si="70"/>
        <v>0.31175551420068626</v>
      </c>
      <c r="BC462" s="535">
        <f t="shared" si="71"/>
        <v>0.47110786553909217</v>
      </c>
      <c r="BD462" s="63"/>
    </row>
    <row r="463" spans="1:56" x14ac:dyDescent="0.2">
      <c r="A463">
        <v>461</v>
      </c>
      <c r="B463" t="s">
        <v>806</v>
      </c>
      <c r="C463" t="s">
        <v>65</v>
      </c>
      <c r="D463" t="s">
        <v>196</v>
      </c>
      <c r="E463" s="545" t="s">
        <v>65</v>
      </c>
      <c r="F463" s="546" t="s">
        <v>196</v>
      </c>
      <c r="G463" s="570"/>
      <c r="H463" s="555"/>
      <c r="I463" s="566"/>
      <c r="J463">
        <v>0</v>
      </c>
      <c r="K463">
        <v>1000000</v>
      </c>
      <c r="L463" s="573">
        <v>20.079999999999998</v>
      </c>
      <c r="M463" s="558"/>
      <c r="N463" t="s">
        <v>899</v>
      </c>
      <c r="O463" s="545">
        <v>0</v>
      </c>
      <c r="P463" s="546">
        <v>566.02</v>
      </c>
      <c r="Q463" s="63" t="s">
        <v>451</v>
      </c>
      <c r="T463">
        <v>52.48</v>
      </c>
      <c r="U463">
        <v>65.25</v>
      </c>
      <c r="V463" s="545">
        <v>0</v>
      </c>
      <c r="W463" s="546">
        <v>1300</v>
      </c>
      <c r="X463">
        <v>0</v>
      </c>
      <c r="Y463">
        <v>0</v>
      </c>
      <c r="Z463">
        <v>0</v>
      </c>
      <c r="AA463">
        <v>100</v>
      </c>
      <c r="AB463">
        <v>100</v>
      </c>
      <c r="AC463">
        <v>200</v>
      </c>
      <c r="AD463">
        <v>300</v>
      </c>
      <c r="AE463">
        <v>300</v>
      </c>
      <c r="AF463">
        <v>400</v>
      </c>
      <c r="AG463">
        <v>500</v>
      </c>
      <c r="AH463">
        <v>500</v>
      </c>
      <c r="AI463">
        <v>600</v>
      </c>
      <c r="AJ463">
        <v>1300</v>
      </c>
      <c r="AK463">
        <v>200</v>
      </c>
      <c r="AL463">
        <v>100</v>
      </c>
      <c r="AM463">
        <v>100</v>
      </c>
      <c r="AN463">
        <v>200</v>
      </c>
      <c r="AO463">
        <v>32</v>
      </c>
      <c r="AP463">
        <v>3</v>
      </c>
      <c r="AQ463">
        <v>3</v>
      </c>
      <c r="AR463">
        <v>1</v>
      </c>
      <c r="AS463">
        <v>1</v>
      </c>
      <c r="AT463">
        <v>2</v>
      </c>
      <c r="AU463" s="576" t="str">
        <f t="shared" si="63"/>
        <v/>
      </c>
      <c r="AV463" s="577" t="str">
        <f t="shared" si="64"/>
        <v/>
      </c>
      <c r="AW463" s="522" t="str">
        <f t="shared" si="65"/>
        <v/>
      </c>
      <c r="AX463" s="523" t="str">
        <f t="shared" si="66"/>
        <v/>
      </c>
      <c r="AY463" s="522" t="str">
        <f t="shared" si="67"/>
        <v/>
      </c>
      <c r="AZ463" s="523" t="str">
        <f t="shared" si="68"/>
        <v/>
      </c>
      <c r="BA463" s="529">
        <f t="shared" si="69"/>
        <v>1</v>
      </c>
      <c r="BB463" s="534">
        <f t="shared" si="70"/>
        <v>1</v>
      </c>
      <c r="BC463" s="535">
        <f t="shared" si="71"/>
        <v>63.741035856573717</v>
      </c>
      <c r="BD463" s="63"/>
    </row>
    <row r="464" spans="1:56" x14ac:dyDescent="0.2">
      <c r="A464">
        <v>462</v>
      </c>
      <c r="B464" t="s">
        <v>806</v>
      </c>
      <c r="C464" t="s">
        <v>65</v>
      </c>
      <c r="D464" t="s">
        <v>197</v>
      </c>
      <c r="E464" s="545" t="s">
        <v>65</v>
      </c>
      <c r="F464" s="546" t="s">
        <v>197</v>
      </c>
      <c r="G464" s="570"/>
      <c r="H464" s="555"/>
      <c r="I464" s="566"/>
      <c r="J464">
        <v>0</v>
      </c>
      <c r="K464">
        <v>1000000</v>
      </c>
      <c r="L464" s="573">
        <v>604.54999999999995</v>
      </c>
      <c r="M464" s="558"/>
      <c r="N464" t="s">
        <v>900</v>
      </c>
      <c r="O464" s="545">
        <v>247.91</v>
      </c>
      <c r="P464" s="546">
        <v>1363.17</v>
      </c>
      <c r="Q464" s="63" t="s">
        <v>451</v>
      </c>
      <c r="T464">
        <v>559.49</v>
      </c>
      <c r="U464">
        <v>105.48</v>
      </c>
      <c r="V464" s="545">
        <v>0</v>
      </c>
      <c r="W464" s="546">
        <v>2100</v>
      </c>
      <c r="X464">
        <v>0</v>
      </c>
      <c r="Y464">
        <v>220.25</v>
      </c>
      <c r="Z464">
        <v>285</v>
      </c>
      <c r="AA464">
        <v>400</v>
      </c>
      <c r="AB464">
        <v>521.29999999999995</v>
      </c>
      <c r="AC464">
        <v>644.6</v>
      </c>
      <c r="AD464">
        <v>764</v>
      </c>
      <c r="AE464">
        <v>883.4</v>
      </c>
      <c r="AF464">
        <v>999.9</v>
      </c>
      <c r="AG464">
        <v>1124.5999999999999</v>
      </c>
      <c r="AH464">
        <v>1272</v>
      </c>
      <c r="AI464">
        <v>1375</v>
      </c>
      <c r="AJ464">
        <v>2100</v>
      </c>
      <c r="AK464">
        <v>52</v>
      </c>
      <c r="AL464">
        <v>207</v>
      </c>
      <c r="AM464">
        <v>208</v>
      </c>
      <c r="AN464">
        <v>207</v>
      </c>
      <c r="AO464">
        <v>206</v>
      </c>
      <c r="AP464">
        <v>187</v>
      </c>
      <c r="AQ464">
        <v>104</v>
      </c>
      <c r="AR464">
        <v>22</v>
      </c>
      <c r="AS464">
        <v>2</v>
      </c>
      <c r="AT464">
        <v>3</v>
      </c>
      <c r="AU464" s="576" t="str">
        <f t="shared" si="63"/>
        <v/>
      </c>
      <c r="AV464" s="577" t="str">
        <f t="shared" si="64"/>
        <v/>
      </c>
      <c r="AW464" s="522" t="str">
        <f t="shared" si="65"/>
        <v/>
      </c>
      <c r="AX464" s="523" t="str">
        <f t="shared" si="66"/>
        <v/>
      </c>
      <c r="AY464" s="522" t="str">
        <f t="shared" si="67"/>
        <v/>
      </c>
      <c r="AZ464" s="523" t="str">
        <f t="shared" si="68"/>
        <v/>
      </c>
      <c r="BA464" s="529">
        <f t="shared" si="69"/>
        <v>1</v>
      </c>
      <c r="BB464" s="534">
        <f t="shared" si="70"/>
        <v>1</v>
      </c>
      <c r="BC464" s="535">
        <f t="shared" si="71"/>
        <v>2.473658092796295</v>
      </c>
      <c r="BD464" s="63"/>
    </row>
    <row r="465" spans="1:56" s="510" customFormat="1" x14ac:dyDescent="0.2">
      <c r="A465" s="510">
        <v>463</v>
      </c>
      <c r="B465" s="510" t="s">
        <v>806</v>
      </c>
      <c r="C465" s="510" t="s">
        <v>65</v>
      </c>
      <c r="D465" s="510" t="s">
        <v>19</v>
      </c>
      <c r="E465" s="547" t="s">
        <v>65</v>
      </c>
      <c r="F465" s="548" t="s">
        <v>19</v>
      </c>
      <c r="G465" s="571"/>
      <c r="H465" s="555"/>
      <c r="I465" s="567"/>
      <c r="J465" s="510">
        <v>0</v>
      </c>
      <c r="K465" s="510">
        <v>1000000</v>
      </c>
      <c r="L465" s="574">
        <v>251.01</v>
      </c>
      <c r="M465" s="559"/>
      <c r="N465" t="s">
        <v>901</v>
      </c>
      <c r="O465" s="547"/>
      <c r="P465" s="548"/>
      <c r="Q465" s="540" t="s">
        <v>434</v>
      </c>
      <c r="R465"/>
      <c r="S465"/>
      <c r="T465">
        <v>253.33</v>
      </c>
      <c r="U465">
        <v>38.43</v>
      </c>
      <c r="V465" s="547">
        <v>194.84</v>
      </c>
      <c r="W465" s="548">
        <v>334.92</v>
      </c>
      <c r="X465">
        <v>166.47</v>
      </c>
      <c r="Y465">
        <v>203.51</v>
      </c>
      <c r="Z465">
        <v>211.83</v>
      </c>
      <c r="AA465">
        <v>218.99</v>
      </c>
      <c r="AB465">
        <v>230.93</v>
      </c>
      <c r="AC465">
        <v>236.61</v>
      </c>
      <c r="AD465">
        <v>246.62</v>
      </c>
      <c r="AE465">
        <v>258.67</v>
      </c>
      <c r="AF465">
        <v>270.88</v>
      </c>
      <c r="AG465">
        <v>284.39999999999998</v>
      </c>
      <c r="AH465">
        <v>309.06</v>
      </c>
      <c r="AI465">
        <v>320.47000000000003</v>
      </c>
      <c r="AJ465">
        <v>357.8</v>
      </c>
      <c r="AK465">
        <v>2</v>
      </c>
      <c r="AL465">
        <v>5</v>
      </c>
      <c r="AM465">
        <v>18</v>
      </c>
      <c r="AN465">
        <v>23</v>
      </c>
      <c r="AO465">
        <v>15</v>
      </c>
      <c r="AP465">
        <v>13</v>
      </c>
      <c r="AQ465">
        <v>9</v>
      </c>
      <c r="AR465">
        <v>9</v>
      </c>
      <c r="AS465">
        <v>5</v>
      </c>
      <c r="AT465">
        <v>1</v>
      </c>
      <c r="AU465" s="578" t="str">
        <f t="shared" si="63"/>
        <v/>
      </c>
      <c r="AV465" s="579" t="str">
        <f t="shared" si="64"/>
        <v/>
      </c>
      <c r="AW465" s="524" t="str">
        <f t="shared" si="65"/>
        <v/>
      </c>
      <c r="AX465" s="525" t="str">
        <f t="shared" si="66"/>
        <v/>
      </c>
      <c r="AY465" s="524" t="str">
        <f t="shared" si="67"/>
        <v/>
      </c>
      <c r="AZ465" s="525" t="str">
        <f t="shared" si="68"/>
        <v/>
      </c>
      <c r="BA465" s="530">
        <f t="shared" si="69"/>
        <v>0.2644216248867412</v>
      </c>
      <c r="BB465" s="536">
        <f t="shared" si="70"/>
        <v>0.22377594518146685</v>
      </c>
      <c r="BC465" s="537">
        <f t="shared" si="71"/>
        <v>0.33428947053902247</v>
      </c>
      <c r="BD465" s="540">
        <v>1</v>
      </c>
    </row>
    <row r="466" spans="1:56" s="510" customFormat="1" x14ac:dyDescent="0.2">
      <c r="A466" s="510">
        <v>464</v>
      </c>
      <c r="B466" s="510" t="s">
        <v>806</v>
      </c>
      <c r="C466" s="510" t="s">
        <v>65</v>
      </c>
      <c r="D466" s="510" t="s">
        <v>216</v>
      </c>
      <c r="E466" s="547" t="s">
        <v>65</v>
      </c>
      <c r="F466" s="548" t="s">
        <v>216</v>
      </c>
      <c r="G466" s="571">
        <v>166.6320861658667</v>
      </c>
      <c r="H466" s="555">
        <v>24.994812924880002</v>
      </c>
      <c r="I466" s="567">
        <v>0.3</v>
      </c>
      <c r="J466" s="510">
        <v>0</v>
      </c>
      <c r="K466" s="510">
        <v>1000000</v>
      </c>
      <c r="L466" s="574">
        <v>166.63</v>
      </c>
      <c r="M466" s="559">
        <v>0</v>
      </c>
      <c r="N466" t="s">
        <v>902</v>
      </c>
      <c r="O466" s="547"/>
      <c r="P466" s="548"/>
      <c r="Q466" s="540" t="s">
        <v>437</v>
      </c>
      <c r="R466">
        <v>168.91</v>
      </c>
      <c r="S466">
        <v>28.08</v>
      </c>
      <c r="T466">
        <v>169.85</v>
      </c>
      <c r="U466">
        <v>27.57</v>
      </c>
      <c r="V466" s="547">
        <v>121.23</v>
      </c>
      <c r="W466" s="548">
        <v>226.07</v>
      </c>
      <c r="X466">
        <v>107.2</v>
      </c>
      <c r="Y466">
        <v>128.18</v>
      </c>
      <c r="Z466">
        <v>136.52000000000001</v>
      </c>
      <c r="AA466">
        <v>147.59</v>
      </c>
      <c r="AB466">
        <v>154.54</v>
      </c>
      <c r="AC466">
        <v>162.86000000000001</v>
      </c>
      <c r="AD466">
        <v>167.31</v>
      </c>
      <c r="AE466">
        <v>175.82</v>
      </c>
      <c r="AF466">
        <v>182.56</v>
      </c>
      <c r="AG466">
        <v>195.62</v>
      </c>
      <c r="AH466">
        <v>204.12</v>
      </c>
      <c r="AI466">
        <v>215.07</v>
      </c>
      <c r="AJ466">
        <v>241.08</v>
      </c>
      <c r="AK466">
        <v>2</v>
      </c>
      <c r="AL466">
        <v>7</v>
      </c>
      <c r="AM466">
        <v>11</v>
      </c>
      <c r="AN466">
        <v>17</v>
      </c>
      <c r="AO466">
        <v>22</v>
      </c>
      <c r="AP466">
        <v>17</v>
      </c>
      <c r="AQ466">
        <v>11</v>
      </c>
      <c r="AR466">
        <v>6</v>
      </c>
      <c r="AS466">
        <v>4</v>
      </c>
      <c r="AT466">
        <v>3</v>
      </c>
      <c r="AU466" s="578">
        <f t="shared" si="63"/>
        <v>-2.0861658667001848E-3</v>
      </c>
      <c r="AV466" s="579">
        <f t="shared" si="64"/>
        <v>-1.2519592802934733E-5</v>
      </c>
      <c r="AW466" s="524">
        <f t="shared" si="65"/>
        <v>0.27245994118706113</v>
      </c>
      <c r="AX466" s="525">
        <f t="shared" si="66"/>
        <v>0.35671847806517432</v>
      </c>
      <c r="AY466" s="524">
        <f t="shared" si="67"/>
        <v>-2.7540058812938861E-2</v>
      </c>
      <c r="AZ466" s="525">
        <f t="shared" si="68"/>
        <v>5.6718478065174327E-2</v>
      </c>
      <c r="BA466" s="530" t="str">
        <f t="shared" si="69"/>
        <v/>
      </c>
      <c r="BB466" s="536" t="str">
        <f t="shared" si="70"/>
        <v/>
      </c>
      <c r="BC466" s="537" t="str">
        <f t="shared" si="71"/>
        <v/>
      </c>
      <c r="BD466" s="540">
        <v>1</v>
      </c>
    </row>
    <row r="467" spans="1:56" s="510" customFormat="1" x14ac:dyDescent="0.2">
      <c r="A467" s="510">
        <v>465</v>
      </c>
      <c r="B467" s="510" t="s">
        <v>806</v>
      </c>
      <c r="C467" s="510" t="s">
        <v>65</v>
      </c>
      <c r="D467" s="510" t="s">
        <v>218</v>
      </c>
      <c r="E467" s="547" t="s">
        <v>65</v>
      </c>
      <c r="F467" s="548" t="s">
        <v>218</v>
      </c>
      <c r="G467" s="571">
        <v>84.382551566461757</v>
      </c>
      <c r="H467" s="555">
        <v>24.397586380518149</v>
      </c>
      <c r="I467" s="567">
        <v>0.57826140422648897</v>
      </c>
      <c r="J467" s="510">
        <v>0</v>
      </c>
      <c r="K467" s="510">
        <v>1000000</v>
      </c>
      <c r="L467" s="574">
        <v>84.38</v>
      </c>
      <c r="M467" s="559">
        <v>0</v>
      </c>
      <c r="N467" t="s">
        <v>903</v>
      </c>
      <c r="O467" s="547"/>
      <c r="P467" s="548"/>
      <c r="Q467" s="540" t="s">
        <v>437</v>
      </c>
      <c r="R467">
        <v>82.57</v>
      </c>
      <c r="S467">
        <v>23.49</v>
      </c>
      <c r="T467">
        <v>83.48</v>
      </c>
      <c r="U467">
        <v>23.07</v>
      </c>
      <c r="V467" s="547">
        <v>48.87</v>
      </c>
      <c r="W467" s="548">
        <v>125.71</v>
      </c>
      <c r="X467">
        <v>39.369999999999997</v>
      </c>
      <c r="Y467">
        <v>51.37</v>
      </c>
      <c r="Z467">
        <v>55.35</v>
      </c>
      <c r="AA467">
        <v>61.47</v>
      </c>
      <c r="AB467">
        <v>68.89</v>
      </c>
      <c r="AC467">
        <v>74.73</v>
      </c>
      <c r="AD467">
        <v>80.91</v>
      </c>
      <c r="AE467">
        <v>86.16</v>
      </c>
      <c r="AF467">
        <v>94.18</v>
      </c>
      <c r="AG467">
        <v>105.52</v>
      </c>
      <c r="AH467">
        <v>118.62</v>
      </c>
      <c r="AI467">
        <v>124.67</v>
      </c>
      <c r="AJ467">
        <v>139.07</v>
      </c>
      <c r="AK467">
        <v>4</v>
      </c>
      <c r="AL467">
        <v>14</v>
      </c>
      <c r="AM467">
        <v>13</v>
      </c>
      <c r="AN467">
        <v>15</v>
      </c>
      <c r="AO467">
        <v>18</v>
      </c>
      <c r="AP467">
        <v>11</v>
      </c>
      <c r="AQ467">
        <v>6</v>
      </c>
      <c r="AR467">
        <v>9</v>
      </c>
      <c r="AS467">
        <v>8</v>
      </c>
      <c r="AT467">
        <v>2</v>
      </c>
      <c r="AU467" s="578">
        <f t="shared" si="63"/>
        <v>-2.5515664617614675E-3</v>
      </c>
      <c r="AV467" s="579">
        <f t="shared" si="64"/>
        <v>-3.0238081385246941E-5</v>
      </c>
      <c r="AW467" s="524">
        <f t="shared" si="65"/>
        <v>0.42083432092913015</v>
      </c>
      <c r="AX467" s="525">
        <f t="shared" si="66"/>
        <v>0.48980801137710356</v>
      </c>
      <c r="AY467" s="524">
        <f t="shared" si="67"/>
        <v>-0.15742708329735883</v>
      </c>
      <c r="AZ467" s="525">
        <f t="shared" si="68"/>
        <v>-8.8453392849385415E-2</v>
      </c>
      <c r="BA467" s="530" t="str">
        <f t="shared" si="69"/>
        <v/>
      </c>
      <c r="BB467" s="536" t="str">
        <f t="shared" si="70"/>
        <v/>
      </c>
      <c r="BC467" s="537" t="str">
        <f t="shared" si="71"/>
        <v/>
      </c>
      <c r="BD467" s="540">
        <v>1</v>
      </c>
    </row>
    <row r="468" spans="1:56" s="510" customFormat="1" x14ac:dyDescent="0.2">
      <c r="A468" s="510">
        <v>466</v>
      </c>
      <c r="B468" s="510" t="s">
        <v>806</v>
      </c>
      <c r="C468" s="510" t="s">
        <v>65</v>
      </c>
      <c r="D468" s="510" t="s">
        <v>220</v>
      </c>
      <c r="E468" s="547" t="s">
        <v>65</v>
      </c>
      <c r="F468" s="548" t="s">
        <v>220</v>
      </c>
      <c r="G468" s="571"/>
      <c r="H468" s="555"/>
      <c r="I468" s="567"/>
      <c r="J468" s="510">
        <v>-1000000</v>
      </c>
      <c r="K468" s="510">
        <v>1000000</v>
      </c>
      <c r="L468" s="574">
        <v>-427.35</v>
      </c>
      <c r="M468" s="559"/>
      <c r="N468" t="s">
        <v>904</v>
      </c>
      <c r="O468" s="547"/>
      <c r="P468" s="548"/>
      <c r="Q468" s="540" t="s">
        <v>443</v>
      </c>
      <c r="R468"/>
      <c r="S468"/>
      <c r="T468">
        <v>-456.02</v>
      </c>
      <c r="U468">
        <v>81.47</v>
      </c>
      <c r="V468" s="547">
        <v>-594.71</v>
      </c>
      <c r="W468" s="548">
        <v>-314.77</v>
      </c>
      <c r="X468">
        <v>-618.29</v>
      </c>
      <c r="Y468">
        <v>-567.21</v>
      </c>
      <c r="Z468">
        <v>-552.14</v>
      </c>
      <c r="AA468">
        <v>-521.26</v>
      </c>
      <c r="AB468">
        <v>-506.61</v>
      </c>
      <c r="AC468">
        <v>-487.35</v>
      </c>
      <c r="AD468">
        <v>-466.62</v>
      </c>
      <c r="AE468">
        <v>-435.14</v>
      </c>
      <c r="AF468">
        <v>-417.68</v>
      </c>
      <c r="AG468">
        <v>-385.32</v>
      </c>
      <c r="AH468">
        <v>-363.51</v>
      </c>
      <c r="AI468">
        <v>-337.96</v>
      </c>
      <c r="AJ468">
        <v>-154.21</v>
      </c>
      <c r="AK468">
        <v>4</v>
      </c>
      <c r="AL468">
        <v>16</v>
      </c>
      <c r="AM468">
        <v>24</v>
      </c>
      <c r="AN468">
        <v>18</v>
      </c>
      <c r="AO468">
        <v>16</v>
      </c>
      <c r="AP468">
        <v>16</v>
      </c>
      <c r="AQ468">
        <v>4</v>
      </c>
      <c r="AR468">
        <v>0</v>
      </c>
      <c r="AS468">
        <v>1</v>
      </c>
      <c r="AT468">
        <v>1</v>
      </c>
      <c r="AU468" s="578" t="str">
        <f t="shared" si="63"/>
        <v/>
      </c>
      <c r="AV468" s="579" t="str">
        <f t="shared" si="64"/>
        <v/>
      </c>
      <c r="AW468" s="524" t="str">
        <f t="shared" si="65"/>
        <v/>
      </c>
      <c r="AX468" s="525" t="str">
        <f t="shared" si="66"/>
        <v/>
      </c>
      <c r="AY468" s="524" t="str">
        <f t="shared" si="67"/>
        <v/>
      </c>
      <c r="AZ468" s="525" t="str">
        <f t="shared" si="68"/>
        <v/>
      </c>
      <c r="BA468" s="530">
        <f t="shared" si="69"/>
        <v>-0.30780226063244936</v>
      </c>
      <c r="BB468" s="536">
        <f t="shared" si="70"/>
        <v>-0.39162279162279162</v>
      </c>
      <c r="BC468" s="537">
        <f t="shared" si="71"/>
        <v>-0.26343746343746349</v>
      </c>
      <c r="BD468" s="540">
        <v>1</v>
      </c>
    </row>
    <row r="469" spans="1:56" x14ac:dyDescent="0.2">
      <c r="A469">
        <v>467</v>
      </c>
      <c r="B469" t="s">
        <v>806</v>
      </c>
      <c r="C469" t="s">
        <v>68</v>
      </c>
      <c r="D469" t="s">
        <v>175</v>
      </c>
      <c r="E469" s="545" t="s">
        <v>68</v>
      </c>
      <c r="F469" s="546" t="s">
        <v>175</v>
      </c>
      <c r="G469" s="570"/>
      <c r="H469" s="555"/>
      <c r="I469" s="566"/>
      <c r="J469">
        <v>0</v>
      </c>
      <c r="K469">
        <v>1000000</v>
      </c>
      <c r="L469" s="573">
        <v>316.67</v>
      </c>
      <c r="M469" s="558"/>
      <c r="N469" t="s">
        <v>905</v>
      </c>
      <c r="O469" s="545"/>
      <c r="P469" s="546"/>
      <c r="Q469" s="63" t="s">
        <v>434</v>
      </c>
      <c r="T469">
        <v>310.86</v>
      </c>
      <c r="U469">
        <v>18.190000000000001</v>
      </c>
      <c r="V469" s="545">
        <v>274.79000000000002</v>
      </c>
      <c r="W469" s="546">
        <v>344.69</v>
      </c>
      <c r="X469">
        <v>259.27999999999997</v>
      </c>
      <c r="Y469">
        <v>281.43</v>
      </c>
      <c r="Z469">
        <v>285.2</v>
      </c>
      <c r="AA469">
        <v>295.61</v>
      </c>
      <c r="AB469">
        <v>301.64</v>
      </c>
      <c r="AC469">
        <v>307.12</v>
      </c>
      <c r="AD469">
        <v>312.57</v>
      </c>
      <c r="AE469">
        <v>317.22000000000003</v>
      </c>
      <c r="AF469">
        <v>321.47000000000003</v>
      </c>
      <c r="AG469">
        <v>324.87</v>
      </c>
      <c r="AH469">
        <v>331.51</v>
      </c>
      <c r="AI469">
        <v>339.52</v>
      </c>
      <c r="AJ469">
        <v>350.15</v>
      </c>
      <c r="AK469">
        <v>1</v>
      </c>
      <c r="AL469">
        <v>3</v>
      </c>
      <c r="AM469">
        <v>9</v>
      </c>
      <c r="AN469">
        <v>7</v>
      </c>
      <c r="AO469">
        <v>16</v>
      </c>
      <c r="AP469">
        <v>15</v>
      </c>
      <c r="AQ469">
        <v>22</v>
      </c>
      <c r="AR469">
        <v>17</v>
      </c>
      <c r="AS469">
        <v>6</v>
      </c>
      <c r="AT469">
        <v>4</v>
      </c>
      <c r="AU469" s="576" t="str">
        <f t="shared" si="63"/>
        <v/>
      </c>
      <c r="AV469" s="577" t="str">
        <f t="shared" si="64"/>
        <v/>
      </c>
      <c r="AW469" s="522" t="str">
        <f t="shared" si="65"/>
        <v/>
      </c>
      <c r="AX469" s="523" t="str">
        <f t="shared" si="66"/>
        <v/>
      </c>
      <c r="AY469" s="522" t="str">
        <f t="shared" si="67"/>
        <v/>
      </c>
      <c r="AZ469" s="523" t="str">
        <f t="shared" si="68"/>
        <v/>
      </c>
      <c r="BA469" s="529">
        <f t="shared" si="69"/>
        <v>0.11283657260928516</v>
      </c>
      <c r="BB469" s="534">
        <f t="shared" si="70"/>
        <v>0.13225123946063724</v>
      </c>
      <c r="BC469" s="535">
        <f t="shared" si="71"/>
        <v>8.8483279123377584E-2</v>
      </c>
      <c r="BD469" s="63"/>
    </row>
    <row r="470" spans="1:56" x14ac:dyDescent="0.2">
      <c r="A470">
        <v>468</v>
      </c>
      <c r="B470" t="s">
        <v>806</v>
      </c>
      <c r="C470" t="s">
        <v>68</v>
      </c>
      <c r="D470" t="s">
        <v>181</v>
      </c>
      <c r="E470" s="545" t="s">
        <v>68</v>
      </c>
      <c r="F470" s="546" t="s">
        <v>181</v>
      </c>
      <c r="G470" s="570"/>
      <c r="H470" s="555"/>
      <c r="I470" s="566"/>
      <c r="J470">
        <v>0</v>
      </c>
      <c r="K470">
        <v>1000000</v>
      </c>
      <c r="L470" s="573">
        <v>137.66999999999999</v>
      </c>
      <c r="M470" s="558"/>
      <c r="N470" t="s">
        <v>906</v>
      </c>
      <c r="O470" s="545">
        <v>0</v>
      </c>
      <c r="P470" s="546">
        <v>746.5</v>
      </c>
      <c r="Q470" s="63" t="s">
        <v>451</v>
      </c>
      <c r="T470">
        <v>131.09</v>
      </c>
      <c r="U470">
        <v>60.32</v>
      </c>
      <c r="V470" s="545">
        <v>0</v>
      </c>
      <c r="W470" s="546">
        <v>1300</v>
      </c>
      <c r="X470">
        <v>0</v>
      </c>
      <c r="Y470">
        <v>0</v>
      </c>
      <c r="Z470">
        <v>0</v>
      </c>
      <c r="AA470">
        <v>100</v>
      </c>
      <c r="AB470">
        <v>200</v>
      </c>
      <c r="AC470">
        <v>300</v>
      </c>
      <c r="AD470">
        <v>400</v>
      </c>
      <c r="AE470">
        <v>400</v>
      </c>
      <c r="AF470">
        <v>500</v>
      </c>
      <c r="AG470">
        <v>600</v>
      </c>
      <c r="AH470">
        <v>700</v>
      </c>
      <c r="AI470">
        <v>800</v>
      </c>
      <c r="AJ470">
        <v>1300</v>
      </c>
      <c r="AK470">
        <v>200</v>
      </c>
      <c r="AL470">
        <v>100</v>
      </c>
      <c r="AM470">
        <v>100</v>
      </c>
      <c r="AN470">
        <v>197</v>
      </c>
      <c r="AO470">
        <v>91</v>
      </c>
      <c r="AP470">
        <v>68</v>
      </c>
      <c r="AQ470">
        <v>46</v>
      </c>
      <c r="AR470">
        <v>3</v>
      </c>
      <c r="AS470">
        <v>1</v>
      </c>
      <c r="AT470">
        <v>2</v>
      </c>
      <c r="AU470" s="576" t="str">
        <f t="shared" si="63"/>
        <v/>
      </c>
      <c r="AV470" s="577" t="str">
        <f t="shared" si="64"/>
        <v/>
      </c>
      <c r="AW470" s="522" t="str">
        <f t="shared" si="65"/>
        <v/>
      </c>
      <c r="AX470" s="523" t="str">
        <f t="shared" si="66"/>
        <v/>
      </c>
      <c r="AY470" s="522" t="str">
        <f t="shared" si="67"/>
        <v/>
      </c>
      <c r="AZ470" s="523" t="str">
        <f t="shared" si="68"/>
        <v/>
      </c>
      <c r="BA470" s="529">
        <f t="shared" si="69"/>
        <v>1</v>
      </c>
      <c r="BB470" s="534">
        <f t="shared" si="70"/>
        <v>1</v>
      </c>
      <c r="BC470" s="535">
        <f t="shared" si="71"/>
        <v>8.4428706326723333</v>
      </c>
      <c r="BD470" s="63"/>
    </row>
    <row r="471" spans="1:56" x14ac:dyDescent="0.2">
      <c r="A471">
        <v>469</v>
      </c>
      <c r="B471" t="s">
        <v>806</v>
      </c>
      <c r="C471" t="s">
        <v>68</v>
      </c>
      <c r="D471" t="s">
        <v>187</v>
      </c>
      <c r="E471" s="545" t="s">
        <v>68</v>
      </c>
      <c r="F471" s="546" t="s">
        <v>187</v>
      </c>
      <c r="G471" s="570"/>
      <c r="H471" s="555"/>
      <c r="I471" s="566"/>
      <c r="J471">
        <v>0</v>
      </c>
      <c r="K471">
        <v>1000000</v>
      </c>
      <c r="L471" s="573">
        <v>828.35</v>
      </c>
      <c r="M471" s="558"/>
      <c r="N471" t="s">
        <v>907</v>
      </c>
      <c r="O471" s="545">
        <v>828.35</v>
      </c>
      <c r="P471" s="546">
        <v>1036.2</v>
      </c>
      <c r="Q471" s="63" t="s">
        <v>493</v>
      </c>
      <c r="T471">
        <v>844.64</v>
      </c>
      <c r="U471">
        <v>32.99</v>
      </c>
      <c r="V471" s="545">
        <v>828</v>
      </c>
      <c r="W471" s="546">
        <v>1241</v>
      </c>
      <c r="X471">
        <v>828</v>
      </c>
      <c r="Y471">
        <v>838</v>
      </c>
      <c r="Z471">
        <v>850</v>
      </c>
      <c r="AA471">
        <v>878</v>
      </c>
      <c r="AB471">
        <v>898</v>
      </c>
      <c r="AC471">
        <v>922</v>
      </c>
      <c r="AD471">
        <v>948</v>
      </c>
      <c r="AE471">
        <v>968</v>
      </c>
      <c r="AF471">
        <v>988</v>
      </c>
      <c r="AG471">
        <v>1010.2</v>
      </c>
      <c r="AH471">
        <v>1039</v>
      </c>
      <c r="AI471">
        <v>1068</v>
      </c>
      <c r="AJ471">
        <v>1241</v>
      </c>
      <c r="AK471">
        <v>376</v>
      </c>
      <c r="AL471">
        <v>371</v>
      </c>
      <c r="AM471">
        <v>389</v>
      </c>
      <c r="AN471">
        <v>398</v>
      </c>
      <c r="AO471">
        <v>336</v>
      </c>
      <c r="AP471">
        <v>165</v>
      </c>
      <c r="AQ471">
        <v>55</v>
      </c>
      <c r="AR471">
        <v>26</v>
      </c>
      <c r="AS471">
        <v>4</v>
      </c>
      <c r="AT471">
        <v>5</v>
      </c>
      <c r="AU471" s="576" t="str">
        <f t="shared" si="63"/>
        <v/>
      </c>
      <c r="AV471" s="577" t="str">
        <f t="shared" si="64"/>
        <v/>
      </c>
      <c r="AW471" s="522" t="str">
        <f t="shared" si="65"/>
        <v/>
      </c>
      <c r="AX471" s="523" t="str">
        <f t="shared" si="66"/>
        <v/>
      </c>
      <c r="AY471" s="522" t="str">
        <f t="shared" si="67"/>
        <v/>
      </c>
      <c r="AZ471" s="523" t="str">
        <f t="shared" si="68"/>
        <v/>
      </c>
      <c r="BA471" s="529">
        <f t="shared" si="69"/>
        <v>0.19961333977767037</v>
      </c>
      <c r="BB471" s="534">
        <f t="shared" si="70"/>
        <v>4.2252670972417786E-4</v>
      </c>
      <c r="BC471" s="535">
        <f t="shared" si="71"/>
        <v>0.49815899076477332</v>
      </c>
      <c r="BD471" s="63"/>
    </row>
    <row r="472" spans="1:56" x14ac:dyDescent="0.2">
      <c r="A472">
        <v>470</v>
      </c>
      <c r="B472" t="s">
        <v>806</v>
      </c>
      <c r="C472" t="s">
        <v>68</v>
      </c>
      <c r="D472" t="s">
        <v>190</v>
      </c>
      <c r="E472" s="545" t="s">
        <v>68</v>
      </c>
      <c r="F472" s="546" t="s">
        <v>190</v>
      </c>
      <c r="G472" s="570"/>
      <c r="H472" s="555"/>
      <c r="I472" s="566"/>
      <c r="J472">
        <v>0</v>
      </c>
      <c r="K472">
        <v>1000000</v>
      </c>
      <c r="L472" s="573">
        <v>0</v>
      </c>
      <c r="M472" s="558"/>
      <c r="N472" t="s">
        <v>908</v>
      </c>
      <c r="O472" s="545">
        <v>0</v>
      </c>
      <c r="P472" s="546">
        <v>207.85</v>
      </c>
      <c r="Q472" s="63" t="s">
        <v>451</v>
      </c>
      <c r="T472">
        <v>0.05</v>
      </c>
      <c r="U472">
        <v>0.11</v>
      </c>
      <c r="V472" s="545">
        <v>0</v>
      </c>
      <c r="W472" s="546">
        <v>270</v>
      </c>
      <c r="X472">
        <v>0</v>
      </c>
      <c r="Y472">
        <v>10</v>
      </c>
      <c r="Z472">
        <v>20</v>
      </c>
      <c r="AA472">
        <v>40</v>
      </c>
      <c r="AB472">
        <v>60</v>
      </c>
      <c r="AC472">
        <v>80</v>
      </c>
      <c r="AD472">
        <v>100</v>
      </c>
      <c r="AE472">
        <v>120</v>
      </c>
      <c r="AF472">
        <v>140</v>
      </c>
      <c r="AG472">
        <v>170</v>
      </c>
      <c r="AH472">
        <v>190</v>
      </c>
      <c r="AI472">
        <v>210</v>
      </c>
      <c r="AJ472">
        <v>270</v>
      </c>
      <c r="AK472">
        <v>300</v>
      </c>
      <c r="AL472">
        <v>300</v>
      </c>
      <c r="AM472">
        <v>300</v>
      </c>
      <c r="AN472">
        <v>200</v>
      </c>
      <c r="AO472">
        <v>300</v>
      </c>
      <c r="AP472">
        <v>292</v>
      </c>
      <c r="AQ472">
        <v>175</v>
      </c>
      <c r="AR472">
        <v>187</v>
      </c>
      <c r="AS472">
        <v>61</v>
      </c>
      <c r="AT472">
        <v>10</v>
      </c>
      <c r="AU472" s="576" t="str">
        <f t="shared" si="63"/>
        <v/>
      </c>
      <c r="AV472" s="577" t="str">
        <f t="shared" si="64"/>
        <v/>
      </c>
      <c r="AW472" s="522" t="str">
        <f t="shared" si="65"/>
        <v/>
      </c>
      <c r="AX472" s="523" t="str">
        <f t="shared" si="66"/>
        <v/>
      </c>
      <c r="AY472" s="522" t="str">
        <f t="shared" si="67"/>
        <v/>
      </c>
      <c r="AZ472" s="523" t="str">
        <f t="shared" si="68"/>
        <v/>
      </c>
      <c r="BA472" s="529">
        <f t="shared" si="69"/>
        <v>1</v>
      </c>
      <c r="BB472" s="534" t="str">
        <f t="shared" si="70"/>
        <v/>
      </c>
      <c r="BC472" s="535" t="str">
        <f t="shared" si="71"/>
        <v/>
      </c>
      <c r="BD472" s="63"/>
    </row>
    <row r="473" spans="1:56" x14ac:dyDescent="0.2">
      <c r="A473">
        <v>471</v>
      </c>
      <c r="B473" t="s">
        <v>806</v>
      </c>
      <c r="C473" t="s">
        <v>68</v>
      </c>
      <c r="D473" t="s">
        <v>193</v>
      </c>
      <c r="E473" s="545" t="s">
        <v>68</v>
      </c>
      <c r="F473" s="546" t="s">
        <v>193</v>
      </c>
      <c r="G473" s="570">
        <v>793.74609244486589</v>
      </c>
      <c r="H473" s="555">
        <v>99.218261555608237</v>
      </c>
      <c r="I473" s="566">
        <v>0.25</v>
      </c>
      <c r="J473">
        <v>0</v>
      </c>
      <c r="K473">
        <v>1000000</v>
      </c>
      <c r="L473" s="573">
        <v>828.35</v>
      </c>
      <c r="M473" s="558">
        <v>0.35</v>
      </c>
      <c r="N473" t="s">
        <v>909</v>
      </c>
      <c r="O473" s="545"/>
      <c r="P473" s="546"/>
      <c r="Q473" s="63" t="s">
        <v>437</v>
      </c>
      <c r="R473">
        <v>786.47</v>
      </c>
      <c r="S473">
        <v>84.6</v>
      </c>
      <c r="T473">
        <v>844.6</v>
      </c>
      <c r="U473">
        <v>32.96</v>
      </c>
      <c r="V473" s="545">
        <v>828.34</v>
      </c>
      <c r="W473" s="546">
        <v>944.29</v>
      </c>
      <c r="X473">
        <v>828.23</v>
      </c>
      <c r="Y473">
        <v>828.35</v>
      </c>
      <c r="Z473">
        <v>828.35</v>
      </c>
      <c r="AA473">
        <v>828.35</v>
      </c>
      <c r="AB473">
        <v>828.35</v>
      </c>
      <c r="AC473">
        <v>828.35</v>
      </c>
      <c r="AD473">
        <v>828.35</v>
      </c>
      <c r="AE473">
        <v>829.69</v>
      </c>
      <c r="AF473">
        <v>834.23</v>
      </c>
      <c r="AG473">
        <v>855.62</v>
      </c>
      <c r="AH473">
        <v>892.29</v>
      </c>
      <c r="AI473">
        <v>915.13</v>
      </c>
      <c r="AJ473">
        <v>1011.48</v>
      </c>
      <c r="AK473">
        <v>73</v>
      </c>
      <c r="AL473">
        <v>11</v>
      </c>
      <c r="AM473">
        <v>5</v>
      </c>
      <c r="AN473">
        <v>4</v>
      </c>
      <c r="AO473">
        <v>2</v>
      </c>
      <c r="AP473">
        <v>2</v>
      </c>
      <c r="AQ473">
        <v>2</v>
      </c>
      <c r="AR473">
        <v>0</v>
      </c>
      <c r="AS473">
        <v>0</v>
      </c>
      <c r="AT473">
        <v>1</v>
      </c>
      <c r="AU473" s="576">
        <f t="shared" si="63"/>
        <v>34.603907555134128</v>
      </c>
      <c r="AV473" s="577">
        <f t="shared" si="64"/>
        <v>4.3595688702603268E-2</v>
      </c>
      <c r="AW473" s="522">
        <f t="shared" si="65"/>
        <v>1.2072191706393318E-5</v>
      </c>
      <c r="AX473" s="523">
        <f t="shared" si="66"/>
        <v>0.13996499064405135</v>
      </c>
      <c r="AY473" s="522">
        <f t="shared" si="67"/>
        <v>-0.2499879278082936</v>
      </c>
      <c r="AZ473" s="523">
        <f t="shared" si="68"/>
        <v>-0.11003500935594865</v>
      </c>
      <c r="BA473" s="529" t="str">
        <f t="shared" si="69"/>
        <v/>
      </c>
      <c r="BB473" s="534" t="str">
        <f t="shared" si="70"/>
        <v/>
      </c>
      <c r="BC473" s="535" t="str">
        <f t="shared" si="71"/>
        <v/>
      </c>
      <c r="BD473" s="63"/>
    </row>
    <row r="474" spans="1:56" x14ac:dyDescent="0.2">
      <c r="A474">
        <v>472</v>
      </c>
      <c r="B474" t="s">
        <v>806</v>
      </c>
      <c r="C474" t="s">
        <v>68</v>
      </c>
      <c r="D474" t="s">
        <v>195</v>
      </c>
      <c r="E474" s="545" t="s">
        <v>68</v>
      </c>
      <c r="F474" s="546" t="s">
        <v>195</v>
      </c>
      <c r="G474" s="570"/>
      <c r="H474" s="555"/>
      <c r="I474" s="566"/>
      <c r="J474">
        <v>0</v>
      </c>
      <c r="K474">
        <v>1000000</v>
      </c>
      <c r="L474" s="573">
        <v>828.35</v>
      </c>
      <c r="M474" s="558"/>
      <c r="N474" t="s">
        <v>910</v>
      </c>
      <c r="O474" s="545">
        <v>828.34</v>
      </c>
      <c r="P474" s="546">
        <v>828.35</v>
      </c>
      <c r="Q474" s="63" t="s">
        <v>451</v>
      </c>
      <c r="T474">
        <v>838.27</v>
      </c>
      <c r="U474">
        <v>20.51</v>
      </c>
      <c r="V474" s="545">
        <v>34</v>
      </c>
      <c r="W474" s="546">
        <v>1008</v>
      </c>
      <c r="X474">
        <v>34</v>
      </c>
      <c r="Y474">
        <v>196.5</v>
      </c>
      <c r="Z474">
        <v>359</v>
      </c>
      <c r="AA474">
        <v>684</v>
      </c>
      <c r="AB474">
        <v>828</v>
      </c>
      <c r="AC474">
        <v>828</v>
      </c>
      <c r="AD474">
        <v>828</v>
      </c>
      <c r="AE474">
        <v>838</v>
      </c>
      <c r="AF474">
        <v>848</v>
      </c>
      <c r="AG474">
        <v>868</v>
      </c>
      <c r="AH474">
        <v>898</v>
      </c>
      <c r="AI474">
        <v>918</v>
      </c>
      <c r="AJ474">
        <v>1008</v>
      </c>
      <c r="AK474">
        <v>10</v>
      </c>
      <c r="AL474">
        <v>10</v>
      </c>
      <c r="AM474">
        <v>10</v>
      </c>
      <c r="AN474">
        <v>9</v>
      </c>
      <c r="AO474">
        <v>10</v>
      </c>
      <c r="AP474">
        <v>10</v>
      </c>
      <c r="AQ474">
        <v>10</v>
      </c>
      <c r="AR474">
        <v>12</v>
      </c>
      <c r="AS474">
        <v>224</v>
      </c>
      <c r="AT474">
        <v>21</v>
      </c>
      <c r="AU474" s="576" t="str">
        <f t="shared" si="63"/>
        <v/>
      </c>
      <c r="AV474" s="577" t="str">
        <f t="shared" si="64"/>
        <v/>
      </c>
      <c r="AW474" s="522" t="str">
        <f t="shared" si="65"/>
        <v/>
      </c>
      <c r="AX474" s="523" t="str">
        <f t="shared" si="66"/>
        <v/>
      </c>
      <c r="AY474" s="522" t="str">
        <f t="shared" si="67"/>
        <v/>
      </c>
      <c r="AZ474" s="523" t="str">
        <f t="shared" si="68"/>
        <v/>
      </c>
      <c r="BA474" s="529">
        <f t="shared" si="69"/>
        <v>0.93474088291746638</v>
      </c>
      <c r="BB474" s="534">
        <f t="shared" si="70"/>
        <v>0.95895454819822534</v>
      </c>
      <c r="BC474" s="535">
        <f t="shared" si="71"/>
        <v>0.21687692400555317</v>
      </c>
      <c r="BD474" s="63"/>
    </row>
    <row r="475" spans="1:56" x14ac:dyDescent="0.2">
      <c r="A475">
        <v>473</v>
      </c>
      <c r="B475" t="s">
        <v>806</v>
      </c>
      <c r="C475" t="s">
        <v>68</v>
      </c>
      <c r="D475" t="s">
        <v>196</v>
      </c>
      <c r="E475" s="545" t="s">
        <v>68</v>
      </c>
      <c r="F475" s="546" t="s">
        <v>196</v>
      </c>
      <c r="G475" s="570"/>
      <c r="H475" s="555"/>
      <c r="I475" s="566"/>
      <c r="J475">
        <v>0</v>
      </c>
      <c r="K475">
        <v>1000000</v>
      </c>
      <c r="L475" s="573">
        <v>0</v>
      </c>
      <c r="M475" s="558"/>
      <c r="N475" t="s">
        <v>911</v>
      </c>
      <c r="O475" s="545">
        <v>0</v>
      </c>
      <c r="P475" s="546">
        <v>0</v>
      </c>
      <c r="Q475" s="63" t="s">
        <v>451</v>
      </c>
      <c r="T475">
        <v>6.33</v>
      </c>
      <c r="U475">
        <v>12.86</v>
      </c>
      <c r="V475" s="545">
        <v>0</v>
      </c>
      <c r="W475" s="546">
        <v>790</v>
      </c>
      <c r="X475">
        <v>0</v>
      </c>
      <c r="Y475">
        <v>0</v>
      </c>
      <c r="Z475">
        <v>0</v>
      </c>
      <c r="AA475">
        <v>0</v>
      </c>
      <c r="AB475">
        <v>0</v>
      </c>
      <c r="AC475">
        <v>16</v>
      </c>
      <c r="AD475">
        <v>30</v>
      </c>
      <c r="AE475">
        <v>50</v>
      </c>
      <c r="AF475">
        <v>80</v>
      </c>
      <c r="AG475">
        <v>162</v>
      </c>
      <c r="AH475">
        <v>466</v>
      </c>
      <c r="AI475">
        <v>628</v>
      </c>
      <c r="AJ475">
        <v>790</v>
      </c>
      <c r="AK475">
        <v>226</v>
      </c>
      <c r="AL475">
        <v>32</v>
      </c>
      <c r="AM475">
        <v>11</v>
      </c>
      <c r="AN475">
        <v>8</v>
      </c>
      <c r="AO475">
        <v>8</v>
      </c>
      <c r="AP475">
        <v>8</v>
      </c>
      <c r="AQ475">
        <v>8</v>
      </c>
      <c r="AR475">
        <v>8</v>
      </c>
      <c r="AS475">
        <v>8</v>
      </c>
      <c r="AT475">
        <v>8</v>
      </c>
      <c r="AU475" s="576" t="str">
        <f t="shared" si="63"/>
        <v/>
      </c>
      <c r="AV475" s="577" t="str">
        <f t="shared" si="64"/>
        <v/>
      </c>
      <c r="AW475" s="522" t="str">
        <f t="shared" si="65"/>
        <v/>
      </c>
      <c r="AX475" s="523" t="str">
        <f t="shared" si="66"/>
        <v/>
      </c>
      <c r="AY475" s="522" t="str">
        <f t="shared" si="67"/>
        <v/>
      </c>
      <c r="AZ475" s="523" t="str">
        <f t="shared" si="68"/>
        <v/>
      </c>
      <c r="BA475" s="529">
        <f t="shared" si="69"/>
        <v>1</v>
      </c>
      <c r="BB475" s="534" t="str">
        <f t="shared" si="70"/>
        <v/>
      </c>
      <c r="BC475" s="535" t="str">
        <f t="shared" si="71"/>
        <v/>
      </c>
      <c r="BD475" s="63"/>
    </row>
    <row r="476" spans="1:56" x14ac:dyDescent="0.2">
      <c r="A476">
        <v>474</v>
      </c>
      <c r="B476" t="s">
        <v>806</v>
      </c>
      <c r="C476" t="s">
        <v>68</v>
      </c>
      <c r="D476" t="s">
        <v>197</v>
      </c>
      <c r="E476" s="545" t="s">
        <v>68</v>
      </c>
      <c r="F476" s="546" t="s">
        <v>197</v>
      </c>
      <c r="G476" s="570"/>
      <c r="H476" s="555"/>
      <c r="I476" s="566"/>
      <c r="J476">
        <v>0</v>
      </c>
      <c r="K476">
        <v>1000000</v>
      </c>
      <c r="L476" s="573">
        <v>604.54999999999995</v>
      </c>
      <c r="M476" s="558"/>
      <c r="N476" t="s">
        <v>912</v>
      </c>
      <c r="O476" s="545">
        <v>247.91</v>
      </c>
      <c r="P476" s="546">
        <v>1363.17</v>
      </c>
      <c r="Q476" s="63" t="s">
        <v>451</v>
      </c>
      <c r="T476">
        <v>559.49</v>
      </c>
      <c r="U476">
        <v>105.48</v>
      </c>
      <c r="V476" s="545">
        <v>0</v>
      </c>
      <c r="W476" s="546">
        <v>2100</v>
      </c>
      <c r="X476">
        <v>0</v>
      </c>
      <c r="Y476">
        <v>220.25</v>
      </c>
      <c r="Z476">
        <v>285</v>
      </c>
      <c r="AA476">
        <v>400</v>
      </c>
      <c r="AB476">
        <v>521.29999999999995</v>
      </c>
      <c r="AC476">
        <v>644.6</v>
      </c>
      <c r="AD476">
        <v>764</v>
      </c>
      <c r="AE476">
        <v>883.4</v>
      </c>
      <c r="AF476">
        <v>999.9</v>
      </c>
      <c r="AG476">
        <v>1124.5999999999999</v>
      </c>
      <c r="AH476">
        <v>1272</v>
      </c>
      <c r="AI476">
        <v>1375</v>
      </c>
      <c r="AJ476">
        <v>2100</v>
      </c>
      <c r="AK476">
        <v>52</v>
      </c>
      <c r="AL476">
        <v>207</v>
      </c>
      <c r="AM476">
        <v>208</v>
      </c>
      <c r="AN476">
        <v>207</v>
      </c>
      <c r="AO476">
        <v>206</v>
      </c>
      <c r="AP476">
        <v>187</v>
      </c>
      <c r="AQ476">
        <v>104</v>
      </c>
      <c r="AR476">
        <v>22</v>
      </c>
      <c r="AS476">
        <v>2</v>
      </c>
      <c r="AT476">
        <v>3</v>
      </c>
      <c r="AU476" s="576" t="str">
        <f t="shared" si="63"/>
        <v/>
      </c>
      <c r="AV476" s="577" t="str">
        <f t="shared" si="64"/>
        <v/>
      </c>
      <c r="AW476" s="522" t="str">
        <f t="shared" si="65"/>
        <v/>
      </c>
      <c r="AX476" s="523" t="str">
        <f t="shared" si="66"/>
        <v/>
      </c>
      <c r="AY476" s="522" t="str">
        <f t="shared" si="67"/>
        <v/>
      </c>
      <c r="AZ476" s="523" t="str">
        <f t="shared" si="68"/>
        <v/>
      </c>
      <c r="BA476" s="529">
        <f t="shared" si="69"/>
        <v>1</v>
      </c>
      <c r="BB476" s="534">
        <f t="shared" si="70"/>
        <v>1</v>
      </c>
      <c r="BC476" s="535">
        <f t="shared" si="71"/>
        <v>2.473658092796295</v>
      </c>
      <c r="BD476" s="63"/>
    </row>
    <row r="477" spans="1:56" s="510" customFormat="1" x14ac:dyDescent="0.2">
      <c r="A477" s="510">
        <v>475</v>
      </c>
      <c r="B477" s="510" t="s">
        <v>806</v>
      </c>
      <c r="C477" s="510" t="s">
        <v>68</v>
      </c>
      <c r="D477" s="510" t="s">
        <v>19</v>
      </c>
      <c r="E477" s="547" t="s">
        <v>68</v>
      </c>
      <c r="F477" s="548" t="s">
        <v>19</v>
      </c>
      <c r="G477" s="571"/>
      <c r="H477" s="555"/>
      <c r="I477" s="567"/>
      <c r="J477" s="510">
        <v>0</v>
      </c>
      <c r="K477" s="510">
        <v>1000000</v>
      </c>
      <c r="L477" s="574">
        <v>48.79</v>
      </c>
      <c r="M477" s="559"/>
      <c r="N477" t="s">
        <v>913</v>
      </c>
      <c r="O477" s="547">
        <v>0</v>
      </c>
      <c r="P477" s="548">
        <v>251.01</v>
      </c>
      <c r="Q477" s="540" t="s">
        <v>451</v>
      </c>
      <c r="R477"/>
      <c r="S477"/>
      <c r="T477">
        <v>77.099999999999994</v>
      </c>
      <c r="U477">
        <v>52.54</v>
      </c>
      <c r="V477" s="547">
        <v>0</v>
      </c>
      <c r="W477" s="548">
        <v>350</v>
      </c>
      <c r="X477">
        <v>0</v>
      </c>
      <c r="Y477">
        <v>10</v>
      </c>
      <c r="Z477">
        <v>20</v>
      </c>
      <c r="AA477">
        <v>50</v>
      </c>
      <c r="AB477">
        <v>70</v>
      </c>
      <c r="AC477">
        <v>100</v>
      </c>
      <c r="AD477">
        <v>120</v>
      </c>
      <c r="AE477">
        <v>150</v>
      </c>
      <c r="AF477">
        <v>180</v>
      </c>
      <c r="AG477">
        <v>200</v>
      </c>
      <c r="AH477">
        <v>230</v>
      </c>
      <c r="AI477">
        <v>260</v>
      </c>
      <c r="AJ477">
        <v>350</v>
      </c>
      <c r="AK477">
        <v>400</v>
      </c>
      <c r="AL477">
        <v>300</v>
      </c>
      <c r="AM477">
        <v>400</v>
      </c>
      <c r="AN477">
        <v>300</v>
      </c>
      <c r="AO477">
        <v>399</v>
      </c>
      <c r="AP477">
        <v>291</v>
      </c>
      <c r="AQ477">
        <v>296</v>
      </c>
      <c r="AR477">
        <v>119</v>
      </c>
      <c r="AS477">
        <v>65</v>
      </c>
      <c r="AT477">
        <v>12</v>
      </c>
      <c r="AU477" s="578" t="str">
        <f t="shared" si="63"/>
        <v/>
      </c>
      <c r="AV477" s="579" t="str">
        <f t="shared" si="64"/>
        <v/>
      </c>
      <c r="AW477" s="524" t="str">
        <f t="shared" si="65"/>
        <v/>
      </c>
      <c r="AX477" s="525" t="str">
        <f t="shared" si="66"/>
        <v/>
      </c>
      <c r="AY477" s="524" t="str">
        <f t="shared" si="67"/>
        <v/>
      </c>
      <c r="AZ477" s="525" t="str">
        <f t="shared" si="68"/>
        <v/>
      </c>
      <c r="BA477" s="530">
        <f t="shared" si="69"/>
        <v>1</v>
      </c>
      <c r="BB477" s="536">
        <f t="shared" si="70"/>
        <v>1</v>
      </c>
      <c r="BC477" s="537">
        <f t="shared" si="71"/>
        <v>6.173601147776183</v>
      </c>
      <c r="BD477" s="540">
        <v>1</v>
      </c>
    </row>
    <row r="478" spans="1:56" s="510" customFormat="1" x14ac:dyDescent="0.2">
      <c r="A478" s="510">
        <v>476</v>
      </c>
      <c r="B478" s="510" t="s">
        <v>806</v>
      </c>
      <c r="C478" s="510" t="s">
        <v>68</v>
      </c>
      <c r="D478" s="510" t="s">
        <v>216</v>
      </c>
      <c r="E478" s="547" t="s">
        <v>68</v>
      </c>
      <c r="F478" s="548" t="s">
        <v>216</v>
      </c>
      <c r="G478" s="571"/>
      <c r="H478" s="555"/>
      <c r="I478" s="567"/>
      <c r="J478" s="510">
        <v>0</v>
      </c>
      <c r="K478" s="510">
        <v>1000000</v>
      </c>
      <c r="L478" s="574">
        <v>24.86</v>
      </c>
      <c r="M478" s="559"/>
      <c r="N478" t="s">
        <v>914</v>
      </c>
      <c r="O478" s="547">
        <v>0</v>
      </c>
      <c r="P478" s="548">
        <v>166.63</v>
      </c>
      <c r="Q478" s="540" t="s">
        <v>451</v>
      </c>
      <c r="R478"/>
      <c r="S478"/>
      <c r="T478">
        <v>46.22</v>
      </c>
      <c r="U478">
        <v>39.36</v>
      </c>
      <c r="V478" s="547">
        <v>0</v>
      </c>
      <c r="W478" s="548">
        <v>240</v>
      </c>
      <c r="X478">
        <v>0</v>
      </c>
      <c r="Y478">
        <v>0</v>
      </c>
      <c r="Z478">
        <v>10</v>
      </c>
      <c r="AA478">
        <v>30</v>
      </c>
      <c r="AB478">
        <v>50</v>
      </c>
      <c r="AC478">
        <v>62</v>
      </c>
      <c r="AD478">
        <v>80</v>
      </c>
      <c r="AE478">
        <v>100</v>
      </c>
      <c r="AF478">
        <v>120</v>
      </c>
      <c r="AG478">
        <v>140</v>
      </c>
      <c r="AH478">
        <v>160</v>
      </c>
      <c r="AI478">
        <v>170</v>
      </c>
      <c r="AJ478">
        <v>240</v>
      </c>
      <c r="AK478">
        <v>300</v>
      </c>
      <c r="AL478">
        <v>200</v>
      </c>
      <c r="AM478">
        <v>300</v>
      </c>
      <c r="AN478">
        <v>200</v>
      </c>
      <c r="AO478">
        <v>199</v>
      </c>
      <c r="AP478">
        <v>278</v>
      </c>
      <c r="AQ478">
        <v>138</v>
      </c>
      <c r="AR478">
        <v>101</v>
      </c>
      <c r="AS478">
        <v>25</v>
      </c>
      <c r="AT478">
        <v>8</v>
      </c>
      <c r="AU478" s="578" t="str">
        <f t="shared" si="63"/>
        <v/>
      </c>
      <c r="AV478" s="579" t="str">
        <f t="shared" si="64"/>
        <v/>
      </c>
      <c r="AW478" s="524" t="str">
        <f t="shared" si="65"/>
        <v/>
      </c>
      <c r="AX478" s="525" t="str">
        <f t="shared" si="66"/>
        <v/>
      </c>
      <c r="AY478" s="524" t="str">
        <f t="shared" si="67"/>
        <v/>
      </c>
      <c r="AZ478" s="525" t="str">
        <f t="shared" si="68"/>
        <v/>
      </c>
      <c r="BA478" s="530">
        <f t="shared" si="69"/>
        <v>1</v>
      </c>
      <c r="BB478" s="536">
        <f t="shared" si="70"/>
        <v>1</v>
      </c>
      <c r="BC478" s="537">
        <f t="shared" si="71"/>
        <v>8.6540627514078832</v>
      </c>
      <c r="BD478" s="540">
        <v>1</v>
      </c>
    </row>
    <row r="479" spans="1:56" s="510" customFormat="1" x14ac:dyDescent="0.2">
      <c r="A479" s="510">
        <v>477</v>
      </c>
      <c r="B479" s="510" t="s">
        <v>806</v>
      </c>
      <c r="C479" s="510" t="s">
        <v>68</v>
      </c>
      <c r="D479" s="510" t="s">
        <v>218</v>
      </c>
      <c r="E479" s="547" t="s">
        <v>68</v>
      </c>
      <c r="F479" s="548" t="s">
        <v>218</v>
      </c>
      <c r="G479" s="571"/>
      <c r="H479" s="555"/>
      <c r="I479" s="567"/>
      <c r="J479" s="510">
        <v>0</v>
      </c>
      <c r="K479" s="510">
        <v>1000000</v>
      </c>
      <c r="L479" s="574">
        <v>23.93</v>
      </c>
      <c r="M479" s="559"/>
      <c r="N479" t="s">
        <v>915</v>
      </c>
      <c r="O479" s="547">
        <v>0</v>
      </c>
      <c r="P479" s="548">
        <v>84.38</v>
      </c>
      <c r="Q479" s="540" t="s">
        <v>451</v>
      </c>
      <c r="R479"/>
      <c r="S479"/>
      <c r="T479">
        <v>30.88</v>
      </c>
      <c r="U479">
        <v>18.54</v>
      </c>
      <c r="V479" s="547">
        <v>0</v>
      </c>
      <c r="W479" s="548">
        <v>130</v>
      </c>
      <c r="X479">
        <v>0</v>
      </c>
      <c r="Y479">
        <v>0</v>
      </c>
      <c r="Z479">
        <v>0</v>
      </c>
      <c r="AA479">
        <v>10</v>
      </c>
      <c r="AB479">
        <v>20</v>
      </c>
      <c r="AC479">
        <v>30</v>
      </c>
      <c r="AD479">
        <v>40</v>
      </c>
      <c r="AE479">
        <v>50</v>
      </c>
      <c r="AF479">
        <v>60</v>
      </c>
      <c r="AG479">
        <v>70</v>
      </c>
      <c r="AH479">
        <v>88</v>
      </c>
      <c r="AI479">
        <v>100</v>
      </c>
      <c r="AJ479">
        <v>130</v>
      </c>
      <c r="AK479">
        <v>200</v>
      </c>
      <c r="AL479">
        <v>100</v>
      </c>
      <c r="AM479">
        <v>100</v>
      </c>
      <c r="AN479">
        <v>195</v>
      </c>
      <c r="AO479">
        <v>80</v>
      </c>
      <c r="AP479">
        <v>68</v>
      </c>
      <c r="AQ479">
        <v>87</v>
      </c>
      <c r="AR479">
        <v>25</v>
      </c>
      <c r="AS479">
        <v>19</v>
      </c>
      <c r="AT479">
        <v>9</v>
      </c>
      <c r="AU479" s="578" t="str">
        <f t="shared" si="63"/>
        <v/>
      </c>
      <c r="AV479" s="579" t="str">
        <f t="shared" si="64"/>
        <v/>
      </c>
      <c r="AW479" s="524" t="str">
        <f t="shared" si="65"/>
        <v/>
      </c>
      <c r="AX479" s="525" t="str">
        <f t="shared" si="66"/>
        <v/>
      </c>
      <c r="AY479" s="524" t="str">
        <f t="shared" si="67"/>
        <v/>
      </c>
      <c r="AZ479" s="525" t="str">
        <f t="shared" si="68"/>
        <v/>
      </c>
      <c r="BA479" s="530">
        <f t="shared" si="69"/>
        <v>1</v>
      </c>
      <c r="BB479" s="536">
        <f t="shared" si="70"/>
        <v>1</v>
      </c>
      <c r="BC479" s="537">
        <f t="shared" si="71"/>
        <v>4.4325114918512325</v>
      </c>
      <c r="BD479" s="540">
        <v>1</v>
      </c>
    </row>
    <row r="480" spans="1:56" s="510" customFormat="1" x14ac:dyDescent="0.2">
      <c r="A480" s="510">
        <v>478</v>
      </c>
      <c r="B480" s="510" t="s">
        <v>806</v>
      </c>
      <c r="C480" s="510" t="s">
        <v>68</v>
      </c>
      <c r="D480" s="510" t="s">
        <v>220</v>
      </c>
      <c r="E480" s="547" t="s">
        <v>68</v>
      </c>
      <c r="F480" s="548" t="s">
        <v>220</v>
      </c>
      <c r="G480" s="571"/>
      <c r="H480" s="555"/>
      <c r="I480" s="567"/>
      <c r="J480" s="510">
        <v>-1000000</v>
      </c>
      <c r="K480" s="510">
        <v>1000000</v>
      </c>
      <c r="L480" s="574">
        <v>-195.92</v>
      </c>
      <c r="M480" s="559"/>
      <c r="N480" t="s">
        <v>916</v>
      </c>
      <c r="O480" s="547">
        <v>-678.36</v>
      </c>
      <c r="P480" s="548">
        <v>251.01</v>
      </c>
      <c r="Q480" s="540" t="s">
        <v>493</v>
      </c>
      <c r="R480"/>
      <c r="S480"/>
      <c r="T480">
        <v>-145.49</v>
      </c>
      <c r="U480">
        <v>131.44</v>
      </c>
      <c r="V480" s="547">
        <v>-924</v>
      </c>
      <c r="W480" s="548">
        <v>342</v>
      </c>
      <c r="X480">
        <v>-924</v>
      </c>
      <c r="Y480">
        <v>-713</v>
      </c>
      <c r="Z480">
        <v>-653.79999999999995</v>
      </c>
      <c r="AA480">
        <v>-550</v>
      </c>
      <c r="AB480">
        <v>-449.4</v>
      </c>
      <c r="AC480">
        <v>-349.2</v>
      </c>
      <c r="AD480">
        <v>-249</v>
      </c>
      <c r="AE480">
        <v>-149</v>
      </c>
      <c r="AF480">
        <v>-49</v>
      </c>
      <c r="AG480">
        <v>51</v>
      </c>
      <c r="AH480">
        <v>151</v>
      </c>
      <c r="AI480">
        <v>208.8</v>
      </c>
      <c r="AJ480">
        <v>342</v>
      </c>
      <c r="AK480">
        <v>12</v>
      </c>
      <c r="AL480">
        <v>70</v>
      </c>
      <c r="AM480">
        <v>127</v>
      </c>
      <c r="AN480">
        <v>123</v>
      </c>
      <c r="AO480">
        <v>121</v>
      </c>
      <c r="AP480">
        <v>130</v>
      </c>
      <c r="AQ480">
        <v>130</v>
      </c>
      <c r="AR480">
        <v>126</v>
      </c>
      <c r="AS480">
        <v>121</v>
      </c>
      <c r="AT480">
        <v>43</v>
      </c>
      <c r="AU480" s="578" t="str">
        <f t="shared" si="63"/>
        <v/>
      </c>
      <c r="AV480" s="579" t="str">
        <f t="shared" si="64"/>
        <v/>
      </c>
      <c r="AW480" s="524" t="str">
        <f t="shared" si="65"/>
        <v/>
      </c>
      <c r="AX480" s="525" t="str">
        <f t="shared" si="66"/>
        <v/>
      </c>
      <c r="AY480" s="524" t="str">
        <f t="shared" si="67"/>
        <v/>
      </c>
      <c r="AZ480" s="525" t="str">
        <f t="shared" si="68"/>
        <v/>
      </c>
      <c r="BA480" s="530">
        <f t="shared" si="69"/>
        <v>-2.1752577319587627</v>
      </c>
      <c r="BB480" s="536">
        <f t="shared" si="70"/>
        <v>-3.7162106982441818</v>
      </c>
      <c r="BC480" s="537">
        <f t="shared" si="71"/>
        <v>-2.7456104532462229</v>
      </c>
      <c r="BD480" s="540">
        <v>1</v>
      </c>
    </row>
    <row r="481" spans="1:56" x14ac:dyDescent="0.2">
      <c r="A481">
        <v>479</v>
      </c>
      <c r="B481" t="s">
        <v>806</v>
      </c>
      <c r="C481" t="s">
        <v>70</v>
      </c>
      <c r="D481" t="s">
        <v>187</v>
      </c>
      <c r="E481" s="545" t="s">
        <v>70</v>
      </c>
      <c r="F481" s="546" t="s">
        <v>187</v>
      </c>
      <c r="G481" s="570"/>
      <c r="H481" s="555"/>
      <c r="I481" s="566"/>
      <c r="J481">
        <v>0</v>
      </c>
      <c r="K481">
        <v>1000000</v>
      </c>
      <c r="L481" s="573">
        <v>0</v>
      </c>
      <c r="M481" s="558"/>
      <c r="N481" t="s">
        <v>917</v>
      </c>
      <c r="O481" s="545">
        <v>0</v>
      </c>
      <c r="P481" s="546">
        <v>0</v>
      </c>
      <c r="Q481" s="63" t="s">
        <v>493</v>
      </c>
      <c r="T481">
        <v>15.8</v>
      </c>
      <c r="U481">
        <v>32.799999999999997</v>
      </c>
      <c r="V481" s="545">
        <v>0</v>
      </c>
      <c r="W481" s="546">
        <v>660</v>
      </c>
      <c r="X481">
        <v>0</v>
      </c>
      <c r="Y481">
        <v>0</v>
      </c>
      <c r="Z481">
        <v>0</v>
      </c>
      <c r="AA481">
        <v>0</v>
      </c>
      <c r="AB481">
        <v>0</v>
      </c>
      <c r="AC481">
        <v>10</v>
      </c>
      <c r="AD481">
        <v>25</v>
      </c>
      <c r="AE481">
        <v>40</v>
      </c>
      <c r="AF481">
        <v>70</v>
      </c>
      <c r="AG481">
        <v>120</v>
      </c>
      <c r="AH481">
        <v>349</v>
      </c>
      <c r="AI481">
        <v>504.5</v>
      </c>
      <c r="AJ481">
        <v>660</v>
      </c>
      <c r="AK481">
        <v>217</v>
      </c>
      <c r="AL481">
        <v>37</v>
      </c>
      <c r="AM481">
        <v>11</v>
      </c>
      <c r="AN481">
        <v>7</v>
      </c>
      <c r="AO481">
        <v>6</v>
      </c>
      <c r="AP481">
        <v>7</v>
      </c>
      <c r="AQ481">
        <v>7</v>
      </c>
      <c r="AR481">
        <v>6</v>
      </c>
      <c r="AS481">
        <v>7</v>
      </c>
      <c r="AT481">
        <v>7</v>
      </c>
      <c r="AU481" s="576" t="str">
        <f t="shared" si="63"/>
        <v/>
      </c>
      <c r="AV481" s="577" t="str">
        <f t="shared" si="64"/>
        <v/>
      </c>
      <c r="AW481" s="522" t="str">
        <f t="shared" si="65"/>
        <v/>
      </c>
      <c r="AX481" s="523" t="str">
        <f t="shared" si="66"/>
        <v/>
      </c>
      <c r="AY481" s="522" t="str">
        <f t="shared" si="67"/>
        <v/>
      </c>
      <c r="AZ481" s="523" t="str">
        <f t="shared" si="68"/>
        <v/>
      </c>
      <c r="BA481" s="529">
        <f t="shared" si="69"/>
        <v>1</v>
      </c>
      <c r="BB481" s="534" t="str">
        <f t="shared" si="70"/>
        <v/>
      </c>
      <c r="BC481" s="535" t="str">
        <f t="shared" si="71"/>
        <v/>
      </c>
      <c r="BD481" s="63"/>
    </row>
    <row r="482" spans="1:56" x14ac:dyDescent="0.2">
      <c r="A482">
        <v>480</v>
      </c>
      <c r="B482" t="s">
        <v>806</v>
      </c>
      <c r="C482" t="s">
        <v>70</v>
      </c>
      <c r="D482" t="s">
        <v>193</v>
      </c>
      <c r="E482" s="545" t="s">
        <v>70</v>
      </c>
      <c r="F482" s="546" t="s">
        <v>193</v>
      </c>
      <c r="G482" s="570"/>
      <c r="H482" s="555"/>
      <c r="I482" s="566"/>
      <c r="J482">
        <v>0</v>
      </c>
      <c r="K482">
        <v>1000000</v>
      </c>
      <c r="L482" s="573">
        <v>0</v>
      </c>
      <c r="M482" s="558"/>
      <c r="N482" t="s">
        <v>918</v>
      </c>
      <c r="O482" s="545">
        <v>0</v>
      </c>
      <c r="P482" s="546">
        <v>0</v>
      </c>
      <c r="Q482" s="63" t="s">
        <v>493</v>
      </c>
      <c r="T482">
        <v>15.8</v>
      </c>
      <c r="U482">
        <v>32.799999999999997</v>
      </c>
      <c r="V482" s="545">
        <v>0</v>
      </c>
      <c r="W482" s="546">
        <v>660</v>
      </c>
      <c r="X482">
        <v>0</v>
      </c>
      <c r="Y482">
        <v>0</v>
      </c>
      <c r="Z482">
        <v>0</v>
      </c>
      <c r="AA482">
        <v>0</v>
      </c>
      <c r="AB482">
        <v>0</v>
      </c>
      <c r="AC482">
        <v>10</v>
      </c>
      <c r="AD482">
        <v>25</v>
      </c>
      <c r="AE482">
        <v>40</v>
      </c>
      <c r="AF482">
        <v>70</v>
      </c>
      <c r="AG482">
        <v>120</v>
      </c>
      <c r="AH482">
        <v>349</v>
      </c>
      <c r="AI482">
        <v>504.5</v>
      </c>
      <c r="AJ482">
        <v>660</v>
      </c>
      <c r="AK482">
        <v>217</v>
      </c>
      <c r="AL482">
        <v>37</v>
      </c>
      <c r="AM482">
        <v>11</v>
      </c>
      <c r="AN482">
        <v>7</v>
      </c>
      <c r="AO482">
        <v>6</v>
      </c>
      <c r="AP482">
        <v>7</v>
      </c>
      <c r="AQ482">
        <v>7</v>
      </c>
      <c r="AR482">
        <v>6</v>
      </c>
      <c r="AS482">
        <v>7</v>
      </c>
      <c r="AT482">
        <v>7</v>
      </c>
      <c r="AU482" s="576" t="str">
        <f t="shared" si="63"/>
        <v/>
      </c>
      <c r="AV482" s="577" t="str">
        <f t="shared" si="64"/>
        <v/>
      </c>
      <c r="AW482" s="522" t="str">
        <f t="shared" si="65"/>
        <v/>
      </c>
      <c r="AX482" s="523" t="str">
        <f t="shared" si="66"/>
        <v/>
      </c>
      <c r="AY482" s="522" t="str">
        <f t="shared" si="67"/>
        <v/>
      </c>
      <c r="AZ482" s="523" t="str">
        <f t="shared" si="68"/>
        <v/>
      </c>
      <c r="BA482" s="529">
        <f t="shared" si="69"/>
        <v>1</v>
      </c>
      <c r="BB482" s="534" t="str">
        <f t="shared" si="70"/>
        <v/>
      </c>
      <c r="BC482" s="535" t="str">
        <f t="shared" si="71"/>
        <v/>
      </c>
      <c r="BD482" s="63"/>
    </row>
    <row r="483" spans="1:56" x14ac:dyDescent="0.2">
      <c r="A483">
        <v>481</v>
      </c>
      <c r="B483" t="s">
        <v>806</v>
      </c>
      <c r="C483" t="s">
        <v>70</v>
      </c>
      <c r="D483" t="s">
        <v>195</v>
      </c>
      <c r="E483" s="545" t="s">
        <v>70</v>
      </c>
      <c r="F483" s="546" t="s">
        <v>195</v>
      </c>
      <c r="G483" s="570"/>
      <c r="H483" s="555"/>
      <c r="I483" s="566"/>
      <c r="J483">
        <v>0</v>
      </c>
      <c r="K483">
        <v>1000000</v>
      </c>
      <c r="L483" s="573">
        <v>0</v>
      </c>
      <c r="M483" s="558"/>
      <c r="N483" t="s">
        <v>919</v>
      </c>
      <c r="O483" s="545">
        <v>0</v>
      </c>
      <c r="P483" s="546">
        <v>0</v>
      </c>
      <c r="Q483" s="63" t="s">
        <v>451</v>
      </c>
      <c r="T483">
        <v>9.52</v>
      </c>
      <c r="U483">
        <v>20.38</v>
      </c>
      <c r="V483" s="545">
        <v>0</v>
      </c>
      <c r="W483" s="546">
        <v>660</v>
      </c>
      <c r="X483">
        <v>0</v>
      </c>
      <c r="Y483">
        <v>0</v>
      </c>
      <c r="Z483">
        <v>0</v>
      </c>
      <c r="AA483">
        <v>0</v>
      </c>
      <c r="AB483">
        <v>0</v>
      </c>
      <c r="AC483">
        <v>10</v>
      </c>
      <c r="AD483">
        <v>25</v>
      </c>
      <c r="AE483">
        <v>40</v>
      </c>
      <c r="AF483">
        <v>70</v>
      </c>
      <c r="AG483">
        <v>120</v>
      </c>
      <c r="AH483">
        <v>349</v>
      </c>
      <c r="AI483">
        <v>504.5</v>
      </c>
      <c r="AJ483">
        <v>660</v>
      </c>
      <c r="AK483">
        <v>217</v>
      </c>
      <c r="AL483">
        <v>37</v>
      </c>
      <c r="AM483">
        <v>11</v>
      </c>
      <c r="AN483">
        <v>7</v>
      </c>
      <c r="AO483">
        <v>6</v>
      </c>
      <c r="AP483">
        <v>7</v>
      </c>
      <c r="AQ483">
        <v>7</v>
      </c>
      <c r="AR483">
        <v>6</v>
      </c>
      <c r="AS483">
        <v>7</v>
      </c>
      <c r="AT483">
        <v>7</v>
      </c>
      <c r="AU483" s="576" t="str">
        <f t="shared" si="63"/>
        <v/>
      </c>
      <c r="AV483" s="577" t="str">
        <f t="shared" si="64"/>
        <v/>
      </c>
      <c r="AW483" s="522" t="str">
        <f t="shared" si="65"/>
        <v/>
      </c>
      <c r="AX483" s="523" t="str">
        <f t="shared" si="66"/>
        <v/>
      </c>
      <c r="AY483" s="522" t="str">
        <f t="shared" si="67"/>
        <v/>
      </c>
      <c r="AZ483" s="523" t="str">
        <f t="shared" si="68"/>
        <v/>
      </c>
      <c r="BA483" s="529">
        <f t="shared" si="69"/>
        <v>1</v>
      </c>
      <c r="BB483" s="534" t="str">
        <f t="shared" si="70"/>
        <v/>
      </c>
      <c r="BC483" s="535" t="str">
        <f t="shared" si="71"/>
        <v/>
      </c>
      <c r="BD483" s="63"/>
    </row>
    <row r="484" spans="1:56" x14ac:dyDescent="0.2">
      <c r="A484">
        <v>482</v>
      </c>
      <c r="B484" t="s">
        <v>806</v>
      </c>
      <c r="C484" t="s">
        <v>70</v>
      </c>
      <c r="D484" t="s">
        <v>196</v>
      </c>
      <c r="E484" s="545" t="s">
        <v>70</v>
      </c>
      <c r="F484" s="546" t="s">
        <v>196</v>
      </c>
      <c r="G484" s="570"/>
      <c r="H484" s="555"/>
      <c r="I484" s="566"/>
      <c r="J484">
        <v>0</v>
      </c>
      <c r="K484">
        <v>1000000</v>
      </c>
      <c r="L484" s="573">
        <v>0</v>
      </c>
      <c r="M484" s="558"/>
      <c r="N484" t="s">
        <v>920</v>
      </c>
      <c r="O484" s="545">
        <v>0</v>
      </c>
      <c r="P484" s="546">
        <v>0</v>
      </c>
      <c r="Q484" s="63" t="s">
        <v>451</v>
      </c>
      <c r="T484">
        <v>6.28</v>
      </c>
      <c r="U484">
        <v>12.83</v>
      </c>
      <c r="V484" s="545">
        <v>0</v>
      </c>
      <c r="W484" s="546">
        <v>660</v>
      </c>
      <c r="X484">
        <v>0</v>
      </c>
      <c r="Y484">
        <v>0</v>
      </c>
      <c r="Z484">
        <v>0</v>
      </c>
      <c r="AA484">
        <v>0</v>
      </c>
      <c r="AB484">
        <v>0</v>
      </c>
      <c r="AC484">
        <v>10</v>
      </c>
      <c r="AD484">
        <v>25</v>
      </c>
      <c r="AE484">
        <v>40</v>
      </c>
      <c r="AF484">
        <v>70</v>
      </c>
      <c r="AG484">
        <v>120</v>
      </c>
      <c r="AH484">
        <v>349</v>
      </c>
      <c r="AI484">
        <v>504.5</v>
      </c>
      <c r="AJ484">
        <v>660</v>
      </c>
      <c r="AK484">
        <v>217</v>
      </c>
      <c r="AL484">
        <v>37</v>
      </c>
      <c r="AM484">
        <v>11</v>
      </c>
      <c r="AN484">
        <v>7</v>
      </c>
      <c r="AO484">
        <v>6</v>
      </c>
      <c r="AP484">
        <v>7</v>
      </c>
      <c r="AQ484">
        <v>7</v>
      </c>
      <c r="AR484">
        <v>6</v>
      </c>
      <c r="AS484">
        <v>7</v>
      </c>
      <c r="AT484">
        <v>7</v>
      </c>
      <c r="AU484" s="576" t="str">
        <f t="shared" si="63"/>
        <v/>
      </c>
      <c r="AV484" s="577" t="str">
        <f t="shared" si="64"/>
        <v/>
      </c>
      <c r="AW484" s="522" t="str">
        <f t="shared" si="65"/>
        <v/>
      </c>
      <c r="AX484" s="523" t="str">
        <f t="shared" si="66"/>
        <v/>
      </c>
      <c r="AY484" s="522" t="str">
        <f t="shared" si="67"/>
        <v/>
      </c>
      <c r="AZ484" s="523" t="str">
        <f t="shared" si="68"/>
        <v/>
      </c>
      <c r="BA484" s="529">
        <f t="shared" si="69"/>
        <v>1</v>
      </c>
      <c r="BB484" s="534" t="str">
        <f t="shared" si="70"/>
        <v/>
      </c>
      <c r="BC484" s="535" t="str">
        <f t="shared" si="71"/>
        <v/>
      </c>
      <c r="BD484" s="63"/>
    </row>
    <row r="485" spans="1:56" x14ac:dyDescent="0.2">
      <c r="A485">
        <v>483</v>
      </c>
      <c r="B485" t="s">
        <v>806</v>
      </c>
      <c r="C485" t="s">
        <v>70</v>
      </c>
      <c r="D485" t="s">
        <v>197</v>
      </c>
      <c r="E485" s="545" t="s">
        <v>70</v>
      </c>
      <c r="F485" s="546" t="s">
        <v>197</v>
      </c>
      <c r="G485" s="570"/>
      <c r="H485" s="555"/>
      <c r="I485" s="566"/>
      <c r="J485">
        <v>0</v>
      </c>
      <c r="K485">
        <v>1000000</v>
      </c>
      <c r="L485" s="573">
        <v>604.54999999999995</v>
      </c>
      <c r="M485" s="558"/>
      <c r="N485" t="s">
        <v>921</v>
      </c>
      <c r="O485" s="545">
        <v>247.91</v>
      </c>
      <c r="P485" s="546">
        <v>1295.03</v>
      </c>
      <c r="Q485" s="63" t="s">
        <v>451</v>
      </c>
      <c r="T485">
        <v>559.41</v>
      </c>
      <c r="U485">
        <v>105.5</v>
      </c>
      <c r="V485" s="545">
        <v>0</v>
      </c>
      <c r="W485" s="546">
        <v>1524</v>
      </c>
      <c r="X485">
        <v>0</v>
      </c>
      <c r="Y485">
        <v>214.55</v>
      </c>
      <c r="Z485">
        <v>278</v>
      </c>
      <c r="AA485">
        <v>389.2</v>
      </c>
      <c r="AB485">
        <v>500</v>
      </c>
      <c r="AC485">
        <v>613</v>
      </c>
      <c r="AD485">
        <v>728.5</v>
      </c>
      <c r="AE485">
        <v>844.2</v>
      </c>
      <c r="AF485">
        <v>959</v>
      </c>
      <c r="AG485">
        <v>1073.5999999999999</v>
      </c>
      <c r="AH485">
        <v>1189.9000000000001</v>
      </c>
      <c r="AI485">
        <v>1272.9000000000001</v>
      </c>
      <c r="AJ485">
        <v>1524</v>
      </c>
      <c r="AK485">
        <v>19</v>
      </c>
      <c r="AL485">
        <v>128</v>
      </c>
      <c r="AM485">
        <v>144</v>
      </c>
      <c r="AN485">
        <v>159</v>
      </c>
      <c r="AO485">
        <v>147</v>
      </c>
      <c r="AP485">
        <v>158</v>
      </c>
      <c r="AQ485">
        <v>144</v>
      </c>
      <c r="AR485">
        <v>143</v>
      </c>
      <c r="AS485">
        <v>77</v>
      </c>
      <c r="AT485">
        <v>13</v>
      </c>
      <c r="AU485" s="576" t="str">
        <f t="shared" si="63"/>
        <v/>
      </c>
      <c r="AV485" s="577" t="str">
        <f t="shared" si="64"/>
        <v/>
      </c>
      <c r="AW485" s="522" t="str">
        <f t="shared" si="65"/>
        <v/>
      </c>
      <c r="AX485" s="523" t="str">
        <f t="shared" si="66"/>
        <v/>
      </c>
      <c r="AY485" s="522" t="str">
        <f t="shared" si="67"/>
        <v/>
      </c>
      <c r="AZ485" s="523" t="str">
        <f t="shared" si="68"/>
        <v/>
      </c>
      <c r="BA485" s="529">
        <f t="shared" si="69"/>
        <v>1</v>
      </c>
      <c r="BB485" s="534">
        <f t="shared" si="70"/>
        <v>1</v>
      </c>
      <c r="BC485" s="535">
        <f t="shared" si="71"/>
        <v>1.5208833016293113</v>
      </c>
      <c r="BD485" s="63"/>
    </row>
    <row r="486" spans="1:56" s="510" customFormat="1" x14ac:dyDescent="0.2">
      <c r="A486" s="510">
        <v>484</v>
      </c>
      <c r="B486" s="510" t="s">
        <v>806</v>
      </c>
      <c r="C486" s="510" t="s">
        <v>70</v>
      </c>
      <c r="D486" s="510" t="s">
        <v>19</v>
      </c>
      <c r="E486" s="547" t="s">
        <v>70</v>
      </c>
      <c r="F486" s="548" t="s">
        <v>19</v>
      </c>
      <c r="G486" s="571"/>
      <c r="H486" s="555"/>
      <c r="I486" s="567"/>
      <c r="J486" s="510">
        <v>0</v>
      </c>
      <c r="K486" s="510">
        <v>1000000</v>
      </c>
      <c r="L486" s="574">
        <v>11.54</v>
      </c>
      <c r="M486" s="559"/>
      <c r="N486" t="s">
        <v>922</v>
      </c>
      <c r="O486" s="547">
        <v>0</v>
      </c>
      <c r="P486" s="548">
        <v>251.01</v>
      </c>
      <c r="Q486" s="540" t="s">
        <v>451</v>
      </c>
      <c r="R486"/>
      <c r="S486"/>
      <c r="T486">
        <v>58.36</v>
      </c>
      <c r="U486">
        <v>56.94</v>
      </c>
      <c r="V486" s="547">
        <v>0</v>
      </c>
      <c r="W486" s="548">
        <v>350</v>
      </c>
      <c r="X486">
        <v>0</v>
      </c>
      <c r="Y486">
        <v>10</v>
      </c>
      <c r="Z486">
        <v>20</v>
      </c>
      <c r="AA486">
        <v>50</v>
      </c>
      <c r="AB486">
        <v>70</v>
      </c>
      <c r="AC486">
        <v>100</v>
      </c>
      <c r="AD486">
        <v>120</v>
      </c>
      <c r="AE486">
        <v>150</v>
      </c>
      <c r="AF486">
        <v>180</v>
      </c>
      <c r="AG486">
        <v>200</v>
      </c>
      <c r="AH486">
        <v>230</v>
      </c>
      <c r="AI486">
        <v>260</v>
      </c>
      <c r="AJ486">
        <v>350</v>
      </c>
      <c r="AK486">
        <v>400</v>
      </c>
      <c r="AL486">
        <v>300</v>
      </c>
      <c r="AM486">
        <v>400</v>
      </c>
      <c r="AN486">
        <v>300</v>
      </c>
      <c r="AO486">
        <v>399</v>
      </c>
      <c r="AP486">
        <v>291</v>
      </c>
      <c r="AQ486">
        <v>296</v>
      </c>
      <c r="AR486">
        <v>119</v>
      </c>
      <c r="AS486">
        <v>65</v>
      </c>
      <c r="AT486">
        <v>12</v>
      </c>
      <c r="AU486" s="578" t="str">
        <f t="shared" si="63"/>
        <v/>
      </c>
      <c r="AV486" s="579" t="str">
        <f t="shared" si="64"/>
        <v/>
      </c>
      <c r="AW486" s="524" t="str">
        <f t="shared" si="65"/>
        <v/>
      </c>
      <c r="AX486" s="525" t="str">
        <f t="shared" si="66"/>
        <v/>
      </c>
      <c r="AY486" s="524" t="str">
        <f t="shared" si="67"/>
        <v/>
      </c>
      <c r="AZ486" s="525" t="str">
        <f t="shared" si="68"/>
        <v/>
      </c>
      <c r="BA486" s="530">
        <f t="shared" si="69"/>
        <v>1</v>
      </c>
      <c r="BB486" s="536">
        <f t="shared" si="70"/>
        <v>1</v>
      </c>
      <c r="BC486" s="537">
        <f t="shared" si="71"/>
        <v>29.329289428076258</v>
      </c>
      <c r="BD486" s="540">
        <v>1</v>
      </c>
    </row>
    <row r="487" spans="1:56" s="510" customFormat="1" x14ac:dyDescent="0.2">
      <c r="A487" s="510">
        <v>485</v>
      </c>
      <c r="B487" s="510" t="s">
        <v>806</v>
      </c>
      <c r="C487" s="510" t="s">
        <v>70</v>
      </c>
      <c r="D487" s="510" t="s">
        <v>216</v>
      </c>
      <c r="E487" s="547" t="s">
        <v>70</v>
      </c>
      <c r="F487" s="548" t="s">
        <v>216</v>
      </c>
      <c r="G487" s="571"/>
      <c r="H487" s="555"/>
      <c r="I487" s="567"/>
      <c r="J487" s="510">
        <v>0</v>
      </c>
      <c r="K487" s="510">
        <v>1000000</v>
      </c>
      <c r="L487" s="574">
        <v>5.88</v>
      </c>
      <c r="M487" s="559"/>
      <c r="N487" t="s">
        <v>923</v>
      </c>
      <c r="O487" s="547">
        <v>0</v>
      </c>
      <c r="P487" s="548">
        <v>166.63</v>
      </c>
      <c r="Q487" s="540" t="s">
        <v>451</v>
      </c>
      <c r="R487"/>
      <c r="S487"/>
      <c r="T487">
        <v>36.909999999999997</v>
      </c>
      <c r="U487">
        <v>42.22</v>
      </c>
      <c r="V487" s="547">
        <v>0</v>
      </c>
      <c r="W487" s="548">
        <v>240</v>
      </c>
      <c r="X487">
        <v>0</v>
      </c>
      <c r="Y487">
        <v>0</v>
      </c>
      <c r="Z487">
        <v>10</v>
      </c>
      <c r="AA487">
        <v>30</v>
      </c>
      <c r="AB487">
        <v>50</v>
      </c>
      <c r="AC487">
        <v>62</v>
      </c>
      <c r="AD487">
        <v>80</v>
      </c>
      <c r="AE487">
        <v>100</v>
      </c>
      <c r="AF487">
        <v>120</v>
      </c>
      <c r="AG487">
        <v>140</v>
      </c>
      <c r="AH487">
        <v>160</v>
      </c>
      <c r="AI487">
        <v>170</v>
      </c>
      <c r="AJ487">
        <v>240</v>
      </c>
      <c r="AK487">
        <v>300</v>
      </c>
      <c r="AL487">
        <v>200</v>
      </c>
      <c r="AM487">
        <v>300</v>
      </c>
      <c r="AN487">
        <v>200</v>
      </c>
      <c r="AO487">
        <v>199</v>
      </c>
      <c r="AP487">
        <v>278</v>
      </c>
      <c r="AQ487">
        <v>138</v>
      </c>
      <c r="AR487">
        <v>101</v>
      </c>
      <c r="AS487">
        <v>25</v>
      </c>
      <c r="AT487">
        <v>8</v>
      </c>
      <c r="AU487" s="578" t="str">
        <f t="shared" si="63"/>
        <v/>
      </c>
      <c r="AV487" s="579" t="str">
        <f t="shared" si="64"/>
        <v/>
      </c>
      <c r="AW487" s="524" t="str">
        <f t="shared" si="65"/>
        <v/>
      </c>
      <c r="AX487" s="525" t="str">
        <f t="shared" si="66"/>
        <v/>
      </c>
      <c r="AY487" s="524" t="str">
        <f t="shared" si="67"/>
        <v/>
      </c>
      <c r="AZ487" s="525" t="str">
        <f t="shared" si="68"/>
        <v/>
      </c>
      <c r="BA487" s="530">
        <f t="shared" si="69"/>
        <v>1</v>
      </c>
      <c r="BB487" s="536">
        <f t="shared" si="70"/>
        <v>1</v>
      </c>
      <c r="BC487" s="537">
        <f t="shared" si="71"/>
        <v>39.816326530612244</v>
      </c>
      <c r="BD487" s="540">
        <v>1</v>
      </c>
    </row>
    <row r="488" spans="1:56" s="510" customFormat="1" x14ac:dyDescent="0.2">
      <c r="A488" s="510">
        <v>486</v>
      </c>
      <c r="B488" s="510" t="s">
        <v>806</v>
      </c>
      <c r="C488" s="510" t="s">
        <v>70</v>
      </c>
      <c r="D488" s="510" t="s">
        <v>218</v>
      </c>
      <c r="E488" s="547" t="s">
        <v>70</v>
      </c>
      <c r="F488" s="548" t="s">
        <v>218</v>
      </c>
      <c r="G488" s="571"/>
      <c r="H488" s="555"/>
      <c r="I488" s="567"/>
      <c r="J488" s="510">
        <v>0</v>
      </c>
      <c r="K488" s="510">
        <v>1000000</v>
      </c>
      <c r="L488" s="574">
        <v>5.65</v>
      </c>
      <c r="M488" s="559"/>
      <c r="N488" t="s">
        <v>924</v>
      </c>
      <c r="O488" s="547">
        <v>0</v>
      </c>
      <c r="P488" s="548">
        <v>84.38</v>
      </c>
      <c r="Q488" s="540" t="s">
        <v>451</v>
      </c>
      <c r="R488"/>
      <c r="S488"/>
      <c r="T488">
        <v>21.44</v>
      </c>
      <c r="U488">
        <v>18.63</v>
      </c>
      <c r="V488" s="547">
        <v>0</v>
      </c>
      <c r="W488" s="548">
        <v>130</v>
      </c>
      <c r="X488">
        <v>0</v>
      </c>
      <c r="Y488">
        <v>0</v>
      </c>
      <c r="Z488">
        <v>0</v>
      </c>
      <c r="AA488">
        <v>10</v>
      </c>
      <c r="AB488">
        <v>20</v>
      </c>
      <c r="AC488">
        <v>30</v>
      </c>
      <c r="AD488">
        <v>40</v>
      </c>
      <c r="AE488">
        <v>50</v>
      </c>
      <c r="AF488">
        <v>60</v>
      </c>
      <c r="AG488">
        <v>70</v>
      </c>
      <c r="AH488">
        <v>88</v>
      </c>
      <c r="AI488">
        <v>100</v>
      </c>
      <c r="AJ488">
        <v>130</v>
      </c>
      <c r="AK488">
        <v>200</v>
      </c>
      <c r="AL488">
        <v>100</v>
      </c>
      <c r="AM488">
        <v>100</v>
      </c>
      <c r="AN488">
        <v>195</v>
      </c>
      <c r="AO488">
        <v>80</v>
      </c>
      <c r="AP488">
        <v>68</v>
      </c>
      <c r="AQ488">
        <v>87</v>
      </c>
      <c r="AR488">
        <v>25</v>
      </c>
      <c r="AS488">
        <v>19</v>
      </c>
      <c r="AT488">
        <v>9</v>
      </c>
      <c r="AU488" s="578" t="str">
        <f t="shared" si="63"/>
        <v/>
      </c>
      <c r="AV488" s="579" t="str">
        <f t="shared" si="64"/>
        <v/>
      </c>
      <c r="AW488" s="524" t="str">
        <f t="shared" si="65"/>
        <v/>
      </c>
      <c r="AX488" s="525" t="str">
        <f t="shared" si="66"/>
        <v/>
      </c>
      <c r="AY488" s="524" t="str">
        <f t="shared" si="67"/>
        <v/>
      </c>
      <c r="AZ488" s="525" t="str">
        <f t="shared" si="68"/>
        <v/>
      </c>
      <c r="BA488" s="530">
        <f t="shared" si="69"/>
        <v>1</v>
      </c>
      <c r="BB488" s="536">
        <f t="shared" si="70"/>
        <v>1</v>
      </c>
      <c r="BC488" s="537">
        <f t="shared" si="71"/>
        <v>22.008849557522122</v>
      </c>
      <c r="BD488" s="540">
        <v>1</v>
      </c>
    </row>
    <row r="489" spans="1:56" s="510" customFormat="1" x14ac:dyDescent="0.2">
      <c r="A489" s="510">
        <v>487</v>
      </c>
      <c r="B489" s="510" t="s">
        <v>806</v>
      </c>
      <c r="C489" s="510" t="s">
        <v>70</v>
      </c>
      <c r="D489" s="510" t="s">
        <v>220</v>
      </c>
      <c r="E489" s="547" t="s">
        <v>70</v>
      </c>
      <c r="F489" s="548" t="s">
        <v>220</v>
      </c>
      <c r="G489" s="571"/>
      <c r="H489" s="555"/>
      <c r="I489" s="567"/>
      <c r="J489" s="510">
        <v>-1000000</v>
      </c>
      <c r="K489" s="510">
        <v>1000000</v>
      </c>
      <c r="L489" s="574">
        <v>-8.7200000000000006</v>
      </c>
      <c r="M489" s="559"/>
      <c r="N489" t="s">
        <v>925</v>
      </c>
      <c r="O489" s="547">
        <v>-678.36</v>
      </c>
      <c r="P489" s="548">
        <v>251.01</v>
      </c>
      <c r="Q489" s="540" t="s">
        <v>493</v>
      </c>
      <c r="R489"/>
      <c r="S489"/>
      <c r="T489">
        <v>21.68</v>
      </c>
      <c r="U489">
        <v>99.83</v>
      </c>
      <c r="V489" s="547">
        <v>-924</v>
      </c>
      <c r="W489" s="548">
        <v>342</v>
      </c>
      <c r="X489">
        <v>-924</v>
      </c>
      <c r="Y489">
        <v>-713</v>
      </c>
      <c r="Z489">
        <v>-653.79999999999995</v>
      </c>
      <c r="AA489">
        <v>-550</v>
      </c>
      <c r="AB489">
        <v>-449.4</v>
      </c>
      <c r="AC489">
        <v>-349.2</v>
      </c>
      <c r="AD489">
        <v>-249</v>
      </c>
      <c r="AE489">
        <v>-149</v>
      </c>
      <c r="AF489">
        <v>-49</v>
      </c>
      <c r="AG489">
        <v>51</v>
      </c>
      <c r="AH489">
        <v>151</v>
      </c>
      <c r="AI489">
        <v>208.8</v>
      </c>
      <c r="AJ489">
        <v>342</v>
      </c>
      <c r="AK489">
        <v>12</v>
      </c>
      <c r="AL489">
        <v>70</v>
      </c>
      <c r="AM489">
        <v>127</v>
      </c>
      <c r="AN489">
        <v>123</v>
      </c>
      <c r="AO489">
        <v>121</v>
      </c>
      <c r="AP489">
        <v>130</v>
      </c>
      <c r="AQ489">
        <v>130</v>
      </c>
      <c r="AR489">
        <v>126</v>
      </c>
      <c r="AS489">
        <v>121</v>
      </c>
      <c r="AT489">
        <v>43</v>
      </c>
      <c r="AU489" s="578" t="str">
        <f t="shared" si="63"/>
        <v/>
      </c>
      <c r="AV489" s="579" t="str">
        <f t="shared" si="64"/>
        <v/>
      </c>
      <c r="AW489" s="524" t="str">
        <f t="shared" si="65"/>
        <v/>
      </c>
      <c r="AX489" s="525" t="str">
        <f t="shared" si="66"/>
        <v/>
      </c>
      <c r="AY489" s="524" t="str">
        <f t="shared" si="67"/>
        <v/>
      </c>
      <c r="AZ489" s="525" t="str">
        <f t="shared" si="68"/>
        <v/>
      </c>
      <c r="BA489" s="530">
        <f t="shared" si="69"/>
        <v>-2.1752577319587627</v>
      </c>
      <c r="BB489" s="536">
        <f t="shared" si="70"/>
        <v>-104.96330275229357</v>
      </c>
      <c r="BC489" s="537">
        <f t="shared" si="71"/>
        <v>-40.220183486238533</v>
      </c>
      <c r="BD489" s="540">
        <v>1</v>
      </c>
    </row>
    <row r="490" spans="1:56" x14ac:dyDescent="0.2">
      <c r="A490">
        <v>488</v>
      </c>
      <c r="B490" t="s">
        <v>806</v>
      </c>
      <c r="C490" t="s">
        <v>72</v>
      </c>
      <c r="D490" t="s">
        <v>187</v>
      </c>
      <c r="E490" s="545" t="s">
        <v>72</v>
      </c>
      <c r="F490" s="546" t="s">
        <v>187</v>
      </c>
      <c r="G490" s="570"/>
      <c r="H490" s="555"/>
      <c r="I490" s="566"/>
      <c r="J490">
        <v>0</v>
      </c>
      <c r="K490">
        <v>1000000</v>
      </c>
      <c r="L490" s="573">
        <v>0</v>
      </c>
      <c r="M490" s="558"/>
      <c r="N490" t="s">
        <v>926</v>
      </c>
      <c r="O490" s="545">
        <v>0</v>
      </c>
      <c r="P490" s="546">
        <v>0</v>
      </c>
      <c r="Q490" s="63" t="s">
        <v>451</v>
      </c>
      <c r="T490">
        <v>6.71</v>
      </c>
      <c r="U490">
        <v>12.9</v>
      </c>
      <c r="V490" s="545">
        <v>0</v>
      </c>
      <c r="W490" s="546">
        <v>660</v>
      </c>
      <c r="X490">
        <v>0</v>
      </c>
      <c r="Y490">
        <v>0</v>
      </c>
      <c r="Z490">
        <v>0</v>
      </c>
      <c r="AA490">
        <v>0</v>
      </c>
      <c r="AB490">
        <v>0</v>
      </c>
      <c r="AC490">
        <v>10</v>
      </c>
      <c r="AD490">
        <v>25</v>
      </c>
      <c r="AE490">
        <v>40</v>
      </c>
      <c r="AF490">
        <v>70</v>
      </c>
      <c r="AG490">
        <v>120</v>
      </c>
      <c r="AH490">
        <v>349</v>
      </c>
      <c r="AI490">
        <v>504.5</v>
      </c>
      <c r="AJ490">
        <v>660</v>
      </c>
      <c r="AK490">
        <v>217</v>
      </c>
      <c r="AL490">
        <v>37</v>
      </c>
      <c r="AM490">
        <v>11</v>
      </c>
      <c r="AN490">
        <v>7</v>
      </c>
      <c r="AO490">
        <v>6</v>
      </c>
      <c r="AP490">
        <v>7</v>
      </c>
      <c r="AQ490">
        <v>7</v>
      </c>
      <c r="AR490">
        <v>6</v>
      </c>
      <c r="AS490">
        <v>7</v>
      </c>
      <c r="AT490">
        <v>7</v>
      </c>
      <c r="AU490" s="576" t="str">
        <f t="shared" si="63"/>
        <v/>
      </c>
      <c r="AV490" s="577" t="str">
        <f t="shared" si="64"/>
        <v/>
      </c>
      <c r="AW490" s="522" t="str">
        <f t="shared" si="65"/>
        <v/>
      </c>
      <c r="AX490" s="523" t="str">
        <f t="shared" si="66"/>
        <v/>
      </c>
      <c r="AY490" s="522" t="str">
        <f t="shared" si="67"/>
        <v/>
      </c>
      <c r="AZ490" s="523" t="str">
        <f t="shared" si="68"/>
        <v/>
      </c>
      <c r="BA490" s="529">
        <f t="shared" si="69"/>
        <v>1</v>
      </c>
      <c r="BB490" s="534" t="str">
        <f t="shared" si="70"/>
        <v/>
      </c>
      <c r="BC490" s="535" t="str">
        <f t="shared" si="71"/>
        <v/>
      </c>
      <c r="BD490" s="63"/>
    </row>
    <row r="491" spans="1:56" x14ac:dyDescent="0.2">
      <c r="A491">
        <v>489</v>
      </c>
      <c r="B491" t="s">
        <v>806</v>
      </c>
      <c r="C491" t="s">
        <v>72</v>
      </c>
      <c r="D491" t="s">
        <v>193</v>
      </c>
      <c r="E491" s="545" t="s">
        <v>72</v>
      </c>
      <c r="F491" s="546" t="s">
        <v>193</v>
      </c>
      <c r="G491" s="570"/>
      <c r="H491" s="555"/>
      <c r="I491" s="566"/>
      <c r="J491">
        <v>0</v>
      </c>
      <c r="K491">
        <v>1000000</v>
      </c>
      <c r="L491" s="573">
        <v>0</v>
      </c>
      <c r="M491" s="558"/>
      <c r="N491" t="s">
        <v>927</v>
      </c>
      <c r="O491" s="545">
        <v>0</v>
      </c>
      <c r="P491" s="546">
        <v>0</v>
      </c>
      <c r="Q491" s="63" t="s">
        <v>451</v>
      </c>
      <c r="T491">
        <v>6.71</v>
      </c>
      <c r="U491">
        <v>12.9</v>
      </c>
      <c r="V491" s="545">
        <v>0</v>
      </c>
      <c r="W491" s="546">
        <v>660</v>
      </c>
      <c r="X491">
        <v>0</v>
      </c>
      <c r="Y491">
        <v>0</v>
      </c>
      <c r="Z491">
        <v>0</v>
      </c>
      <c r="AA491">
        <v>0</v>
      </c>
      <c r="AB491">
        <v>0</v>
      </c>
      <c r="AC491">
        <v>10</v>
      </c>
      <c r="AD491">
        <v>25</v>
      </c>
      <c r="AE491">
        <v>40</v>
      </c>
      <c r="AF491">
        <v>70</v>
      </c>
      <c r="AG491">
        <v>120</v>
      </c>
      <c r="AH491">
        <v>349</v>
      </c>
      <c r="AI491">
        <v>504.5</v>
      </c>
      <c r="AJ491">
        <v>660</v>
      </c>
      <c r="AK491">
        <v>217</v>
      </c>
      <c r="AL491">
        <v>37</v>
      </c>
      <c r="AM491">
        <v>11</v>
      </c>
      <c r="AN491">
        <v>7</v>
      </c>
      <c r="AO491">
        <v>6</v>
      </c>
      <c r="AP491">
        <v>7</v>
      </c>
      <c r="AQ491">
        <v>7</v>
      </c>
      <c r="AR491">
        <v>6</v>
      </c>
      <c r="AS491">
        <v>7</v>
      </c>
      <c r="AT491">
        <v>7</v>
      </c>
      <c r="AU491" s="576" t="str">
        <f t="shared" si="63"/>
        <v/>
      </c>
      <c r="AV491" s="577" t="str">
        <f t="shared" si="64"/>
        <v/>
      </c>
      <c r="AW491" s="522" t="str">
        <f t="shared" si="65"/>
        <v/>
      </c>
      <c r="AX491" s="523" t="str">
        <f t="shared" si="66"/>
        <v/>
      </c>
      <c r="AY491" s="522" t="str">
        <f t="shared" si="67"/>
        <v/>
      </c>
      <c r="AZ491" s="523" t="str">
        <f t="shared" si="68"/>
        <v/>
      </c>
      <c r="BA491" s="529">
        <f t="shared" si="69"/>
        <v>1</v>
      </c>
      <c r="BB491" s="534" t="str">
        <f t="shared" si="70"/>
        <v/>
      </c>
      <c r="BC491" s="535" t="str">
        <f t="shared" si="71"/>
        <v/>
      </c>
      <c r="BD491" s="63"/>
    </row>
    <row r="492" spans="1:56" x14ac:dyDescent="0.2">
      <c r="A492">
        <v>490</v>
      </c>
      <c r="B492" t="s">
        <v>806</v>
      </c>
      <c r="C492" t="s">
        <v>72</v>
      </c>
      <c r="D492" t="s">
        <v>195</v>
      </c>
      <c r="E492" s="545" t="s">
        <v>72</v>
      </c>
      <c r="F492" s="546" t="s">
        <v>195</v>
      </c>
      <c r="G492" s="570"/>
      <c r="H492" s="555"/>
      <c r="I492" s="566"/>
      <c r="J492">
        <v>0</v>
      </c>
      <c r="K492">
        <v>1000000</v>
      </c>
      <c r="L492" s="573">
        <v>0</v>
      </c>
      <c r="M492" s="558"/>
      <c r="N492" t="s">
        <v>928</v>
      </c>
      <c r="O492" s="545">
        <v>0</v>
      </c>
      <c r="P492" s="546">
        <v>0</v>
      </c>
      <c r="Q492" s="63" t="s">
        <v>451</v>
      </c>
      <c r="T492">
        <v>3.24</v>
      </c>
      <c r="U492">
        <v>6.55</v>
      </c>
      <c r="V492" s="545">
        <v>0</v>
      </c>
      <c r="W492" s="546">
        <v>660</v>
      </c>
      <c r="X492">
        <v>0</v>
      </c>
      <c r="Y492">
        <v>0</v>
      </c>
      <c r="Z492">
        <v>0</v>
      </c>
      <c r="AA492">
        <v>0</v>
      </c>
      <c r="AB492">
        <v>0</v>
      </c>
      <c r="AC492">
        <v>10</v>
      </c>
      <c r="AD492">
        <v>25</v>
      </c>
      <c r="AE492">
        <v>40</v>
      </c>
      <c r="AF492">
        <v>70</v>
      </c>
      <c r="AG492">
        <v>120</v>
      </c>
      <c r="AH492">
        <v>349</v>
      </c>
      <c r="AI492">
        <v>504.5</v>
      </c>
      <c r="AJ492">
        <v>660</v>
      </c>
      <c r="AK492">
        <v>217</v>
      </c>
      <c r="AL492">
        <v>37</v>
      </c>
      <c r="AM492">
        <v>11</v>
      </c>
      <c r="AN492">
        <v>7</v>
      </c>
      <c r="AO492">
        <v>6</v>
      </c>
      <c r="AP492">
        <v>7</v>
      </c>
      <c r="AQ492">
        <v>7</v>
      </c>
      <c r="AR492">
        <v>6</v>
      </c>
      <c r="AS492">
        <v>7</v>
      </c>
      <c r="AT492">
        <v>7</v>
      </c>
      <c r="AU492" s="576" t="str">
        <f t="shared" si="63"/>
        <v/>
      </c>
      <c r="AV492" s="577" t="str">
        <f t="shared" si="64"/>
        <v/>
      </c>
      <c r="AW492" s="522" t="str">
        <f t="shared" si="65"/>
        <v/>
      </c>
      <c r="AX492" s="523" t="str">
        <f t="shared" si="66"/>
        <v/>
      </c>
      <c r="AY492" s="522" t="str">
        <f t="shared" si="67"/>
        <v/>
      </c>
      <c r="AZ492" s="523" t="str">
        <f t="shared" si="68"/>
        <v/>
      </c>
      <c r="BA492" s="529">
        <f t="shared" si="69"/>
        <v>1</v>
      </c>
      <c r="BB492" s="534" t="str">
        <f t="shared" si="70"/>
        <v/>
      </c>
      <c r="BC492" s="535" t="str">
        <f t="shared" si="71"/>
        <v/>
      </c>
      <c r="BD492" s="63"/>
    </row>
    <row r="493" spans="1:56" x14ac:dyDescent="0.2">
      <c r="A493">
        <v>491</v>
      </c>
      <c r="B493" t="s">
        <v>806</v>
      </c>
      <c r="C493" t="s">
        <v>72</v>
      </c>
      <c r="D493" t="s">
        <v>196</v>
      </c>
      <c r="E493" s="545" t="s">
        <v>72</v>
      </c>
      <c r="F493" s="546" t="s">
        <v>196</v>
      </c>
      <c r="G493" s="570"/>
      <c r="H493" s="555"/>
      <c r="I493" s="566"/>
      <c r="J493">
        <v>0</v>
      </c>
      <c r="K493">
        <v>1000000</v>
      </c>
      <c r="L493" s="573">
        <v>0</v>
      </c>
      <c r="M493" s="558"/>
      <c r="N493" t="s">
        <v>929</v>
      </c>
      <c r="O493" s="545">
        <v>0</v>
      </c>
      <c r="P493" s="546">
        <v>0</v>
      </c>
      <c r="Q493" s="63" t="s">
        <v>451</v>
      </c>
      <c r="T493">
        <v>3.47</v>
      </c>
      <c r="U493">
        <v>6.64</v>
      </c>
      <c r="V493" s="545">
        <v>0</v>
      </c>
      <c r="W493" s="546">
        <v>660</v>
      </c>
      <c r="X493">
        <v>0</v>
      </c>
      <c r="Y493">
        <v>0</v>
      </c>
      <c r="Z493">
        <v>0</v>
      </c>
      <c r="AA493">
        <v>0</v>
      </c>
      <c r="AB493">
        <v>0</v>
      </c>
      <c r="AC493">
        <v>10</v>
      </c>
      <c r="AD493">
        <v>25</v>
      </c>
      <c r="AE493">
        <v>40</v>
      </c>
      <c r="AF493">
        <v>70</v>
      </c>
      <c r="AG493">
        <v>120</v>
      </c>
      <c r="AH493">
        <v>349</v>
      </c>
      <c r="AI493">
        <v>504.5</v>
      </c>
      <c r="AJ493">
        <v>660</v>
      </c>
      <c r="AK493">
        <v>217</v>
      </c>
      <c r="AL493">
        <v>37</v>
      </c>
      <c r="AM493">
        <v>11</v>
      </c>
      <c r="AN493">
        <v>7</v>
      </c>
      <c r="AO493">
        <v>6</v>
      </c>
      <c r="AP493">
        <v>7</v>
      </c>
      <c r="AQ493">
        <v>7</v>
      </c>
      <c r="AR493">
        <v>6</v>
      </c>
      <c r="AS493">
        <v>7</v>
      </c>
      <c r="AT493">
        <v>7</v>
      </c>
      <c r="AU493" s="576" t="str">
        <f t="shared" si="63"/>
        <v/>
      </c>
      <c r="AV493" s="577" t="str">
        <f t="shared" si="64"/>
        <v/>
      </c>
      <c r="AW493" s="522" t="str">
        <f t="shared" si="65"/>
        <v/>
      </c>
      <c r="AX493" s="523" t="str">
        <f t="shared" si="66"/>
        <v/>
      </c>
      <c r="AY493" s="522" t="str">
        <f t="shared" si="67"/>
        <v/>
      </c>
      <c r="AZ493" s="523" t="str">
        <f t="shared" si="68"/>
        <v/>
      </c>
      <c r="BA493" s="529">
        <f t="shared" si="69"/>
        <v>1</v>
      </c>
      <c r="BB493" s="534" t="str">
        <f t="shared" si="70"/>
        <v/>
      </c>
      <c r="BC493" s="535" t="str">
        <f t="shared" si="71"/>
        <v/>
      </c>
      <c r="BD493" s="63"/>
    </row>
    <row r="494" spans="1:56" x14ac:dyDescent="0.2">
      <c r="A494">
        <v>492</v>
      </c>
      <c r="B494" t="s">
        <v>806</v>
      </c>
      <c r="C494" t="s">
        <v>72</v>
      </c>
      <c r="D494" t="s">
        <v>197</v>
      </c>
      <c r="E494" s="545" t="s">
        <v>72</v>
      </c>
      <c r="F494" s="546" t="s">
        <v>197</v>
      </c>
      <c r="G494" s="570"/>
      <c r="H494" s="555"/>
      <c r="I494" s="566"/>
      <c r="J494">
        <v>0</v>
      </c>
      <c r="K494">
        <v>1000000</v>
      </c>
      <c r="L494" s="573">
        <v>113.99</v>
      </c>
      <c r="M494" s="558"/>
      <c r="N494" t="s">
        <v>930</v>
      </c>
      <c r="O494" s="545">
        <v>0</v>
      </c>
      <c r="P494" s="546">
        <v>957.03</v>
      </c>
      <c r="Q494" s="63" t="s">
        <v>451</v>
      </c>
      <c r="T494">
        <v>112.48</v>
      </c>
      <c r="U494">
        <v>58.7</v>
      </c>
      <c r="V494" s="545">
        <v>0</v>
      </c>
      <c r="W494" s="546">
        <v>1200</v>
      </c>
      <c r="X494">
        <v>0</v>
      </c>
      <c r="Y494">
        <v>0</v>
      </c>
      <c r="Z494">
        <v>100</v>
      </c>
      <c r="AA494">
        <v>200</v>
      </c>
      <c r="AB494">
        <v>300</v>
      </c>
      <c r="AC494">
        <v>400</v>
      </c>
      <c r="AD494">
        <v>500</v>
      </c>
      <c r="AE494">
        <v>600</v>
      </c>
      <c r="AF494">
        <v>700</v>
      </c>
      <c r="AG494">
        <v>800</v>
      </c>
      <c r="AH494">
        <v>900</v>
      </c>
      <c r="AI494">
        <v>900</v>
      </c>
      <c r="AJ494">
        <v>1200</v>
      </c>
      <c r="AK494">
        <v>200</v>
      </c>
      <c r="AL494">
        <v>100</v>
      </c>
      <c r="AM494">
        <v>100</v>
      </c>
      <c r="AN494">
        <v>100</v>
      </c>
      <c r="AO494">
        <v>100</v>
      </c>
      <c r="AP494">
        <v>199</v>
      </c>
      <c r="AQ494">
        <v>98</v>
      </c>
      <c r="AR494">
        <v>86</v>
      </c>
      <c r="AS494">
        <v>37</v>
      </c>
      <c r="AT494">
        <v>9</v>
      </c>
      <c r="AU494" s="576" t="str">
        <f t="shared" si="63"/>
        <v/>
      </c>
      <c r="AV494" s="577" t="str">
        <f t="shared" si="64"/>
        <v/>
      </c>
      <c r="AW494" s="522" t="str">
        <f t="shared" si="65"/>
        <v/>
      </c>
      <c r="AX494" s="523" t="str">
        <f t="shared" si="66"/>
        <v/>
      </c>
      <c r="AY494" s="522" t="str">
        <f t="shared" si="67"/>
        <v/>
      </c>
      <c r="AZ494" s="523" t="str">
        <f t="shared" si="68"/>
        <v/>
      </c>
      <c r="BA494" s="529">
        <f t="shared" si="69"/>
        <v>1</v>
      </c>
      <c r="BB494" s="534">
        <f t="shared" si="70"/>
        <v>1</v>
      </c>
      <c r="BC494" s="535">
        <f t="shared" si="71"/>
        <v>9.5272392315115368</v>
      </c>
      <c r="BD494" s="63"/>
    </row>
    <row r="495" spans="1:56" s="510" customFormat="1" x14ac:dyDescent="0.2">
      <c r="A495" s="510">
        <v>493</v>
      </c>
      <c r="B495" s="510" t="s">
        <v>806</v>
      </c>
      <c r="C495" s="510" t="s">
        <v>72</v>
      </c>
      <c r="D495" s="510" t="s">
        <v>19</v>
      </c>
      <c r="E495" s="547" t="s">
        <v>72</v>
      </c>
      <c r="F495" s="548" t="s">
        <v>19</v>
      </c>
      <c r="G495" s="571"/>
      <c r="H495" s="555"/>
      <c r="I495" s="567"/>
      <c r="J495" s="510">
        <v>0</v>
      </c>
      <c r="K495" s="510">
        <v>1000000</v>
      </c>
      <c r="L495" s="574">
        <v>9.09</v>
      </c>
      <c r="M495" s="559"/>
      <c r="N495" t="s">
        <v>931</v>
      </c>
      <c r="O495" s="547">
        <v>0</v>
      </c>
      <c r="P495" s="548">
        <v>251.01</v>
      </c>
      <c r="Q495" s="540" t="s">
        <v>451</v>
      </c>
      <c r="R495"/>
      <c r="S495"/>
      <c r="T495">
        <v>19.43</v>
      </c>
      <c r="U495">
        <v>18.02</v>
      </c>
      <c r="V495" s="547">
        <v>0</v>
      </c>
      <c r="W495" s="548">
        <v>350</v>
      </c>
      <c r="X495">
        <v>0</v>
      </c>
      <c r="Y495">
        <v>10</v>
      </c>
      <c r="Z495">
        <v>20</v>
      </c>
      <c r="AA495">
        <v>50</v>
      </c>
      <c r="AB495">
        <v>70</v>
      </c>
      <c r="AC495">
        <v>100</v>
      </c>
      <c r="AD495">
        <v>120</v>
      </c>
      <c r="AE495">
        <v>150</v>
      </c>
      <c r="AF495">
        <v>180</v>
      </c>
      <c r="AG495">
        <v>200</v>
      </c>
      <c r="AH495">
        <v>230</v>
      </c>
      <c r="AI495">
        <v>260</v>
      </c>
      <c r="AJ495">
        <v>350</v>
      </c>
      <c r="AK495">
        <v>400</v>
      </c>
      <c r="AL495">
        <v>300</v>
      </c>
      <c r="AM495">
        <v>400</v>
      </c>
      <c r="AN495">
        <v>300</v>
      </c>
      <c r="AO495">
        <v>399</v>
      </c>
      <c r="AP495">
        <v>291</v>
      </c>
      <c r="AQ495">
        <v>296</v>
      </c>
      <c r="AR495">
        <v>119</v>
      </c>
      <c r="AS495">
        <v>65</v>
      </c>
      <c r="AT495">
        <v>12</v>
      </c>
      <c r="AU495" s="578" t="str">
        <f t="shared" si="63"/>
        <v/>
      </c>
      <c r="AV495" s="579" t="str">
        <f t="shared" si="64"/>
        <v/>
      </c>
      <c r="AW495" s="524" t="str">
        <f t="shared" si="65"/>
        <v/>
      </c>
      <c r="AX495" s="525" t="str">
        <f t="shared" si="66"/>
        <v/>
      </c>
      <c r="AY495" s="524" t="str">
        <f t="shared" si="67"/>
        <v/>
      </c>
      <c r="AZ495" s="525" t="str">
        <f t="shared" si="68"/>
        <v/>
      </c>
      <c r="BA495" s="530">
        <f t="shared" si="69"/>
        <v>1</v>
      </c>
      <c r="BB495" s="536">
        <f t="shared" si="70"/>
        <v>1</v>
      </c>
      <c r="BC495" s="537">
        <f t="shared" si="71"/>
        <v>37.503850385038504</v>
      </c>
      <c r="BD495" s="540">
        <v>1</v>
      </c>
    </row>
    <row r="496" spans="1:56" s="510" customFormat="1" x14ac:dyDescent="0.2">
      <c r="A496" s="510">
        <v>494</v>
      </c>
      <c r="B496" s="510" t="s">
        <v>806</v>
      </c>
      <c r="C496" s="510" t="s">
        <v>72</v>
      </c>
      <c r="D496" s="510" t="s">
        <v>216</v>
      </c>
      <c r="E496" s="547" t="s">
        <v>72</v>
      </c>
      <c r="F496" s="548" t="s">
        <v>216</v>
      </c>
      <c r="G496" s="571"/>
      <c r="H496" s="555"/>
      <c r="I496" s="567"/>
      <c r="J496" s="510">
        <v>0</v>
      </c>
      <c r="K496" s="510">
        <v>1000000</v>
      </c>
      <c r="L496" s="574">
        <v>4.18</v>
      </c>
      <c r="M496" s="559"/>
      <c r="N496" t="s">
        <v>932</v>
      </c>
      <c r="O496" s="547">
        <v>0</v>
      </c>
      <c r="P496" s="548">
        <v>166.63</v>
      </c>
      <c r="Q496" s="540" t="s">
        <v>451</v>
      </c>
      <c r="R496"/>
      <c r="S496"/>
      <c r="T496">
        <v>11.01</v>
      </c>
      <c r="U496">
        <v>11.23</v>
      </c>
      <c r="V496" s="547">
        <v>0</v>
      </c>
      <c r="W496" s="548">
        <v>240</v>
      </c>
      <c r="X496">
        <v>0</v>
      </c>
      <c r="Y496">
        <v>0</v>
      </c>
      <c r="Z496">
        <v>10</v>
      </c>
      <c r="AA496">
        <v>30</v>
      </c>
      <c r="AB496">
        <v>50</v>
      </c>
      <c r="AC496">
        <v>62</v>
      </c>
      <c r="AD496">
        <v>80</v>
      </c>
      <c r="AE496">
        <v>100</v>
      </c>
      <c r="AF496">
        <v>120</v>
      </c>
      <c r="AG496">
        <v>140</v>
      </c>
      <c r="AH496">
        <v>160</v>
      </c>
      <c r="AI496">
        <v>170</v>
      </c>
      <c r="AJ496">
        <v>240</v>
      </c>
      <c r="AK496">
        <v>300</v>
      </c>
      <c r="AL496">
        <v>200</v>
      </c>
      <c r="AM496">
        <v>300</v>
      </c>
      <c r="AN496">
        <v>200</v>
      </c>
      <c r="AO496">
        <v>199</v>
      </c>
      <c r="AP496">
        <v>278</v>
      </c>
      <c r="AQ496">
        <v>138</v>
      </c>
      <c r="AR496">
        <v>101</v>
      </c>
      <c r="AS496">
        <v>25</v>
      </c>
      <c r="AT496">
        <v>8</v>
      </c>
      <c r="AU496" s="578" t="str">
        <f t="shared" si="63"/>
        <v/>
      </c>
      <c r="AV496" s="579" t="str">
        <f t="shared" si="64"/>
        <v/>
      </c>
      <c r="AW496" s="524" t="str">
        <f t="shared" si="65"/>
        <v/>
      </c>
      <c r="AX496" s="525" t="str">
        <f t="shared" si="66"/>
        <v/>
      </c>
      <c r="AY496" s="524" t="str">
        <f t="shared" si="67"/>
        <v/>
      </c>
      <c r="AZ496" s="525" t="str">
        <f t="shared" si="68"/>
        <v/>
      </c>
      <c r="BA496" s="530">
        <f t="shared" si="69"/>
        <v>1</v>
      </c>
      <c r="BB496" s="536">
        <f t="shared" si="70"/>
        <v>1</v>
      </c>
      <c r="BC496" s="537">
        <f t="shared" si="71"/>
        <v>56.416267942583737</v>
      </c>
      <c r="BD496" s="540">
        <v>1</v>
      </c>
    </row>
    <row r="497" spans="1:56" s="510" customFormat="1" x14ac:dyDescent="0.2">
      <c r="A497" s="510">
        <v>495</v>
      </c>
      <c r="B497" s="510" t="s">
        <v>806</v>
      </c>
      <c r="C497" s="510" t="s">
        <v>72</v>
      </c>
      <c r="D497" s="510" t="s">
        <v>218</v>
      </c>
      <c r="E497" s="547" t="s">
        <v>72</v>
      </c>
      <c r="F497" s="548" t="s">
        <v>218</v>
      </c>
      <c r="G497" s="571"/>
      <c r="H497" s="555"/>
      <c r="I497" s="567"/>
      <c r="J497" s="510">
        <v>0</v>
      </c>
      <c r="K497" s="510">
        <v>1000000</v>
      </c>
      <c r="L497" s="574">
        <v>4.91</v>
      </c>
      <c r="M497" s="559"/>
      <c r="N497" t="s">
        <v>933</v>
      </c>
      <c r="O497" s="547">
        <v>0</v>
      </c>
      <c r="P497" s="548">
        <v>84.38</v>
      </c>
      <c r="Q497" s="540" t="s">
        <v>451</v>
      </c>
      <c r="R497"/>
      <c r="S497"/>
      <c r="T497">
        <v>8.42</v>
      </c>
      <c r="U497">
        <v>7.99</v>
      </c>
      <c r="V497" s="547">
        <v>0</v>
      </c>
      <c r="W497" s="548">
        <v>130</v>
      </c>
      <c r="X497">
        <v>0</v>
      </c>
      <c r="Y497">
        <v>0</v>
      </c>
      <c r="Z497">
        <v>0</v>
      </c>
      <c r="AA497">
        <v>10</v>
      </c>
      <c r="AB497">
        <v>20</v>
      </c>
      <c r="AC497">
        <v>30</v>
      </c>
      <c r="AD497">
        <v>40</v>
      </c>
      <c r="AE497">
        <v>50</v>
      </c>
      <c r="AF497">
        <v>60</v>
      </c>
      <c r="AG497">
        <v>70</v>
      </c>
      <c r="AH497">
        <v>88</v>
      </c>
      <c r="AI497">
        <v>100</v>
      </c>
      <c r="AJ497">
        <v>130</v>
      </c>
      <c r="AK497">
        <v>200</v>
      </c>
      <c r="AL497">
        <v>100</v>
      </c>
      <c r="AM497">
        <v>100</v>
      </c>
      <c r="AN497">
        <v>195</v>
      </c>
      <c r="AO497">
        <v>80</v>
      </c>
      <c r="AP497">
        <v>68</v>
      </c>
      <c r="AQ497">
        <v>87</v>
      </c>
      <c r="AR497">
        <v>25</v>
      </c>
      <c r="AS497">
        <v>19</v>
      </c>
      <c r="AT497">
        <v>9</v>
      </c>
      <c r="AU497" s="578" t="str">
        <f t="shared" si="63"/>
        <v/>
      </c>
      <c r="AV497" s="579" t="str">
        <f t="shared" si="64"/>
        <v/>
      </c>
      <c r="AW497" s="524" t="str">
        <f t="shared" si="65"/>
        <v/>
      </c>
      <c r="AX497" s="525" t="str">
        <f t="shared" si="66"/>
        <v/>
      </c>
      <c r="AY497" s="524" t="str">
        <f t="shared" si="67"/>
        <v/>
      </c>
      <c r="AZ497" s="525" t="str">
        <f t="shared" si="68"/>
        <v/>
      </c>
      <c r="BA497" s="530">
        <f t="shared" si="69"/>
        <v>1</v>
      </c>
      <c r="BB497" s="536">
        <f t="shared" si="70"/>
        <v>1</v>
      </c>
      <c r="BC497" s="537">
        <f t="shared" si="71"/>
        <v>25.476578411405296</v>
      </c>
      <c r="BD497" s="540">
        <v>1</v>
      </c>
    </row>
    <row r="498" spans="1:56" s="510" customFormat="1" x14ac:dyDescent="0.2">
      <c r="A498" s="510">
        <v>496</v>
      </c>
      <c r="B498" s="510" t="s">
        <v>806</v>
      </c>
      <c r="C498" s="510" t="s">
        <v>72</v>
      </c>
      <c r="D498" s="510" t="s">
        <v>220</v>
      </c>
      <c r="E498" s="547" t="s">
        <v>72</v>
      </c>
      <c r="F498" s="548" t="s">
        <v>220</v>
      </c>
      <c r="G498" s="571"/>
      <c r="H498" s="555"/>
      <c r="I498" s="567"/>
      <c r="J498" s="510">
        <v>-1000000</v>
      </c>
      <c r="K498" s="510">
        <v>1000000</v>
      </c>
      <c r="L498" s="574">
        <v>-7.36</v>
      </c>
      <c r="M498" s="559"/>
      <c r="N498" t="s">
        <v>934</v>
      </c>
      <c r="O498" s="547">
        <v>-678.36</v>
      </c>
      <c r="P498" s="548">
        <v>251.01</v>
      </c>
      <c r="Q498" s="540" t="s">
        <v>451</v>
      </c>
      <c r="R498"/>
      <c r="S498"/>
      <c r="T498">
        <v>-7.01</v>
      </c>
      <c r="U498">
        <v>53.73</v>
      </c>
      <c r="V498" s="547">
        <v>-924</v>
      </c>
      <c r="W498" s="548">
        <v>342</v>
      </c>
      <c r="X498">
        <v>-924</v>
      </c>
      <c r="Y498">
        <v>-713</v>
      </c>
      <c r="Z498">
        <v>-653.79999999999995</v>
      </c>
      <c r="AA498">
        <v>-550</v>
      </c>
      <c r="AB498">
        <v>-449.4</v>
      </c>
      <c r="AC498">
        <v>-349.2</v>
      </c>
      <c r="AD498">
        <v>-249</v>
      </c>
      <c r="AE498">
        <v>-149</v>
      </c>
      <c r="AF498">
        <v>-49</v>
      </c>
      <c r="AG498">
        <v>51</v>
      </c>
      <c r="AH498">
        <v>151</v>
      </c>
      <c r="AI498">
        <v>208.8</v>
      </c>
      <c r="AJ498">
        <v>342</v>
      </c>
      <c r="AK498">
        <v>12</v>
      </c>
      <c r="AL498">
        <v>70</v>
      </c>
      <c r="AM498">
        <v>127</v>
      </c>
      <c r="AN498">
        <v>123</v>
      </c>
      <c r="AO498">
        <v>121</v>
      </c>
      <c r="AP498">
        <v>130</v>
      </c>
      <c r="AQ498">
        <v>130</v>
      </c>
      <c r="AR498">
        <v>126</v>
      </c>
      <c r="AS498">
        <v>121</v>
      </c>
      <c r="AT498">
        <v>43</v>
      </c>
      <c r="AU498" s="578" t="str">
        <f t="shared" si="63"/>
        <v/>
      </c>
      <c r="AV498" s="579" t="str">
        <f t="shared" si="64"/>
        <v/>
      </c>
      <c r="AW498" s="524" t="str">
        <f t="shared" si="65"/>
        <v/>
      </c>
      <c r="AX498" s="525" t="str">
        <f t="shared" si="66"/>
        <v/>
      </c>
      <c r="AY498" s="524" t="str">
        <f t="shared" si="67"/>
        <v/>
      </c>
      <c r="AZ498" s="525" t="str">
        <f t="shared" si="68"/>
        <v/>
      </c>
      <c r="BA498" s="530">
        <f t="shared" si="69"/>
        <v>-2.1752577319587627</v>
      </c>
      <c r="BB498" s="536">
        <f t="shared" si="70"/>
        <v>-124.54347826086956</v>
      </c>
      <c r="BC498" s="537">
        <f t="shared" si="71"/>
        <v>-47.467391304347828</v>
      </c>
      <c r="BD498" s="540">
        <v>1</v>
      </c>
    </row>
    <row r="499" spans="1:56" x14ac:dyDescent="0.2">
      <c r="A499">
        <v>497</v>
      </c>
      <c r="B499" t="s">
        <v>806</v>
      </c>
      <c r="C499" t="s">
        <v>74</v>
      </c>
      <c r="D499" t="s">
        <v>187</v>
      </c>
      <c r="E499" s="545" t="s">
        <v>74</v>
      </c>
      <c r="F499" s="546" t="s">
        <v>187</v>
      </c>
      <c r="G499" s="570"/>
      <c r="H499" s="555"/>
      <c r="I499" s="566"/>
      <c r="J499">
        <v>0</v>
      </c>
      <c r="K499">
        <v>1000000</v>
      </c>
      <c r="L499" s="573">
        <v>0</v>
      </c>
      <c r="M499" s="558"/>
      <c r="N499" t="s">
        <v>935</v>
      </c>
      <c r="O499" s="545">
        <v>0</v>
      </c>
      <c r="P499" s="546">
        <v>0</v>
      </c>
      <c r="Q499" s="63" t="s">
        <v>451</v>
      </c>
      <c r="T499">
        <v>9.09</v>
      </c>
      <c r="U499">
        <v>21.57</v>
      </c>
      <c r="V499" s="545">
        <v>0</v>
      </c>
      <c r="W499" s="546">
        <v>660</v>
      </c>
      <c r="X499">
        <v>0</v>
      </c>
      <c r="Y499">
        <v>0</v>
      </c>
      <c r="Z499">
        <v>0</v>
      </c>
      <c r="AA499">
        <v>0</v>
      </c>
      <c r="AB499">
        <v>0</v>
      </c>
      <c r="AC499">
        <v>10</v>
      </c>
      <c r="AD499">
        <v>25</v>
      </c>
      <c r="AE499">
        <v>40</v>
      </c>
      <c r="AF499">
        <v>70</v>
      </c>
      <c r="AG499">
        <v>120</v>
      </c>
      <c r="AH499">
        <v>349</v>
      </c>
      <c r="AI499">
        <v>504.5</v>
      </c>
      <c r="AJ499">
        <v>660</v>
      </c>
      <c r="AK499">
        <v>217</v>
      </c>
      <c r="AL499">
        <v>37</v>
      </c>
      <c r="AM499">
        <v>11</v>
      </c>
      <c r="AN499">
        <v>7</v>
      </c>
      <c r="AO499">
        <v>6</v>
      </c>
      <c r="AP499">
        <v>7</v>
      </c>
      <c r="AQ499">
        <v>7</v>
      </c>
      <c r="AR499">
        <v>6</v>
      </c>
      <c r="AS499">
        <v>7</v>
      </c>
      <c r="AT499">
        <v>7</v>
      </c>
      <c r="AU499" s="576" t="str">
        <f t="shared" si="63"/>
        <v/>
      </c>
      <c r="AV499" s="577" t="str">
        <f t="shared" si="64"/>
        <v/>
      </c>
      <c r="AW499" s="522" t="str">
        <f t="shared" si="65"/>
        <v/>
      </c>
      <c r="AX499" s="523" t="str">
        <f t="shared" si="66"/>
        <v/>
      </c>
      <c r="AY499" s="522" t="str">
        <f t="shared" si="67"/>
        <v/>
      </c>
      <c r="AZ499" s="523" t="str">
        <f t="shared" si="68"/>
        <v/>
      </c>
      <c r="BA499" s="529">
        <f t="shared" si="69"/>
        <v>1</v>
      </c>
      <c r="BB499" s="534" t="str">
        <f t="shared" si="70"/>
        <v/>
      </c>
      <c r="BC499" s="535" t="str">
        <f t="shared" si="71"/>
        <v/>
      </c>
      <c r="BD499" s="63"/>
    </row>
    <row r="500" spans="1:56" x14ac:dyDescent="0.2">
      <c r="A500">
        <v>498</v>
      </c>
      <c r="B500" t="s">
        <v>806</v>
      </c>
      <c r="C500" t="s">
        <v>74</v>
      </c>
      <c r="D500" t="s">
        <v>193</v>
      </c>
      <c r="E500" s="545" t="s">
        <v>74</v>
      </c>
      <c r="F500" s="546" t="s">
        <v>193</v>
      </c>
      <c r="G500" s="570"/>
      <c r="H500" s="555"/>
      <c r="I500" s="566"/>
      <c r="J500">
        <v>0</v>
      </c>
      <c r="K500">
        <v>1000000</v>
      </c>
      <c r="L500" s="573">
        <v>0</v>
      </c>
      <c r="M500" s="558"/>
      <c r="N500" t="s">
        <v>936</v>
      </c>
      <c r="O500" s="545">
        <v>0</v>
      </c>
      <c r="P500" s="546">
        <v>0</v>
      </c>
      <c r="Q500" s="63" t="s">
        <v>451</v>
      </c>
      <c r="T500">
        <v>9.09</v>
      </c>
      <c r="U500">
        <v>21.57</v>
      </c>
      <c r="V500" s="545">
        <v>0</v>
      </c>
      <c r="W500" s="546">
        <v>660</v>
      </c>
      <c r="X500">
        <v>0</v>
      </c>
      <c r="Y500">
        <v>0</v>
      </c>
      <c r="Z500">
        <v>0</v>
      </c>
      <c r="AA500">
        <v>0</v>
      </c>
      <c r="AB500">
        <v>0</v>
      </c>
      <c r="AC500">
        <v>10</v>
      </c>
      <c r="AD500">
        <v>25</v>
      </c>
      <c r="AE500">
        <v>40</v>
      </c>
      <c r="AF500">
        <v>70</v>
      </c>
      <c r="AG500">
        <v>120</v>
      </c>
      <c r="AH500">
        <v>349</v>
      </c>
      <c r="AI500">
        <v>504.5</v>
      </c>
      <c r="AJ500">
        <v>660</v>
      </c>
      <c r="AK500">
        <v>217</v>
      </c>
      <c r="AL500">
        <v>37</v>
      </c>
      <c r="AM500">
        <v>11</v>
      </c>
      <c r="AN500">
        <v>7</v>
      </c>
      <c r="AO500">
        <v>6</v>
      </c>
      <c r="AP500">
        <v>7</v>
      </c>
      <c r="AQ500">
        <v>7</v>
      </c>
      <c r="AR500">
        <v>6</v>
      </c>
      <c r="AS500">
        <v>7</v>
      </c>
      <c r="AT500">
        <v>7</v>
      </c>
      <c r="AU500" s="576" t="str">
        <f t="shared" si="63"/>
        <v/>
      </c>
      <c r="AV500" s="577" t="str">
        <f t="shared" si="64"/>
        <v/>
      </c>
      <c r="AW500" s="522" t="str">
        <f t="shared" si="65"/>
        <v/>
      </c>
      <c r="AX500" s="523" t="str">
        <f t="shared" si="66"/>
        <v/>
      </c>
      <c r="AY500" s="522" t="str">
        <f t="shared" si="67"/>
        <v/>
      </c>
      <c r="AZ500" s="523" t="str">
        <f t="shared" si="68"/>
        <v/>
      </c>
      <c r="BA500" s="529">
        <f t="shared" si="69"/>
        <v>1</v>
      </c>
      <c r="BB500" s="534" t="str">
        <f t="shared" si="70"/>
        <v/>
      </c>
      <c r="BC500" s="535" t="str">
        <f t="shared" si="71"/>
        <v/>
      </c>
      <c r="BD500" s="63"/>
    </row>
    <row r="501" spans="1:56" x14ac:dyDescent="0.2">
      <c r="A501">
        <v>499</v>
      </c>
      <c r="B501" t="s">
        <v>806</v>
      </c>
      <c r="C501" t="s">
        <v>74</v>
      </c>
      <c r="D501" t="s">
        <v>195</v>
      </c>
      <c r="E501" s="545" t="s">
        <v>74</v>
      </c>
      <c r="F501" s="546" t="s">
        <v>195</v>
      </c>
      <c r="G501" s="570"/>
      <c r="H501" s="555"/>
      <c r="I501" s="566"/>
      <c r="J501">
        <v>0</v>
      </c>
      <c r="K501">
        <v>1000000</v>
      </c>
      <c r="L501" s="573">
        <v>0</v>
      </c>
      <c r="M501" s="558"/>
      <c r="N501" t="s">
        <v>937</v>
      </c>
      <c r="O501" s="545">
        <v>0</v>
      </c>
      <c r="P501" s="546">
        <v>0</v>
      </c>
      <c r="Q501" s="63" t="s">
        <v>451</v>
      </c>
      <c r="T501">
        <v>6.28</v>
      </c>
      <c r="U501">
        <v>15.05</v>
      </c>
      <c r="V501" s="545">
        <v>0</v>
      </c>
      <c r="W501" s="546">
        <v>660</v>
      </c>
      <c r="X501">
        <v>0</v>
      </c>
      <c r="Y501">
        <v>0</v>
      </c>
      <c r="Z501">
        <v>0</v>
      </c>
      <c r="AA501">
        <v>0</v>
      </c>
      <c r="AB501">
        <v>0</v>
      </c>
      <c r="AC501">
        <v>10</v>
      </c>
      <c r="AD501">
        <v>25</v>
      </c>
      <c r="AE501">
        <v>40</v>
      </c>
      <c r="AF501">
        <v>70</v>
      </c>
      <c r="AG501">
        <v>120</v>
      </c>
      <c r="AH501">
        <v>349</v>
      </c>
      <c r="AI501">
        <v>504.5</v>
      </c>
      <c r="AJ501">
        <v>660</v>
      </c>
      <c r="AK501">
        <v>217</v>
      </c>
      <c r="AL501">
        <v>37</v>
      </c>
      <c r="AM501">
        <v>11</v>
      </c>
      <c r="AN501">
        <v>7</v>
      </c>
      <c r="AO501">
        <v>6</v>
      </c>
      <c r="AP501">
        <v>7</v>
      </c>
      <c r="AQ501">
        <v>7</v>
      </c>
      <c r="AR501">
        <v>6</v>
      </c>
      <c r="AS501">
        <v>7</v>
      </c>
      <c r="AT501">
        <v>7</v>
      </c>
      <c r="AU501" s="576" t="str">
        <f t="shared" si="63"/>
        <v/>
      </c>
      <c r="AV501" s="577" t="str">
        <f t="shared" si="64"/>
        <v/>
      </c>
      <c r="AW501" s="522" t="str">
        <f t="shared" si="65"/>
        <v/>
      </c>
      <c r="AX501" s="523" t="str">
        <f t="shared" si="66"/>
        <v/>
      </c>
      <c r="AY501" s="522" t="str">
        <f t="shared" si="67"/>
        <v/>
      </c>
      <c r="AZ501" s="523" t="str">
        <f t="shared" si="68"/>
        <v/>
      </c>
      <c r="BA501" s="529">
        <f t="shared" si="69"/>
        <v>1</v>
      </c>
      <c r="BB501" s="534" t="str">
        <f t="shared" si="70"/>
        <v/>
      </c>
      <c r="BC501" s="535" t="str">
        <f t="shared" si="71"/>
        <v/>
      </c>
      <c r="BD501" s="63"/>
    </row>
    <row r="502" spans="1:56" x14ac:dyDescent="0.2">
      <c r="A502">
        <v>500</v>
      </c>
      <c r="B502" t="s">
        <v>806</v>
      </c>
      <c r="C502" t="s">
        <v>74</v>
      </c>
      <c r="D502" t="s">
        <v>196</v>
      </c>
      <c r="E502" s="545" t="s">
        <v>74</v>
      </c>
      <c r="F502" s="546" t="s">
        <v>196</v>
      </c>
      <c r="G502" s="570"/>
      <c r="H502" s="555"/>
      <c r="I502" s="566"/>
      <c r="J502">
        <v>0</v>
      </c>
      <c r="K502">
        <v>1000000</v>
      </c>
      <c r="L502" s="573">
        <v>0</v>
      </c>
      <c r="M502" s="558"/>
      <c r="N502" t="s">
        <v>938</v>
      </c>
      <c r="O502" s="545">
        <v>0</v>
      </c>
      <c r="P502" s="546">
        <v>0</v>
      </c>
      <c r="Q502" s="63" t="s">
        <v>451</v>
      </c>
      <c r="T502">
        <v>2.81</v>
      </c>
      <c r="U502">
        <v>7.28</v>
      </c>
      <c r="V502" s="545">
        <v>0</v>
      </c>
      <c r="W502" s="546">
        <v>660</v>
      </c>
      <c r="X502">
        <v>0</v>
      </c>
      <c r="Y502">
        <v>0</v>
      </c>
      <c r="Z502">
        <v>0</v>
      </c>
      <c r="AA502">
        <v>0</v>
      </c>
      <c r="AB502">
        <v>0</v>
      </c>
      <c r="AC502">
        <v>10</v>
      </c>
      <c r="AD502">
        <v>25</v>
      </c>
      <c r="AE502">
        <v>40</v>
      </c>
      <c r="AF502">
        <v>70</v>
      </c>
      <c r="AG502">
        <v>120</v>
      </c>
      <c r="AH502">
        <v>349</v>
      </c>
      <c r="AI502">
        <v>504.5</v>
      </c>
      <c r="AJ502">
        <v>660</v>
      </c>
      <c r="AK502">
        <v>217</v>
      </c>
      <c r="AL502">
        <v>37</v>
      </c>
      <c r="AM502">
        <v>11</v>
      </c>
      <c r="AN502">
        <v>7</v>
      </c>
      <c r="AO502">
        <v>6</v>
      </c>
      <c r="AP502">
        <v>7</v>
      </c>
      <c r="AQ502">
        <v>7</v>
      </c>
      <c r="AR502">
        <v>6</v>
      </c>
      <c r="AS502">
        <v>7</v>
      </c>
      <c r="AT502">
        <v>7</v>
      </c>
      <c r="AU502" s="576" t="str">
        <f t="shared" si="63"/>
        <v/>
      </c>
      <c r="AV502" s="577" t="str">
        <f t="shared" si="64"/>
        <v/>
      </c>
      <c r="AW502" s="522" t="str">
        <f t="shared" si="65"/>
        <v/>
      </c>
      <c r="AX502" s="523" t="str">
        <f t="shared" si="66"/>
        <v/>
      </c>
      <c r="AY502" s="522" t="str">
        <f t="shared" si="67"/>
        <v/>
      </c>
      <c r="AZ502" s="523" t="str">
        <f t="shared" si="68"/>
        <v/>
      </c>
      <c r="BA502" s="529">
        <f t="shared" si="69"/>
        <v>1</v>
      </c>
      <c r="BB502" s="534" t="str">
        <f t="shared" si="70"/>
        <v/>
      </c>
      <c r="BC502" s="535" t="str">
        <f t="shared" si="71"/>
        <v/>
      </c>
      <c r="BD502" s="63"/>
    </row>
    <row r="503" spans="1:56" x14ac:dyDescent="0.2">
      <c r="A503">
        <v>501</v>
      </c>
      <c r="B503" t="s">
        <v>806</v>
      </c>
      <c r="C503" t="s">
        <v>74</v>
      </c>
      <c r="D503" t="s">
        <v>197</v>
      </c>
      <c r="E503" s="545" t="s">
        <v>74</v>
      </c>
      <c r="F503" s="546" t="s">
        <v>197</v>
      </c>
      <c r="G503" s="570"/>
      <c r="H503" s="555"/>
      <c r="I503" s="566"/>
      <c r="J503">
        <v>0</v>
      </c>
      <c r="K503">
        <v>1000000</v>
      </c>
      <c r="L503" s="573">
        <v>490.55</v>
      </c>
      <c r="M503" s="558"/>
      <c r="N503" t="s">
        <v>939</v>
      </c>
      <c r="O503" s="545">
        <v>0</v>
      </c>
      <c r="P503" s="546">
        <v>1188.3599999999999</v>
      </c>
      <c r="Q503" s="63" t="s">
        <v>451</v>
      </c>
      <c r="T503">
        <v>446.94</v>
      </c>
      <c r="U503">
        <v>58.64</v>
      </c>
      <c r="V503" s="545">
        <v>0</v>
      </c>
      <c r="W503" s="546">
        <v>1400</v>
      </c>
      <c r="X503">
        <v>0</v>
      </c>
      <c r="Y503">
        <v>0</v>
      </c>
      <c r="Z503">
        <v>100</v>
      </c>
      <c r="AA503">
        <v>200</v>
      </c>
      <c r="AB503">
        <v>306.8</v>
      </c>
      <c r="AC503">
        <v>460.4</v>
      </c>
      <c r="AD503">
        <v>600</v>
      </c>
      <c r="AE503">
        <v>700</v>
      </c>
      <c r="AF503">
        <v>805.2</v>
      </c>
      <c r="AG503">
        <v>953.6</v>
      </c>
      <c r="AH503">
        <v>1100</v>
      </c>
      <c r="AI503">
        <v>1200</v>
      </c>
      <c r="AJ503">
        <v>1400</v>
      </c>
      <c r="AK503">
        <v>195</v>
      </c>
      <c r="AL503">
        <v>105</v>
      </c>
      <c r="AM503">
        <v>184</v>
      </c>
      <c r="AN503">
        <v>115</v>
      </c>
      <c r="AO503">
        <v>101</v>
      </c>
      <c r="AP503">
        <v>195</v>
      </c>
      <c r="AQ503">
        <v>104</v>
      </c>
      <c r="AR503">
        <v>171</v>
      </c>
      <c r="AS503">
        <v>65</v>
      </c>
      <c r="AT503">
        <v>12</v>
      </c>
      <c r="AU503" s="576" t="str">
        <f t="shared" si="63"/>
        <v/>
      </c>
      <c r="AV503" s="577" t="str">
        <f t="shared" si="64"/>
        <v/>
      </c>
      <c r="AW503" s="522" t="str">
        <f t="shared" si="65"/>
        <v/>
      </c>
      <c r="AX503" s="523" t="str">
        <f t="shared" si="66"/>
        <v/>
      </c>
      <c r="AY503" s="522" t="str">
        <f t="shared" si="67"/>
        <v/>
      </c>
      <c r="AZ503" s="523" t="str">
        <f t="shared" si="68"/>
        <v/>
      </c>
      <c r="BA503" s="529">
        <f t="shared" si="69"/>
        <v>1</v>
      </c>
      <c r="BB503" s="534">
        <f t="shared" si="70"/>
        <v>1</v>
      </c>
      <c r="BC503" s="535">
        <f t="shared" si="71"/>
        <v>1.8539394557129754</v>
      </c>
      <c r="BD503" s="63"/>
    </row>
    <row r="504" spans="1:56" s="510" customFormat="1" x14ac:dyDescent="0.2">
      <c r="A504" s="510">
        <v>502</v>
      </c>
      <c r="B504" s="510" t="s">
        <v>806</v>
      </c>
      <c r="C504" s="510" t="s">
        <v>74</v>
      </c>
      <c r="D504" s="510" t="s">
        <v>19</v>
      </c>
      <c r="E504" s="547" t="s">
        <v>74</v>
      </c>
      <c r="F504" s="548" t="s">
        <v>19</v>
      </c>
      <c r="G504" s="571"/>
      <c r="H504" s="555"/>
      <c r="I504" s="567"/>
      <c r="J504" s="510">
        <v>0</v>
      </c>
      <c r="K504" s="510">
        <v>1000000</v>
      </c>
      <c r="L504" s="574">
        <v>2.44</v>
      </c>
      <c r="M504" s="559"/>
      <c r="N504" t="s">
        <v>940</v>
      </c>
      <c r="O504" s="547">
        <v>0</v>
      </c>
      <c r="P504" s="548">
        <v>251.01</v>
      </c>
      <c r="Q504" s="540" t="s">
        <v>451</v>
      </c>
      <c r="R504"/>
      <c r="S504"/>
      <c r="T504">
        <v>38.93</v>
      </c>
      <c r="U504">
        <v>42.61</v>
      </c>
      <c r="V504" s="547">
        <v>0</v>
      </c>
      <c r="W504" s="548">
        <v>350</v>
      </c>
      <c r="X504">
        <v>0</v>
      </c>
      <c r="Y504">
        <v>10</v>
      </c>
      <c r="Z504">
        <v>20</v>
      </c>
      <c r="AA504">
        <v>50</v>
      </c>
      <c r="AB504">
        <v>70</v>
      </c>
      <c r="AC504">
        <v>100</v>
      </c>
      <c r="AD504">
        <v>120</v>
      </c>
      <c r="AE504">
        <v>150</v>
      </c>
      <c r="AF504">
        <v>180</v>
      </c>
      <c r="AG504">
        <v>200</v>
      </c>
      <c r="AH504">
        <v>230</v>
      </c>
      <c r="AI504">
        <v>260</v>
      </c>
      <c r="AJ504">
        <v>350</v>
      </c>
      <c r="AK504">
        <v>400</v>
      </c>
      <c r="AL504">
        <v>300</v>
      </c>
      <c r="AM504">
        <v>400</v>
      </c>
      <c r="AN504">
        <v>300</v>
      </c>
      <c r="AO504">
        <v>399</v>
      </c>
      <c r="AP504">
        <v>291</v>
      </c>
      <c r="AQ504">
        <v>296</v>
      </c>
      <c r="AR504">
        <v>119</v>
      </c>
      <c r="AS504">
        <v>65</v>
      </c>
      <c r="AT504">
        <v>12</v>
      </c>
      <c r="AU504" s="578" t="str">
        <f t="shared" si="63"/>
        <v/>
      </c>
      <c r="AV504" s="579" t="str">
        <f t="shared" si="64"/>
        <v/>
      </c>
      <c r="AW504" s="524" t="str">
        <f t="shared" si="65"/>
        <v/>
      </c>
      <c r="AX504" s="525" t="str">
        <f t="shared" si="66"/>
        <v/>
      </c>
      <c r="AY504" s="524" t="str">
        <f t="shared" si="67"/>
        <v/>
      </c>
      <c r="AZ504" s="525" t="str">
        <f t="shared" si="68"/>
        <v/>
      </c>
      <c r="BA504" s="530">
        <f t="shared" si="69"/>
        <v>1</v>
      </c>
      <c r="BB504" s="536">
        <f t="shared" si="70"/>
        <v>1</v>
      </c>
      <c r="BC504" s="537">
        <f t="shared" si="71"/>
        <v>142.44262295081967</v>
      </c>
      <c r="BD504" s="540">
        <v>1</v>
      </c>
    </row>
    <row r="505" spans="1:56" s="510" customFormat="1" x14ac:dyDescent="0.2">
      <c r="A505" s="510">
        <v>503</v>
      </c>
      <c r="B505" s="510" t="s">
        <v>806</v>
      </c>
      <c r="C505" s="510" t="s">
        <v>74</v>
      </c>
      <c r="D505" s="510" t="s">
        <v>216</v>
      </c>
      <c r="E505" s="547" t="s">
        <v>74</v>
      </c>
      <c r="F505" s="548" t="s">
        <v>216</v>
      </c>
      <c r="G505" s="571"/>
      <c r="H505" s="555"/>
      <c r="I505" s="567"/>
      <c r="J505" s="510">
        <v>0</v>
      </c>
      <c r="K505" s="510">
        <v>1000000</v>
      </c>
      <c r="L505" s="574">
        <v>1.7</v>
      </c>
      <c r="M505" s="559"/>
      <c r="N505" t="s">
        <v>941</v>
      </c>
      <c r="O505" s="547">
        <v>0</v>
      </c>
      <c r="P505" s="548">
        <v>166.63</v>
      </c>
      <c r="Q505" s="540" t="s">
        <v>451</v>
      </c>
      <c r="R505"/>
      <c r="S505"/>
      <c r="T505">
        <v>25.91</v>
      </c>
      <c r="U505">
        <v>33.299999999999997</v>
      </c>
      <c r="V505" s="547">
        <v>0</v>
      </c>
      <c r="W505" s="548">
        <v>240</v>
      </c>
      <c r="X505">
        <v>0</v>
      </c>
      <c r="Y505">
        <v>0</v>
      </c>
      <c r="Z505">
        <v>10</v>
      </c>
      <c r="AA505">
        <v>30</v>
      </c>
      <c r="AB505">
        <v>50</v>
      </c>
      <c r="AC505">
        <v>62</v>
      </c>
      <c r="AD505">
        <v>80</v>
      </c>
      <c r="AE505">
        <v>100</v>
      </c>
      <c r="AF505">
        <v>120</v>
      </c>
      <c r="AG505">
        <v>140</v>
      </c>
      <c r="AH505">
        <v>160</v>
      </c>
      <c r="AI505">
        <v>170</v>
      </c>
      <c r="AJ505">
        <v>240</v>
      </c>
      <c r="AK505">
        <v>300</v>
      </c>
      <c r="AL505">
        <v>200</v>
      </c>
      <c r="AM505">
        <v>300</v>
      </c>
      <c r="AN505">
        <v>200</v>
      </c>
      <c r="AO505">
        <v>199</v>
      </c>
      <c r="AP505">
        <v>278</v>
      </c>
      <c r="AQ505">
        <v>138</v>
      </c>
      <c r="AR505">
        <v>101</v>
      </c>
      <c r="AS505">
        <v>25</v>
      </c>
      <c r="AT505">
        <v>8</v>
      </c>
      <c r="AU505" s="578" t="str">
        <f t="shared" si="63"/>
        <v/>
      </c>
      <c r="AV505" s="579" t="str">
        <f t="shared" si="64"/>
        <v/>
      </c>
      <c r="AW505" s="524" t="str">
        <f t="shared" si="65"/>
        <v/>
      </c>
      <c r="AX505" s="525" t="str">
        <f t="shared" si="66"/>
        <v/>
      </c>
      <c r="AY505" s="524" t="str">
        <f t="shared" si="67"/>
        <v/>
      </c>
      <c r="AZ505" s="525" t="str">
        <f t="shared" si="68"/>
        <v/>
      </c>
      <c r="BA505" s="530">
        <f t="shared" si="69"/>
        <v>1</v>
      </c>
      <c r="BB505" s="536">
        <f t="shared" si="70"/>
        <v>1</v>
      </c>
      <c r="BC505" s="537">
        <f t="shared" si="71"/>
        <v>140.1764705882353</v>
      </c>
      <c r="BD505" s="540">
        <v>1</v>
      </c>
    </row>
    <row r="506" spans="1:56" s="510" customFormat="1" x14ac:dyDescent="0.2">
      <c r="A506" s="510">
        <v>504</v>
      </c>
      <c r="B506" s="510" t="s">
        <v>806</v>
      </c>
      <c r="C506" s="510" t="s">
        <v>74</v>
      </c>
      <c r="D506" s="510" t="s">
        <v>218</v>
      </c>
      <c r="E506" s="547" t="s">
        <v>74</v>
      </c>
      <c r="F506" s="548" t="s">
        <v>218</v>
      </c>
      <c r="G506" s="571"/>
      <c r="H506" s="555"/>
      <c r="I506" s="567"/>
      <c r="J506" s="510">
        <v>0</v>
      </c>
      <c r="K506" s="510">
        <v>1000000</v>
      </c>
      <c r="L506" s="574">
        <v>0.74</v>
      </c>
      <c r="M506" s="559"/>
      <c r="N506" t="s">
        <v>942</v>
      </c>
      <c r="O506" s="547">
        <v>0</v>
      </c>
      <c r="P506" s="548">
        <v>84.38</v>
      </c>
      <c r="Q506" s="540" t="s">
        <v>451</v>
      </c>
      <c r="R506"/>
      <c r="S506"/>
      <c r="T506">
        <v>13.02</v>
      </c>
      <c r="U506">
        <v>13.21</v>
      </c>
      <c r="V506" s="547">
        <v>0</v>
      </c>
      <c r="W506" s="548">
        <v>130</v>
      </c>
      <c r="X506">
        <v>0</v>
      </c>
      <c r="Y506">
        <v>0</v>
      </c>
      <c r="Z506">
        <v>0</v>
      </c>
      <c r="AA506">
        <v>10</v>
      </c>
      <c r="AB506">
        <v>20</v>
      </c>
      <c r="AC506">
        <v>30</v>
      </c>
      <c r="AD506">
        <v>40</v>
      </c>
      <c r="AE506">
        <v>50</v>
      </c>
      <c r="AF506">
        <v>60</v>
      </c>
      <c r="AG506">
        <v>70</v>
      </c>
      <c r="AH506">
        <v>88</v>
      </c>
      <c r="AI506">
        <v>100</v>
      </c>
      <c r="AJ506">
        <v>130</v>
      </c>
      <c r="AK506">
        <v>200</v>
      </c>
      <c r="AL506">
        <v>100</v>
      </c>
      <c r="AM506">
        <v>100</v>
      </c>
      <c r="AN506">
        <v>195</v>
      </c>
      <c r="AO506">
        <v>80</v>
      </c>
      <c r="AP506">
        <v>68</v>
      </c>
      <c r="AQ506">
        <v>87</v>
      </c>
      <c r="AR506">
        <v>25</v>
      </c>
      <c r="AS506">
        <v>19</v>
      </c>
      <c r="AT506">
        <v>9</v>
      </c>
      <c r="AU506" s="578" t="str">
        <f t="shared" si="63"/>
        <v/>
      </c>
      <c r="AV506" s="579" t="str">
        <f t="shared" si="64"/>
        <v/>
      </c>
      <c r="AW506" s="524" t="str">
        <f t="shared" si="65"/>
        <v/>
      </c>
      <c r="AX506" s="525" t="str">
        <f t="shared" si="66"/>
        <v/>
      </c>
      <c r="AY506" s="524" t="str">
        <f t="shared" si="67"/>
        <v/>
      </c>
      <c r="AZ506" s="525" t="str">
        <f t="shared" si="68"/>
        <v/>
      </c>
      <c r="BA506" s="530">
        <f t="shared" si="69"/>
        <v>1</v>
      </c>
      <c r="BB506" s="536">
        <f t="shared" si="70"/>
        <v>1</v>
      </c>
      <c r="BC506" s="537">
        <f t="shared" si="71"/>
        <v>174.67567567567568</v>
      </c>
      <c r="BD506" s="540">
        <v>1</v>
      </c>
    </row>
    <row r="507" spans="1:56" s="510" customFormat="1" x14ac:dyDescent="0.2">
      <c r="A507" s="510">
        <v>505</v>
      </c>
      <c r="B507" s="510" t="s">
        <v>806</v>
      </c>
      <c r="C507" s="510" t="s">
        <v>74</v>
      </c>
      <c r="D507" s="510" t="s">
        <v>220</v>
      </c>
      <c r="E507" s="547" t="s">
        <v>74</v>
      </c>
      <c r="F507" s="548" t="s">
        <v>220</v>
      </c>
      <c r="G507" s="571"/>
      <c r="H507" s="555"/>
      <c r="I507" s="567"/>
      <c r="J507" s="510">
        <v>-1000000</v>
      </c>
      <c r="K507" s="510">
        <v>1000000</v>
      </c>
      <c r="L507" s="574">
        <v>-1.37</v>
      </c>
      <c r="M507" s="559"/>
      <c r="N507" t="s">
        <v>943</v>
      </c>
      <c r="O507" s="547">
        <v>-678.36</v>
      </c>
      <c r="P507" s="548">
        <v>251.01</v>
      </c>
      <c r="Q507" s="540" t="s">
        <v>451</v>
      </c>
      <c r="R507"/>
      <c r="S507"/>
      <c r="T507">
        <v>28.69</v>
      </c>
      <c r="U507">
        <v>53.09</v>
      </c>
      <c r="V507" s="547">
        <v>-924</v>
      </c>
      <c r="W507" s="548">
        <v>342</v>
      </c>
      <c r="X507">
        <v>-924</v>
      </c>
      <c r="Y507">
        <v>-713</v>
      </c>
      <c r="Z507">
        <v>-653.79999999999995</v>
      </c>
      <c r="AA507">
        <v>-550</v>
      </c>
      <c r="AB507">
        <v>-449.4</v>
      </c>
      <c r="AC507">
        <v>-349.2</v>
      </c>
      <c r="AD507">
        <v>-249</v>
      </c>
      <c r="AE507">
        <v>-149</v>
      </c>
      <c r="AF507">
        <v>-49</v>
      </c>
      <c r="AG507">
        <v>51</v>
      </c>
      <c r="AH507">
        <v>151</v>
      </c>
      <c r="AI507">
        <v>208.8</v>
      </c>
      <c r="AJ507">
        <v>342</v>
      </c>
      <c r="AK507">
        <v>12</v>
      </c>
      <c r="AL507">
        <v>70</v>
      </c>
      <c r="AM507">
        <v>127</v>
      </c>
      <c r="AN507">
        <v>123</v>
      </c>
      <c r="AO507">
        <v>121</v>
      </c>
      <c r="AP507">
        <v>130</v>
      </c>
      <c r="AQ507">
        <v>130</v>
      </c>
      <c r="AR507">
        <v>126</v>
      </c>
      <c r="AS507">
        <v>121</v>
      </c>
      <c r="AT507">
        <v>43</v>
      </c>
      <c r="AU507" s="578" t="str">
        <f t="shared" si="63"/>
        <v/>
      </c>
      <c r="AV507" s="579" t="str">
        <f t="shared" si="64"/>
        <v/>
      </c>
      <c r="AW507" s="524" t="str">
        <f t="shared" si="65"/>
        <v/>
      </c>
      <c r="AX507" s="525" t="str">
        <f t="shared" si="66"/>
        <v/>
      </c>
      <c r="AY507" s="524" t="str">
        <f t="shared" si="67"/>
        <v/>
      </c>
      <c r="AZ507" s="525" t="str">
        <f t="shared" si="68"/>
        <v/>
      </c>
      <c r="BA507" s="530">
        <f t="shared" si="69"/>
        <v>-2.1752577319587627</v>
      </c>
      <c r="BB507" s="536">
        <f t="shared" si="70"/>
        <v>-673.45255474452551</v>
      </c>
      <c r="BC507" s="537">
        <f t="shared" si="71"/>
        <v>-250.63503649635035</v>
      </c>
      <c r="BD507" s="540">
        <v>1</v>
      </c>
    </row>
    <row r="508" spans="1:56" x14ac:dyDescent="0.2">
      <c r="A508">
        <v>506</v>
      </c>
      <c r="B508" t="s">
        <v>806</v>
      </c>
      <c r="C508" t="s">
        <v>76</v>
      </c>
      <c r="D508" t="s">
        <v>175</v>
      </c>
      <c r="E508" s="545" t="s">
        <v>76</v>
      </c>
      <c r="F508" s="546" t="s">
        <v>175</v>
      </c>
      <c r="G508" s="570"/>
      <c r="H508" s="555"/>
      <c r="I508" s="566"/>
      <c r="J508">
        <v>0</v>
      </c>
      <c r="K508">
        <v>1000000</v>
      </c>
      <c r="L508" s="573">
        <v>316.67</v>
      </c>
      <c r="M508" s="558"/>
      <c r="N508" t="s">
        <v>944</v>
      </c>
      <c r="O508" s="545"/>
      <c r="P508" s="546"/>
      <c r="Q508" s="63" t="s">
        <v>434</v>
      </c>
      <c r="T508">
        <v>310.86</v>
      </c>
      <c r="U508">
        <v>18.190000000000001</v>
      </c>
      <c r="V508" s="545">
        <v>274.79000000000002</v>
      </c>
      <c r="W508" s="546">
        <v>344.69</v>
      </c>
      <c r="X508">
        <v>259.27999999999997</v>
      </c>
      <c r="Y508">
        <v>281.43</v>
      </c>
      <c r="Z508">
        <v>285.2</v>
      </c>
      <c r="AA508">
        <v>295.61</v>
      </c>
      <c r="AB508">
        <v>301.64</v>
      </c>
      <c r="AC508">
        <v>307.12</v>
      </c>
      <c r="AD508">
        <v>312.57</v>
      </c>
      <c r="AE508">
        <v>317.22000000000003</v>
      </c>
      <c r="AF508">
        <v>321.47000000000003</v>
      </c>
      <c r="AG508">
        <v>324.87</v>
      </c>
      <c r="AH508">
        <v>331.51</v>
      </c>
      <c r="AI508">
        <v>339.52</v>
      </c>
      <c r="AJ508">
        <v>350.15</v>
      </c>
      <c r="AK508">
        <v>1</v>
      </c>
      <c r="AL508">
        <v>3</v>
      </c>
      <c r="AM508">
        <v>9</v>
      </c>
      <c r="AN508">
        <v>7</v>
      </c>
      <c r="AO508">
        <v>16</v>
      </c>
      <c r="AP508">
        <v>15</v>
      </c>
      <c r="AQ508">
        <v>22</v>
      </c>
      <c r="AR508">
        <v>17</v>
      </c>
      <c r="AS508">
        <v>6</v>
      </c>
      <c r="AT508">
        <v>4</v>
      </c>
      <c r="AU508" s="576" t="str">
        <f t="shared" si="63"/>
        <v/>
      </c>
      <c r="AV508" s="577" t="str">
        <f t="shared" si="64"/>
        <v/>
      </c>
      <c r="AW508" s="522" t="str">
        <f t="shared" si="65"/>
        <v/>
      </c>
      <c r="AX508" s="523" t="str">
        <f t="shared" si="66"/>
        <v/>
      </c>
      <c r="AY508" s="522" t="str">
        <f t="shared" si="67"/>
        <v/>
      </c>
      <c r="AZ508" s="523" t="str">
        <f t="shared" si="68"/>
        <v/>
      </c>
      <c r="BA508" s="529">
        <f t="shared" si="69"/>
        <v>0.11283657260928516</v>
      </c>
      <c r="BB508" s="534">
        <f t="shared" si="70"/>
        <v>0.13225123946063724</v>
      </c>
      <c r="BC508" s="535">
        <f t="shared" si="71"/>
        <v>8.8483279123377584E-2</v>
      </c>
      <c r="BD508" s="63"/>
    </row>
    <row r="509" spans="1:56" x14ac:dyDescent="0.2">
      <c r="A509">
        <v>507</v>
      </c>
      <c r="B509" t="s">
        <v>806</v>
      </c>
      <c r="C509" t="s">
        <v>76</v>
      </c>
      <c r="D509" t="s">
        <v>181</v>
      </c>
      <c r="E509" s="545" t="s">
        <v>76</v>
      </c>
      <c r="F509" s="546" t="s">
        <v>181</v>
      </c>
      <c r="G509" s="570"/>
      <c r="H509" s="555"/>
      <c r="I509" s="566"/>
      <c r="J509">
        <v>0</v>
      </c>
      <c r="K509">
        <v>1000000</v>
      </c>
      <c r="L509" s="573">
        <v>137.66999999999999</v>
      </c>
      <c r="M509" s="558"/>
      <c r="N509" t="s">
        <v>945</v>
      </c>
      <c r="O509" s="545">
        <v>0</v>
      </c>
      <c r="P509" s="546">
        <v>746.5</v>
      </c>
      <c r="Q509" s="63" t="s">
        <v>451</v>
      </c>
      <c r="T509">
        <v>131.09</v>
      </c>
      <c r="U509">
        <v>60.32</v>
      </c>
      <c r="V509" s="545">
        <v>0</v>
      </c>
      <c r="W509" s="546">
        <v>1300</v>
      </c>
      <c r="X509">
        <v>0</v>
      </c>
      <c r="Y509">
        <v>0</v>
      </c>
      <c r="Z509">
        <v>0</v>
      </c>
      <c r="AA509">
        <v>100</v>
      </c>
      <c r="AB509">
        <v>200</v>
      </c>
      <c r="AC509">
        <v>300</v>
      </c>
      <c r="AD509">
        <v>400</v>
      </c>
      <c r="AE509">
        <v>400</v>
      </c>
      <c r="AF509">
        <v>500</v>
      </c>
      <c r="AG509">
        <v>600</v>
      </c>
      <c r="AH509">
        <v>700</v>
      </c>
      <c r="AI509">
        <v>800</v>
      </c>
      <c r="AJ509">
        <v>1300</v>
      </c>
      <c r="AK509">
        <v>200</v>
      </c>
      <c r="AL509">
        <v>100</v>
      </c>
      <c r="AM509">
        <v>100</v>
      </c>
      <c r="AN509">
        <v>197</v>
      </c>
      <c r="AO509">
        <v>91</v>
      </c>
      <c r="AP509">
        <v>68</v>
      </c>
      <c r="AQ509">
        <v>46</v>
      </c>
      <c r="AR509">
        <v>3</v>
      </c>
      <c r="AS509">
        <v>1</v>
      </c>
      <c r="AT509">
        <v>2</v>
      </c>
      <c r="AU509" s="576" t="str">
        <f t="shared" si="63"/>
        <v/>
      </c>
      <c r="AV509" s="577" t="str">
        <f t="shared" si="64"/>
        <v/>
      </c>
      <c r="AW509" s="522" t="str">
        <f t="shared" si="65"/>
        <v/>
      </c>
      <c r="AX509" s="523" t="str">
        <f t="shared" si="66"/>
        <v/>
      </c>
      <c r="AY509" s="522" t="str">
        <f t="shared" si="67"/>
        <v/>
      </c>
      <c r="AZ509" s="523" t="str">
        <f t="shared" si="68"/>
        <v/>
      </c>
      <c r="BA509" s="529">
        <f t="shared" si="69"/>
        <v>1</v>
      </c>
      <c r="BB509" s="534">
        <f t="shared" si="70"/>
        <v>1</v>
      </c>
      <c r="BC509" s="535">
        <f t="shared" si="71"/>
        <v>8.4428706326723333</v>
      </c>
      <c r="BD509" s="63"/>
    </row>
    <row r="510" spans="1:56" x14ac:dyDescent="0.2">
      <c r="A510">
        <v>508</v>
      </c>
      <c r="B510" t="s">
        <v>806</v>
      </c>
      <c r="C510" t="s">
        <v>76</v>
      </c>
      <c r="D510" t="s">
        <v>187</v>
      </c>
      <c r="E510" s="545" t="s">
        <v>76</v>
      </c>
      <c r="F510" s="546" t="s">
        <v>187</v>
      </c>
      <c r="G510" s="570"/>
      <c r="H510" s="555"/>
      <c r="I510" s="566"/>
      <c r="J510">
        <v>0</v>
      </c>
      <c r="K510">
        <v>1000000</v>
      </c>
      <c r="L510" s="573">
        <v>828.35</v>
      </c>
      <c r="M510" s="558"/>
      <c r="N510" t="s">
        <v>946</v>
      </c>
      <c r="O510" s="545">
        <v>828.34</v>
      </c>
      <c r="P510" s="546">
        <v>1036.2</v>
      </c>
      <c r="Q510" s="63" t="s">
        <v>451</v>
      </c>
      <c r="T510">
        <v>828.84</v>
      </c>
      <c r="U510">
        <v>1.24</v>
      </c>
      <c r="V510" s="545">
        <v>164</v>
      </c>
      <c r="W510" s="546">
        <v>1228</v>
      </c>
      <c r="X510">
        <v>164</v>
      </c>
      <c r="Y510">
        <v>828</v>
      </c>
      <c r="Z510">
        <v>828</v>
      </c>
      <c r="AA510">
        <v>828</v>
      </c>
      <c r="AB510">
        <v>828</v>
      </c>
      <c r="AC510">
        <v>928</v>
      </c>
      <c r="AD510">
        <v>928</v>
      </c>
      <c r="AE510">
        <v>928</v>
      </c>
      <c r="AF510">
        <v>928</v>
      </c>
      <c r="AG510">
        <v>1028</v>
      </c>
      <c r="AH510">
        <v>1028</v>
      </c>
      <c r="AI510">
        <v>1028</v>
      </c>
      <c r="AJ510">
        <v>1228</v>
      </c>
      <c r="AK510">
        <v>2</v>
      </c>
      <c r="AL510">
        <v>1</v>
      </c>
      <c r="AM510">
        <v>1</v>
      </c>
      <c r="AN510">
        <v>1</v>
      </c>
      <c r="AO510">
        <v>1</v>
      </c>
      <c r="AP510">
        <v>2</v>
      </c>
      <c r="AQ510">
        <v>100</v>
      </c>
      <c r="AR510">
        <v>99</v>
      </c>
      <c r="AS510">
        <v>71</v>
      </c>
      <c r="AT510">
        <v>9</v>
      </c>
      <c r="AU510" s="576" t="str">
        <f t="shared" si="63"/>
        <v/>
      </c>
      <c r="AV510" s="577" t="str">
        <f t="shared" si="64"/>
        <v/>
      </c>
      <c r="AW510" s="522" t="str">
        <f t="shared" si="65"/>
        <v/>
      </c>
      <c r="AX510" s="523" t="str">
        <f t="shared" si="66"/>
        <v/>
      </c>
      <c r="AY510" s="522" t="str">
        <f t="shared" si="67"/>
        <v/>
      </c>
      <c r="AZ510" s="523" t="str">
        <f t="shared" si="68"/>
        <v/>
      </c>
      <c r="BA510" s="529">
        <f t="shared" si="69"/>
        <v>0.76436781609195403</v>
      </c>
      <c r="BB510" s="534">
        <f t="shared" si="70"/>
        <v>0.8020160560149695</v>
      </c>
      <c r="BC510" s="535">
        <f t="shared" si="71"/>
        <v>0.48246514154644771</v>
      </c>
      <c r="BD510" s="63"/>
    </row>
    <row r="511" spans="1:56" x14ac:dyDescent="0.2">
      <c r="A511">
        <v>509</v>
      </c>
      <c r="B511" t="s">
        <v>806</v>
      </c>
      <c r="C511" t="s">
        <v>76</v>
      </c>
      <c r="D511" t="s">
        <v>190</v>
      </c>
      <c r="E511" s="545" t="s">
        <v>76</v>
      </c>
      <c r="F511" s="546" t="s">
        <v>190</v>
      </c>
      <c r="G511" s="570"/>
      <c r="H511" s="555"/>
      <c r="I511" s="566"/>
      <c r="J511">
        <v>0</v>
      </c>
      <c r="K511">
        <v>1000000</v>
      </c>
      <c r="L511" s="573">
        <v>0</v>
      </c>
      <c r="M511" s="558"/>
      <c r="N511" t="s">
        <v>947</v>
      </c>
      <c r="O511" s="545">
        <v>0</v>
      </c>
      <c r="P511" s="546">
        <v>207.85</v>
      </c>
      <c r="Q511" s="63" t="s">
        <v>451</v>
      </c>
      <c r="T511">
        <v>0.05</v>
      </c>
      <c r="U511">
        <v>0.11</v>
      </c>
      <c r="V511" s="545">
        <v>0</v>
      </c>
      <c r="W511" s="546">
        <v>270</v>
      </c>
      <c r="X511">
        <v>0</v>
      </c>
      <c r="Y511">
        <v>10</v>
      </c>
      <c r="Z511">
        <v>20</v>
      </c>
      <c r="AA511">
        <v>40</v>
      </c>
      <c r="AB511">
        <v>60</v>
      </c>
      <c r="AC511">
        <v>80</v>
      </c>
      <c r="AD511">
        <v>100</v>
      </c>
      <c r="AE511">
        <v>120</v>
      </c>
      <c r="AF511">
        <v>140</v>
      </c>
      <c r="AG511">
        <v>170</v>
      </c>
      <c r="AH511">
        <v>190</v>
      </c>
      <c r="AI511">
        <v>210</v>
      </c>
      <c r="AJ511">
        <v>270</v>
      </c>
      <c r="AK511">
        <v>300</v>
      </c>
      <c r="AL511">
        <v>300</v>
      </c>
      <c r="AM511">
        <v>300</v>
      </c>
      <c r="AN511">
        <v>200</v>
      </c>
      <c r="AO511">
        <v>300</v>
      </c>
      <c r="AP511">
        <v>292</v>
      </c>
      <c r="AQ511">
        <v>175</v>
      </c>
      <c r="AR511">
        <v>187</v>
      </c>
      <c r="AS511">
        <v>61</v>
      </c>
      <c r="AT511">
        <v>10</v>
      </c>
      <c r="AU511" s="576" t="str">
        <f t="shared" si="63"/>
        <v/>
      </c>
      <c r="AV511" s="577" t="str">
        <f t="shared" si="64"/>
        <v/>
      </c>
      <c r="AW511" s="522" t="str">
        <f t="shared" si="65"/>
        <v/>
      </c>
      <c r="AX511" s="523" t="str">
        <f t="shared" si="66"/>
        <v/>
      </c>
      <c r="AY511" s="522" t="str">
        <f t="shared" si="67"/>
        <v/>
      </c>
      <c r="AZ511" s="523" t="str">
        <f t="shared" si="68"/>
        <v/>
      </c>
      <c r="BA511" s="529">
        <f t="shared" si="69"/>
        <v>1</v>
      </c>
      <c r="BB511" s="534" t="str">
        <f t="shared" si="70"/>
        <v/>
      </c>
      <c r="BC511" s="535" t="str">
        <f t="shared" si="71"/>
        <v/>
      </c>
      <c r="BD511" s="63"/>
    </row>
    <row r="512" spans="1:56" x14ac:dyDescent="0.2">
      <c r="A512">
        <v>510</v>
      </c>
      <c r="B512" t="s">
        <v>806</v>
      </c>
      <c r="C512" t="s">
        <v>76</v>
      </c>
      <c r="D512" t="s">
        <v>193</v>
      </c>
      <c r="E512" s="545" t="s">
        <v>76</v>
      </c>
      <c r="F512" s="546" t="s">
        <v>193</v>
      </c>
      <c r="G512" s="570"/>
      <c r="H512" s="555"/>
      <c r="I512" s="566"/>
      <c r="J512">
        <v>0</v>
      </c>
      <c r="K512">
        <v>1000000</v>
      </c>
      <c r="L512" s="573">
        <v>828.35</v>
      </c>
      <c r="M512" s="558"/>
      <c r="N512" t="s">
        <v>948</v>
      </c>
      <c r="O512" s="545">
        <v>828.34</v>
      </c>
      <c r="P512" s="546">
        <v>828.35</v>
      </c>
      <c r="Q512" s="63" t="s">
        <v>451</v>
      </c>
      <c r="T512">
        <v>828.8</v>
      </c>
      <c r="U512">
        <v>1.1299999999999999</v>
      </c>
      <c r="V512" s="545">
        <v>164</v>
      </c>
      <c r="W512" s="546">
        <v>1008</v>
      </c>
      <c r="X512">
        <v>164</v>
      </c>
      <c r="Y512">
        <v>320</v>
      </c>
      <c r="Z512">
        <v>476</v>
      </c>
      <c r="AA512">
        <v>784.4</v>
      </c>
      <c r="AB512">
        <v>828</v>
      </c>
      <c r="AC512">
        <v>828</v>
      </c>
      <c r="AD512">
        <v>828</v>
      </c>
      <c r="AE512">
        <v>838</v>
      </c>
      <c r="AF512">
        <v>848</v>
      </c>
      <c r="AG512">
        <v>868</v>
      </c>
      <c r="AH512">
        <v>898</v>
      </c>
      <c r="AI512">
        <v>922</v>
      </c>
      <c r="AJ512">
        <v>1008</v>
      </c>
      <c r="AK512">
        <v>9</v>
      </c>
      <c r="AL512">
        <v>8</v>
      </c>
      <c r="AM512">
        <v>9</v>
      </c>
      <c r="AN512">
        <v>8</v>
      </c>
      <c r="AO512">
        <v>9</v>
      </c>
      <c r="AP512">
        <v>8</v>
      </c>
      <c r="AQ512">
        <v>9</v>
      </c>
      <c r="AR512">
        <v>138</v>
      </c>
      <c r="AS512">
        <v>99</v>
      </c>
      <c r="AT512">
        <v>16</v>
      </c>
      <c r="AU512" s="576" t="str">
        <f t="shared" si="63"/>
        <v/>
      </c>
      <c r="AV512" s="577" t="str">
        <f t="shared" si="64"/>
        <v/>
      </c>
      <c r="AW512" s="522" t="str">
        <f t="shared" si="65"/>
        <v/>
      </c>
      <c r="AX512" s="523" t="str">
        <f t="shared" si="66"/>
        <v/>
      </c>
      <c r="AY512" s="522" t="str">
        <f t="shared" si="67"/>
        <v/>
      </c>
      <c r="AZ512" s="523" t="str">
        <f t="shared" si="68"/>
        <v/>
      </c>
      <c r="BA512" s="529">
        <f t="shared" si="69"/>
        <v>0.72013651877133111</v>
      </c>
      <c r="BB512" s="534">
        <f t="shared" si="70"/>
        <v>0.8020160560149695</v>
      </c>
      <c r="BC512" s="535">
        <f t="shared" si="71"/>
        <v>0.21687692400555317</v>
      </c>
      <c r="BD512" s="63"/>
    </row>
    <row r="513" spans="1:56" x14ac:dyDescent="0.2">
      <c r="A513">
        <v>511</v>
      </c>
      <c r="B513" t="s">
        <v>806</v>
      </c>
      <c r="C513" t="s">
        <v>76</v>
      </c>
      <c r="D513" t="s">
        <v>195</v>
      </c>
      <c r="E513" s="545" t="s">
        <v>76</v>
      </c>
      <c r="F513" s="546" t="s">
        <v>195</v>
      </c>
      <c r="G513" s="570"/>
      <c r="H513" s="555"/>
      <c r="I513" s="566"/>
      <c r="J513">
        <v>0</v>
      </c>
      <c r="K513">
        <v>1000000</v>
      </c>
      <c r="L513" s="573">
        <v>828.35</v>
      </c>
      <c r="M513" s="558"/>
      <c r="N513" t="s">
        <v>949</v>
      </c>
      <c r="O513" s="545">
        <v>828.34</v>
      </c>
      <c r="P513" s="546">
        <v>828.35</v>
      </c>
      <c r="Q513" s="63" t="s">
        <v>451</v>
      </c>
      <c r="T513">
        <v>828.75</v>
      </c>
      <c r="U513">
        <v>1</v>
      </c>
      <c r="V513" s="545">
        <v>34</v>
      </c>
      <c r="W513" s="546">
        <v>948</v>
      </c>
      <c r="X513">
        <v>34</v>
      </c>
      <c r="Y513">
        <v>143</v>
      </c>
      <c r="Z513">
        <v>252</v>
      </c>
      <c r="AA513">
        <v>470</v>
      </c>
      <c r="AB513">
        <v>688</v>
      </c>
      <c r="AC513">
        <v>828</v>
      </c>
      <c r="AD513">
        <v>828</v>
      </c>
      <c r="AE513">
        <v>828</v>
      </c>
      <c r="AF513">
        <v>828</v>
      </c>
      <c r="AG513">
        <v>828</v>
      </c>
      <c r="AH513">
        <v>858</v>
      </c>
      <c r="AI513">
        <v>898</v>
      </c>
      <c r="AJ513">
        <v>948</v>
      </c>
      <c r="AK513">
        <v>10</v>
      </c>
      <c r="AL513">
        <v>9</v>
      </c>
      <c r="AM513">
        <v>9</v>
      </c>
      <c r="AN513">
        <v>9</v>
      </c>
      <c r="AO513">
        <v>9</v>
      </c>
      <c r="AP513">
        <v>9</v>
      </c>
      <c r="AQ513">
        <v>9</v>
      </c>
      <c r="AR513">
        <v>10</v>
      </c>
      <c r="AS513">
        <v>121</v>
      </c>
      <c r="AT513">
        <v>24</v>
      </c>
      <c r="AU513" s="576" t="str">
        <f t="shared" si="63"/>
        <v/>
      </c>
      <c r="AV513" s="577" t="str">
        <f t="shared" si="64"/>
        <v/>
      </c>
      <c r="AW513" s="522" t="str">
        <f t="shared" si="65"/>
        <v/>
      </c>
      <c r="AX513" s="523" t="str">
        <f t="shared" si="66"/>
        <v/>
      </c>
      <c r="AY513" s="522" t="str">
        <f t="shared" si="67"/>
        <v/>
      </c>
      <c r="AZ513" s="523" t="str">
        <f t="shared" si="68"/>
        <v/>
      </c>
      <c r="BA513" s="529">
        <f t="shared" si="69"/>
        <v>0.93075356415478616</v>
      </c>
      <c r="BB513" s="534">
        <f t="shared" si="70"/>
        <v>0.95895454819822534</v>
      </c>
      <c r="BC513" s="535">
        <f t="shared" si="71"/>
        <v>0.14444377376712739</v>
      </c>
      <c r="BD513" s="63"/>
    </row>
    <row r="514" spans="1:56" x14ac:dyDescent="0.2">
      <c r="A514">
        <v>512</v>
      </c>
      <c r="B514" t="s">
        <v>806</v>
      </c>
      <c r="C514" t="s">
        <v>76</v>
      </c>
      <c r="D514" t="s">
        <v>196</v>
      </c>
      <c r="E514" s="545" t="s">
        <v>76</v>
      </c>
      <c r="F514" s="546" t="s">
        <v>196</v>
      </c>
      <c r="G514" s="570"/>
      <c r="H514" s="555"/>
      <c r="I514" s="566"/>
      <c r="J514">
        <v>0</v>
      </c>
      <c r="K514">
        <v>1000000</v>
      </c>
      <c r="L514" s="573">
        <v>0</v>
      </c>
      <c r="M514" s="558"/>
      <c r="N514" t="s">
        <v>950</v>
      </c>
      <c r="O514" s="545">
        <v>0</v>
      </c>
      <c r="P514" s="546">
        <v>0</v>
      </c>
      <c r="Q514" s="63" t="s">
        <v>451</v>
      </c>
      <c r="T514">
        <v>0.05</v>
      </c>
      <c r="U514">
        <v>0.15</v>
      </c>
      <c r="V514" s="545">
        <v>0</v>
      </c>
      <c r="W514" s="546">
        <v>280</v>
      </c>
      <c r="X514">
        <v>0</v>
      </c>
      <c r="Y514">
        <v>0</v>
      </c>
      <c r="Z514">
        <v>0</v>
      </c>
      <c r="AA514">
        <v>0</v>
      </c>
      <c r="AB514">
        <v>0</v>
      </c>
      <c r="AC514">
        <v>10</v>
      </c>
      <c r="AD514">
        <v>20</v>
      </c>
      <c r="AE514">
        <v>30</v>
      </c>
      <c r="AF514">
        <v>41</v>
      </c>
      <c r="AG514">
        <v>70</v>
      </c>
      <c r="AH514">
        <v>110</v>
      </c>
      <c r="AI514">
        <v>163.5</v>
      </c>
      <c r="AJ514">
        <v>280</v>
      </c>
      <c r="AK514">
        <v>156</v>
      </c>
      <c r="AL514">
        <v>49</v>
      </c>
      <c r="AM514">
        <v>28</v>
      </c>
      <c r="AN514">
        <v>15</v>
      </c>
      <c r="AO514">
        <v>6</v>
      </c>
      <c r="AP514">
        <v>6</v>
      </c>
      <c r="AQ514">
        <v>5</v>
      </c>
      <c r="AR514">
        <v>3</v>
      </c>
      <c r="AS514">
        <v>3</v>
      </c>
      <c r="AT514">
        <v>3</v>
      </c>
      <c r="AU514" s="576" t="str">
        <f t="shared" ref="AU514:AU577" si="72">IF(ISBLANK(G514),"",L514-G514)</f>
        <v/>
      </c>
      <c r="AV514" s="577" t="str">
        <f t="shared" ref="AV514:AV577" si="73">IF(ISBLANK(G514),"",AU514/G514)</f>
        <v/>
      </c>
      <c r="AW514" s="522" t="str">
        <f t="shared" ref="AW514:AW577" si="74">IF(Q514="mesuré",(L514-V514)/L514,"")</f>
        <v/>
      </c>
      <c r="AX514" s="523" t="str">
        <f t="shared" ref="AX514:AX577" si="75">IF(Q514="mesuré",(W514-L514)/L514,"")</f>
        <v/>
      </c>
      <c r="AY514" s="522" t="str">
        <f t="shared" ref="AY514:AY577" si="76">IF(Q514="mesuré",AW514-I514,"")</f>
        <v/>
      </c>
      <c r="AZ514" s="523" t="str">
        <f t="shared" ref="AZ514:AZ577" si="77">IF(Q514="mesuré",AX514-I514,"")</f>
        <v/>
      </c>
      <c r="BA514" s="529">
        <f t="shared" ref="BA514:BA577" si="78">IF(OR(Q514="mesuré",W514=0),"",(W514-V514)/2/AVERAGE(V514:W514))</f>
        <v>1</v>
      </c>
      <c r="BB514" s="534" t="str">
        <f t="shared" ref="BB514:BB577" si="79">IF(OR(Q514="mesuré",L514=0),"",(L514-V514)/L514)</f>
        <v/>
      </c>
      <c r="BC514" s="535" t="str">
        <f t="shared" ref="BC514:BC577" si="80">IF(OR(Q514="mesuré",L514=0),"",(W514-L514)/L514)</f>
        <v/>
      </c>
      <c r="BD514" s="63"/>
    </row>
    <row r="515" spans="1:56" x14ac:dyDescent="0.2">
      <c r="A515">
        <v>513</v>
      </c>
      <c r="B515" t="s">
        <v>806</v>
      </c>
      <c r="C515" t="s">
        <v>76</v>
      </c>
      <c r="D515" t="s">
        <v>197</v>
      </c>
      <c r="E515" s="545" t="s">
        <v>76</v>
      </c>
      <c r="F515" s="546" t="s">
        <v>197</v>
      </c>
      <c r="G515" s="570"/>
      <c r="H515" s="555"/>
      <c r="I515" s="566"/>
      <c r="J515">
        <v>0</v>
      </c>
      <c r="K515">
        <v>1000000</v>
      </c>
      <c r="L515" s="573">
        <v>0</v>
      </c>
      <c r="M515" s="558"/>
      <c r="N515" t="s">
        <v>951</v>
      </c>
      <c r="O515" s="545">
        <v>0</v>
      </c>
      <c r="P515" s="546">
        <v>746.5</v>
      </c>
      <c r="Q515" s="63" t="s">
        <v>451</v>
      </c>
      <c r="T515">
        <v>0.1</v>
      </c>
      <c r="U515">
        <v>0.28999999999999998</v>
      </c>
      <c r="V515" s="545">
        <v>0</v>
      </c>
      <c r="W515" s="546">
        <v>1400</v>
      </c>
      <c r="X515">
        <v>0</v>
      </c>
      <c r="Y515">
        <v>0</v>
      </c>
      <c r="Z515">
        <v>0</v>
      </c>
      <c r="AA515">
        <v>100</v>
      </c>
      <c r="AB515">
        <v>200</v>
      </c>
      <c r="AC515">
        <v>300</v>
      </c>
      <c r="AD515">
        <v>400</v>
      </c>
      <c r="AE515">
        <v>400</v>
      </c>
      <c r="AF515">
        <v>500</v>
      </c>
      <c r="AG515">
        <v>600</v>
      </c>
      <c r="AH515">
        <v>700</v>
      </c>
      <c r="AI515">
        <v>800</v>
      </c>
      <c r="AJ515">
        <v>1400</v>
      </c>
      <c r="AK515">
        <v>200</v>
      </c>
      <c r="AL515">
        <v>100</v>
      </c>
      <c r="AM515">
        <v>200</v>
      </c>
      <c r="AN515">
        <v>97</v>
      </c>
      <c r="AO515">
        <v>91</v>
      </c>
      <c r="AP515">
        <v>100</v>
      </c>
      <c r="AQ515">
        <v>14</v>
      </c>
      <c r="AR515">
        <v>4</v>
      </c>
      <c r="AS515">
        <v>1</v>
      </c>
      <c r="AT515">
        <v>2</v>
      </c>
      <c r="AU515" s="576" t="str">
        <f t="shared" si="72"/>
        <v/>
      </c>
      <c r="AV515" s="577" t="str">
        <f t="shared" si="73"/>
        <v/>
      </c>
      <c r="AW515" s="522" t="str">
        <f t="shared" si="74"/>
        <v/>
      </c>
      <c r="AX515" s="523" t="str">
        <f t="shared" si="75"/>
        <v/>
      </c>
      <c r="AY515" s="522" t="str">
        <f t="shared" si="76"/>
        <v/>
      </c>
      <c r="AZ515" s="523" t="str">
        <f t="shared" si="77"/>
        <v/>
      </c>
      <c r="BA515" s="529">
        <f t="shared" si="78"/>
        <v>1</v>
      </c>
      <c r="BB515" s="534" t="str">
        <f t="shared" si="79"/>
        <v/>
      </c>
      <c r="BC515" s="535" t="str">
        <f t="shared" si="80"/>
        <v/>
      </c>
      <c r="BD515" s="63"/>
    </row>
    <row r="516" spans="1:56" s="510" customFormat="1" x14ac:dyDescent="0.2">
      <c r="A516" s="510">
        <v>514</v>
      </c>
      <c r="B516" s="510" t="s">
        <v>806</v>
      </c>
      <c r="C516" s="510" t="s">
        <v>76</v>
      </c>
      <c r="D516" s="510" t="s">
        <v>19</v>
      </c>
      <c r="E516" s="547" t="s">
        <v>76</v>
      </c>
      <c r="F516" s="548" t="s">
        <v>19</v>
      </c>
      <c r="G516" s="571"/>
      <c r="H516" s="555"/>
      <c r="I516" s="567"/>
      <c r="J516" s="510">
        <v>0</v>
      </c>
      <c r="K516" s="510">
        <v>1000000</v>
      </c>
      <c r="L516" s="574">
        <v>37.25</v>
      </c>
      <c r="M516" s="559"/>
      <c r="N516" t="s">
        <v>952</v>
      </c>
      <c r="O516" s="547">
        <v>0</v>
      </c>
      <c r="P516" s="548">
        <v>251.01</v>
      </c>
      <c r="Q516" s="540" t="s">
        <v>451</v>
      </c>
      <c r="R516"/>
      <c r="S516"/>
      <c r="T516">
        <v>18.77</v>
      </c>
      <c r="U516">
        <v>22.78</v>
      </c>
      <c r="V516" s="547">
        <v>0</v>
      </c>
      <c r="W516" s="548">
        <v>350</v>
      </c>
      <c r="X516">
        <v>0</v>
      </c>
      <c r="Y516">
        <v>10</v>
      </c>
      <c r="Z516">
        <v>20</v>
      </c>
      <c r="AA516">
        <v>50</v>
      </c>
      <c r="AB516">
        <v>70</v>
      </c>
      <c r="AC516">
        <v>100</v>
      </c>
      <c r="AD516">
        <v>120</v>
      </c>
      <c r="AE516">
        <v>150</v>
      </c>
      <c r="AF516">
        <v>180</v>
      </c>
      <c r="AG516">
        <v>200</v>
      </c>
      <c r="AH516">
        <v>230</v>
      </c>
      <c r="AI516">
        <v>260</v>
      </c>
      <c r="AJ516">
        <v>350</v>
      </c>
      <c r="AK516">
        <v>400</v>
      </c>
      <c r="AL516">
        <v>300</v>
      </c>
      <c r="AM516">
        <v>400</v>
      </c>
      <c r="AN516">
        <v>300</v>
      </c>
      <c r="AO516">
        <v>399</v>
      </c>
      <c r="AP516">
        <v>291</v>
      </c>
      <c r="AQ516">
        <v>296</v>
      </c>
      <c r="AR516">
        <v>119</v>
      </c>
      <c r="AS516">
        <v>65</v>
      </c>
      <c r="AT516">
        <v>12</v>
      </c>
      <c r="AU516" s="578" t="str">
        <f t="shared" si="72"/>
        <v/>
      </c>
      <c r="AV516" s="579" t="str">
        <f t="shared" si="73"/>
        <v/>
      </c>
      <c r="AW516" s="524" t="str">
        <f t="shared" si="74"/>
        <v/>
      </c>
      <c r="AX516" s="525" t="str">
        <f t="shared" si="75"/>
        <v/>
      </c>
      <c r="AY516" s="524" t="str">
        <f t="shared" si="76"/>
        <v/>
      </c>
      <c r="AZ516" s="525" t="str">
        <f t="shared" si="77"/>
        <v/>
      </c>
      <c r="BA516" s="530">
        <f t="shared" si="78"/>
        <v>1</v>
      </c>
      <c r="BB516" s="536">
        <f t="shared" si="79"/>
        <v>1</v>
      </c>
      <c r="BC516" s="537">
        <f t="shared" si="80"/>
        <v>8.3959731543624159</v>
      </c>
      <c r="BD516" s="540">
        <v>1</v>
      </c>
    </row>
    <row r="517" spans="1:56" s="510" customFormat="1" x14ac:dyDescent="0.2">
      <c r="A517" s="510">
        <v>515</v>
      </c>
      <c r="B517" s="510" t="s">
        <v>806</v>
      </c>
      <c r="C517" s="510" t="s">
        <v>76</v>
      </c>
      <c r="D517" s="510" t="s">
        <v>216</v>
      </c>
      <c r="E517" s="547" t="s">
        <v>76</v>
      </c>
      <c r="F517" s="548" t="s">
        <v>216</v>
      </c>
      <c r="G517" s="571"/>
      <c r="H517" s="555"/>
      <c r="I517" s="567"/>
      <c r="J517" s="510">
        <v>0</v>
      </c>
      <c r="K517" s="510">
        <v>1000000</v>
      </c>
      <c r="L517" s="574">
        <v>18.97</v>
      </c>
      <c r="M517" s="559"/>
      <c r="N517" t="s">
        <v>953</v>
      </c>
      <c r="O517" s="547">
        <v>0</v>
      </c>
      <c r="P517" s="548">
        <v>166.63</v>
      </c>
      <c r="Q517" s="540" t="s">
        <v>451</v>
      </c>
      <c r="R517"/>
      <c r="S517"/>
      <c r="T517">
        <v>9.32</v>
      </c>
      <c r="U517">
        <v>11.41</v>
      </c>
      <c r="V517" s="547">
        <v>0</v>
      </c>
      <c r="W517" s="548">
        <v>240</v>
      </c>
      <c r="X517">
        <v>0</v>
      </c>
      <c r="Y517">
        <v>0</v>
      </c>
      <c r="Z517">
        <v>10</v>
      </c>
      <c r="AA517">
        <v>30</v>
      </c>
      <c r="AB517">
        <v>50</v>
      </c>
      <c r="AC517">
        <v>62</v>
      </c>
      <c r="AD517">
        <v>80</v>
      </c>
      <c r="AE517">
        <v>100</v>
      </c>
      <c r="AF517">
        <v>120</v>
      </c>
      <c r="AG517">
        <v>140</v>
      </c>
      <c r="AH517">
        <v>160</v>
      </c>
      <c r="AI517">
        <v>170</v>
      </c>
      <c r="AJ517">
        <v>240</v>
      </c>
      <c r="AK517">
        <v>300</v>
      </c>
      <c r="AL517">
        <v>200</v>
      </c>
      <c r="AM517">
        <v>300</v>
      </c>
      <c r="AN517">
        <v>200</v>
      </c>
      <c r="AO517">
        <v>199</v>
      </c>
      <c r="AP517">
        <v>278</v>
      </c>
      <c r="AQ517">
        <v>138</v>
      </c>
      <c r="AR517">
        <v>101</v>
      </c>
      <c r="AS517">
        <v>25</v>
      </c>
      <c r="AT517">
        <v>8</v>
      </c>
      <c r="AU517" s="578" t="str">
        <f t="shared" si="72"/>
        <v/>
      </c>
      <c r="AV517" s="579" t="str">
        <f t="shared" si="73"/>
        <v/>
      </c>
      <c r="AW517" s="524" t="str">
        <f t="shared" si="74"/>
        <v/>
      </c>
      <c r="AX517" s="525" t="str">
        <f t="shared" si="75"/>
        <v/>
      </c>
      <c r="AY517" s="524" t="str">
        <f t="shared" si="76"/>
        <v/>
      </c>
      <c r="AZ517" s="525" t="str">
        <f t="shared" si="77"/>
        <v/>
      </c>
      <c r="BA517" s="530">
        <f t="shared" si="78"/>
        <v>1</v>
      </c>
      <c r="BB517" s="536">
        <f t="shared" si="79"/>
        <v>1</v>
      </c>
      <c r="BC517" s="537">
        <f t="shared" si="80"/>
        <v>11.651555086979442</v>
      </c>
      <c r="BD517" s="540">
        <v>1</v>
      </c>
    </row>
    <row r="518" spans="1:56" s="510" customFormat="1" x14ac:dyDescent="0.2">
      <c r="A518" s="510">
        <v>516</v>
      </c>
      <c r="B518" s="510" t="s">
        <v>806</v>
      </c>
      <c r="C518" s="510" t="s">
        <v>76</v>
      </c>
      <c r="D518" s="510" t="s">
        <v>218</v>
      </c>
      <c r="E518" s="547" t="s">
        <v>76</v>
      </c>
      <c r="F518" s="548" t="s">
        <v>218</v>
      </c>
      <c r="G518" s="571"/>
      <c r="H518" s="555"/>
      <c r="I518" s="567"/>
      <c r="J518" s="510">
        <v>0</v>
      </c>
      <c r="K518" s="510">
        <v>1000000</v>
      </c>
      <c r="L518" s="574">
        <v>18.28</v>
      </c>
      <c r="M518" s="559"/>
      <c r="N518" t="s">
        <v>954</v>
      </c>
      <c r="O518" s="547">
        <v>0</v>
      </c>
      <c r="P518" s="548">
        <v>84.38</v>
      </c>
      <c r="Q518" s="540" t="s">
        <v>451</v>
      </c>
      <c r="R518"/>
      <c r="S518"/>
      <c r="T518">
        <v>9.4499999999999993</v>
      </c>
      <c r="U518">
        <v>11.42</v>
      </c>
      <c r="V518" s="547">
        <v>0</v>
      </c>
      <c r="W518" s="548">
        <v>130</v>
      </c>
      <c r="X518">
        <v>0</v>
      </c>
      <c r="Y518">
        <v>0</v>
      </c>
      <c r="Z518">
        <v>0</v>
      </c>
      <c r="AA518">
        <v>10</v>
      </c>
      <c r="AB518">
        <v>20</v>
      </c>
      <c r="AC518">
        <v>30</v>
      </c>
      <c r="AD518">
        <v>40</v>
      </c>
      <c r="AE518">
        <v>50</v>
      </c>
      <c r="AF518">
        <v>60</v>
      </c>
      <c r="AG518">
        <v>70</v>
      </c>
      <c r="AH518">
        <v>88</v>
      </c>
      <c r="AI518">
        <v>100</v>
      </c>
      <c r="AJ518">
        <v>130</v>
      </c>
      <c r="AK518">
        <v>200</v>
      </c>
      <c r="AL518">
        <v>100</v>
      </c>
      <c r="AM518">
        <v>100</v>
      </c>
      <c r="AN518">
        <v>195</v>
      </c>
      <c r="AO518">
        <v>80</v>
      </c>
      <c r="AP518">
        <v>68</v>
      </c>
      <c r="AQ518">
        <v>87</v>
      </c>
      <c r="AR518">
        <v>25</v>
      </c>
      <c r="AS518">
        <v>19</v>
      </c>
      <c r="AT518">
        <v>9</v>
      </c>
      <c r="AU518" s="578" t="str">
        <f t="shared" si="72"/>
        <v/>
      </c>
      <c r="AV518" s="579" t="str">
        <f t="shared" si="73"/>
        <v/>
      </c>
      <c r="AW518" s="524" t="str">
        <f t="shared" si="74"/>
        <v/>
      </c>
      <c r="AX518" s="525" t="str">
        <f t="shared" si="75"/>
        <v/>
      </c>
      <c r="AY518" s="524" t="str">
        <f t="shared" si="76"/>
        <v/>
      </c>
      <c r="AZ518" s="525" t="str">
        <f t="shared" si="77"/>
        <v/>
      </c>
      <c r="BA518" s="530">
        <f t="shared" si="78"/>
        <v>1</v>
      </c>
      <c r="BB518" s="536">
        <f t="shared" si="79"/>
        <v>1</v>
      </c>
      <c r="BC518" s="537">
        <f t="shared" si="80"/>
        <v>6.1115973741794303</v>
      </c>
      <c r="BD518" s="540">
        <v>1</v>
      </c>
    </row>
    <row r="519" spans="1:56" s="510" customFormat="1" x14ac:dyDescent="0.2">
      <c r="A519" s="510">
        <v>517</v>
      </c>
      <c r="B519" s="510" t="s">
        <v>806</v>
      </c>
      <c r="C519" s="510" t="s">
        <v>76</v>
      </c>
      <c r="D519" s="510" t="s">
        <v>220</v>
      </c>
      <c r="E519" s="547" t="s">
        <v>76</v>
      </c>
      <c r="F519" s="548" t="s">
        <v>220</v>
      </c>
      <c r="G519" s="571"/>
      <c r="H519" s="555"/>
      <c r="I519" s="567"/>
      <c r="J519" s="510">
        <v>-1000000</v>
      </c>
      <c r="K519" s="510">
        <v>1000000</v>
      </c>
      <c r="L519" s="574">
        <v>-187.2</v>
      </c>
      <c r="M519" s="559"/>
      <c r="N519" t="s">
        <v>955</v>
      </c>
      <c r="O519" s="547">
        <v>-250.26</v>
      </c>
      <c r="P519" s="548">
        <v>251.01</v>
      </c>
      <c r="Q519" s="540" t="s">
        <v>451</v>
      </c>
      <c r="R519"/>
      <c r="S519"/>
      <c r="T519">
        <v>-167.17</v>
      </c>
      <c r="U519">
        <v>50.03</v>
      </c>
      <c r="V519" s="547">
        <v>-357</v>
      </c>
      <c r="W519" s="548">
        <v>353</v>
      </c>
      <c r="X519">
        <v>-357</v>
      </c>
      <c r="Y519">
        <v>-238.5</v>
      </c>
      <c r="Z519">
        <v>-207</v>
      </c>
      <c r="AA519">
        <v>-156</v>
      </c>
      <c r="AB519">
        <v>-104</v>
      </c>
      <c r="AC519">
        <v>-53</v>
      </c>
      <c r="AD519">
        <v>-2</v>
      </c>
      <c r="AE519">
        <v>49</v>
      </c>
      <c r="AF519">
        <v>100</v>
      </c>
      <c r="AG519">
        <v>151</v>
      </c>
      <c r="AH519">
        <v>203</v>
      </c>
      <c r="AI519">
        <v>234.5</v>
      </c>
      <c r="AJ519">
        <v>353</v>
      </c>
      <c r="AK519">
        <v>58</v>
      </c>
      <c r="AL519">
        <v>379</v>
      </c>
      <c r="AM519">
        <v>696</v>
      </c>
      <c r="AN519">
        <v>710</v>
      </c>
      <c r="AO519">
        <v>707</v>
      </c>
      <c r="AP519">
        <v>707</v>
      </c>
      <c r="AQ519">
        <v>712</v>
      </c>
      <c r="AR519">
        <v>695</v>
      </c>
      <c r="AS519">
        <v>386</v>
      </c>
      <c r="AT519">
        <v>61</v>
      </c>
      <c r="AU519" s="578" t="str">
        <f t="shared" si="72"/>
        <v/>
      </c>
      <c r="AV519" s="579" t="str">
        <f t="shared" si="73"/>
        <v/>
      </c>
      <c r="AW519" s="524" t="str">
        <f t="shared" si="74"/>
        <v/>
      </c>
      <c r="AX519" s="525" t="str">
        <f t="shared" si="75"/>
        <v/>
      </c>
      <c r="AY519" s="524" t="str">
        <f t="shared" si="76"/>
        <v/>
      </c>
      <c r="AZ519" s="525" t="str">
        <f t="shared" si="77"/>
        <v/>
      </c>
      <c r="BA519" s="530">
        <f t="shared" si="78"/>
        <v>-177.5</v>
      </c>
      <c r="BB519" s="536">
        <f t="shared" si="79"/>
        <v>-0.90705128205128216</v>
      </c>
      <c r="BC519" s="537">
        <f t="shared" si="80"/>
        <v>-2.8856837606837611</v>
      </c>
      <c r="BD519" s="540">
        <v>1</v>
      </c>
    </row>
    <row r="520" spans="1:56" x14ac:dyDescent="0.2">
      <c r="A520">
        <v>518</v>
      </c>
      <c r="B520" t="s">
        <v>806</v>
      </c>
      <c r="C520" t="s">
        <v>78</v>
      </c>
      <c r="D520" t="s">
        <v>175</v>
      </c>
      <c r="E520" s="545" t="s">
        <v>78</v>
      </c>
      <c r="F520" s="546" t="s">
        <v>175</v>
      </c>
      <c r="G520" s="570"/>
      <c r="H520" s="555"/>
      <c r="I520" s="566"/>
      <c r="J520">
        <v>0</v>
      </c>
      <c r="K520">
        <v>1000000</v>
      </c>
      <c r="L520" s="573">
        <v>316.67</v>
      </c>
      <c r="M520" s="558"/>
      <c r="N520" t="s">
        <v>956</v>
      </c>
      <c r="O520" s="545"/>
      <c r="P520" s="546"/>
      <c r="Q520" s="63" t="s">
        <v>434</v>
      </c>
      <c r="T520">
        <v>310.86</v>
      </c>
      <c r="U520">
        <v>18.190000000000001</v>
      </c>
      <c r="V520" s="545">
        <v>274.79000000000002</v>
      </c>
      <c r="W520" s="546">
        <v>344.69</v>
      </c>
      <c r="X520">
        <v>259.27999999999997</v>
      </c>
      <c r="Y520">
        <v>281.43</v>
      </c>
      <c r="Z520">
        <v>285.2</v>
      </c>
      <c r="AA520">
        <v>295.61</v>
      </c>
      <c r="AB520">
        <v>301.64</v>
      </c>
      <c r="AC520">
        <v>307.12</v>
      </c>
      <c r="AD520">
        <v>312.57</v>
      </c>
      <c r="AE520">
        <v>317.22000000000003</v>
      </c>
      <c r="AF520">
        <v>321.47000000000003</v>
      </c>
      <c r="AG520">
        <v>324.87</v>
      </c>
      <c r="AH520">
        <v>331.51</v>
      </c>
      <c r="AI520">
        <v>339.52</v>
      </c>
      <c r="AJ520">
        <v>350.15</v>
      </c>
      <c r="AK520">
        <v>1</v>
      </c>
      <c r="AL520">
        <v>3</v>
      </c>
      <c r="AM520">
        <v>9</v>
      </c>
      <c r="AN520">
        <v>7</v>
      </c>
      <c r="AO520">
        <v>16</v>
      </c>
      <c r="AP520">
        <v>15</v>
      </c>
      <c r="AQ520">
        <v>22</v>
      </c>
      <c r="AR520">
        <v>17</v>
      </c>
      <c r="AS520">
        <v>6</v>
      </c>
      <c r="AT520">
        <v>4</v>
      </c>
      <c r="AU520" s="576" t="str">
        <f t="shared" si="72"/>
        <v/>
      </c>
      <c r="AV520" s="577" t="str">
        <f t="shared" si="73"/>
        <v/>
      </c>
      <c r="AW520" s="522" t="str">
        <f t="shared" si="74"/>
        <v/>
      </c>
      <c r="AX520" s="523" t="str">
        <f t="shared" si="75"/>
        <v/>
      </c>
      <c r="AY520" s="522" t="str">
        <f t="shared" si="76"/>
        <v/>
      </c>
      <c r="AZ520" s="523" t="str">
        <f t="shared" si="77"/>
        <v/>
      </c>
      <c r="BA520" s="529">
        <f t="shared" si="78"/>
        <v>0.11283657260928516</v>
      </c>
      <c r="BB520" s="534">
        <f t="shared" si="79"/>
        <v>0.13225123946063724</v>
      </c>
      <c r="BC520" s="535">
        <f t="shared" si="80"/>
        <v>8.8483279123377584E-2</v>
      </c>
      <c r="BD520" s="63"/>
    </row>
    <row r="521" spans="1:56" x14ac:dyDescent="0.2">
      <c r="A521">
        <v>519</v>
      </c>
      <c r="B521" t="s">
        <v>806</v>
      </c>
      <c r="C521" t="s">
        <v>78</v>
      </c>
      <c r="D521" t="s">
        <v>181</v>
      </c>
      <c r="E521" s="545" t="s">
        <v>78</v>
      </c>
      <c r="F521" s="546" t="s">
        <v>181</v>
      </c>
      <c r="G521" s="570"/>
      <c r="H521" s="555"/>
      <c r="I521" s="566"/>
      <c r="J521">
        <v>0</v>
      </c>
      <c r="K521">
        <v>1000000</v>
      </c>
      <c r="L521" s="573">
        <v>40.340000000000003</v>
      </c>
      <c r="M521" s="558"/>
      <c r="N521" t="s">
        <v>957</v>
      </c>
      <c r="O521" s="545">
        <v>0</v>
      </c>
      <c r="P521" s="546">
        <v>746.5</v>
      </c>
      <c r="Q521" s="63" t="s">
        <v>451</v>
      </c>
      <c r="T521">
        <v>63.14</v>
      </c>
      <c r="U521">
        <v>29.76</v>
      </c>
      <c r="V521" s="545">
        <v>0</v>
      </c>
      <c r="W521" s="546">
        <v>970</v>
      </c>
      <c r="X521">
        <v>0</v>
      </c>
      <c r="Y521">
        <v>30</v>
      </c>
      <c r="Z521">
        <v>70</v>
      </c>
      <c r="AA521">
        <v>140</v>
      </c>
      <c r="AB521">
        <v>220</v>
      </c>
      <c r="AC521">
        <v>290</v>
      </c>
      <c r="AD521">
        <v>370</v>
      </c>
      <c r="AE521">
        <v>440</v>
      </c>
      <c r="AF521">
        <v>520</v>
      </c>
      <c r="AG521">
        <v>600</v>
      </c>
      <c r="AH521">
        <v>690</v>
      </c>
      <c r="AI521">
        <v>750</v>
      </c>
      <c r="AJ521">
        <v>970</v>
      </c>
      <c r="AK521">
        <v>1000</v>
      </c>
      <c r="AL521">
        <v>1000</v>
      </c>
      <c r="AM521">
        <v>1000</v>
      </c>
      <c r="AN521">
        <v>900</v>
      </c>
      <c r="AO521">
        <v>995</v>
      </c>
      <c r="AP521">
        <v>962</v>
      </c>
      <c r="AQ521">
        <v>763</v>
      </c>
      <c r="AR521">
        <v>590</v>
      </c>
      <c r="AS521">
        <v>220</v>
      </c>
      <c r="AT521">
        <v>50</v>
      </c>
      <c r="AU521" s="576" t="str">
        <f t="shared" si="72"/>
        <v/>
      </c>
      <c r="AV521" s="577" t="str">
        <f t="shared" si="73"/>
        <v/>
      </c>
      <c r="AW521" s="522" t="str">
        <f t="shared" si="74"/>
        <v/>
      </c>
      <c r="AX521" s="523" t="str">
        <f t="shared" si="75"/>
        <v/>
      </c>
      <c r="AY521" s="522" t="str">
        <f t="shared" si="76"/>
        <v/>
      </c>
      <c r="AZ521" s="523" t="str">
        <f t="shared" si="77"/>
        <v/>
      </c>
      <c r="BA521" s="529">
        <f t="shared" si="78"/>
        <v>1</v>
      </c>
      <c r="BB521" s="534">
        <f t="shared" si="79"/>
        <v>1</v>
      </c>
      <c r="BC521" s="535">
        <f t="shared" si="80"/>
        <v>23.045612295488347</v>
      </c>
      <c r="BD521" s="63"/>
    </row>
    <row r="522" spans="1:56" x14ac:dyDescent="0.2">
      <c r="A522">
        <v>520</v>
      </c>
      <c r="B522" t="s">
        <v>806</v>
      </c>
      <c r="C522" t="s">
        <v>78</v>
      </c>
      <c r="D522" t="s">
        <v>197</v>
      </c>
      <c r="E522" s="545" t="s">
        <v>78</v>
      </c>
      <c r="F522" s="546" t="s">
        <v>197</v>
      </c>
      <c r="G522" s="570"/>
      <c r="H522" s="555"/>
      <c r="I522" s="566"/>
      <c r="J522">
        <v>0</v>
      </c>
      <c r="K522">
        <v>1000000</v>
      </c>
      <c r="L522" s="573">
        <v>0</v>
      </c>
      <c r="M522" s="558"/>
      <c r="N522" t="s">
        <v>958</v>
      </c>
      <c r="O522" s="545">
        <v>0</v>
      </c>
      <c r="P522" s="546">
        <v>746.5</v>
      </c>
      <c r="Q522" s="63" t="s">
        <v>451</v>
      </c>
      <c r="T522">
        <v>7.0000000000000007E-2</v>
      </c>
      <c r="U522">
        <v>0.21</v>
      </c>
      <c r="V522" s="545">
        <v>0</v>
      </c>
      <c r="W522" s="546">
        <v>970</v>
      </c>
      <c r="X522">
        <v>0</v>
      </c>
      <c r="Y522">
        <v>30</v>
      </c>
      <c r="Z522">
        <v>70</v>
      </c>
      <c r="AA522">
        <v>140</v>
      </c>
      <c r="AB522">
        <v>220</v>
      </c>
      <c r="AC522">
        <v>290</v>
      </c>
      <c r="AD522">
        <v>370</v>
      </c>
      <c r="AE522">
        <v>440</v>
      </c>
      <c r="AF522">
        <v>520</v>
      </c>
      <c r="AG522">
        <v>600</v>
      </c>
      <c r="AH522">
        <v>690</v>
      </c>
      <c r="AI522">
        <v>750</v>
      </c>
      <c r="AJ522">
        <v>970</v>
      </c>
      <c r="AK522">
        <v>1000</v>
      </c>
      <c r="AL522">
        <v>1000</v>
      </c>
      <c r="AM522">
        <v>1000</v>
      </c>
      <c r="AN522">
        <v>900</v>
      </c>
      <c r="AO522">
        <v>995</v>
      </c>
      <c r="AP522">
        <v>962</v>
      </c>
      <c r="AQ522">
        <v>763</v>
      </c>
      <c r="AR522">
        <v>590</v>
      </c>
      <c r="AS522">
        <v>220</v>
      </c>
      <c r="AT522">
        <v>50</v>
      </c>
      <c r="AU522" s="576" t="str">
        <f t="shared" si="72"/>
        <v/>
      </c>
      <c r="AV522" s="577" t="str">
        <f t="shared" si="73"/>
        <v/>
      </c>
      <c r="AW522" s="522" t="str">
        <f t="shared" si="74"/>
        <v/>
      </c>
      <c r="AX522" s="523" t="str">
        <f t="shared" si="75"/>
        <v/>
      </c>
      <c r="AY522" s="522" t="str">
        <f t="shared" si="76"/>
        <v/>
      </c>
      <c r="AZ522" s="523" t="str">
        <f t="shared" si="77"/>
        <v/>
      </c>
      <c r="BA522" s="529">
        <f t="shared" si="78"/>
        <v>1</v>
      </c>
      <c r="BB522" s="534" t="str">
        <f t="shared" si="79"/>
        <v/>
      </c>
      <c r="BC522" s="535" t="str">
        <f t="shared" si="80"/>
        <v/>
      </c>
      <c r="BD522" s="63"/>
    </row>
    <row r="523" spans="1:56" s="510" customFormat="1" x14ac:dyDescent="0.2">
      <c r="A523" s="510">
        <v>521</v>
      </c>
      <c r="B523" s="510" t="s">
        <v>806</v>
      </c>
      <c r="C523" s="510" t="s">
        <v>78</v>
      </c>
      <c r="D523" s="510" t="s">
        <v>19</v>
      </c>
      <c r="E523" s="547" t="s">
        <v>78</v>
      </c>
      <c r="F523" s="548" t="s">
        <v>19</v>
      </c>
      <c r="G523" s="571"/>
      <c r="H523" s="555"/>
      <c r="I523" s="567"/>
      <c r="J523" s="510">
        <v>0</v>
      </c>
      <c r="K523" s="510">
        <v>1000000</v>
      </c>
      <c r="L523" s="574">
        <v>20.27</v>
      </c>
      <c r="M523" s="559"/>
      <c r="N523" t="s">
        <v>959</v>
      </c>
      <c r="O523" s="547">
        <v>0</v>
      </c>
      <c r="P523" s="548">
        <v>251.01</v>
      </c>
      <c r="Q523" s="540" t="s">
        <v>451</v>
      </c>
      <c r="R523"/>
      <c r="S523"/>
      <c r="T523">
        <v>8.43</v>
      </c>
      <c r="U523">
        <v>11.37</v>
      </c>
      <c r="V523" s="547">
        <v>0</v>
      </c>
      <c r="W523" s="548">
        <v>350</v>
      </c>
      <c r="X523">
        <v>0</v>
      </c>
      <c r="Y523">
        <v>10</v>
      </c>
      <c r="Z523">
        <v>20</v>
      </c>
      <c r="AA523">
        <v>50</v>
      </c>
      <c r="AB523">
        <v>70</v>
      </c>
      <c r="AC523">
        <v>100</v>
      </c>
      <c r="AD523">
        <v>120</v>
      </c>
      <c r="AE523">
        <v>150</v>
      </c>
      <c r="AF523">
        <v>180</v>
      </c>
      <c r="AG523">
        <v>200</v>
      </c>
      <c r="AH523">
        <v>230</v>
      </c>
      <c r="AI523">
        <v>260</v>
      </c>
      <c r="AJ523">
        <v>350</v>
      </c>
      <c r="AK523">
        <v>400</v>
      </c>
      <c r="AL523">
        <v>300</v>
      </c>
      <c r="AM523">
        <v>400</v>
      </c>
      <c r="AN523">
        <v>300</v>
      </c>
      <c r="AO523">
        <v>399</v>
      </c>
      <c r="AP523">
        <v>291</v>
      </c>
      <c r="AQ523">
        <v>296</v>
      </c>
      <c r="AR523">
        <v>119</v>
      </c>
      <c r="AS523">
        <v>65</v>
      </c>
      <c r="AT523">
        <v>12</v>
      </c>
      <c r="AU523" s="578" t="str">
        <f t="shared" si="72"/>
        <v/>
      </c>
      <c r="AV523" s="579" t="str">
        <f t="shared" si="73"/>
        <v/>
      </c>
      <c r="AW523" s="524" t="str">
        <f t="shared" si="74"/>
        <v/>
      </c>
      <c r="AX523" s="525" t="str">
        <f t="shared" si="75"/>
        <v/>
      </c>
      <c r="AY523" s="524" t="str">
        <f t="shared" si="76"/>
        <v/>
      </c>
      <c r="AZ523" s="525" t="str">
        <f t="shared" si="77"/>
        <v/>
      </c>
      <c r="BA523" s="530">
        <f t="shared" si="78"/>
        <v>1</v>
      </c>
      <c r="BB523" s="536">
        <f t="shared" si="79"/>
        <v>1</v>
      </c>
      <c r="BC523" s="537">
        <f t="shared" si="80"/>
        <v>16.266896891958559</v>
      </c>
      <c r="BD523" s="540">
        <v>1</v>
      </c>
    </row>
    <row r="524" spans="1:56" s="510" customFormat="1" x14ac:dyDescent="0.2">
      <c r="A524" s="510">
        <v>522</v>
      </c>
      <c r="B524" s="510" t="s">
        <v>806</v>
      </c>
      <c r="C524" s="510" t="s">
        <v>78</v>
      </c>
      <c r="D524" s="510" t="s">
        <v>216</v>
      </c>
      <c r="E524" s="547" t="s">
        <v>78</v>
      </c>
      <c r="F524" s="548" t="s">
        <v>216</v>
      </c>
      <c r="G524" s="571"/>
      <c r="H524" s="555"/>
      <c r="I524" s="567"/>
      <c r="J524" s="510">
        <v>0</v>
      </c>
      <c r="K524" s="510">
        <v>1000000</v>
      </c>
      <c r="L524" s="574">
        <v>11.21</v>
      </c>
      <c r="M524" s="559"/>
      <c r="N524" t="s">
        <v>960</v>
      </c>
      <c r="O524" s="547">
        <v>0</v>
      </c>
      <c r="P524" s="548">
        <v>166.63</v>
      </c>
      <c r="Q524" s="540" t="s">
        <v>451</v>
      </c>
      <c r="R524"/>
      <c r="S524"/>
      <c r="T524">
        <v>4.2699999999999996</v>
      </c>
      <c r="U524">
        <v>5.77</v>
      </c>
      <c r="V524" s="547">
        <v>0</v>
      </c>
      <c r="W524" s="548">
        <v>240</v>
      </c>
      <c r="X524">
        <v>0</v>
      </c>
      <c r="Y524">
        <v>0</v>
      </c>
      <c r="Z524">
        <v>10</v>
      </c>
      <c r="AA524">
        <v>30</v>
      </c>
      <c r="AB524">
        <v>50</v>
      </c>
      <c r="AC524">
        <v>62</v>
      </c>
      <c r="AD524">
        <v>80</v>
      </c>
      <c r="AE524">
        <v>100</v>
      </c>
      <c r="AF524">
        <v>120</v>
      </c>
      <c r="AG524">
        <v>140</v>
      </c>
      <c r="AH524">
        <v>160</v>
      </c>
      <c r="AI524">
        <v>170</v>
      </c>
      <c r="AJ524">
        <v>240</v>
      </c>
      <c r="AK524">
        <v>300</v>
      </c>
      <c r="AL524">
        <v>200</v>
      </c>
      <c r="AM524">
        <v>300</v>
      </c>
      <c r="AN524">
        <v>200</v>
      </c>
      <c r="AO524">
        <v>199</v>
      </c>
      <c r="AP524">
        <v>278</v>
      </c>
      <c r="AQ524">
        <v>138</v>
      </c>
      <c r="AR524">
        <v>101</v>
      </c>
      <c r="AS524">
        <v>25</v>
      </c>
      <c r="AT524">
        <v>8</v>
      </c>
      <c r="AU524" s="578" t="str">
        <f t="shared" si="72"/>
        <v/>
      </c>
      <c r="AV524" s="579" t="str">
        <f t="shared" si="73"/>
        <v/>
      </c>
      <c r="AW524" s="524" t="str">
        <f t="shared" si="74"/>
        <v/>
      </c>
      <c r="AX524" s="525" t="str">
        <f t="shared" si="75"/>
        <v/>
      </c>
      <c r="AY524" s="524" t="str">
        <f t="shared" si="76"/>
        <v/>
      </c>
      <c r="AZ524" s="525" t="str">
        <f t="shared" si="77"/>
        <v/>
      </c>
      <c r="BA524" s="530">
        <f t="shared" si="78"/>
        <v>1</v>
      </c>
      <c r="BB524" s="536">
        <f t="shared" si="79"/>
        <v>1</v>
      </c>
      <c r="BC524" s="537">
        <f t="shared" si="80"/>
        <v>20.409455842997321</v>
      </c>
      <c r="BD524" s="540">
        <v>1</v>
      </c>
    </row>
    <row r="525" spans="1:56" s="510" customFormat="1" x14ac:dyDescent="0.2">
      <c r="A525" s="510">
        <v>523</v>
      </c>
      <c r="B525" s="510" t="s">
        <v>806</v>
      </c>
      <c r="C525" s="510" t="s">
        <v>78</v>
      </c>
      <c r="D525" s="510" t="s">
        <v>218</v>
      </c>
      <c r="E525" s="547" t="s">
        <v>78</v>
      </c>
      <c r="F525" s="548" t="s">
        <v>218</v>
      </c>
      <c r="G525" s="571"/>
      <c r="H525" s="555"/>
      <c r="I525" s="567"/>
      <c r="J525" s="510">
        <v>0</v>
      </c>
      <c r="K525" s="510">
        <v>1000000</v>
      </c>
      <c r="L525" s="574">
        <v>9.07</v>
      </c>
      <c r="M525" s="559"/>
      <c r="N525" t="s">
        <v>961</v>
      </c>
      <c r="O525" s="547">
        <v>0</v>
      </c>
      <c r="P525" s="548">
        <v>84.38</v>
      </c>
      <c r="Q525" s="540" t="s">
        <v>451</v>
      </c>
      <c r="R525"/>
      <c r="S525"/>
      <c r="T525">
        <v>4.1500000000000004</v>
      </c>
      <c r="U525">
        <v>5.67</v>
      </c>
      <c r="V525" s="547">
        <v>0</v>
      </c>
      <c r="W525" s="548">
        <v>130</v>
      </c>
      <c r="X525">
        <v>0</v>
      </c>
      <c r="Y525">
        <v>0</v>
      </c>
      <c r="Z525">
        <v>0</v>
      </c>
      <c r="AA525">
        <v>10</v>
      </c>
      <c r="AB525">
        <v>20</v>
      </c>
      <c r="AC525">
        <v>30</v>
      </c>
      <c r="AD525">
        <v>40</v>
      </c>
      <c r="AE525">
        <v>50</v>
      </c>
      <c r="AF525">
        <v>60</v>
      </c>
      <c r="AG525">
        <v>70</v>
      </c>
      <c r="AH525">
        <v>88</v>
      </c>
      <c r="AI525">
        <v>100</v>
      </c>
      <c r="AJ525">
        <v>130</v>
      </c>
      <c r="AK525">
        <v>200</v>
      </c>
      <c r="AL525">
        <v>100</v>
      </c>
      <c r="AM525">
        <v>100</v>
      </c>
      <c r="AN525">
        <v>195</v>
      </c>
      <c r="AO525">
        <v>80</v>
      </c>
      <c r="AP525">
        <v>68</v>
      </c>
      <c r="AQ525">
        <v>87</v>
      </c>
      <c r="AR525">
        <v>25</v>
      </c>
      <c r="AS525">
        <v>19</v>
      </c>
      <c r="AT525">
        <v>9</v>
      </c>
      <c r="AU525" s="578" t="str">
        <f t="shared" si="72"/>
        <v/>
      </c>
      <c r="AV525" s="579" t="str">
        <f t="shared" si="73"/>
        <v/>
      </c>
      <c r="AW525" s="524" t="str">
        <f t="shared" si="74"/>
        <v/>
      </c>
      <c r="AX525" s="525" t="str">
        <f t="shared" si="75"/>
        <v/>
      </c>
      <c r="AY525" s="524" t="str">
        <f t="shared" si="76"/>
        <v/>
      </c>
      <c r="AZ525" s="525" t="str">
        <f t="shared" si="77"/>
        <v/>
      </c>
      <c r="BA525" s="530">
        <f t="shared" si="78"/>
        <v>1</v>
      </c>
      <c r="BB525" s="536">
        <f t="shared" si="79"/>
        <v>1</v>
      </c>
      <c r="BC525" s="537">
        <f t="shared" si="80"/>
        <v>13.332965821389195</v>
      </c>
      <c r="BD525" s="540">
        <v>1</v>
      </c>
    </row>
    <row r="526" spans="1:56" s="510" customFormat="1" x14ac:dyDescent="0.2">
      <c r="A526" s="510">
        <v>524</v>
      </c>
      <c r="B526" s="510" t="s">
        <v>806</v>
      </c>
      <c r="C526" s="510" t="s">
        <v>78</v>
      </c>
      <c r="D526" s="510" t="s">
        <v>220</v>
      </c>
      <c r="E526" s="547" t="s">
        <v>78</v>
      </c>
      <c r="F526" s="548" t="s">
        <v>220</v>
      </c>
      <c r="G526" s="571"/>
      <c r="H526" s="555"/>
      <c r="I526" s="567"/>
      <c r="J526" s="510">
        <v>-1000000</v>
      </c>
      <c r="K526" s="510">
        <v>1000000</v>
      </c>
      <c r="L526" s="574">
        <v>4.5</v>
      </c>
      <c r="M526" s="559"/>
      <c r="N526" t="s">
        <v>962</v>
      </c>
      <c r="O526" s="547">
        <v>-501.28</v>
      </c>
      <c r="P526" s="548">
        <v>251.01</v>
      </c>
      <c r="Q526" s="540" t="s">
        <v>493</v>
      </c>
      <c r="R526"/>
      <c r="S526"/>
      <c r="T526">
        <v>-9.83</v>
      </c>
      <c r="U526">
        <v>18.82</v>
      </c>
      <c r="V526" s="547">
        <v>-715</v>
      </c>
      <c r="W526" s="548">
        <v>332</v>
      </c>
      <c r="X526">
        <v>-715</v>
      </c>
      <c r="Y526">
        <v>-531</v>
      </c>
      <c r="Z526">
        <v>-470</v>
      </c>
      <c r="AA526">
        <v>-384</v>
      </c>
      <c r="AB526">
        <v>-315</v>
      </c>
      <c r="AC526">
        <v>-230</v>
      </c>
      <c r="AD526">
        <v>-143</v>
      </c>
      <c r="AE526">
        <v>-66</v>
      </c>
      <c r="AF526">
        <v>20</v>
      </c>
      <c r="AG526">
        <v>90</v>
      </c>
      <c r="AH526">
        <v>176</v>
      </c>
      <c r="AI526">
        <v>227</v>
      </c>
      <c r="AJ526">
        <v>332</v>
      </c>
      <c r="AK526">
        <v>12</v>
      </c>
      <c r="AL526">
        <v>46</v>
      </c>
      <c r="AM526">
        <v>97</v>
      </c>
      <c r="AN526">
        <v>101</v>
      </c>
      <c r="AO526">
        <v>103</v>
      </c>
      <c r="AP526">
        <v>102</v>
      </c>
      <c r="AQ526">
        <v>103</v>
      </c>
      <c r="AR526">
        <v>106</v>
      </c>
      <c r="AS526">
        <v>102</v>
      </c>
      <c r="AT526">
        <v>39</v>
      </c>
      <c r="AU526" s="578" t="str">
        <f t="shared" si="72"/>
        <v/>
      </c>
      <c r="AV526" s="579" t="str">
        <f t="shared" si="73"/>
        <v/>
      </c>
      <c r="AW526" s="524" t="str">
        <f t="shared" si="74"/>
        <v/>
      </c>
      <c r="AX526" s="525" t="str">
        <f t="shared" si="75"/>
        <v/>
      </c>
      <c r="AY526" s="524" t="str">
        <f t="shared" si="76"/>
        <v/>
      </c>
      <c r="AZ526" s="525" t="str">
        <f t="shared" si="77"/>
        <v/>
      </c>
      <c r="BA526" s="530">
        <f t="shared" si="78"/>
        <v>-2.7336814621409919</v>
      </c>
      <c r="BB526" s="536">
        <f t="shared" si="79"/>
        <v>159.88888888888889</v>
      </c>
      <c r="BC526" s="537">
        <f t="shared" si="80"/>
        <v>72.777777777777771</v>
      </c>
      <c r="BD526" s="540">
        <v>1</v>
      </c>
    </row>
    <row r="527" spans="1:56" x14ac:dyDescent="0.2">
      <c r="A527">
        <v>525</v>
      </c>
      <c r="B527" t="s">
        <v>806</v>
      </c>
      <c r="C527" t="s">
        <v>80</v>
      </c>
      <c r="D527" t="s">
        <v>175</v>
      </c>
      <c r="E527" s="545" t="s">
        <v>80</v>
      </c>
      <c r="F527" s="546" t="s">
        <v>175</v>
      </c>
      <c r="G527" s="570"/>
      <c r="H527" s="555"/>
      <c r="I527" s="566"/>
      <c r="J527">
        <v>0</v>
      </c>
      <c r="K527">
        <v>1000000</v>
      </c>
      <c r="L527" s="573">
        <v>117.94</v>
      </c>
      <c r="M527" s="558"/>
      <c r="N527" t="s">
        <v>963</v>
      </c>
      <c r="O527" s="545">
        <v>0</v>
      </c>
      <c r="P527" s="546">
        <v>316.67</v>
      </c>
      <c r="Q527" s="63" t="s">
        <v>451</v>
      </c>
      <c r="T527">
        <v>106.55</v>
      </c>
      <c r="U527">
        <v>22.84</v>
      </c>
      <c r="V527" s="545">
        <v>0</v>
      </c>
      <c r="W527" s="546">
        <v>350</v>
      </c>
      <c r="X527">
        <v>0</v>
      </c>
      <c r="Y527">
        <v>10</v>
      </c>
      <c r="Z527">
        <v>30</v>
      </c>
      <c r="AA527">
        <v>60</v>
      </c>
      <c r="AB527">
        <v>90</v>
      </c>
      <c r="AC527">
        <v>120</v>
      </c>
      <c r="AD527">
        <v>150</v>
      </c>
      <c r="AE527">
        <v>180</v>
      </c>
      <c r="AF527">
        <v>220</v>
      </c>
      <c r="AG527">
        <v>250</v>
      </c>
      <c r="AH527">
        <v>280</v>
      </c>
      <c r="AI527">
        <v>300</v>
      </c>
      <c r="AJ527">
        <v>350</v>
      </c>
      <c r="AK527">
        <v>400</v>
      </c>
      <c r="AL527">
        <v>300</v>
      </c>
      <c r="AM527">
        <v>400</v>
      </c>
      <c r="AN527">
        <v>300</v>
      </c>
      <c r="AO527">
        <v>400</v>
      </c>
      <c r="AP527">
        <v>300</v>
      </c>
      <c r="AQ527">
        <v>400</v>
      </c>
      <c r="AR527">
        <v>298</v>
      </c>
      <c r="AS527">
        <v>312</v>
      </c>
      <c r="AT527">
        <v>53</v>
      </c>
      <c r="AU527" s="576" t="str">
        <f t="shared" si="72"/>
        <v/>
      </c>
      <c r="AV527" s="577" t="str">
        <f t="shared" si="73"/>
        <v/>
      </c>
      <c r="AW527" s="522" t="str">
        <f t="shared" si="74"/>
        <v/>
      </c>
      <c r="AX527" s="523" t="str">
        <f t="shared" si="75"/>
        <v/>
      </c>
      <c r="AY527" s="522" t="str">
        <f t="shared" si="76"/>
        <v/>
      </c>
      <c r="AZ527" s="523" t="str">
        <f t="shared" si="77"/>
        <v/>
      </c>
      <c r="BA527" s="529">
        <f t="shared" si="78"/>
        <v>1</v>
      </c>
      <c r="BB527" s="534">
        <f t="shared" si="79"/>
        <v>1</v>
      </c>
      <c r="BC527" s="535">
        <f t="shared" si="80"/>
        <v>1.9676106494827879</v>
      </c>
      <c r="BD527" s="63"/>
    </row>
    <row r="528" spans="1:56" x14ac:dyDescent="0.2">
      <c r="A528">
        <v>526</v>
      </c>
      <c r="B528" t="s">
        <v>806</v>
      </c>
      <c r="C528" t="s">
        <v>80</v>
      </c>
      <c r="D528" t="s">
        <v>181</v>
      </c>
      <c r="E528" s="545" t="s">
        <v>80</v>
      </c>
      <c r="F528" s="546" t="s">
        <v>181</v>
      </c>
      <c r="G528" s="570"/>
      <c r="H528" s="555"/>
      <c r="I528" s="566"/>
      <c r="J528">
        <v>0</v>
      </c>
      <c r="K528">
        <v>1000000</v>
      </c>
      <c r="L528" s="573">
        <v>14.84</v>
      </c>
      <c r="M528" s="558"/>
      <c r="N528" t="s">
        <v>964</v>
      </c>
      <c r="O528" s="545">
        <v>0</v>
      </c>
      <c r="P528" s="546">
        <v>746.5</v>
      </c>
      <c r="Q528" s="63" t="s">
        <v>451</v>
      </c>
      <c r="T528">
        <v>36.71</v>
      </c>
      <c r="U528">
        <v>19.170000000000002</v>
      </c>
      <c r="V528" s="545">
        <v>0</v>
      </c>
      <c r="W528" s="546">
        <v>970</v>
      </c>
      <c r="X528">
        <v>0</v>
      </c>
      <c r="Y528">
        <v>30</v>
      </c>
      <c r="Z528">
        <v>70</v>
      </c>
      <c r="AA528">
        <v>140</v>
      </c>
      <c r="AB528">
        <v>220</v>
      </c>
      <c r="AC528">
        <v>290</v>
      </c>
      <c r="AD528">
        <v>370</v>
      </c>
      <c r="AE528">
        <v>440</v>
      </c>
      <c r="AF528">
        <v>520</v>
      </c>
      <c r="AG528">
        <v>600</v>
      </c>
      <c r="AH528">
        <v>690</v>
      </c>
      <c r="AI528">
        <v>750</v>
      </c>
      <c r="AJ528">
        <v>970</v>
      </c>
      <c r="AK528">
        <v>1000</v>
      </c>
      <c r="AL528">
        <v>1000</v>
      </c>
      <c r="AM528">
        <v>1000</v>
      </c>
      <c r="AN528">
        <v>900</v>
      </c>
      <c r="AO528">
        <v>995</v>
      </c>
      <c r="AP528">
        <v>962</v>
      </c>
      <c r="AQ528">
        <v>763</v>
      </c>
      <c r="AR528">
        <v>590</v>
      </c>
      <c r="AS528">
        <v>220</v>
      </c>
      <c r="AT528">
        <v>50</v>
      </c>
      <c r="AU528" s="576" t="str">
        <f t="shared" si="72"/>
        <v/>
      </c>
      <c r="AV528" s="577" t="str">
        <f t="shared" si="73"/>
        <v/>
      </c>
      <c r="AW528" s="522" t="str">
        <f t="shared" si="74"/>
        <v/>
      </c>
      <c r="AX528" s="523" t="str">
        <f t="shared" si="75"/>
        <v/>
      </c>
      <c r="AY528" s="522" t="str">
        <f t="shared" si="76"/>
        <v/>
      </c>
      <c r="AZ528" s="523" t="str">
        <f t="shared" si="77"/>
        <v/>
      </c>
      <c r="BA528" s="529">
        <f t="shared" si="78"/>
        <v>1</v>
      </c>
      <c r="BB528" s="534">
        <f t="shared" si="79"/>
        <v>1</v>
      </c>
      <c r="BC528" s="535">
        <f t="shared" si="80"/>
        <v>64.363881401617249</v>
      </c>
      <c r="BD528" s="63"/>
    </row>
    <row r="529" spans="1:56" x14ac:dyDescent="0.2">
      <c r="A529">
        <v>527</v>
      </c>
      <c r="B529" t="s">
        <v>806</v>
      </c>
      <c r="C529" t="s">
        <v>80</v>
      </c>
      <c r="D529" t="s">
        <v>197</v>
      </c>
      <c r="E529" s="545" t="s">
        <v>80</v>
      </c>
      <c r="F529" s="546" t="s">
        <v>197</v>
      </c>
      <c r="G529" s="570"/>
      <c r="H529" s="555"/>
      <c r="I529" s="566"/>
      <c r="J529">
        <v>0</v>
      </c>
      <c r="K529">
        <v>1000000</v>
      </c>
      <c r="L529" s="573">
        <v>0</v>
      </c>
      <c r="M529" s="558"/>
      <c r="N529" t="s">
        <v>965</v>
      </c>
      <c r="O529" s="545">
        <v>0</v>
      </c>
      <c r="P529" s="546">
        <v>746.5</v>
      </c>
      <c r="Q529" s="63" t="s">
        <v>451</v>
      </c>
      <c r="T529">
        <v>0.04</v>
      </c>
      <c r="U529">
        <v>0.12</v>
      </c>
      <c r="V529" s="545">
        <v>0</v>
      </c>
      <c r="W529" s="546">
        <v>970</v>
      </c>
      <c r="X529">
        <v>0</v>
      </c>
      <c r="Y529">
        <v>30</v>
      </c>
      <c r="Z529">
        <v>70</v>
      </c>
      <c r="AA529">
        <v>140</v>
      </c>
      <c r="AB529">
        <v>220</v>
      </c>
      <c r="AC529">
        <v>290</v>
      </c>
      <c r="AD529">
        <v>370</v>
      </c>
      <c r="AE529">
        <v>440</v>
      </c>
      <c r="AF529">
        <v>520</v>
      </c>
      <c r="AG529">
        <v>600</v>
      </c>
      <c r="AH529">
        <v>690</v>
      </c>
      <c r="AI529">
        <v>750</v>
      </c>
      <c r="AJ529">
        <v>970</v>
      </c>
      <c r="AK529">
        <v>1000</v>
      </c>
      <c r="AL529">
        <v>1000</v>
      </c>
      <c r="AM529">
        <v>1000</v>
      </c>
      <c r="AN529">
        <v>900</v>
      </c>
      <c r="AO529">
        <v>995</v>
      </c>
      <c r="AP529">
        <v>962</v>
      </c>
      <c r="AQ529">
        <v>763</v>
      </c>
      <c r="AR529">
        <v>590</v>
      </c>
      <c r="AS529">
        <v>220</v>
      </c>
      <c r="AT529">
        <v>50</v>
      </c>
      <c r="AU529" s="576" t="str">
        <f t="shared" si="72"/>
        <v/>
      </c>
      <c r="AV529" s="577" t="str">
        <f t="shared" si="73"/>
        <v/>
      </c>
      <c r="AW529" s="522" t="str">
        <f t="shared" si="74"/>
        <v/>
      </c>
      <c r="AX529" s="523" t="str">
        <f t="shared" si="75"/>
        <v/>
      </c>
      <c r="AY529" s="522" t="str">
        <f t="shared" si="76"/>
        <v/>
      </c>
      <c r="AZ529" s="523" t="str">
        <f t="shared" si="77"/>
        <v/>
      </c>
      <c r="BA529" s="529">
        <f t="shared" si="78"/>
        <v>1</v>
      </c>
      <c r="BB529" s="534" t="str">
        <f t="shared" si="79"/>
        <v/>
      </c>
      <c r="BC529" s="535" t="str">
        <f t="shared" si="80"/>
        <v/>
      </c>
      <c r="BD529" s="63"/>
    </row>
    <row r="530" spans="1:56" s="510" customFormat="1" x14ac:dyDescent="0.2">
      <c r="A530" s="510">
        <v>528</v>
      </c>
      <c r="B530" s="510" t="s">
        <v>806</v>
      </c>
      <c r="C530" s="510" t="s">
        <v>80</v>
      </c>
      <c r="D530" s="510" t="s">
        <v>19</v>
      </c>
      <c r="E530" s="547" t="s">
        <v>80</v>
      </c>
      <c r="F530" s="548" t="s">
        <v>19</v>
      </c>
      <c r="G530" s="571"/>
      <c r="H530" s="555"/>
      <c r="I530" s="567"/>
      <c r="J530" s="510">
        <v>0</v>
      </c>
      <c r="K530" s="510">
        <v>1000000</v>
      </c>
      <c r="L530" s="574">
        <v>15.14</v>
      </c>
      <c r="M530" s="559"/>
      <c r="N530" t="s">
        <v>966</v>
      </c>
      <c r="O530" s="547">
        <v>0</v>
      </c>
      <c r="P530" s="548">
        <v>251.01</v>
      </c>
      <c r="Q530" s="540" t="s">
        <v>451</v>
      </c>
      <c r="R530"/>
      <c r="S530"/>
      <c r="T530">
        <v>4.2300000000000004</v>
      </c>
      <c r="U530">
        <v>5.86</v>
      </c>
      <c r="V530" s="547">
        <v>0</v>
      </c>
      <c r="W530" s="548">
        <v>350</v>
      </c>
      <c r="X530">
        <v>0</v>
      </c>
      <c r="Y530">
        <v>10</v>
      </c>
      <c r="Z530">
        <v>20</v>
      </c>
      <c r="AA530">
        <v>50</v>
      </c>
      <c r="AB530">
        <v>70</v>
      </c>
      <c r="AC530">
        <v>100</v>
      </c>
      <c r="AD530">
        <v>120</v>
      </c>
      <c r="AE530">
        <v>150</v>
      </c>
      <c r="AF530">
        <v>180</v>
      </c>
      <c r="AG530">
        <v>200</v>
      </c>
      <c r="AH530">
        <v>230</v>
      </c>
      <c r="AI530">
        <v>260</v>
      </c>
      <c r="AJ530">
        <v>350</v>
      </c>
      <c r="AK530">
        <v>400</v>
      </c>
      <c r="AL530">
        <v>300</v>
      </c>
      <c r="AM530">
        <v>400</v>
      </c>
      <c r="AN530">
        <v>300</v>
      </c>
      <c r="AO530">
        <v>399</v>
      </c>
      <c r="AP530">
        <v>291</v>
      </c>
      <c r="AQ530">
        <v>296</v>
      </c>
      <c r="AR530">
        <v>119</v>
      </c>
      <c r="AS530">
        <v>65</v>
      </c>
      <c r="AT530">
        <v>12</v>
      </c>
      <c r="AU530" s="578" t="str">
        <f t="shared" si="72"/>
        <v/>
      </c>
      <c r="AV530" s="579" t="str">
        <f t="shared" si="73"/>
        <v/>
      </c>
      <c r="AW530" s="524" t="str">
        <f t="shared" si="74"/>
        <v/>
      </c>
      <c r="AX530" s="525" t="str">
        <f t="shared" si="75"/>
        <v/>
      </c>
      <c r="AY530" s="524" t="str">
        <f t="shared" si="76"/>
        <v/>
      </c>
      <c r="AZ530" s="525" t="str">
        <f t="shared" si="77"/>
        <v/>
      </c>
      <c r="BA530" s="530">
        <f t="shared" si="78"/>
        <v>1</v>
      </c>
      <c r="BB530" s="536">
        <f t="shared" si="79"/>
        <v>1</v>
      </c>
      <c r="BC530" s="537">
        <f t="shared" si="80"/>
        <v>22.11756935270806</v>
      </c>
      <c r="BD530" s="540">
        <v>1</v>
      </c>
    </row>
    <row r="531" spans="1:56" s="510" customFormat="1" x14ac:dyDescent="0.2">
      <c r="A531" s="510">
        <v>529</v>
      </c>
      <c r="B531" s="510" t="s">
        <v>806</v>
      </c>
      <c r="C531" s="510" t="s">
        <v>80</v>
      </c>
      <c r="D531" s="510" t="s">
        <v>216</v>
      </c>
      <c r="E531" s="547" t="s">
        <v>80</v>
      </c>
      <c r="F531" s="548" t="s">
        <v>216</v>
      </c>
      <c r="G531" s="571"/>
      <c r="H531" s="555"/>
      <c r="I531" s="567"/>
      <c r="J531" s="510">
        <v>0</v>
      </c>
      <c r="K531" s="510">
        <v>1000000</v>
      </c>
      <c r="L531" s="574">
        <v>8.06</v>
      </c>
      <c r="M531" s="559"/>
      <c r="N531" t="s">
        <v>967</v>
      </c>
      <c r="O531" s="547">
        <v>0</v>
      </c>
      <c r="P531" s="548">
        <v>166.63</v>
      </c>
      <c r="Q531" s="540" t="s">
        <v>451</v>
      </c>
      <c r="R531"/>
      <c r="S531"/>
      <c r="T531">
        <v>2.16</v>
      </c>
      <c r="U531">
        <v>3</v>
      </c>
      <c r="V531" s="547">
        <v>0</v>
      </c>
      <c r="W531" s="548">
        <v>240</v>
      </c>
      <c r="X531">
        <v>0</v>
      </c>
      <c r="Y531">
        <v>0</v>
      </c>
      <c r="Z531">
        <v>10</v>
      </c>
      <c r="AA531">
        <v>30</v>
      </c>
      <c r="AB531">
        <v>50</v>
      </c>
      <c r="AC531">
        <v>62</v>
      </c>
      <c r="AD531">
        <v>80</v>
      </c>
      <c r="AE531">
        <v>100</v>
      </c>
      <c r="AF531">
        <v>120</v>
      </c>
      <c r="AG531">
        <v>140</v>
      </c>
      <c r="AH531">
        <v>160</v>
      </c>
      <c r="AI531">
        <v>170</v>
      </c>
      <c r="AJ531">
        <v>240</v>
      </c>
      <c r="AK531">
        <v>300</v>
      </c>
      <c r="AL531">
        <v>200</v>
      </c>
      <c r="AM531">
        <v>300</v>
      </c>
      <c r="AN531">
        <v>200</v>
      </c>
      <c r="AO531">
        <v>199</v>
      </c>
      <c r="AP531">
        <v>278</v>
      </c>
      <c r="AQ531">
        <v>138</v>
      </c>
      <c r="AR531">
        <v>101</v>
      </c>
      <c r="AS531">
        <v>25</v>
      </c>
      <c r="AT531">
        <v>8</v>
      </c>
      <c r="AU531" s="578" t="str">
        <f t="shared" si="72"/>
        <v/>
      </c>
      <c r="AV531" s="579" t="str">
        <f t="shared" si="73"/>
        <v/>
      </c>
      <c r="AW531" s="524" t="str">
        <f t="shared" si="74"/>
        <v/>
      </c>
      <c r="AX531" s="525" t="str">
        <f t="shared" si="75"/>
        <v/>
      </c>
      <c r="AY531" s="524" t="str">
        <f t="shared" si="76"/>
        <v/>
      </c>
      <c r="AZ531" s="525" t="str">
        <f t="shared" si="77"/>
        <v/>
      </c>
      <c r="BA531" s="530">
        <f t="shared" si="78"/>
        <v>1</v>
      </c>
      <c r="BB531" s="536">
        <f t="shared" si="79"/>
        <v>1</v>
      </c>
      <c r="BC531" s="537">
        <f t="shared" si="80"/>
        <v>28.776674937965257</v>
      </c>
      <c r="BD531" s="540">
        <v>1</v>
      </c>
    </row>
    <row r="532" spans="1:56" s="510" customFormat="1" x14ac:dyDescent="0.2">
      <c r="A532" s="510">
        <v>530</v>
      </c>
      <c r="B532" s="510" t="s">
        <v>806</v>
      </c>
      <c r="C532" s="510" t="s">
        <v>80</v>
      </c>
      <c r="D532" s="510" t="s">
        <v>218</v>
      </c>
      <c r="E532" s="547" t="s">
        <v>80</v>
      </c>
      <c r="F532" s="548" t="s">
        <v>218</v>
      </c>
      <c r="G532" s="571"/>
      <c r="H532" s="555"/>
      <c r="I532" s="567"/>
      <c r="J532" s="510">
        <v>0</v>
      </c>
      <c r="K532" s="510">
        <v>1000000</v>
      </c>
      <c r="L532" s="574">
        <v>7.08</v>
      </c>
      <c r="M532" s="559"/>
      <c r="N532" t="s">
        <v>968</v>
      </c>
      <c r="O532" s="547">
        <v>0</v>
      </c>
      <c r="P532" s="548">
        <v>84.38</v>
      </c>
      <c r="Q532" s="540" t="s">
        <v>451</v>
      </c>
      <c r="R532"/>
      <c r="S532"/>
      <c r="T532">
        <v>2.0699999999999998</v>
      </c>
      <c r="U532">
        <v>2.89</v>
      </c>
      <c r="V532" s="547">
        <v>0</v>
      </c>
      <c r="W532" s="548">
        <v>130</v>
      </c>
      <c r="X532">
        <v>0</v>
      </c>
      <c r="Y532">
        <v>0</v>
      </c>
      <c r="Z532">
        <v>0</v>
      </c>
      <c r="AA532">
        <v>10</v>
      </c>
      <c r="AB532">
        <v>20</v>
      </c>
      <c r="AC532">
        <v>30</v>
      </c>
      <c r="AD532">
        <v>40</v>
      </c>
      <c r="AE532">
        <v>50</v>
      </c>
      <c r="AF532">
        <v>60</v>
      </c>
      <c r="AG532">
        <v>70</v>
      </c>
      <c r="AH532">
        <v>88</v>
      </c>
      <c r="AI532">
        <v>100</v>
      </c>
      <c r="AJ532">
        <v>130</v>
      </c>
      <c r="AK532">
        <v>200</v>
      </c>
      <c r="AL532">
        <v>100</v>
      </c>
      <c r="AM532">
        <v>100</v>
      </c>
      <c r="AN532">
        <v>195</v>
      </c>
      <c r="AO532">
        <v>80</v>
      </c>
      <c r="AP532">
        <v>68</v>
      </c>
      <c r="AQ532">
        <v>87</v>
      </c>
      <c r="AR532">
        <v>25</v>
      </c>
      <c r="AS532">
        <v>19</v>
      </c>
      <c r="AT532">
        <v>9</v>
      </c>
      <c r="AU532" s="578" t="str">
        <f t="shared" si="72"/>
        <v/>
      </c>
      <c r="AV532" s="579" t="str">
        <f t="shared" si="73"/>
        <v/>
      </c>
      <c r="AW532" s="524" t="str">
        <f t="shared" si="74"/>
        <v/>
      </c>
      <c r="AX532" s="525" t="str">
        <f t="shared" si="75"/>
        <v/>
      </c>
      <c r="AY532" s="524" t="str">
        <f t="shared" si="76"/>
        <v/>
      </c>
      <c r="AZ532" s="525" t="str">
        <f t="shared" si="77"/>
        <v/>
      </c>
      <c r="BA532" s="530">
        <f t="shared" si="78"/>
        <v>1</v>
      </c>
      <c r="BB532" s="536">
        <f t="shared" si="79"/>
        <v>1</v>
      </c>
      <c r="BC532" s="537">
        <f t="shared" si="80"/>
        <v>17.361581920903955</v>
      </c>
      <c r="BD532" s="540">
        <v>1</v>
      </c>
    </row>
    <row r="533" spans="1:56" s="510" customFormat="1" x14ac:dyDescent="0.2">
      <c r="A533" s="510">
        <v>531</v>
      </c>
      <c r="B533" s="510" t="s">
        <v>806</v>
      </c>
      <c r="C533" s="510" t="s">
        <v>80</v>
      </c>
      <c r="D533" s="510" t="s">
        <v>220</v>
      </c>
      <c r="E533" s="547" t="s">
        <v>80</v>
      </c>
      <c r="F533" s="548" t="s">
        <v>220</v>
      </c>
      <c r="G533" s="571"/>
      <c r="H533" s="555"/>
      <c r="I533" s="567"/>
      <c r="J533" s="510">
        <v>-1000000</v>
      </c>
      <c r="K533" s="510">
        <v>1000000</v>
      </c>
      <c r="L533" s="574">
        <v>7.69</v>
      </c>
      <c r="M533" s="559"/>
      <c r="N533" t="s">
        <v>969</v>
      </c>
      <c r="O533" s="547">
        <v>-501.28</v>
      </c>
      <c r="P533" s="548">
        <v>251.01</v>
      </c>
      <c r="Q533" s="540" t="s">
        <v>451</v>
      </c>
      <c r="R533"/>
      <c r="S533"/>
      <c r="T533">
        <v>-3.82</v>
      </c>
      <c r="U533">
        <v>9.64</v>
      </c>
      <c r="V533" s="547">
        <v>-715</v>
      </c>
      <c r="W533" s="548">
        <v>332</v>
      </c>
      <c r="X533">
        <v>-715</v>
      </c>
      <c r="Y533">
        <v>-531</v>
      </c>
      <c r="Z533">
        <v>-470</v>
      </c>
      <c r="AA533">
        <v>-384</v>
      </c>
      <c r="AB533">
        <v>-315</v>
      </c>
      <c r="AC533">
        <v>-230</v>
      </c>
      <c r="AD533">
        <v>-143</v>
      </c>
      <c r="AE533">
        <v>-66</v>
      </c>
      <c r="AF533">
        <v>20</v>
      </c>
      <c r="AG533">
        <v>90</v>
      </c>
      <c r="AH533">
        <v>176</v>
      </c>
      <c r="AI533">
        <v>227</v>
      </c>
      <c r="AJ533">
        <v>332</v>
      </c>
      <c r="AK533">
        <v>12</v>
      </c>
      <c r="AL533">
        <v>46</v>
      </c>
      <c r="AM533">
        <v>97</v>
      </c>
      <c r="AN533">
        <v>101</v>
      </c>
      <c r="AO533">
        <v>103</v>
      </c>
      <c r="AP533">
        <v>102</v>
      </c>
      <c r="AQ533">
        <v>103</v>
      </c>
      <c r="AR533">
        <v>106</v>
      </c>
      <c r="AS533">
        <v>102</v>
      </c>
      <c r="AT533">
        <v>39</v>
      </c>
      <c r="AU533" s="578" t="str">
        <f t="shared" si="72"/>
        <v/>
      </c>
      <c r="AV533" s="579" t="str">
        <f t="shared" si="73"/>
        <v/>
      </c>
      <c r="AW533" s="524" t="str">
        <f t="shared" si="74"/>
        <v/>
      </c>
      <c r="AX533" s="525" t="str">
        <f t="shared" si="75"/>
        <v/>
      </c>
      <c r="AY533" s="524" t="str">
        <f t="shared" si="76"/>
        <v/>
      </c>
      <c r="AZ533" s="525" t="str">
        <f t="shared" si="77"/>
        <v/>
      </c>
      <c r="BA533" s="530">
        <f t="shared" si="78"/>
        <v>-2.7336814621409919</v>
      </c>
      <c r="BB533" s="536">
        <f t="shared" si="79"/>
        <v>93.977893368010399</v>
      </c>
      <c r="BC533" s="537">
        <f t="shared" si="80"/>
        <v>42.172951885565666</v>
      </c>
      <c r="BD533" s="540">
        <v>1</v>
      </c>
    </row>
    <row r="534" spans="1:56" x14ac:dyDescent="0.2">
      <c r="A534">
        <v>532</v>
      </c>
      <c r="B534" t="s">
        <v>806</v>
      </c>
      <c r="C534" t="s">
        <v>82</v>
      </c>
      <c r="D534" t="s">
        <v>175</v>
      </c>
      <c r="E534" s="545" t="s">
        <v>82</v>
      </c>
      <c r="F534" s="546" t="s">
        <v>175</v>
      </c>
      <c r="G534" s="570"/>
      <c r="H534" s="555"/>
      <c r="I534" s="566"/>
      <c r="J534">
        <v>0</v>
      </c>
      <c r="K534">
        <v>1000000</v>
      </c>
      <c r="L534" s="573">
        <v>198.73</v>
      </c>
      <c r="M534" s="558"/>
      <c r="N534" t="s">
        <v>970</v>
      </c>
      <c r="O534" s="545">
        <v>0</v>
      </c>
      <c r="P534" s="546">
        <v>316.67</v>
      </c>
      <c r="Q534" s="63" t="s">
        <v>451</v>
      </c>
      <c r="T534">
        <v>204.31</v>
      </c>
      <c r="U534">
        <v>25.45</v>
      </c>
      <c r="V534" s="545">
        <v>0</v>
      </c>
      <c r="W534" s="546">
        <v>350</v>
      </c>
      <c r="X534">
        <v>0</v>
      </c>
      <c r="Y534">
        <v>10</v>
      </c>
      <c r="Z534">
        <v>30</v>
      </c>
      <c r="AA534">
        <v>60</v>
      </c>
      <c r="AB534">
        <v>90</v>
      </c>
      <c r="AC534">
        <v>120</v>
      </c>
      <c r="AD534">
        <v>150</v>
      </c>
      <c r="AE534">
        <v>180</v>
      </c>
      <c r="AF534">
        <v>220</v>
      </c>
      <c r="AG534">
        <v>250</v>
      </c>
      <c r="AH534">
        <v>280</v>
      </c>
      <c r="AI534">
        <v>300</v>
      </c>
      <c r="AJ534">
        <v>350</v>
      </c>
      <c r="AK534">
        <v>400</v>
      </c>
      <c r="AL534">
        <v>300</v>
      </c>
      <c r="AM534">
        <v>400</v>
      </c>
      <c r="AN534">
        <v>300</v>
      </c>
      <c r="AO534">
        <v>400</v>
      </c>
      <c r="AP534">
        <v>300</v>
      </c>
      <c r="AQ534">
        <v>400</v>
      </c>
      <c r="AR534">
        <v>298</v>
      </c>
      <c r="AS534">
        <v>312</v>
      </c>
      <c r="AT534">
        <v>53</v>
      </c>
      <c r="AU534" s="576" t="str">
        <f t="shared" si="72"/>
        <v/>
      </c>
      <c r="AV534" s="577" t="str">
        <f t="shared" si="73"/>
        <v/>
      </c>
      <c r="AW534" s="522" t="str">
        <f t="shared" si="74"/>
        <v/>
      </c>
      <c r="AX534" s="523" t="str">
        <f t="shared" si="75"/>
        <v/>
      </c>
      <c r="AY534" s="522" t="str">
        <f t="shared" si="76"/>
        <v/>
      </c>
      <c r="AZ534" s="523" t="str">
        <f t="shared" si="77"/>
        <v/>
      </c>
      <c r="BA534" s="529">
        <f t="shared" si="78"/>
        <v>1</v>
      </c>
      <c r="BB534" s="534">
        <f t="shared" si="79"/>
        <v>1</v>
      </c>
      <c r="BC534" s="535">
        <f t="shared" si="80"/>
        <v>0.76118351532229667</v>
      </c>
      <c r="BD534" s="63"/>
    </row>
    <row r="535" spans="1:56" x14ac:dyDescent="0.2">
      <c r="A535">
        <v>533</v>
      </c>
      <c r="B535" t="s">
        <v>806</v>
      </c>
      <c r="C535" t="s">
        <v>82</v>
      </c>
      <c r="D535" t="s">
        <v>181</v>
      </c>
      <c r="E535" s="545" t="s">
        <v>82</v>
      </c>
      <c r="F535" s="546" t="s">
        <v>181</v>
      </c>
      <c r="G535" s="570"/>
      <c r="H535" s="555"/>
      <c r="I535" s="566"/>
      <c r="J535">
        <v>0</v>
      </c>
      <c r="K535">
        <v>1000000</v>
      </c>
      <c r="L535" s="573">
        <v>25.5</v>
      </c>
      <c r="M535" s="558"/>
      <c r="N535" t="s">
        <v>971</v>
      </c>
      <c r="O535" s="545">
        <v>0</v>
      </c>
      <c r="P535" s="546">
        <v>746.5</v>
      </c>
      <c r="Q535" s="63" t="s">
        <v>451</v>
      </c>
      <c r="T535">
        <v>26.43</v>
      </c>
      <c r="U535">
        <v>19.399999999999999</v>
      </c>
      <c r="V535" s="545">
        <v>0</v>
      </c>
      <c r="W535" s="546">
        <v>970</v>
      </c>
      <c r="X535">
        <v>0</v>
      </c>
      <c r="Y535">
        <v>30</v>
      </c>
      <c r="Z535">
        <v>70</v>
      </c>
      <c r="AA535">
        <v>140</v>
      </c>
      <c r="AB535">
        <v>220</v>
      </c>
      <c r="AC535">
        <v>290</v>
      </c>
      <c r="AD535">
        <v>370</v>
      </c>
      <c r="AE535">
        <v>440</v>
      </c>
      <c r="AF535">
        <v>520</v>
      </c>
      <c r="AG535">
        <v>600</v>
      </c>
      <c r="AH535">
        <v>690</v>
      </c>
      <c r="AI535">
        <v>750</v>
      </c>
      <c r="AJ535">
        <v>970</v>
      </c>
      <c r="AK535">
        <v>1000</v>
      </c>
      <c r="AL535">
        <v>1000</v>
      </c>
      <c r="AM535">
        <v>1000</v>
      </c>
      <c r="AN535">
        <v>900</v>
      </c>
      <c r="AO535">
        <v>995</v>
      </c>
      <c r="AP535">
        <v>962</v>
      </c>
      <c r="AQ535">
        <v>763</v>
      </c>
      <c r="AR535">
        <v>590</v>
      </c>
      <c r="AS535">
        <v>220</v>
      </c>
      <c r="AT535">
        <v>50</v>
      </c>
      <c r="AU535" s="576" t="str">
        <f t="shared" si="72"/>
        <v/>
      </c>
      <c r="AV535" s="577" t="str">
        <f t="shared" si="73"/>
        <v/>
      </c>
      <c r="AW535" s="522" t="str">
        <f t="shared" si="74"/>
        <v/>
      </c>
      <c r="AX535" s="523" t="str">
        <f t="shared" si="75"/>
        <v/>
      </c>
      <c r="AY535" s="522" t="str">
        <f t="shared" si="76"/>
        <v/>
      </c>
      <c r="AZ535" s="523" t="str">
        <f t="shared" si="77"/>
        <v/>
      </c>
      <c r="BA535" s="529">
        <f t="shared" si="78"/>
        <v>1</v>
      </c>
      <c r="BB535" s="534">
        <f t="shared" si="79"/>
        <v>1</v>
      </c>
      <c r="BC535" s="535">
        <f t="shared" si="80"/>
        <v>37.03921568627451</v>
      </c>
      <c r="BD535" s="63"/>
    </row>
    <row r="536" spans="1:56" x14ac:dyDescent="0.2">
      <c r="A536">
        <v>534</v>
      </c>
      <c r="B536" t="s">
        <v>806</v>
      </c>
      <c r="C536" t="s">
        <v>82</v>
      </c>
      <c r="D536" t="s">
        <v>197</v>
      </c>
      <c r="E536" s="545" t="s">
        <v>82</v>
      </c>
      <c r="F536" s="546" t="s">
        <v>197</v>
      </c>
      <c r="G536" s="570"/>
      <c r="H536" s="555"/>
      <c r="I536" s="566"/>
      <c r="J536">
        <v>0</v>
      </c>
      <c r="K536">
        <v>1000000</v>
      </c>
      <c r="L536" s="573">
        <v>0</v>
      </c>
      <c r="M536" s="558"/>
      <c r="N536" t="s">
        <v>972</v>
      </c>
      <c r="O536" s="545">
        <v>0</v>
      </c>
      <c r="P536" s="546">
        <v>746.5</v>
      </c>
      <c r="Q536" s="63" t="s">
        <v>451</v>
      </c>
      <c r="T536">
        <v>0.03</v>
      </c>
      <c r="U536">
        <v>0.1</v>
      </c>
      <c r="V536" s="545">
        <v>0</v>
      </c>
      <c r="W536" s="546">
        <v>970</v>
      </c>
      <c r="X536">
        <v>0</v>
      </c>
      <c r="Y536">
        <v>30</v>
      </c>
      <c r="Z536">
        <v>70</v>
      </c>
      <c r="AA536">
        <v>140</v>
      </c>
      <c r="AB536">
        <v>220</v>
      </c>
      <c r="AC536">
        <v>290</v>
      </c>
      <c r="AD536">
        <v>370</v>
      </c>
      <c r="AE536">
        <v>440</v>
      </c>
      <c r="AF536">
        <v>520</v>
      </c>
      <c r="AG536">
        <v>600</v>
      </c>
      <c r="AH536">
        <v>690</v>
      </c>
      <c r="AI536">
        <v>750</v>
      </c>
      <c r="AJ536">
        <v>970</v>
      </c>
      <c r="AK536">
        <v>1000</v>
      </c>
      <c r="AL536">
        <v>1000</v>
      </c>
      <c r="AM536">
        <v>1000</v>
      </c>
      <c r="AN536">
        <v>900</v>
      </c>
      <c r="AO536">
        <v>995</v>
      </c>
      <c r="AP536">
        <v>962</v>
      </c>
      <c r="AQ536">
        <v>763</v>
      </c>
      <c r="AR536">
        <v>590</v>
      </c>
      <c r="AS536">
        <v>220</v>
      </c>
      <c r="AT536">
        <v>50</v>
      </c>
      <c r="AU536" s="576" t="str">
        <f t="shared" si="72"/>
        <v/>
      </c>
      <c r="AV536" s="577" t="str">
        <f t="shared" si="73"/>
        <v/>
      </c>
      <c r="AW536" s="522" t="str">
        <f t="shared" si="74"/>
        <v/>
      </c>
      <c r="AX536" s="523" t="str">
        <f t="shared" si="75"/>
        <v/>
      </c>
      <c r="AY536" s="522" t="str">
        <f t="shared" si="76"/>
        <v/>
      </c>
      <c r="AZ536" s="523" t="str">
        <f t="shared" si="77"/>
        <v/>
      </c>
      <c r="BA536" s="529">
        <f t="shared" si="78"/>
        <v>1</v>
      </c>
      <c r="BB536" s="534" t="str">
        <f t="shared" si="79"/>
        <v/>
      </c>
      <c r="BC536" s="535" t="str">
        <f t="shared" si="80"/>
        <v/>
      </c>
      <c r="BD536" s="63"/>
    </row>
    <row r="537" spans="1:56" s="510" customFormat="1" x14ac:dyDescent="0.2">
      <c r="A537" s="510">
        <v>535</v>
      </c>
      <c r="B537" s="510" t="s">
        <v>806</v>
      </c>
      <c r="C537" s="510" t="s">
        <v>82</v>
      </c>
      <c r="D537" s="510" t="s">
        <v>19</v>
      </c>
      <c r="E537" s="547" t="s">
        <v>82</v>
      </c>
      <c r="F537" s="548" t="s">
        <v>19</v>
      </c>
      <c r="G537" s="571"/>
      <c r="H537" s="555"/>
      <c r="I537" s="567"/>
      <c r="J537" s="510">
        <v>0</v>
      </c>
      <c r="K537" s="510">
        <v>1000000</v>
      </c>
      <c r="L537" s="574">
        <v>5.13</v>
      </c>
      <c r="M537" s="559"/>
      <c r="N537" t="s">
        <v>973</v>
      </c>
      <c r="O537" s="547">
        <v>0</v>
      </c>
      <c r="P537" s="548">
        <v>251.01</v>
      </c>
      <c r="Q537" s="540" t="s">
        <v>451</v>
      </c>
      <c r="R537"/>
      <c r="S537"/>
      <c r="T537">
        <v>4.2</v>
      </c>
      <c r="U537">
        <v>6.65</v>
      </c>
      <c r="V537" s="547">
        <v>0</v>
      </c>
      <c r="W537" s="548">
        <v>350</v>
      </c>
      <c r="X537">
        <v>0</v>
      </c>
      <c r="Y537">
        <v>10</v>
      </c>
      <c r="Z537">
        <v>20</v>
      </c>
      <c r="AA537">
        <v>50</v>
      </c>
      <c r="AB537">
        <v>70</v>
      </c>
      <c r="AC537">
        <v>100</v>
      </c>
      <c r="AD537">
        <v>120</v>
      </c>
      <c r="AE537">
        <v>150</v>
      </c>
      <c r="AF537">
        <v>180</v>
      </c>
      <c r="AG537">
        <v>200</v>
      </c>
      <c r="AH537">
        <v>230</v>
      </c>
      <c r="AI537">
        <v>260</v>
      </c>
      <c r="AJ537">
        <v>350</v>
      </c>
      <c r="AK537">
        <v>400</v>
      </c>
      <c r="AL537">
        <v>300</v>
      </c>
      <c r="AM537">
        <v>400</v>
      </c>
      <c r="AN537">
        <v>300</v>
      </c>
      <c r="AO537">
        <v>399</v>
      </c>
      <c r="AP537">
        <v>291</v>
      </c>
      <c r="AQ537">
        <v>296</v>
      </c>
      <c r="AR537">
        <v>119</v>
      </c>
      <c r="AS537">
        <v>65</v>
      </c>
      <c r="AT537">
        <v>12</v>
      </c>
      <c r="AU537" s="578" t="str">
        <f t="shared" si="72"/>
        <v/>
      </c>
      <c r="AV537" s="579" t="str">
        <f t="shared" si="73"/>
        <v/>
      </c>
      <c r="AW537" s="524" t="str">
        <f t="shared" si="74"/>
        <v/>
      </c>
      <c r="AX537" s="525" t="str">
        <f t="shared" si="75"/>
        <v/>
      </c>
      <c r="AY537" s="524" t="str">
        <f t="shared" si="76"/>
        <v/>
      </c>
      <c r="AZ537" s="525" t="str">
        <f t="shared" si="77"/>
        <v/>
      </c>
      <c r="BA537" s="530">
        <f t="shared" si="78"/>
        <v>1</v>
      </c>
      <c r="BB537" s="536">
        <f t="shared" si="79"/>
        <v>1</v>
      </c>
      <c r="BC537" s="537">
        <f t="shared" si="80"/>
        <v>67.226120857699811</v>
      </c>
      <c r="BD537" s="540">
        <v>1</v>
      </c>
    </row>
    <row r="538" spans="1:56" s="510" customFormat="1" x14ac:dyDescent="0.2">
      <c r="A538" s="510">
        <v>536</v>
      </c>
      <c r="B538" s="510" t="s">
        <v>806</v>
      </c>
      <c r="C538" s="510" t="s">
        <v>82</v>
      </c>
      <c r="D538" s="510" t="s">
        <v>216</v>
      </c>
      <c r="E538" s="547" t="s">
        <v>82</v>
      </c>
      <c r="F538" s="548" t="s">
        <v>216</v>
      </c>
      <c r="G538" s="571"/>
      <c r="H538" s="555"/>
      <c r="I538" s="567"/>
      <c r="J538" s="510">
        <v>0</v>
      </c>
      <c r="K538" s="510">
        <v>1000000</v>
      </c>
      <c r="L538" s="574">
        <v>3.14</v>
      </c>
      <c r="M538" s="559"/>
      <c r="N538" t="s">
        <v>974</v>
      </c>
      <c r="O538" s="547">
        <v>0</v>
      </c>
      <c r="P538" s="548">
        <v>166.63</v>
      </c>
      <c r="Q538" s="540" t="s">
        <v>451</v>
      </c>
      <c r="R538"/>
      <c r="S538"/>
      <c r="T538">
        <v>2.12</v>
      </c>
      <c r="U538">
        <v>3.34</v>
      </c>
      <c r="V538" s="547">
        <v>0</v>
      </c>
      <c r="W538" s="548">
        <v>240</v>
      </c>
      <c r="X538">
        <v>0</v>
      </c>
      <c r="Y538">
        <v>0</v>
      </c>
      <c r="Z538">
        <v>10</v>
      </c>
      <c r="AA538">
        <v>30</v>
      </c>
      <c r="AB538">
        <v>50</v>
      </c>
      <c r="AC538">
        <v>62</v>
      </c>
      <c r="AD538">
        <v>80</v>
      </c>
      <c r="AE538">
        <v>100</v>
      </c>
      <c r="AF538">
        <v>120</v>
      </c>
      <c r="AG538">
        <v>140</v>
      </c>
      <c r="AH538">
        <v>160</v>
      </c>
      <c r="AI538">
        <v>170</v>
      </c>
      <c r="AJ538">
        <v>240</v>
      </c>
      <c r="AK538">
        <v>300</v>
      </c>
      <c r="AL538">
        <v>200</v>
      </c>
      <c r="AM538">
        <v>300</v>
      </c>
      <c r="AN538">
        <v>200</v>
      </c>
      <c r="AO538">
        <v>199</v>
      </c>
      <c r="AP538">
        <v>278</v>
      </c>
      <c r="AQ538">
        <v>138</v>
      </c>
      <c r="AR538">
        <v>101</v>
      </c>
      <c r="AS538">
        <v>25</v>
      </c>
      <c r="AT538">
        <v>8</v>
      </c>
      <c r="AU538" s="578" t="str">
        <f t="shared" si="72"/>
        <v/>
      </c>
      <c r="AV538" s="579" t="str">
        <f t="shared" si="73"/>
        <v/>
      </c>
      <c r="AW538" s="524" t="str">
        <f t="shared" si="74"/>
        <v/>
      </c>
      <c r="AX538" s="525" t="str">
        <f t="shared" si="75"/>
        <v/>
      </c>
      <c r="AY538" s="524" t="str">
        <f t="shared" si="76"/>
        <v/>
      </c>
      <c r="AZ538" s="525" t="str">
        <f t="shared" si="77"/>
        <v/>
      </c>
      <c r="BA538" s="530">
        <f t="shared" si="78"/>
        <v>1</v>
      </c>
      <c r="BB538" s="536">
        <f t="shared" si="79"/>
        <v>1</v>
      </c>
      <c r="BC538" s="537">
        <f t="shared" si="80"/>
        <v>75.433121019108285</v>
      </c>
      <c r="BD538" s="540">
        <v>1</v>
      </c>
    </row>
    <row r="539" spans="1:56" s="510" customFormat="1" x14ac:dyDescent="0.2">
      <c r="A539" s="510">
        <v>537</v>
      </c>
      <c r="B539" s="510" t="s">
        <v>806</v>
      </c>
      <c r="C539" s="510" t="s">
        <v>82</v>
      </c>
      <c r="D539" s="510" t="s">
        <v>218</v>
      </c>
      <c r="E539" s="547" t="s">
        <v>82</v>
      </c>
      <c r="F539" s="548" t="s">
        <v>218</v>
      </c>
      <c r="G539" s="571"/>
      <c r="H539" s="555"/>
      <c r="I539" s="567"/>
      <c r="J539" s="510">
        <v>0</v>
      </c>
      <c r="K539" s="510">
        <v>1000000</v>
      </c>
      <c r="L539" s="574">
        <v>1.99</v>
      </c>
      <c r="M539" s="559"/>
      <c r="N539" t="s">
        <v>975</v>
      </c>
      <c r="O539" s="547">
        <v>0</v>
      </c>
      <c r="P539" s="548">
        <v>84.38</v>
      </c>
      <c r="Q539" s="540" t="s">
        <v>451</v>
      </c>
      <c r="R539"/>
      <c r="S539"/>
      <c r="T539">
        <v>2.08</v>
      </c>
      <c r="U539">
        <v>3.36</v>
      </c>
      <c r="V539" s="547">
        <v>0</v>
      </c>
      <c r="W539" s="548">
        <v>130</v>
      </c>
      <c r="X539">
        <v>0</v>
      </c>
      <c r="Y539">
        <v>0</v>
      </c>
      <c r="Z539">
        <v>0</v>
      </c>
      <c r="AA539">
        <v>10</v>
      </c>
      <c r="AB539">
        <v>20</v>
      </c>
      <c r="AC539">
        <v>30</v>
      </c>
      <c r="AD539">
        <v>40</v>
      </c>
      <c r="AE539">
        <v>50</v>
      </c>
      <c r="AF539">
        <v>60</v>
      </c>
      <c r="AG539">
        <v>70</v>
      </c>
      <c r="AH539">
        <v>88</v>
      </c>
      <c r="AI539">
        <v>100</v>
      </c>
      <c r="AJ539">
        <v>130</v>
      </c>
      <c r="AK539">
        <v>200</v>
      </c>
      <c r="AL539">
        <v>100</v>
      </c>
      <c r="AM539">
        <v>100</v>
      </c>
      <c r="AN539">
        <v>195</v>
      </c>
      <c r="AO539">
        <v>80</v>
      </c>
      <c r="AP539">
        <v>68</v>
      </c>
      <c r="AQ539">
        <v>87</v>
      </c>
      <c r="AR539">
        <v>25</v>
      </c>
      <c r="AS539">
        <v>19</v>
      </c>
      <c r="AT539">
        <v>9</v>
      </c>
      <c r="AU539" s="578" t="str">
        <f t="shared" si="72"/>
        <v/>
      </c>
      <c r="AV539" s="579" t="str">
        <f t="shared" si="73"/>
        <v/>
      </c>
      <c r="AW539" s="524" t="str">
        <f t="shared" si="74"/>
        <v/>
      </c>
      <c r="AX539" s="525" t="str">
        <f t="shared" si="75"/>
        <v/>
      </c>
      <c r="AY539" s="524" t="str">
        <f t="shared" si="76"/>
        <v/>
      </c>
      <c r="AZ539" s="525" t="str">
        <f t="shared" si="77"/>
        <v/>
      </c>
      <c r="BA539" s="530">
        <f t="shared" si="78"/>
        <v>1</v>
      </c>
      <c r="BB539" s="536">
        <f t="shared" si="79"/>
        <v>1</v>
      </c>
      <c r="BC539" s="537">
        <f t="shared" si="80"/>
        <v>64.326633165829136</v>
      </c>
      <c r="BD539" s="540">
        <v>1</v>
      </c>
    </row>
    <row r="540" spans="1:56" s="510" customFormat="1" x14ac:dyDescent="0.2">
      <c r="A540" s="510">
        <v>538</v>
      </c>
      <c r="B540" s="510" t="s">
        <v>806</v>
      </c>
      <c r="C540" s="510" t="s">
        <v>82</v>
      </c>
      <c r="D540" s="510" t="s">
        <v>220</v>
      </c>
      <c r="E540" s="547" t="s">
        <v>82</v>
      </c>
      <c r="F540" s="548" t="s">
        <v>220</v>
      </c>
      <c r="G540" s="571"/>
      <c r="H540" s="555"/>
      <c r="I540" s="567"/>
      <c r="J540" s="510">
        <v>-1000000</v>
      </c>
      <c r="K540" s="510">
        <v>1000000</v>
      </c>
      <c r="L540" s="574">
        <v>-3.19</v>
      </c>
      <c r="M540" s="559"/>
      <c r="N540" t="s">
        <v>976</v>
      </c>
      <c r="O540" s="547">
        <v>-501.28</v>
      </c>
      <c r="P540" s="548">
        <v>251.01</v>
      </c>
      <c r="Q540" s="540" t="s">
        <v>451</v>
      </c>
      <c r="R540"/>
      <c r="S540"/>
      <c r="T540">
        <v>-6.01</v>
      </c>
      <c r="U540">
        <v>10.83</v>
      </c>
      <c r="V540" s="547">
        <v>-715</v>
      </c>
      <c r="W540" s="548">
        <v>332</v>
      </c>
      <c r="X540">
        <v>-715</v>
      </c>
      <c r="Y540">
        <v>-531</v>
      </c>
      <c r="Z540">
        <v>-470</v>
      </c>
      <c r="AA540">
        <v>-384</v>
      </c>
      <c r="AB540">
        <v>-315</v>
      </c>
      <c r="AC540">
        <v>-230</v>
      </c>
      <c r="AD540">
        <v>-143</v>
      </c>
      <c r="AE540">
        <v>-66</v>
      </c>
      <c r="AF540">
        <v>20</v>
      </c>
      <c r="AG540">
        <v>90</v>
      </c>
      <c r="AH540">
        <v>176</v>
      </c>
      <c r="AI540">
        <v>227</v>
      </c>
      <c r="AJ540">
        <v>332</v>
      </c>
      <c r="AK540">
        <v>12</v>
      </c>
      <c r="AL540">
        <v>46</v>
      </c>
      <c r="AM540">
        <v>97</v>
      </c>
      <c r="AN540">
        <v>101</v>
      </c>
      <c r="AO540">
        <v>103</v>
      </c>
      <c r="AP540">
        <v>102</v>
      </c>
      <c r="AQ540">
        <v>103</v>
      </c>
      <c r="AR540">
        <v>106</v>
      </c>
      <c r="AS540">
        <v>102</v>
      </c>
      <c r="AT540">
        <v>39</v>
      </c>
      <c r="AU540" s="578" t="str">
        <f t="shared" si="72"/>
        <v/>
      </c>
      <c r="AV540" s="579" t="str">
        <f t="shared" si="73"/>
        <v/>
      </c>
      <c r="AW540" s="524" t="str">
        <f t="shared" si="74"/>
        <v/>
      </c>
      <c r="AX540" s="525" t="str">
        <f t="shared" si="75"/>
        <v/>
      </c>
      <c r="AY540" s="524" t="str">
        <f t="shared" si="76"/>
        <v/>
      </c>
      <c r="AZ540" s="525" t="str">
        <f t="shared" si="77"/>
        <v/>
      </c>
      <c r="BA540" s="530">
        <f t="shared" si="78"/>
        <v>-2.7336814621409919</v>
      </c>
      <c r="BB540" s="536">
        <f t="shared" si="79"/>
        <v>-223.13793103448273</v>
      </c>
      <c r="BC540" s="537">
        <f t="shared" si="80"/>
        <v>-105.07523510971787</v>
      </c>
      <c r="BD540" s="540">
        <v>1</v>
      </c>
    </row>
    <row r="541" spans="1:56" x14ac:dyDescent="0.2">
      <c r="A541">
        <v>539</v>
      </c>
      <c r="B541" t="s">
        <v>806</v>
      </c>
      <c r="C541" t="s">
        <v>84</v>
      </c>
      <c r="D541" t="s">
        <v>181</v>
      </c>
      <c r="E541" s="545" t="s">
        <v>84</v>
      </c>
      <c r="F541" s="546" t="s">
        <v>181</v>
      </c>
      <c r="G541" s="570"/>
      <c r="H541" s="555"/>
      <c r="I541" s="566"/>
      <c r="J541">
        <v>0</v>
      </c>
      <c r="K541">
        <v>1000000</v>
      </c>
      <c r="L541" s="573">
        <v>97.33</v>
      </c>
      <c r="M541" s="558"/>
      <c r="N541" t="s">
        <v>977</v>
      </c>
      <c r="O541" s="545">
        <v>0</v>
      </c>
      <c r="P541" s="546">
        <v>662.83</v>
      </c>
      <c r="Q541" s="63" t="s">
        <v>451</v>
      </c>
      <c r="T541">
        <v>67.94</v>
      </c>
      <c r="U541">
        <v>47.97</v>
      </c>
      <c r="V541" s="545">
        <v>0</v>
      </c>
      <c r="W541" s="546">
        <v>920</v>
      </c>
      <c r="X541">
        <v>0</v>
      </c>
      <c r="Y541">
        <v>30</v>
      </c>
      <c r="Z541">
        <v>60</v>
      </c>
      <c r="AA541">
        <v>130</v>
      </c>
      <c r="AB541">
        <v>200</v>
      </c>
      <c r="AC541">
        <v>260</v>
      </c>
      <c r="AD541">
        <v>330</v>
      </c>
      <c r="AE541">
        <v>400</v>
      </c>
      <c r="AF541">
        <v>470</v>
      </c>
      <c r="AG541">
        <v>540</v>
      </c>
      <c r="AH541">
        <v>620</v>
      </c>
      <c r="AI541">
        <v>680</v>
      </c>
      <c r="AJ541">
        <v>920</v>
      </c>
      <c r="AK541">
        <v>1000</v>
      </c>
      <c r="AL541">
        <v>900</v>
      </c>
      <c r="AM541">
        <v>900</v>
      </c>
      <c r="AN541">
        <v>898</v>
      </c>
      <c r="AO541">
        <v>888</v>
      </c>
      <c r="AP541">
        <v>949</v>
      </c>
      <c r="AQ541">
        <v>667</v>
      </c>
      <c r="AR541">
        <v>373</v>
      </c>
      <c r="AS541">
        <v>124</v>
      </c>
      <c r="AT541">
        <v>31</v>
      </c>
      <c r="AU541" s="576" t="str">
        <f t="shared" si="72"/>
        <v/>
      </c>
      <c r="AV541" s="577" t="str">
        <f t="shared" si="73"/>
        <v/>
      </c>
      <c r="AW541" s="522" t="str">
        <f t="shared" si="74"/>
        <v/>
      </c>
      <c r="AX541" s="523" t="str">
        <f t="shared" si="75"/>
        <v/>
      </c>
      <c r="AY541" s="522" t="str">
        <f t="shared" si="76"/>
        <v/>
      </c>
      <c r="AZ541" s="523" t="str">
        <f t="shared" si="77"/>
        <v/>
      </c>
      <c r="BA541" s="529">
        <f t="shared" si="78"/>
        <v>1</v>
      </c>
      <c r="BB541" s="534">
        <f t="shared" si="79"/>
        <v>1</v>
      </c>
      <c r="BC541" s="535">
        <f t="shared" si="80"/>
        <v>8.4523785061132219</v>
      </c>
      <c r="BD541" s="63"/>
    </row>
    <row r="542" spans="1:56" x14ac:dyDescent="0.2">
      <c r="A542">
        <v>540</v>
      </c>
      <c r="B542" t="s">
        <v>806</v>
      </c>
      <c r="C542" t="s">
        <v>84</v>
      </c>
      <c r="D542" t="s">
        <v>187</v>
      </c>
      <c r="E542" s="545" t="s">
        <v>84</v>
      </c>
      <c r="F542" s="546" t="s">
        <v>187</v>
      </c>
      <c r="G542" s="570"/>
      <c r="H542" s="555"/>
      <c r="I542" s="566"/>
      <c r="J542">
        <v>0</v>
      </c>
      <c r="K542">
        <v>1000000</v>
      </c>
      <c r="L542" s="573">
        <v>828.35</v>
      </c>
      <c r="M542" s="558"/>
      <c r="N542" t="s">
        <v>978</v>
      </c>
      <c r="O542" s="545">
        <v>828.34</v>
      </c>
      <c r="P542" s="546">
        <v>1036.2</v>
      </c>
      <c r="Q542" s="63" t="s">
        <v>451</v>
      </c>
      <c r="T542">
        <v>828.84</v>
      </c>
      <c r="U542">
        <v>1.24</v>
      </c>
      <c r="V542" s="545">
        <v>164</v>
      </c>
      <c r="W542" s="546">
        <v>1228</v>
      </c>
      <c r="X542">
        <v>164</v>
      </c>
      <c r="Y542">
        <v>828</v>
      </c>
      <c r="Z542">
        <v>828</v>
      </c>
      <c r="AA542">
        <v>828</v>
      </c>
      <c r="AB542">
        <v>828</v>
      </c>
      <c r="AC542">
        <v>928</v>
      </c>
      <c r="AD542">
        <v>928</v>
      </c>
      <c r="AE542">
        <v>928</v>
      </c>
      <c r="AF542">
        <v>928</v>
      </c>
      <c r="AG542">
        <v>1028</v>
      </c>
      <c r="AH542">
        <v>1028</v>
      </c>
      <c r="AI542">
        <v>1028</v>
      </c>
      <c r="AJ542">
        <v>1228</v>
      </c>
      <c r="AK542">
        <v>2</v>
      </c>
      <c r="AL542">
        <v>1</v>
      </c>
      <c r="AM542">
        <v>1</v>
      </c>
      <c r="AN542">
        <v>1</v>
      </c>
      <c r="AO542">
        <v>1</v>
      </c>
      <c r="AP542">
        <v>2</v>
      </c>
      <c r="AQ542">
        <v>100</v>
      </c>
      <c r="AR542">
        <v>99</v>
      </c>
      <c r="AS542">
        <v>71</v>
      </c>
      <c r="AT542">
        <v>9</v>
      </c>
      <c r="AU542" s="576" t="str">
        <f t="shared" si="72"/>
        <v/>
      </c>
      <c r="AV542" s="577" t="str">
        <f t="shared" si="73"/>
        <v/>
      </c>
      <c r="AW542" s="522" t="str">
        <f t="shared" si="74"/>
        <v/>
      </c>
      <c r="AX542" s="523" t="str">
        <f t="shared" si="75"/>
        <v/>
      </c>
      <c r="AY542" s="522" t="str">
        <f t="shared" si="76"/>
        <v/>
      </c>
      <c r="AZ542" s="523" t="str">
        <f t="shared" si="77"/>
        <v/>
      </c>
      <c r="BA542" s="529">
        <f t="shared" si="78"/>
        <v>0.76436781609195403</v>
      </c>
      <c r="BB542" s="534">
        <f t="shared" si="79"/>
        <v>0.8020160560149695</v>
      </c>
      <c r="BC542" s="535">
        <f t="shared" si="80"/>
        <v>0.48246514154644771</v>
      </c>
      <c r="BD542" s="63"/>
    </row>
    <row r="543" spans="1:56" x14ac:dyDescent="0.2">
      <c r="A543">
        <v>541</v>
      </c>
      <c r="B543" t="s">
        <v>806</v>
      </c>
      <c r="C543" t="s">
        <v>84</v>
      </c>
      <c r="D543" t="s">
        <v>190</v>
      </c>
      <c r="E543" s="545" t="s">
        <v>84</v>
      </c>
      <c r="F543" s="546" t="s">
        <v>190</v>
      </c>
      <c r="G543" s="570"/>
      <c r="H543" s="555"/>
      <c r="I543" s="566"/>
      <c r="J543">
        <v>0</v>
      </c>
      <c r="K543">
        <v>1000000</v>
      </c>
      <c r="L543" s="573">
        <v>0</v>
      </c>
      <c r="M543" s="558"/>
      <c r="N543" t="s">
        <v>979</v>
      </c>
      <c r="O543" s="545">
        <v>0</v>
      </c>
      <c r="P543" s="546">
        <v>207.85</v>
      </c>
      <c r="Q543" s="63" t="s">
        <v>451</v>
      </c>
      <c r="T543">
        <v>0.05</v>
      </c>
      <c r="U543">
        <v>0.11</v>
      </c>
      <c r="V543" s="545">
        <v>0</v>
      </c>
      <c r="W543" s="546">
        <v>270</v>
      </c>
      <c r="X543">
        <v>0</v>
      </c>
      <c r="Y543">
        <v>10</v>
      </c>
      <c r="Z543">
        <v>20</v>
      </c>
      <c r="AA543">
        <v>40</v>
      </c>
      <c r="AB543">
        <v>60</v>
      </c>
      <c r="AC543">
        <v>80</v>
      </c>
      <c r="AD543">
        <v>100</v>
      </c>
      <c r="AE543">
        <v>120</v>
      </c>
      <c r="AF543">
        <v>140</v>
      </c>
      <c r="AG543">
        <v>170</v>
      </c>
      <c r="AH543">
        <v>190</v>
      </c>
      <c r="AI543">
        <v>210</v>
      </c>
      <c r="AJ543">
        <v>270</v>
      </c>
      <c r="AK543">
        <v>300</v>
      </c>
      <c r="AL543">
        <v>300</v>
      </c>
      <c r="AM543">
        <v>300</v>
      </c>
      <c r="AN543">
        <v>200</v>
      </c>
      <c r="AO543">
        <v>300</v>
      </c>
      <c r="AP543">
        <v>292</v>
      </c>
      <c r="AQ543">
        <v>175</v>
      </c>
      <c r="AR543">
        <v>187</v>
      </c>
      <c r="AS543">
        <v>61</v>
      </c>
      <c r="AT543">
        <v>10</v>
      </c>
      <c r="AU543" s="576" t="str">
        <f t="shared" si="72"/>
        <v/>
      </c>
      <c r="AV543" s="577" t="str">
        <f t="shared" si="73"/>
        <v/>
      </c>
      <c r="AW543" s="522" t="str">
        <f t="shared" si="74"/>
        <v/>
      </c>
      <c r="AX543" s="523" t="str">
        <f t="shared" si="75"/>
        <v/>
      </c>
      <c r="AY543" s="522" t="str">
        <f t="shared" si="76"/>
        <v/>
      </c>
      <c r="AZ543" s="523" t="str">
        <f t="shared" si="77"/>
        <v/>
      </c>
      <c r="BA543" s="529">
        <f t="shared" si="78"/>
        <v>1</v>
      </c>
      <c r="BB543" s="534" t="str">
        <f t="shared" si="79"/>
        <v/>
      </c>
      <c r="BC543" s="535" t="str">
        <f t="shared" si="80"/>
        <v/>
      </c>
      <c r="BD543" s="63"/>
    </row>
    <row r="544" spans="1:56" x14ac:dyDescent="0.2">
      <c r="A544">
        <v>542</v>
      </c>
      <c r="B544" t="s">
        <v>806</v>
      </c>
      <c r="C544" t="s">
        <v>84</v>
      </c>
      <c r="D544" t="s">
        <v>193</v>
      </c>
      <c r="E544" s="545" t="s">
        <v>84</v>
      </c>
      <c r="F544" s="546" t="s">
        <v>193</v>
      </c>
      <c r="G544" s="570"/>
      <c r="H544" s="555"/>
      <c r="I544" s="566"/>
      <c r="J544">
        <v>0</v>
      </c>
      <c r="K544">
        <v>1000000</v>
      </c>
      <c r="L544" s="573">
        <v>828.35</v>
      </c>
      <c r="M544" s="558"/>
      <c r="N544" t="s">
        <v>980</v>
      </c>
      <c r="O544" s="545">
        <v>828.34</v>
      </c>
      <c r="P544" s="546">
        <v>828.35</v>
      </c>
      <c r="Q544" s="63" t="s">
        <v>451</v>
      </c>
      <c r="T544">
        <v>828.8</v>
      </c>
      <c r="U544">
        <v>1.1299999999999999</v>
      </c>
      <c r="V544" s="545">
        <v>164</v>
      </c>
      <c r="W544" s="546">
        <v>1008</v>
      </c>
      <c r="X544">
        <v>164</v>
      </c>
      <c r="Y544">
        <v>320</v>
      </c>
      <c r="Z544">
        <v>476</v>
      </c>
      <c r="AA544">
        <v>784.4</v>
      </c>
      <c r="AB544">
        <v>828</v>
      </c>
      <c r="AC544">
        <v>828</v>
      </c>
      <c r="AD544">
        <v>828</v>
      </c>
      <c r="AE544">
        <v>838</v>
      </c>
      <c r="AF544">
        <v>848</v>
      </c>
      <c r="AG544">
        <v>868</v>
      </c>
      <c r="AH544">
        <v>898</v>
      </c>
      <c r="AI544">
        <v>922</v>
      </c>
      <c r="AJ544">
        <v>1008</v>
      </c>
      <c r="AK544">
        <v>9</v>
      </c>
      <c r="AL544">
        <v>8</v>
      </c>
      <c r="AM544">
        <v>9</v>
      </c>
      <c r="AN544">
        <v>8</v>
      </c>
      <c r="AO544">
        <v>9</v>
      </c>
      <c r="AP544">
        <v>8</v>
      </c>
      <c r="AQ544">
        <v>9</v>
      </c>
      <c r="AR544">
        <v>138</v>
      </c>
      <c r="AS544">
        <v>99</v>
      </c>
      <c r="AT544">
        <v>16</v>
      </c>
      <c r="AU544" s="576" t="str">
        <f t="shared" si="72"/>
        <v/>
      </c>
      <c r="AV544" s="577" t="str">
        <f t="shared" si="73"/>
        <v/>
      </c>
      <c r="AW544" s="522" t="str">
        <f t="shared" si="74"/>
        <v/>
      </c>
      <c r="AX544" s="523" t="str">
        <f t="shared" si="75"/>
        <v/>
      </c>
      <c r="AY544" s="522" t="str">
        <f t="shared" si="76"/>
        <v/>
      </c>
      <c r="AZ544" s="523" t="str">
        <f t="shared" si="77"/>
        <v/>
      </c>
      <c r="BA544" s="529">
        <f t="shared" si="78"/>
        <v>0.72013651877133111</v>
      </c>
      <c r="BB544" s="534">
        <f t="shared" si="79"/>
        <v>0.8020160560149695</v>
      </c>
      <c r="BC544" s="535">
        <f t="shared" si="80"/>
        <v>0.21687692400555317</v>
      </c>
      <c r="BD544" s="63"/>
    </row>
    <row r="545" spans="1:56" x14ac:dyDescent="0.2">
      <c r="A545">
        <v>543</v>
      </c>
      <c r="B545" t="s">
        <v>806</v>
      </c>
      <c r="C545" t="s">
        <v>84</v>
      </c>
      <c r="D545" t="s">
        <v>195</v>
      </c>
      <c r="E545" s="545" t="s">
        <v>84</v>
      </c>
      <c r="F545" s="546" t="s">
        <v>195</v>
      </c>
      <c r="G545" s="570"/>
      <c r="H545" s="555"/>
      <c r="I545" s="566"/>
      <c r="J545">
        <v>828.34458587279926</v>
      </c>
      <c r="K545">
        <v>1000000</v>
      </c>
      <c r="L545" s="573">
        <v>828.35</v>
      </c>
      <c r="M545" s="558"/>
      <c r="N545" t="s">
        <v>981</v>
      </c>
      <c r="O545" s="545">
        <v>828.34</v>
      </c>
      <c r="P545" s="546">
        <v>828.35</v>
      </c>
      <c r="Q545" s="63" t="s">
        <v>451</v>
      </c>
      <c r="T545">
        <v>828.75</v>
      </c>
      <c r="U545">
        <v>1</v>
      </c>
      <c r="V545" s="545">
        <v>828</v>
      </c>
      <c r="W545" s="546">
        <v>1488</v>
      </c>
      <c r="X545">
        <v>828</v>
      </c>
      <c r="Y545">
        <v>828</v>
      </c>
      <c r="Z545">
        <v>828</v>
      </c>
      <c r="AA545">
        <v>828</v>
      </c>
      <c r="AB545">
        <v>828</v>
      </c>
      <c r="AC545">
        <v>828</v>
      </c>
      <c r="AD545">
        <v>838</v>
      </c>
      <c r="AE545">
        <v>868</v>
      </c>
      <c r="AF545">
        <v>918</v>
      </c>
      <c r="AG545">
        <v>1078</v>
      </c>
      <c r="AH545">
        <v>1283</v>
      </c>
      <c r="AI545">
        <v>1385.5</v>
      </c>
      <c r="AJ545">
        <v>1488</v>
      </c>
      <c r="AK545">
        <v>134</v>
      </c>
      <c r="AL545">
        <v>19</v>
      </c>
      <c r="AM545">
        <v>6</v>
      </c>
      <c r="AN545">
        <v>7</v>
      </c>
      <c r="AO545">
        <v>6</v>
      </c>
      <c r="AP545">
        <v>7</v>
      </c>
      <c r="AQ545">
        <v>7</v>
      </c>
      <c r="AR545">
        <v>6</v>
      </c>
      <c r="AS545">
        <v>7</v>
      </c>
      <c r="AT545">
        <v>7</v>
      </c>
      <c r="AU545" s="576" t="str">
        <f t="shared" si="72"/>
        <v/>
      </c>
      <c r="AV545" s="577" t="str">
        <f t="shared" si="73"/>
        <v/>
      </c>
      <c r="AW545" s="522" t="str">
        <f t="shared" si="74"/>
        <v/>
      </c>
      <c r="AX545" s="523" t="str">
        <f t="shared" si="75"/>
        <v/>
      </c>
      <c r="AY545" s="522" t="str">
        <f t="shared" si="76"/>
        <v/>
      </c>
      <c r="AZ545" s="523" t="str">
        <f t="shared" si="77"/>
        <v/>
      </c>
      <c r="BA545" s="529">
        <f t="shared" si="78"/>
        <v>0.28497409326424872</v>
      </c>
      <c r="BB545" s="534">
        <f t="shared" si="79"/>
        <v>4.2252670972417786E-4</v>
      </c>
      <c r="BC545" s="535">
        <f t="shared" si="80"/>
        <v>0.7963421259129595</v>
      </c>
      <c r="BD545" s="63"/>
    </row>
    <row r="546" spans="1:56" x14ac:dyDescent="0.2">
      <c r="A546">
        <v>544</v>
      </c>
      <c r="B546" t="s">
        <v>806</v>
      </c>
      <c r="C546" t="s">
        <v>84</v>
      </c>
      <c r="D546" t="s">
        <v>196</v>
      </c>
      <c r="E546" s="545" t="s">
        <v>84</v>
      </c>
      <c r="F546" s="546" t="s">
        <v>196</v>
      </c>
      <c r="G546" s="570"/>
      <c r="H546" s="555"/>
      <c r="I546" s="566"/>
      <c r="J546">
        <v>0</v>
      </c>
      <c r="K546">
        <v>1000000</v>
      </c>
      <c r="L546" s="573">
        <v>0</v>
      </c>
      <c r="M546" s="558"/>
      <c r="N546" t="s">
        <v>982</v>
      </c>
      <c r="O546" s="545">
        <v>0</v>
      </c>
      <c r="P546" s="546">
        <v>0</v>
      </c>
      <c r="Q546" s="63" t="s">
        <v>451</v>
      </c>
      <c r="T546">
        <v>0.05</v>
      </c>
      <c r="U546">
        <v>0.15</v>
      </c>
      <c r="V546" s="545">
        <v>0</v>
      </c>
      <c r="W546" s="546">
        <v>280</v>
      </c>
      <c r="X546">
        <v>0</v>
      </c>
      <c r="Y546">
        <v>0</v>
      </c>
      <c r="Z546">
        <v>0</v>
      </c>
      <c r="AA546">
        <v>0</v>
      </c>
      <c r="AB546">
        <v>0</v>
      </c>
      <c r="AC546">
        <v>10</v>
      </c>
      <c r="AD546">
        <v>20</v>
      </c>
      <c r="AE546">
        <v>30</v>
      </c>
      <c r="AF546">
        <v>41</v>
      </c>
      <c r="AG546">
        <v>70</v>
      </c>
      <c r="AH546">
        <v>110</v>
      </c>
      <c r="AI546">
        <v>163.5</v>
      </c>
      <c r="AJ546">
        <v>280</v>
      </c>
      <c r="AK546">
        <v>156</v>
      </c>
      <c r="AL546">
        <v>49</v>
      </c>
      <c r="AM546">
        <v>28</v>
      </c>
      <c r="AN546">
        <v>15</v>
      </c>
      <c r="AO546">
        <v>6</v>
      </c>
      <c r="AP546">
        <v>6</v>
      </c>
      <c r="AQ546">
        <v>5</v>
      </c>
      <c r="AR546">
        <v>3</v>
      </c>
      <c r="AS546">
        <v>3</v>
      </c>
      <c r="AT546">
        <v>3</v>
      </c>
      <c r="AU546" s="576" t="str">
        <f t="shared" si="72"/>
        <v/>
      </c>
      <c r="AV546" s="577" t="str">
        <f t="shared" si="73"/>
        <v/>
      </c>
      <c r="AW546" s="522" t="str">
        <f t="shared" si="74"/>
        <v/>
      </c>
      <c r="AX546" s="523" t="str">
        <f t="shared" si="75"/>
        <v/>
      </c>
      <c r="AY546" s="522" t="str">
        <f t="shared" si="76"/>
        <v/>
      </c>
      <c r="AZ546" s="523" t="str">
        <f t="shared" si="77"/>
        <v/>
      </c>
      <c r="BA546" s="529">
        <f t="shared" si="78"/>
        <v>1</v>
      </c>
      <c r="BB546" s="534" t="str">
        <f t="shared" si="79"/>
        <v/>
      </c>
      <c r="BC546" s="535" t="str">
        <f t="shared" si="80"/>
        <v/>
      </c>
      <c r="BD546" s="63"/>
    </row>
    <row r="547" spans="1:56" x14ac:dyDescent="0.2">
      <c r="A547">
        <v>545</v>
      </c>
      <c r="B547" t="s">
        <v>806</v>
      </c>
      <c r="C547" t="s">
        <v>84</v>
      </c>
      <c r="D547" t="s">
        <v>197</v>
      </c>
      <c r="E547" s="545" t="s">
        <v>84</v>
      </c>
      <c r="F547" s="546" t="s">
        <v>197</v>
      </c>
      <c r="G547" s="570"/>
      <c r="H547" s="555"/>
      <c r="I547" s="566"/>
      <c r="J547">
        <v>0</v>
      </c>
      <c r="K547">
        <v>1000000</v>
      </c>
      <c r="L547" s="573">
        <v>0</v>
      </c>
      <c r="M547" s="558"/>
      <c r="N547" t="s">
        <v>983</v>
      </c>
      <c r="O547" s="545">
        <v>0</v>
      </c>
      <c r="P547" s="546">
        <v>662.83</v>
      </c>
      <c r="Q547" s="63" t="s">
        <v>451</v>
      </c>
      <c r="T547">
        <v>0.04</v>
      </c>
      <c r="U547">
        <v>0.11</v>
      </c>
      <c r="V547" s="545">
        <v>0</v>
      </c>
      <c r="W547" s="546">
        <v>920</v>
      </c>
      <c r="X547">
        <v>0</v>
      </c>
      <c r="Y547">
        <v>30</v>
      </c>
      <c r="Z547">
        <v>60</v>
      </c>
      <c r="AA547">
        <v>130</v>
      </c>
      <c r="AB547">
        <v>200</v>
      </c>
      <c r="AC547">
        <v>260</v>
      </c>
      <c r="AD547">
        <v>330</v>
      </c>
      <c r="AE547">
        <v>400</v>
      </c>
      <c r="AF547">
        <v>470</v>
      </c>
      <c r="AG547">
        <v>540</v>
      </c>
      <c r="AH547">
        <v>620</v>
      </c>
      <c r="AI547">
        <v>680</v>
      </c>
      <c r="AJ547">
        <v>920</v>
      </c>
      <c r="AK547">
        <v>1000</v>
      </c>
      <c r="AL547">
        <v>900</v>
      </c>
      <c r="AM547">
        <v>900</v>
      </c>
      <c r="AN547">
        <v>898</v>
      </c>
      <c r="AO547">
        <v>888</v>
      </c>
      <c r="AP547">
        <v>949</v>
      </c>
      <c r="AQ547">
        <v>667</v>
      </c>
      <c r="AR547">
        <v>373</v>
      </c>
      <c r="AS547">
        <v>124</v>
      </c>
      <c r="AT547">
        <v>31</v>
      </c>
      <c r="AU547" s="576" t="str">
        <f t="shared" si="72"/>
        <v/>
      </c>
      <c r="AV547" s="577" t="str">
        <f t="shared" si="73"/>
        <v/>
      </c>
      <c r="AW547" s="522" t="str">
        <f t="shared" si="74"/>
        <v/>
      </c>
      <c r="AX547" s="523" t="str">
        <f t="shared" si="75"/>
        <v/>
      </c>
      <c r="AY547" s="522" t="str">
        <f t="shared" si="76"/>
        <v/>
      </c>
      <c r="AZ547" s="523" t="str">
        <f t="shared" si="77"/>
        <v/>
      </c>
      <c r="BA547" s="529">
        <f t="shared" si="78"/>
        <v>1</v>
      </c>
      <c r="BB547" s="534" t="str">
        <f t="shared" si="79"/>
        <v/>
      </c>
      <c r="BC547" s="535" t="str">
        <f t="shared" si="80"/>
        <v/>
      </c>
      <c r="BD547" s="63"/>
    </row>
    <row r="548" spans="1:56" s="510" customFormat="1" x14ac:dyDescent="0.2">
      <c r="A548" s="510">
        <v>546</v>
      </c>
      <c r="B548" s="510" t="s">
        <v>806</v>
      </c>
      <c r="C548" s="510" t="s">
        <v>84</v>
      </c>
      <c r="D548" s="510" t="s">
        <v>19</v>
      </c>
      <c r="E548" s="547" t="s">
        <v>84</v>
      </c>
      <c r="F548" s="548" t="s">
        <v>19</v>
      </c>
      <c r="G548" s="571"/>
      <c r="H548" s="555"/>
      <c r="I548" s="567"/>
      <c r="J548" s="510">
        <v>0</v>
      </c>
      <c r="K548" s="510">
        <v>1000000</v>
      </c>
      <c r="L548" s="574">
        <v>16.98</v>
      </c>
      <c r="M548" s="559"/>
      <c r="N548" t="s">
        <v>984</v>
      </c>
      <c r="O548" s="547">
        <v>0</v>
      </c>
      <c r="P548" s="548">
        <v>251.01</v>
      </c>
      <c r="Q548" s="540" t="s">
        <v>451</v>
      </c>
      <c r="R548"/>
      <c r="S548"/>
      <c r="T548">
        <v>10.35</v>
      </c>
      <c r="U548">
        <v>12.52</v>
      </c>
      <c r="V548" s="547">
        <v>0</v>
      </c>
      <c r="W548" s="548">
        <v>350</v>
      </c>
      <c r="X548">
        <v>0</v>
      </c>
      <c r="Y548">
        <v>10</v>
      </c>
      <c r="Z548">
        <v>20</v>
      </c>
      <c r="AA548">
        <v>50</v>
      </c>
      <c r="AB548">
        <v>70</v>
      </c>
      <c r="AC548">
        <v>100</v>
      </c>
      <c r="AD548">
        <v>120</v>
      </c>
      <c r="AE548">
        <v>150</v>
      </c>
      <c r="AF548">
        <v>180</v>
      </c>
      <c r="AG548">
        <v>200</v>
      </c>
      <c r="AH548">
        <v>230</v>
      </c>
      <c r="AI548">
        <v>260</v>
      </c>
      <c r="AJ548">
        <v>350</v>
      </c>
      <c r="AK548">
        <v>400</v>
      </c>
      <c r="AL548">
        <v>300</v>
      </c>
      <c r="AM548">
        <v>400</v>
      </c>
      <c r="AN548">
        <v>300</v>
      </c>
      <c r="AO548">
        <v>399</v>
      </c>
      <c r="AP548">
        <v>291</v>
      </c>
      <c r="AQ548">
        <v>296</v>
      </c>
      <c r="AR548">
        <v>119</v>
      </c>
      <c r="AS548">
        <v>65</v>
      </c>
      <c r="AT548">
        <v>12</v>
      </c>
      <c r="AU548" s="578" t="str">
        <f t="shared" si="72"/>
        <v/>
      </c>
      <c r="AV548" s="579" t="str">
        <f t="shared" si="73"/>
        <v/>
      </c>
      <c r="AW548" s="524" t="str">
        <f t="shared" si="74"/>
        <v/>
      </c>
      <c r="AX548" s="525" t="str">
        <f t="shared" si="75"/>
        <v/>
      </c>
      <c r="AY548" s="524" t="str">
        <f t="shared" si="76"/>
        <v/>
      </c>
      <c r="AZ548" s="525" t="str">
        <f t="shared" si="77"/>
        <v/>
      </c>
      <c r="BA548" s="530">
        <f t="shared" si="78"/>
        <v>1</v>
      </c>
      <c r="BB548" s="536">
        <f t="shared" si="79"/>
        <v>1</v>
      </c>
      <c r="BC548" s="537">
        <f t="shared" si="80"/>
        <v>19.612485276796228</v>
      </c>
      <c r="BD548" s="540">
        <v>1</v>
      </c>
    </row>
    <row r="549" spans="1:56" s="510" customFormat="1" x14ac:dyDescent="0.2">
      <c r="A549" s="510">
        <v>547</v>
      </c>
      <c r="B549" s="510" t="s">
        <v>806</v>
      </c>
      <c r="C549" s="510" t="s">
        <v>84</v>
      </c>
      <c r="D549" s="510" t="s">
        <v>216</v>
      </c>
      <c r="E549" s="547" t="s">
        <v>84</v>
      </c>
      <c r="F549" s="548" t="s">
        <v>216</v>
      </c>
      <c r="G549" s="571"/>
      <c r="H549" s="555"/>
      <c r="I549" s="567"/>
      <c r="J549" s="510">
        <v>0</v>
      </c>
      <c r="K549" s="510">
        <v>1000000</v>
      </c>
      <c r="L549" s="574">
        <v>7.77</v>
      </c>
      <c r="M549" s="559"/>
      <c r="N549" t="s">
        <v>985</v>
      </c>
      <c r="O549" s="547">
        <v>0</v>
      </c>
      <c r="P549" s="548">
        <v>166.63</v>
      </c>
      <c r="Q549" s="540" t="s">
        <v>451</v>
      </c>
      <c r="R549"/>
      <c r="S549"/>
      <c r="T549">
        <v>5.05</v>
      </c>
      <c r="U549">
        <v>6.15</v>
      </c>
      <c r="V549" s="547">
        <v>0</v>
      </c>
      <c r="W549" s="548">
        <v>240</v>
      </c>
      <c r="X549">
        <v>0</v>
      </c>
      <c r="Y549">
        <v>0</v>
      </c>
      <c r="Z549">
        <v>10</v>
      </c>
      <c r="AA549">
        <v>30</v>
      </c>
      <c r="AB549">
        <v>50</v>
      </c>
      <c r="AC549">
        <v>62</v>
      </c>
      <c r="AD549">
        <v>80</v>
      </c>
      <c r="AE549">
        <v>100</v>
      </c>
      <c r="AF549">
        <v>120</v>
      </c>
      <c r="AG549">
        <v>140</v>
      </c>
      <c r="AH549">
        <v>160</v>
      </c>
      <c r="AI549">
        <v>170</v>
      </c>
      <c r="AJ549">
        <v>240</v>
      </c>
      <c r="AK549">
        <v>300</v>
      </c>
      <c r="AL549">
        <v>200</v>
      </c>
      <c r="AM549">
        <v>300</v>
      </c>
      <c r="AN549">
        <v>200</v>
      </c>
      <c r="AO549">
        <v>199</v>
      </c>
      <c r="AP549">
        <v>278</v>
      </c>
      <c r="AQ549">
        <v>138</v>
      </c>
      <c r="AR549">
        <v>101</v>
      </c>
      <c r="AS549">
        <v>25</v>
      </c>
      <c r="AT549">
        <v>8</v>
      </c>
      <c r="AU549" s="578" t="str">
        <f t="shared" si="72"/>
        <v/>
      </c>
      <c r="AV549" s="579" t="str">
        <f t="shared" si="73"/>
        <v/>
      </c>
      <c r="AW549" s="524" t="str">
        <f t="shared" si="74"/>
        <v/>
      </c>
      <c r="AX549" s="525" t="str">
        <f t="shared" si="75"/>
        <v/>
      </c>
      <c r="AY549" s="524" t="str">
        <f t="shared" si="76"/>
        <v/>
      </c>
      <c r="AZ549" s="525" t="str">
        <f t="shared" si="77"/>
        <v/>
      </c>
      <c r="BA549" s="530">
        <f t="shared" si="78"/>
        <v>1</v>
      </c>
      <c r="BB549" s="536">
        <f t="shared" si="79"/>
        <v>1</v>
      </c>
      <c r="BC549" s="537">
        <f t="shared" si="80"/>
        <v>29.888030888030887</v>
      </c>
      <c r="BD549" s="540">
        <v>1</v>
      </c>
    </row>
    <row r="550" spans="1:56" s="510" customFormat="1" x14ac:dyDescent="0.2">
      <c r="A550" s="510">
        <v>548</v>
      </c>
      <c r="B550" s="510" t="s">
        <v>806</v>
      </c>
      <c r="C550" s="510" t="s">
        <v>84</v>
      </c>
      <c r="D550" s="510" t="s">
        <v>218</v>
      </c>
      <c r="E550" s="547" t="s">
        <v>84</v>
      </c>
      <c r="F550" s="548" t="s">
        <v>218</v>
      </c>
      <c r="G550" s="571"/>
      <c r="H550" s="555"/>
      <c r="I550" s="567"/>
      <c r="J550" s="510">
        <v>0</v>
      </c>
      <c r="K550" s="510">
        <v>1000000</v>
      </c>
      <c r="L550" s="574">
        <v>9.2200000000000006</v>
      </c>
      <c r="M550" s="559"/>
      <c r="N550" t="s">
        <v>986</v>
      </c>
      <c r="O550" s="547">
        <v>0</v>
      </c>
      <c r="P550" s="548">
        <v>84.38</v>
      </c>
      <c r="Q550" s="540" t="s">
        <v>451</v>
      </c>
      <c r="R550"/>
      <c r="S550"/>
      <c r="T550">
        <v>5.3</v>
      </c>
      <c r="U550">
        <v>6.41</v>
      </c>
      <c r="V550" s="547">
        <v>0</v>
      </c>
      <c r="W550" s="548">
        <v>130</v>
      </c>
      <c r="X550">
        <v>0</v>
      </c>
      <c r="Y550">
        <v>0</v>
      </c>
      <c r="Z550">
        <v>0</v>
      </c>
      <c r="AA550">
        <v>10</v>
      </c>
      <c r="AB550">
        <v>20</v>
      </c>
      <c r="AC550">
        <v>30</v>
      </c>
      <c r="AD550">
        <v>40</v>
      </c>
      <c r="AE550">
        <v>50</v>
      </c>
      <c r="AF550">
        <v>60</v>
      </c>
      <c r="AG550">
        <v>70</v>
      </c>
      <c r="AH550">
        <v>88</v>
      </c>
      <c r="AI550">
        <v>100</v>
      </c>
      <c r="AJ550">
        <v>130</v>
      </c>
      <c r="AK550">
        <v>200</v>
      </c>
      <c r="AL550">
        <v>100</v>
      </c>
      <c r="AM550">
        <v>100</v>
      </c>
      <c r="AN550">
        <v>195</v>
      </c>
      <c r="AO550">
        <v>80</v>
      </c>
      <c r="AP550">
        <v>68</v>
      </c>
      <c r="AQ550">
        <v>87</v>
      </c>
      <c r="AR550">
        <v>25</v>
      </c>
      <c r="AS550">
        <v>19</v>
      </c>
      <c r="AT550">
        <v>9</v>
      </c>
      <c r="AU550" s="578" t="str">
        <f t="shared" si="72"/>
        <v/>
      </c>
      <c r="AV550" s="579" t="str">
        <f t="shared" si="73"/>
        <v/>
      </c>
      <c r="AW550" s="524" t="str">
        <f t="shared" si="74"/>
        <v/>
      </c>
      <c r="AX550" s="525" t="str">
        <f t="shared" si="75"/>
        <v/>
      </c>
      <c r="AY550" s="524" t="str">
        <f t="shared" si="76"/>
        <v/>
      </c>
      <c r="AZ550" s="525" t="str">
        <f t="shared" si="77"/>
        <v/>
      </c>
      <c r="BA550" s="530">
        <f t="shared" si="78"/>
        <v>1</v>
      </c>
      <c r="BB550" s="536">
        <f t="shared" si="79"/>
        <v>1</v>
      </c>
      <c r="BC550" s="537">
        <f t="shared" si="80"/>
        <v>13.099783080260304</v>
      </c>
      <c r="BD550" s="540">
        <v>1</v>
      </c>
    </row>
    <row r="551" spans="1:56" s="510" customFormat="1" x14ac:dyDescent="0.2">
      <c r="A551" s="510">
        <v>549</v>
      </c>
      <c r="B551" s="510" t="s">
        <v>806</v>
      </c>
      <c r="C551" s="510" t="s">
        <v>84</v>
      </c>
      <c r="D551" s="510" t="s">
        <v>220</v>
      </c>
      <c r="E551" s="547" t="s">
        <v>84</v>
      </c>
      <c r="F551" s="548" t="s">
        <v>220</v>
      </c>
      <c r="G551" s="571"/>
      <c r="H551" s="555"/>
      <c r="I551" s="567"/>
      <c r="J551" s="510">
        <v>-1000000</v>
      </c>
      <c r="K551" s="510">
        <v>1000000</v>
      </c>
      <c r="L551" s="574">
        <v>-191.7</v>
      </c>
      <c r="M551" s="559"/>
      <c r="N551" t="s">
        <v>987</v>
      </c>
      <c r="O551" s="547">
        <v>-501.28</v>
      </c>
      <c r="P551" s="548">
        <v>251.01</v>
      </c>
      <c r="Q551" s="540" t="s">
        <v>451</v>
      </c>
      <c r="R551"/>
      <c r="S551"/>
      <c r="T551">
        <v>-157.34</v>
      </c>
      <c r="U551">
        <v>47.39</v>
      </c>
      <c r="V551" s="547">
        <v>-715</v>
      </c>
      <c r="W551" s="548">
        <v>332</v>
      </c>
      <c r="X551">
        <v>-715</v>
      </c>
      <c r="Y551">
        <v>-531</v>
      </c>
      <c r="Z551">
        <v>-470</v>
      </c>
      <c r="AA551">
        <v>-384</v>
      </c>
      <c r="AB551">
        <v>-315</v>
      </c>
      <c r="AC551">
        <v>-230</v>
      </c>
      <c r="AD551">
        <v>-143</v>
      </c>
      <c r="AE551">
        <v>-66</v>
      </c>
      <c r="AF551">
        <v>20</v>
      </c>
      <c r="AG551">
        <v>90</v>
      </c>
      <c r="AH551">
        <v>176</v>
      </c>
      <c r="AI551">
        <v>227</v>
      </c>
      <c r="AJ551">
        <v>332</v>
      </c>
      <c r="AK551">
        <v>12</v>
      </c>
      <c r="AL551">
        <v>46</v>
      </c>
      <c r="AM551">
        <v>97</v>
      </c>
      <c r="AN551">
        <v>101</v>
      </c>
      <c r="AO551">
        <v>103</v>
      </c>
      <c r="AP551">
        <v>102</v>
      </c>
      <c r="AQ551">
        <v>103</v>
      </c>
      <c r="AR551">
        <v>106</v>
      </c>
      <c r="AS551">
        <v>102</v>
      </c>
      <c r="AT551">
        <v>39</v>
      </c>
      <c r="AU551" s="578" t="str">
        <f t="shared" si="72"/>
        <v/>
      </c>
      <c r="AV551" s="579" t="str">
        <f t="shared" si="73"/>
        <v/>
      </c>
      <c r="AW551" s="524" t="str">
        <f t="shared" si="74"/>
        <v/>
      </c>
      <c r="AX551" s="525" t="str">
        <f t="shared" si="75"/>
        <v/>
      </c>
      <c r="AY551" s="524" t="str">
        <f t="shared" si="76"/>
        <v/>
      </c>
      <c r="AZ551" s="525" t="str">
        <f t="shared" si="77"/>
        <v/>
      </c>
      <c r="BA551" s="530">
        <f t="shared" si="78"/>
        <v>-2.7336814621409919</v>
      </c>
      <c r="BB551" s="536">
        <f t="shared" si="79"/>
        <v>-2.7297861241523211</v>
      </c>
      <c r="BC551" s="537">
        <f t="shared" si="80"/>
        <v>-2.7318727177882112</v>
      </c>
      <c r="BD551" s="540">
        <v>1</v>
      </c>
    </row>
    <row r="552" spans="1:56" x14ac:dyDescent="0.2">
      <c r="A552">
        <v>550</v>
      </c>
      <c r="B552" t="s">
        <v>806</v>
      </c>
      <c r="C552" t="s">
        <v>86</v>
      </c>
      <c r="D552" t="s">
        <v>181</v>
      </c>
      <c r="E552" s="545" t="s">
        <v>86</v>
      </c>
      <c r="F552" s="546" t="s">
        <v>181</v>
      </c>
      <c r="G552" s="570"/>
      <c r="H552" s="555"/>
      <c r="I552" s="566"/>
      <c r="J552">
        <v>0</v>
      </c>
      <c r="K552">
        <v>1000000</v>
      </c>
      <c r="L552" s="573">
        <v>82.37</v>
      </c>
      <c r="M552" s="558"/>
      <c r="N552" t="s">
        <v>988</v>
      </c>
      <c r="O552" s="545">
        <v>0</v>
      </c>
      <c r="P552" s="546">
        <v>662.83</v>
      </c>
      <c r="Q552" s="63" t="s">
        <v>451</v>
      </c>
      <c r="T552">
        <v>47</v>
      </c>
      <c r="U552">
        <v>32.200000000000003</v>
      </c>
      <c r="V552" s="545">
        <v>0</v>
      </c>
      <c r="W552" s="546">
        <v>920</v>
      </c>
      <c r="X552">
        <v>0</v>
      </c>
      <c r="Y552">
        <v>30</v>
      </c>
      <c r="Z552">
        <v>60</v>
      </c>
      <c r="AA552">
        <v>130</v>
      </c>
      <c r="AB552">
        <v>200</v>
      </c>
      <c r="AC552">
        <v>260</v>
      </c>
      <c r="AD552">
        <v>330</v>
      </c>
      <c r="AE552">
        <v>400</v>
      </c>
      <c r="AF552">
        <v>470</v>
      </c>
      <c r="AG552">
        <v>540</v>
      </c>
      <c r="AH552">
        <v>620</v>
      </c>
      <c r="AI552">
        <v>680</v>
      </c>
      <c r="AJ552">
        <v>920</v>
      </c>
      <c r="AK552">
        <v>1000</v>
      </c>
      <c r="AL552">
        <v>900</v>
      </c>
      <c r="AM552">
        <v>900</v>
      </c>
      <c r="AN552">
        <v>898</v>
      </c>
      <c r="AO552">
        <v>888</v>
      </c>
      <c r="AP552">
        <v>949</v>
      </c>
      <c r="AQ552">
        <v>667</v>
      </c>
      <c r="AR552">
        <v>373</v>
      </c>
      <c r="AS552">
        <v>124</v>
      </c>
      <c r="AT552">
        <v>31</v>
      </c>
      <c r="AU552" s="576" t="str">
        <f t="shared" si="72"/>
        <v/>
      </c>
      <c r="AV552" s="577" t="str">
        <f t="shared" si="73"/>
        <v/>
      </c>
      <c r="AW552" s="522" t="str">
        <f t="shared" si="74"/>
        <v/>
      </c>
      <c r="AX552" s="523" t="str">
        <f t="shared" si="75"/>
        <v/>
      </c>
      <c r="AY552" s="522" t="str">
        <f t="shared" si="76"/>
        <v/>
      </c>
      <c r="AZ552" s="523" t="str">
        <f t="shared" si="77"/>
        <v/>
      </c>
      <c r="BA552" s="529">
        <f t="shared" si="78"/>
        <v>1</v>
      </c>
      <c r="BB552" s="534">
        <f t="shared" si="79"/>
        <v>1</v>
      </c>
      <c r="BC552" s="535">
        <f t="shared" si="80"/>
        <v>10.169114969042127</v>
      </c>
      <c r="BD552" s="63"/>
    </row>
    <row r="553" spans="1:56" x14ac:dyDescent="0.2">
      <c r="A553">
        <v>551</v>
      </c>
      <c r="B553" t="s">
        <v>806</v>
      </c>
      <c r="C553" t="s">
        <v>86</v>
      </c>
      <c r="D553" t="s">
        <v>187</v>
      </c>
      <c r="E553" s="545" t="s">
        <v>86</v>
      </c>
      <c r="F553" s="546" t="s">
        <v>187</v>
      </c>
      <c r="G553" s="570"/>
      <c r="H553" s="555"/>
      <c r="I553" s="566"/>
      <c r="J553">
        <v>0</v>
      </c>
      <c r="K553">
        <v>1000000</v>
      </c>
      <c r="L553" s="573">
        <v>318.37</v>
      </c>
      <c r="M553" s="558"/>
      <c r="N553" t="s">
        <v>989</v>
      </c>
      <c r="O553" s="545">
        <v>0</v>
      </c>
      <c r="P553" s="546">
        <v>1036.2</v>
      </c>
      <c r="Q553" s="63" t="s">
        <v>451</v>
      </c>
      <c r="T553">
        <v>320.76</v>
      </c>
      <c r="U553">
        <v>49.67</v>
      </c>
      <c r="V553" s="545">
        <v>0</v>
      </c>
      <c r="W553" s="546">
        <v>1200</v>
      </c>
      <c r="X553">
        <v>0</v>
      </c>
      <c r="Y553">
        <v>0</v>
      </c>
      <c r="Z553">
        <v>100</v>
      </c>
      <c r="AA553">
        <v>200</v>
      </c>
      <c r="AB553">
        <v>300</v>
      </c>
      <c r="AC553">
        <v>400</v>
      </c>
      <c r="AD553">
        <v>500</v>
      </c>
      <c r="AE553">
        <v>600</v>
      </c>
      <c r="AF553">
        <v>700</v>
      </c>
      <c r="AG553">
        <v>800</v>
      </c>
      <c r="AH553">
        <v>900</v>
      </c>
      <c r="AI553">
        <v>1000</v>
      </c>
      <c r="AJ553">
        <v>1200</v>
      </c>
      <c r="AK553">
        <v>199</v>
      </c>
      <c r="AL553">
        <v>101</v>
      </c>
      <c r="AM553">
        <v>100</v>
      </c>
      <c r="AN553">
        <v>100</v>
      </c>
      <c r="AO553">
        <v>100</v>
      </c>
      <c r="AP553">
        <v>199</v>
      </c>
      <c r="AQ553">
        <v>101</v>
      </c>
      <c r="AR553">
        <v>99</v>
      </c>
      <c r="AS553">
        <v>88</v>
      </c>
      <c r="AT553">
        <v>11</v>
      </c>
      <c r="AU553" s="576" t="str">
        <f t="shared" si="72"/>
        <v/>
      </c>
      <c r="AV553" s="577" t="str">
        <f t="shared" si="73"/>
        <v/>
      </c>
      <c r="AW553" s="522" t="str">
        <f t="shared" si="74"/>
        <v/>
      </c>
      <c r="AX553" s="523" t="str">
        <f t="shared" si="75"/>
        <v/>
      </c>
      <c r="AY553" s="522" t="str">
        <f t="shared" si="76"/>
        <v/>
      </c>
      <c r="AZ553" s="523" t="str">
        <f t="shared" si="77"/>
        <v/>
      </c>
      <c r="BA553" s="529">
        <f t="shared" si="78"/>
        <v>1</v>
      </c>
      <c r="BB553" s="534">
        <f t="shared" si="79"/>
        <v>1</v>
      </c>
      <c r="BC553" s="535">
        <f t="shared" si="80"/>
        <v>2.7691993592361088</v>
      </c>
      <c r="BD553" s="63"/>
    </row>
    <row r="554" spans="1:56" x14ac:dyDescent="0.2">
      <c r="A554">
        <v>552</v>
      </c>
      <c r="B554" t="s">
        <v>806</v>
      </c>
      <c r="C554" t="s">
        <v>86</v>
      </c>
      <c r="D554" t="s">
        <v>190</v>
      </c>
      <c r="E554" s="545" t="s">
        <v>86</v>
      </c>
      <c r="F554" s="546" t="s">
        <v>190</v>
      </c>
      <c r="G554" s="570"/>
      <c r="H554" s="555"/>
      <c r="I554" s="566"/>
      <c r="J554">
        <v>0</v>
      </c>
      <c r="K554">
        <v>1000000</v>
      </c>
      <c r="L554" s="573">
        <v>0</v>
      </c>
      <c r="M554" s="558"/>
      <c r="N554" t="s">
        <v>990</v>
      </c>
      <c r="O554" s="545">
        <v>0</v>
      </c>
      <c r="P554" s="546">
        <v>207.85</v>
      </c>
      <c r="Q554" s="63" t="s">
        <v>451</v>
      </c>
      <c r="T554">
        <v>0.03</v>
      </c>
      <c r="U554">
        <v>0.06</v>
      </c>
      <c r="V554" s="545">
        <v>0</v>
      </c>
      <c r="W554" s="546">
        <v>270</v>
      </c>
      <c r="X554">
        <v>0</v>
      </c>
      <c r="Y554">
        <v>10</v>
      </c>
      <c r="Z554">
        <v>20</v>
      </c>
      <c r="AA554">
        <v>40</v>
      </c>
      <c r="AB554">
        <v>60</v>
      </c>
      <c r="AC554">
        <v>80</v>
      </c>
      <c r="AD554">
        <v>100</v>
      </c>
      <c r="AE554">
        <v>120</v>
      </c>
      <c r="AF554">
        <v>140</v>
      </c>
      <c r="AG554">
        <v>170</v>
      </c>
      <c r="AH554">
        <v>190</v>
      </c>
      <c r="AI554">
        <v>210</v>
      </c>
      <c r="AJ554">
        <v>270</v>
      </c>
      <c r="AK554">
        <v>300</v>
      </c>
      <c r="AL554">
        <v>300</v>
      </c>
      <c r="AM554">
        <v>300</v>
      </c>
      <c r="AN554">
        <v>200</v>
      </c>
      <c r="AO554">
        <v>300</v>
      </c>
      <c r="AP554">
        <v>292</v>
      </c>
      <c r="AQ554">
        <v>175</v>
      </c>
      <c r="AR554">
        <v>187</v>
      </c>
      <c r="AS554">
        <v>61</v>
      </c>
      <c r="AT554">
        <v>10</v>
      </c>
      <c r="AU554" s="576" t="str">
        <f t="shared" si="72"/>
        <v/>
      </c>
      <c r="AV554" s="577" t="str">
        <f t="shared" si="73"/>
        <v/>
      </c>
      <c r="AW554" s="522" t="str">
        <f t="shared" si="74"/>
        <v/>
      </c>
      <c r="AX554" s="523" t="str">
        <f t="shared" si="75"/>
        <v/>
      </c>
      <c r="AY554" s="522" t="str">
        <f t="shared" si="76"/>
        <v/>
      </c>
      <c r="AZ554" s="523" t="str">
        <f t="shared" si="77"/>
        <v/>
      </c>
      <c r="BA554" s="529">
        <f t="shared" si="78"/>
        <v>1</v>
      </c>
      <c r="BB554" s="534" t="str">
        <f t="shared" si="79"/>
        <v/>
      </c>
      <c r="BC554" s="535" t="str">
        <f t="shared" si="80"/>
        <v/>
      </c>
      <c r="BD554" s="63"/>
    </row>
    <row r="555" spans="1:56" x14ac:dyDescent="0.2">
      <c r="A555">
        <v>553</v>
      </c>
      <c r="B555" t="s">
        <v>806</v>
      </c>
      <c r="C555" t="s">
        <v>86</v>
      </c>
      <c r="D555" t="s">
        <v>193</v>
      </c>
      <c r="E555" s="545" t="s">
        <v>86</v>
      </c>
      <c r="F555" s="546" t="s">
        <v>193</v>
      </c>
      <c r="G555" s="570"/>
      <c r="H555" s="555"/>
      <c r="I555" s="566"/>
      <c r="J555">
        <v>0</v>
      </c>
      <c r="K555">
        <v>1000000</v>
      </c>
      <c r="L555" s="573">
        <v>318.37</v>
      </c>
      <c r="M555" s="558"/>
      <c r="N555" t="s">
        <v>991</v>
      </c>
      <c r="O555" s="545">
        <v>0</v>
      </c>
      <c r="P555" s="546">
        <v>828.35</v>
      </c>
      <c r="Q555" s="63" t="s">
        <v>451</v>
      </c>
      <c r="T555">
        <v>320.74</v>
      </c>
      <c r="U555">
        <v>49.67</v>
      </c>
      <c r="V555" s="545">
        <v>0</v>
      </c>
      <c r="W555" s="546">
        <v>1000</v>
      </c>
      <c r="X555">
        <v>0</v>
      </c>
      <c r="Y555">
        <v>0</v>
      </c>
      <c r="Z555">
        <v>0</v>
      </c>
      <c r="AA555">
        <v>100</v>
      </c>
      <c r="AB555">
        <v>200</v>
      </c>
      <c r="AC555">
        <v>300</v>
      </c>
      <c r="AD555">
        <v>400</v>
      </c>
      <c r="AE555">
        <v>500</v>
      </c>
      <c r="AF555">
        <v>600</v>
      </c>
      <c r="AG555">
        <v>700</v>
      </c>
      <c r="AH555">
        <v>800</v>
      </c>
      <c r="AI555">
        <v>800</v>
      </c>
      <c r="AJ555">
        <v>1000</v>
      </c>
      <c r="AK555">
        <v>100</v>
      </c>
      <c r="AL555">
        <v>100</v>
      </c>
      <c r="AM555">
        <v>100</v>
      </c>
      <c r="AN555">
        <v>100</v>
      </c>
      <c r="AO555">
        <v>100</v>
      </c>
      <c r="AP555">
        <v>100</v>
      </c>
      <c r="AQ555">
        <v>100</v>
      </c>
      <c r="AR555">
        <v>99</v>
      </c>
      <c r="AS555">
        <v>97</v>
      </c>
      <c r="AT555">
        <v>8</v>
      </c>
      <c r="AU555" s="576" t="str">
        <f t="shared" si="72"/>
        <v/>
      </c>
      <c r="AV555" s="577" t="str">
        <f t="shared" si="73"/>
        <v/>
      </c>
      <c r="AW555" s="522" t="str">
        <f t="shared" si="74"/>
        <v/>
      </c>
      <c r="AX555" s="523" t="str">
        <f t="shared" si="75"/>
        <v/>
      </c>
      <c r="AY555" s="522" t="str">
        <f t="shared" si="76"/>
        <v/>
      </c>
      <c r="AZ555" s="523" t="str">
        <f t="shared" si="77"/>
        <v/>
      </c>
      <c r="BA555" s="529">
        <f t="shared" si="78"/>
        <v>1</v>
      </c>
      <c r="BB555" s="534">
        <f t="shared" si="79"/>
        <v>1</v>
      </c>
      <c r="BC555" s="535">
        <f t="shared" si="80"/>
        <v>2.1409994660300908</v>
      </c>
      <c r="BD555" s="63"/>
    </row>
    <row r="556" spans="1:56" x14ac:dyDescent="0.2">
      <c r="A556">
        <v>554</v>
      </c>
      <c r="B556" t="s">
        <v>806</v>
      </c>
      <c r="C556" t="s">
        <v>86</v>
      </c>
      <c r="D556" t="s">
        <v>195</v>
      </c>
      <c r="E556" s="545" t="s">
        <v>86</v>
      </c>
      <c r="F556" s="546" t="s">
        <v>195</v>
      </c>
      <c r="G556" s="570"/>
      <c r="H556" s="555"/>
      <c r="I556" s="566"/>
      <c r="J556">
        <v>0</v>
      </c>
      <c r="K556">
        <v>1000000</v>
      </c>
      <c r="L556" s="573">
        <v>318.37</v>
      </c>
      <c r="M556" s="558"/>
      <c r="N556" t="s">
        <v>992</v>
      </c>
      <c r="O556" s="545">
        <v>0</v>
      </c>
      <c r="P556" s="546">
        <v>828.35</v>
      </c>
      <c r="Q556" s="63" t="s">
        <v>451</v>
      </c>
      <c r="T556">
        <v>320.70999999999998</v>
      </c>
      <c r="U556">
        <v>49.67</v>
      </c>
      <c r="V556" s="545">
        <v>0</v>
      </c>
      <c r="W556" s="546">
        <v>950</v>
      </c>
      <c r="X556">
        <v>0</v>
      </c>
      <c r="Y556">
        <v>40</v>
      </c>
      <c r="Z556">
        <v>80</v>
      </c>
      <c r="AA556">
        <v>160</v>
      </c>
      <c r="AB556">
        <v>249.2</v>
      </c>
      <c r="AC556">
        <v>330</v>
      </c>
      <c r="AD556">
        <v>410</v>
      </c>
      <c r="AE556">
        <v>490</v>
      </c>
      <c r="AF556">
        <v>580</v>
      </c>
      <c r="AG556">
        <v>660</v>
      </c>
      <c r="AH556">
        <v>750</v>
      </c>
      <c r="AI556">
        <v>790</v>
      </c>
      <c r="AJ556">
        <v>950</v>
      </c>
      <c r="AK556">
        <v>997</v>
      </c>
      <c r="AL556">
        <v>901</v>
      </c>
      <c r="AM556">
        <v>999</v>
      </c>
      <c r="AN556">
        <v>901</v>
      </c>
      <c r="AO556">
        <v>999</v>
      </c>
      <c r="AP556">
        <v>901</v>
      </c>
      <c r="AQ556">
        <v>998</v>
      </c>
      <c r="AR556">
        <v>892</v>
      </c>
      <c r="AS556">
        <v>714</v>
      </c>
      <c r="AT556">
        <v>23</v>
      </c>
      <c r="AU556" s="576" t="str">
        <f t="shared" si="72"/>
        <v/>
      </c>
      <c r="AV556" s="577" t="str">
        <f t="shared" si="73"/>
        <v/>
      </c>
      <c r="AW556" s="522" t="str">
        <f t="shared" si="74"/>
        <v/>
      </c>
      <c r="AX556" s="523" t="str">
        <f t="shared" si="75"/>
        <v/>
      </c>
      <c r="AY556" s="522" t="str">
        <f t="shared" si="76"/>
        <v/>
      </c>
      <c r="AZ556" s="523" t="str">
        <f t="shared" si="77"/>
        <v/>
      </c>
      <c r="BA556" s="529">
        <f t="shared" si="78"/>
        <v>1</v>
      </c>
      <c r="BB556" s="534">
        <f t="shared" si="79"/>
        <v>1</v>
      </c>
      <c r="BC556" s="535">
        <f t="shared" si="80"/>
        <v>1.9839494927285861</v>
      </c>
      <c r="BD556" s="63"/>
    </row>
    <row r="557" spans="1:56" x14ac:dyDescent="0.2">
      <c r="A557">
        <v>555</v>
      </c>
      <c r="B557" t="s">
        <v>806</v>
      </c>
      <c r="C557" t="s">
        <v>86</v>
      </c>
      <c r="D557" t="s">
        <v>196</v>
      </c>
      <c r="E557" s="545" t="s">
        <v>86</v>
      </c>
      <c r="F557" s="546" t="s">
        <v>196</v>
      </c>
      <c r="G557" s="570"/>
      <c r="H557" s="555"/>
      <c r="I557" s="566"/>
      <c r="J557">
        <v>0</v>
      </c>
      <c r="K557">
        <v>1000000</v>
      </c>
      <c r="L557" s="573">
        <v>0</v>
      </c>
      <c r="M557" s="558"/>
      <c r="N557" t="s">
        <v>993</v>
      </c>
      <c r="O557" s="545">
        <v>0</v>
      </c>
      <c r="P557" s="546">
        <v>0</v>
      </c>
      <c r="Q557" s="63" t="s">
        <v>451</v>
      </c>
      <c r="T557">
        <v>0.03</v>
      </c>
      <c r="U557">
        <v>7.0000000000000007E-2</v>
      </c>
      <c r="V557" s="545">
        <v>0</v>
      </c>
      <c r="W557" s="546">
        <v>280</v>
      </c>
      <c r="X557">
        <v>0</v>
      </c>
      <c r="Y557">
        <v>0</v>
      </c>
      <c r="Z557">
        <v>0</v>
      </c>
      <c r="AA557">
        <v>0</v>
      </c>
      <c r="AB557">
        <v>0</v>
      </c>
      <c r="AC557">
        <v>10</v>
      </c>
      <c r="AD557">
        <v>20</v>
      </c>
      <c r="AE557">
        <v>30</v>
      </c>
      <c r="AF557">
        <v>41</v>
      </c>
      <c r="AG557">
        <v>70</v>
      </c>
      <c r="AH557">
        <v>110</v>
      </c>
      <c r="AI557">
        <v>163.5</v>
      </c>
      <c r="AJ557">
        <v>280</v>
      </c>
      <c r="AK557">
        <v>156</v>
      </c>
      <c r="AL557">
        <v>49</v>
      </c>
      <c r="AM557">
        <v>28</v>
      </c>
      <c r="AN557">
        <v>15</v>
      </c>
      <c r="AO557">
        <v>6</v>
      </c>
      <c r="AP557">
        <v>6</v>
      </c>
      <c r="AQ557">
        <v>5</v>
      </c>
      <c r="AR557">
        <v>3</v>
      </c>
      <c r="AS557">
        <v>3</v>
      </c>
      <c r="AT557">
        <v>3</v>
      </c>
      <c r="AU557" s="576" t="str">
        <f t="shared" si="72"/>
        <v/>
      </c>
      <c r="AV557" s="577" t="str">
        <f t="shared" si="73"/>
        <v/>
      </c>
      <c r="AW557" s="522" t="str">
        <f t="shared" si="74"/>
        <v/>
      </c>
      <c r="AX557" s="523" t="str">
        <f t="shared" si="75"/>
        <v/>
      </c>
      <c r="AY557" s="522" t="str">
        <f t="shared" si="76"/>
        <v/>
      </c>
      <c r="AZ557" s="523" t="str">
        <f t="shared" si="77"/>
        <v/>
      </c>
      <c r="BA557" s="529">
        <f t="shared" si="78"/>
        <v>1</v>
      </c>
      <c r="BB557" s="534" t="str">
        <f t="shared" si="79"/>
        <v/>
      </c>
      <c r="BC557" s="535" t="str">
        <f t="shared" si="80"/>
        <v/>
      </c>
      <c r="BD557" s="63"/>
    </row>
    <row r="558" spans="1:56" x14ac:dyDescent="0.2">
      <c r="A558">
        <v>556</v>
      </c>
      <c r="B558" t="s">
        <v>806</v>
      </c>
      <c r="C558" t="s">
        <v>86</v>
      </c>
      <c r="D558" t="s">
        <v>197</v>
      </c>
      <c r="E558" s="545" t="s">
        <v>86</v>
      </c>
      <c r="F558" s="546" t="s">
        <v>197</v>
      </c>
      <c r="G558" s="570"/>
      <c r="H558" s="555"/>
      <c r="I558" s="566"/>
      <c r="J558">
        <v>0</v>
      </c>
      <c r="K558">
        <v>1000000</v>
      </c>
      <c r="L558" s="573">
        <v>0</v>
      </c>
      <c r="M558" s="558"/>
      <c r="N558" t="s">
        <v>994</v>
      </c>
      <c r="O558" s="545">
        <v>0</v>
      </c>
      <c r="P558" s="546">
        <v>662.83</v>
      </c>
      <c r="Q558" s="63" t="s">
        <v>451</v>
      </c>
      <c r="T558">
        <v>0.02</v>
      </c>
      <c r="U558">
        <v>7.0000000000000007E-2</v>
      </c>
      <c r="V558" s="545">
        <v>0</v>
      </c>
      <c r="W558" s="546">
        <v>920</v>
      </c>
      <c r="X558">
        <v>0</v>
      </c>
      <c r="Y558">
        <v>30</v>
      </c>
      <c r="Z558">
        <v>60</v>
      </c>
      <c r="AA558">
        <v>130</v>
      </c>
      <c r="AB558">
        <v>200</v>
      </c>
      <c r="AC558">
        <v>260</v>
      </c>
      <c r="AD558">
        <v>330</v>
      </c>
      <c r="AE558">
        <v>400</v>
      </c>
      <c r="AF558">
        <v>470</v>
      </c>
      <c r="AG558">
        <v>540</v>
      </c>
      <c r="AH558">
        <v>620</v>
      </c>
      <c r="AI558">
        <v>680</v>
      </c>
      <c r="AJ558">
        <v>920</v>
      </c>
      <c r="AK558">
        <v>1000</v>
      </c>
      <c r="AL558">
        <v>900</v>
      </c>
      <c r="AM558">
        <v>900</v>
      </c>
      <c r="AN558">
        <v>898</v>
      </c>
      <c r="AO558">
        <v>888</v>
      </c>
      <c r="AP558">
        <v>949</v>
      </c>
      <c r="AQ558">
        <v>667</v>
      </c>
      <c r="AR558">
        <v>373</v>
      </c>
      <c r="AS558">
        <v>124</v>
      </c>
      <c r="AT558">
        <v>31</v>
      </c>
      <c r="AU558" s="576" t="str">
        <f t="shared" si="72"/>
        <v/>
      </c>
      <c r="AV558" s="577" t="str">
        <f t="shared" si="73"/>
        <v/>
      </c>
      <c r="AW558" s="522" t="str">
        <f t="shared" si="74"/>
        <v/>
      </c>
      <c r="AX558" s="523" t="str">
        <f t="shared" si="75"/>
        <v/>
      </c>
      <c r="AY558" s="522" t="str">
        <f t="shared" si="76"/>
        <v/>
      </c>
      <c r="AZ558" s="523" t="str">
        <f t="shared" si="77"/>
        <v/>
      </c>
      <c r="BA558" s="529">
        <f t="shared" si="78"/>
        <v>1</v>
      </c>
      <c r="BB558" s="534" t="str">
        <f t="shared" si="79"/>
        <v/>
      </c>
      <c r="BC558" s="535" t="str">
        <f t="shared" si="80"/>
        <v/>
      </c>
      <c r="BD558" s="63"/>
    </row>
    <row r="559" spans="1:56" s="510" customFormat="1" x14ac:dyDescent="0.2">
      <c r="A559" s="510">
        <v>557</v>
      </c>
      <c r="B559" s="510" t="s">
        <v>806</v>
      </c>
      <c r="C559" s="510" t="s">
        <v>86</v>
      </c>
      <c r="D559" s="510" t="s">
        <v>19</v>
      </c>
      <c r="E559" s="547" t="s">
        <v>86</v>
      </c>
      <c r="F559" s="548" t="s">
        <v>19</v>
      </c>
      <c r="G559" s="571"/>
      <c r="H559" s="555"/>
      <c r="I559" s="567"/>
      <c r="J559" s="510">
        <v>0</v>
      </c>
      <c r="K559" s="510">
        <v>1000000</v>
      </c>
      <c r="L559" s="574">
        <v>14.39</v>
      </c>
      <c r="M559" s="559"/>
      <c r="N559" t="s">
        <v>995</v>
      </c>
      <c r="O559" s="547">
        <v>0</v>
      </c>
      <c r="P559" s="548">
        <v>251.01</v>
      </c>
      <c r="Q559" s="540" t="s">
        <v>451</v>
      </c>
      <c r="R559"/>
      <c r="S559"/>
      <c r="T559">
        <v>6.82</v>
      </c>
      <c r="U559">
        <v>8.56</v>
      </c>
      <c r="V559" s="547">
        <v>0</v>
      </c>
      <c r="W559" s="548">
        <v>350</v>
      </c>
      <c r="X559">
        <v>0</v>
      </c>
      <c r="Y559">
        <v>10</v>
      </c>
      <c r="Z559">
        <v>20</v>
      </c>
      <c r="AA559">
        <v>50</v>
      </c>
      <c r="AB559">
        <v>70</v>
      </c>
      <c r="AC559">
        <v>100</v>
      </c>
      <c r="AD559">
        <v>120</v>
      </c>
      <c r="AE559">
        <v>150</v>
      </c>
      <c r="AF559">
        <v>180</v>
      </c>
      <c r="AG559">
        <v>200</v>
      </c>
      <c r="AH559">
        <v>230</v>
      </c>
      <c r="AI559">
        <v>260</v>
      </c>
      <c r="AJ559">
        <v>350</v>
      </c>
      <c r="AK559">
        <v>400</v>
      </c>
      <c r="AL559">
        <v>300</v>
      </c>
      <c r="AM559">
        <v>400</v>
      </c>
      <c r="AN559">
        <v>300</v>
      </c>
      <c r="AO559">
        <v>399</v>
      </c>
      <c r="AP559">
        <v>291</v>
      </c>
      <c r="AQ559">
        <v>296</v>
      </c>
      <c r="AR559">
        <v>119</v>
      </c>
      <c r="AS559">
        <v>65</v>
      </c>
      <c r="AT559">
        <v>12</v>
      </c>
      <c r="AU559" s="578" t="str">
        <f t="shared" si="72"/>
        <v/>
      </c>
      <c r="AV559" s="579" t="str">
        <f t="shared" si="73"/>
        <v/>
      </c>
      <c r="AW559" s="524" t="str">
        <f t="shared" si="74"/>
        <v/>
      </c>
      <c r="AX559" s="525" t="str">
        <f t="shared" si="75"/>
        <v/>
      </c>
      <c r="AY559" s="524" t="str">
        <f t="shared" si="76"/>
        <v/>
      </c>
      <c r="AZ559" s="525" t="str">
        <f t="shared" si="77"/>
        <v/>
      </c>
      <c r="BA559" s="530">
        <f t="shared" si="78"/>
        <v>1</v>
      </c>
      <c r="BB559" s="536">
        <f t="shared" si="79"/>
        <v>1</v>
      </c>
      <c r="BC559" s="537">
        <f t="shared" si="80"/>
        <v>23.32244614315497</v>
      </c>
      <c r="BD559" s="540">
        <v>1</v>
      </c>
    </row>
    <row r="560" spans="1:56" s="510" customFormat="1" x14ac:dyDescent="0.2">
      <c r="A560" s="510">
        <v>558</v>
      </c>
      <c r="B560" s="510" t="s">
        <v>806</v>
      </c>
      <c r="C560" s="510" t="s">
        <v>86</v>
      </c>
      <c r="D560" s="510" t="s">
        <v>216</v>
      </c>
      <c r="E560" s="547" t="s">
        <v>86</v>
      </c>
      <c r="F560" s="548" t="s">
        <v>216</v>
      </c>
      <c r="G560" s="571"/>
      <c r="H560" s="555"/>
      <c r="I560" s="567"/>
      <c r="J560" s="510">
        <v>0</v>
      </c>
      <c r="K560" s="510">
        <v>1000000</v>
      </c>
      <c r="L560" s="574">
        <v>6.55</v>
      </c>
      <c r="M560" s="559"/>
      <c r="N560" t="s">
        <v>996</v>
      </c>
      <c r="O560" s="547">
        <v>0</v>
      </c>
      <c r="P560" s="548">
        <v>166.63</v>
      </c>
      <c r="Q560" s="540" t="s">
        <v>451</v>
      </c>
      <c r="R560"/>
      <c r="S560"/>
      <c r="T560">
        <v>3.32</v>
      </c>
      <c r="U560">
        <v>4.17</v>
      </c>
      <c r="V560" s="547">
        <v>0</v>
      </c>
      <c r="W560" s="548">
        <v>240</v>
      </c>
      <c r="X560">
        <v>0</v>
      </c>
      <c r="Y560">
        <v>0</v>
      </c>
      <c r="Z560">
        <v>10</v>
      </c>
      <c r="AA560">
        <v>30</v>
      </c>
      <c r="AB560">
        <v>50</v>
      </c>
      <c r="AC560">
        <v>62</v>
      </c>
      <c r="AD560">
        <v>80</v>
      </c>
      <c r="AE560">
        <v>100</v>
      </c>
      <c r="AF560">
        <v>120</v>
      </c>
      <c r="AG560">
        <v>140</v>
      </c>
      <c r="AH560">
        <v>160</v>
      </c>
      <c r="AI560">
        <v>170</v>
      </c>
      <c r="AJ560">
        <v>240</v>
      </c>
      <c r="AK560">
        <v>300</v>
      </c>
      <c r="AL560">
        <v>200</v>
      </c>
      <c r="AM560">
        <v>300</v>
      </c>
      <c r="AN560">
        <v>200</v>
      </c>
      <c r="AO560">
        <v>199</v>
      </c>
      <c r="AP560">
        <v>278</v>
      </c>
      <c r="AQ560">
        <v>138</v>
      </c>
      <c r="AR560">
        <v>101</v>
      </c>
      <c r="AS560">
        <v>25</v>
      </c>
      <c r="AT560">
        <v>8</v>
      </c>
      <c r="AU560" s="578" t="str">
        <f t="shared" si="72"/>
        <v/>
      </c>
      <c r="AV560" s="579" t="str">
        <f t="shared" si="73"/>
        <v/>
      </c>
      <c r="AW560" s="524" t="str">
        <f t="shared" si="74"/>
        <v/>
      </c>
      <c r="AX560" s="525" t="str">
        <f t="shared" si="75"/>
        <v/>
      </c>
      <c r="AY560" s="524" t="str">
        <f t="shared" si="76"/>
        <v/>
      </c>
      <c r="AZ560" s="525" t="str">
        <f t="shared" si="77"/>
        <v/>
      </c>
      <c r="BA560" s="530">
        <f t="shared" si="78"/>
        <v>1</v>
      </c>
      <c r="BB560" s="536">
        <f t="shared" si="79"/>
        <v>1</v>
      </c>
      <c r="BC560" s="537">
        <f t="shared" si="80"/>
        <v>35.641221374045799</v>
      </c>
      <c r="BD560" s="540">
        <v>1</v>
      </c>
    </row>
    <row r="561" spans="1:56" s="510" customFormat="1" x14ac:dyDescent="0.2">
      <c r="A561" s="510">
        <v>559</v>
      </c>
      <c r="B561" s="510" t="s">
        <v>806</v>
      </c>
      <c r="C561" s="510" t="s">
        <v>86</v>
      </c>
      <c r="D561" s="510" t="s">
        <v>218</v>
      </c>
      <c r="E561" s="547" t="s">
        <v>86</v>
      </c>
      <c r="F561" s="548" t="s">
        <v>218</v>
      </c>
      <c r="G561" s="571"/>
      <c r="H561" s="555"/>
      <c r="I561" s="567"/>
      <c r="J561" s="510">
        <v>0</v>
      </c>
      <c r="K561" s="510">
        <v>1000000</v>
      </c>
      <c r="L561" s="574">
        <v>7.84</v>
      </c>
      <c r="M561" s="559"/>
      <c r="N561" t="s">
        <v>997</v>
      </c>
      <c r="O561" s="547">
        <v>0</v>
      </c>
      <c r="P561" s="548">
        <v>84.38</v>
      </c>
      <c r="Q561" s="540" t="s">
        <v>451</v>
      </c>
      <c r="R561"/>
      <c r="S561"/>
      <c r="T561">
        <v>3.5</v>
      </c>
      <c r="U561">
        <v>4.43</v>
      </c>
      <c r="V561" s="547">
        <v>0</v>
      </c>
      <c r="W561" s="548">
        <v>130</v>
      </c>
      <c r="X561">
        <v>0</v>
      </c>
      <c r="Y561">
        <v>0</v>
      </c>
      <c r="Z561">
        <v>0</v>
      </c>
      <c r="AA561">
        <v>10</v>
      </c>
      <c r="AB561">
        <v>20</v>
      </c>
      <c r="AC561">
        <v>30</v>
      </c>
      <c r="AD561">
        <v>40</v>
      </c>
      <c r="AE561">
        <v>50</v>
      </c>
      <c r="AF561">
        <v>60</v>
      </c>
      <c r="AG561">
        <v>70</v>
      </c>
      <c r="AH561">
        <v>88</v>
      </c>
      <c r="AI561">
        <v>100</v>
      </c>
      <c r="AJ561">
        <v>130</v>
      </c>
      <c r="AK561">
        <v>200</v>
      </c>
      <c r="AL561">
        <v>100</v>
      </c>
      <c r="AM561">
        <v>100</v>
      </c>
      <c r="AN561">
        <v>195</v>
      </c>
      <c r="AO561">
        <v>80</v>
      </c>
      <c r="AP561">
        <v>68</v>
      </c>
      <c r="AQ561">
        <v>87</v>
      </c>
      <c r="AR561">
        <v>25</v>
      </c>
      <c r="AS561">
        <v>19</v>
      </c>
      <c r="AT561">
        <v>9</v>
      </c>
      <c r="AU561" s="578" t="str">
        <f t="shared" si="72"/>
        <v/>
      </c>
      <c r="AV561" s="579" t="str">
        <f t="shared" si="73"/>
        <v/>
      </c>
      <c r="AW561" s="524" t="str">
        <f t="shared" si="74"/>
        <v/>
      </c>
      <c r="AX561" s="525" t="str">
        <f t="shared" si="75"/>
        <v/>
      </c>
      <c r="AY561" s="524" t="str">
        <f t="shared" si="76"/>
        <v/>
      </c>
      <c r="AZ561" s="525" t="str">
        <f t="shared" si="77"/>
        <v/>
      </c>
      <c r="BA561" s="530">
        <f t="shared" si="78"/>
        <v>1</v>
      </c>
      <c r="BB561" s="536">
        <f t="shared" si="79"/>
        <v>1</v>
      </c>
      <c r="BC561" s="537">
        <f t="shared" si="80"/>
        <v>15.581632653061224</v>
      </c>
      <c r="BD561" s="540">
        <v>1</v>
      </c>
    </row>
    <row r="562" spans="1:56" s="510" customFormat="1" x14ac:dyDescent="0.2">
      <c r="A562" s="510">
        <v>560</v>
      </c>
      <c r="B562" s="510" t="s">
        <v>806</v>
      </c>
      <c r="C562" s="510" t="s">
        <v>86</v>
      </c>
      <c r="D562" s="510" t="s">
        <v>220</v>
      </c>
      <c r="E562" s="547" t="s">
        <v>86</v>
      </c>
      <c r="F562" s="548" t="s">
        <v>220</v>
      </c>
      <c r="G562" s="571"/>
      <c r="H562" s="555"/>
      <c r="I562" s="567"/>
      <c r="J562" s="510">
        <v>-1000000</v>
      </c>
      <c r="K562" s="510">
        <v>1000000</v>
      </c>
      <c r="L562" s="574">
        <v>-115.55</v>
      </c>
      <c r="M562" s="559"/>
      <c r="N562" t="s">
        <v>998</v>
      </c>
      <c r="O562" s="547">
        <v>-501.28</v>
      </c>
      <c r="P562" s="548">
        <v>251.01</v>
      </c>
      <c r="Q562" s="540" t="s">
        <v>451</v>
      </c>
      <c r="R562"/>
      <c r="S562"/>
      <c r="T562">
        <v>-84.63</v>
      </c>
      <c r="U562">
        <v>44.28</v>
      </c>
      <c r="V562" s="547">
        <v>-715</v>
      </c>
      <c r="W562" s="548">
        <v>332</v>
      </c>
      <c r="X562">
        <v>-715</v>
      </c>
      <c r="Y562">
        <v>-531</v>
      </c>
      <c r="Z562">
        <v>-470</v>
      </c>
      <c r="AA562">
        <v>-384</v>
      </c>
      <c r="AB562">
        <v>-315</v>
      </c>
      <c r="AC562">
        <v>-230</v>
      </c>
      <c r="AD562">
        <v>-143</v>
      </c>
      <c r="AE562">
        <v>-66</v>
      </c>
      <c r="AF562">
        <v>20</v>
      </c>
      <c r="AG562">
        <v>90</v>
      </c>
      <c r="AH562">
        <v>176</v>
      </c>
      <c r="AI562">
        <v>227</v>
      </c>
      <c r="AJ562">
        <v>332</v>
      </c>
      <c r="AK562">
        <v>12</v>
      </c>
      <c r="AL562">
        <v>46</v>
      </c>
      <c r="AM562">
        <v>97</v>
      </c>
      <c r="AN562">
        <v>101</v>
      </c>
      <c r="AO562">
        <v>103</v>
      </c>
      <c r="AP562">
        <v>102</v>
      </c>
      <c r="AQ562">
        <v>103</v>
      </c>
      <c r="AR562">
        <v>106</v>
      </c>
      <c r="AS562">
        <v>102</v>
      </c>
      <c r="AT562">
        <v>39</v>
      </c>
      <c r="AU562" s="578" t="str">
        <f t="shared" si="72"/>
        <v/>
      </c>
      <c r="AV562" s="579" t="str">
        <f t="shared" si="73"/>
        <v/>
      </c>
      <c r="AW562" s="524" t="str">
        <f t="shared" si="74"/>
        <v/>
      </c>
      <c r="AX562" s="525" t="str">
        <f t="shared" si="75"/>
        <v/>
      </c>
      <c r="AY562" s="524" t="str">
        <f t="shared" si="76"/>
        <v/>
      </c>
      <c r="AZ562" s="525" t="str">
        <f t="shared" si="77"/>
        <v/>
      </c>
      <c r="BA562" s="530">
        <f t="shared" si="78"/>
        <v>-2.7336814621409919</v>
      </c>
      <c r="BB562" s="536">
        <f t="shared" si="79"/>
        <v>-5.1877974902639554</v>
      </c>
      <c r="BC562" s="537">
        <f t="shared" si="80"/>
        <v>-3.8732150584162701</v>
      </c>
      <c r="BD562" s="540">
        <v>1</v>
      </c>
    </row>
    <row r="563" spans="1:56" x14ac:dyDescent="0.2">
      <c r="A563">
        <v>561</v>
      </c>
      <c r="B563" t="s">
        <v>806</v>
      </c>
      <c r="C563" t="s">
        <v>88</v>
      </c>
      <c r="D563" t="s">
        <v>181</v>
      </c>
      <c r="E563" s="545" t="s">
        <v>88</v>
      </c>
      <c r="F563" s="546" t="s">
        <v>181</v>
      </c>
      <c r="G563" s="570"/>
      <c r="H563" s="555"/>
      <c r="I563" s="566"/>
      <c r="J563">
        <v>0</v>
      </c>
      <c r="K563">
        <v>1000000</v>
      </c>
      <c r="L563" s="573">
        <v>14.96</v>
      </c>
      <c r="M563" s="558"/>
      <c r="N563" t="s">
        <v>999</v>
      </c>
      <c r="O563" s="545">
        <v>0</v>
      </c>
      <c r="P563" s="546">
        <v>662.83</v>
      </c>
      <c r="Q563" s="63" t="s">
        <v>451</v>
      </c>
      <c r="T563">
        <v>20.94</v>
      </c>
      <c r="U563">
        <v>21.04</v>
      </c>
      <c r="V563" s="545">
        <v>0</v>
      </c>
      <c r="W563" s="546">
        <v>920</v>
      </c>
      <c r="X563">
        <v>0</v>
      </c>
      <c r="Y563">
        <v>30</v>
      </c>
      <c r="Z563">
        <v>60</v>
      </c>
      <c r="AA563">
        <v>130</v>
      </c>
      <c r="AB563">
        <v>200</v>
      </c>
      <c r="AC563">
        <v>260</v>
      </c>
      <c r="AD563">
        <v>330</v>
      </c>
      <c r="AE563">
        <v>400</v>
      </c>
      <c r="AF563">
        <v>470</v>
      </c>
      <c r="AG563">
        <v>540</v>
      </c>
      <c r="AH563">
        <v>620</v>
      </c>
      <c r="AI563">
        <v>680</v>
      </c>
      <c r="AJ563">
        <v>920</v>
      </c>
      <c r="AK563">
        <v>1000</v>
      </c>
      <c r="AL563">
        <v>900</v>
      </c>
      <c r="AM563">
        <v>900</v>
      </c>
      <c r="AN563">
        <v>898</v>
      </c>
      <c r="AO563">
        <v>888</v>
      </c>
      <c r="AP563">
        <v>949</v>
      </c>
      <c r="AQ563">
        <v>667</v>
      </c>
      <c r="AR563">
        <v>373</v>
      </c>
      <c r="AS563">
        <v>124</v>
      </c>
      <c r="AT563">
        <v>31</v>
      </c>
      <c r="AU563" s="576" t="str">
        <f t="shared" si="72"/>
        <v/>
      </c>
      <c r="AV563" s="577" t="str">
        <f t="shared" si="73"/>
        <v/>
      </c>
      <c r="AW563" s="522" t="str">
        <f t="shared" si="74"/>
        <v/>
      </c>
      <c r="AX563" s="523" t="str">
        <f t="shared" si="75"/>
        <v/>
      </c>
      <c r="AY563" s="522" t="str">
        <f t="shared" si="76"/>
        <v/>
      </c>
      <c r="AZ563" s="523" t="str">
        <f t="shared" si="77"/>
        <v/>
      </c>
      <c r="BA563" s="529">
        <f t="shared" si="78"/>
        <v>1</v>
      </c>
      <c r="BB563" s="534">
        <f t="shared" si="79"/>
        <v>1</v>
      </c>
      <c r="BC563" s="535">
        <f t="shared" si="80"/>
        <v>60.497326203208551</v>
      </c>
      <c r="BD563" s="63"/>
    </row>
    <row r="564" spans="1:56" x14ac:dyDescent="0.2">
      <c r="A564">
        <v>562</v>
      </c>
      <c r="B564" t="s">
        <v>806</v>
      </c>
      <c r="C564" t="s">
        <v>88</v>
      </c>
      <c r="D564" t="s">
        <v>187</v>
      </c>
      <c r="E564" s="545" t="s">
        <v>88</v>
      </c>
      <c r="F564" s="546" t="s">
        <v>187</v>
      </c>
      <c r="G564" s="570"/>
      <c r="H564" s="555"/>
      <c r="I564" s="566"/>
      <c r="J564">
        <v>0</v>
      </c>
      <c r="K564">
        <v>1000000</v>
      </c>
      <c r="L564" s="573">
        <v>509.97</v>
      </c>
      <c r="M564" s="558"/>
      <c r="N564" t="s">
        <v>1000</v>
      </c>
      <c r="O564" s="545">
        <v>0</v>
      </c>
      <c r="P564" s="546">
        <v>1036.2</v>
      </c>
      <c r="Q564" s="63" t="s">
        <v>451</v>
      </c>
      <c r="T564">
        <v>508.08</v>
      </c>
      <c r="U564">
        <v>49.69</v>
      </c>
      <c r="V564" s="545">
        <v>0</v>
      </c>
      <c r="W564" s="546">
        <v>1200</v>
      </c>
      <c r="X564">
        <v>0</v>
      </c>
      <c r="Y564">
        <v>0</v>
      </c>
      <c r="Z564">
        <v>100</v>
      </c>
      <c r="AA564">
        <v>200</v>
      </c>
      <c r="AB564">
        <v>300</v>
      </c>
      <c r="AC564">
        <v>400</v>
      </c>
      <c r="AD564">
        <v>500</v>
      </c>
      <c r="AE564">
        <v>600</v>
      </c>
      <c r="AF564">
        <v>700</v>
      </c>
      <c r="AG564">
        <v>800</v>
      </c>
      <c r="AH564">
        <v>900</v>
      </c>
      <c r="AI564">
        <v>1000</v>
      </c>
      <c r="AJ564">
        <v>1200</v>
      </c>
      <c r="AK564">
        <v>196</v>
      </c>
      <c r="AL564">
        <v>101</v>
      </c>
      <c r="AM564">
        <v>101</v>
      </c>
      <c r="AN564">
        <v>101</v>
      </c>
      <c r="AO564">
        <v>100</v>
      </c>
      <c r="AP564">
        <v>197</v>
      </c>
      <c r="AQ564">
        <v>101</v>
      </c>
      <c r="AR564">
        <v>101</v>
      </c>
      <c r="AS564">
        <v>89</v>
      </c>
      <c r="AT564">
        <v>11</v>
      </c>
      <c r="AU564" s="576" t="str">
        <f t="shared" si="72"/>
        <v/>
      </c>
      <c r="AV564" s="577" t="str">
        <f t="shared" si="73"/>
        <v/>
      </c>
      <c r="AW564" s="522" t="str">
        <f t="shared" si="74"/>
        <v/>
      </c>
      <c r="AX564" s="523" t="str">
        <f t="shared" si="75"/>
        <v/>
      </c>
      <c r="AY564" s="522" t="str">
        <f t="shared" si="76"/>
        <v/>
      </c>
      <c r="AZ564" s="523" t="str">
        <f t="shared" si="77"/>
        <v/>
      </c>
      <c r="BA564" s="529">
        <f t="shared" si="78"/>
        <v>1</v>
      </c>
      <c r="BB564" s="534">
        <f t="shared" si="79"/>
        <v>1</v>
      </c>
      <c r="BC564" s="535">
        <f t="shared" si="80"/>
        <v>1.3530795929172303</v>
      </c>
      <c r="BD564" s="63"/>
    </row>
    <row r="565" spans="1:56" x14ac:dyDescent="0.2">
      <c r="A565">
        <v>563</v>
      </c>
      <c r="B565" t="s">
        <v>806</v>
      </c>
      <c r="C565" t="s">
        <v>88</v>
      </c>
      <c r="D565" t="s">
        <v>190</v>
      </c>
      <c r="E565" s="545" t="s">
        <v>88</v>
      </c>
      <c r="F565" s="546" t="s">
        <v>190</v>
      </c>
      <c r="G565" s="570"/>
      <c r="H565" s="555"/>
      <c r="I565" s="566"/>
      <c r="J565">
        <v>0</v>
      </c>
      <c r="K565">
        <v>1000000</v>
      </c>
      <c r="L565" s="573">
        <v>0</v>
      </c>
      <c r="M565" s="558"/>
      <c r="N565" t="s">
        <v>1001</v>
      </c>
      <c r="O565" s="545">
        <v>0</v>
      </c>
      <c r="P565" s="546">
        <v>207.85</v>
      </c>
      <c r="Q565" s="63" t="s">
        <v>451</v>
      </c>
      <c r="T565">
        <v>0.02</v>
      </c>
      <c r="U565">
        <v>0.06</v>
      </c>
      <c r="V565" s="545">
        <v>0</v>
      </c>
      <c r="W565" s="546">
        <v>270</v>
      </c>
      <c r="X565">
        <v>0</v>
      </c>
      <c r="Y565">
        <v>10</v>
      </c>
      <c r="Z565">
        <v>20</v>
      </c>
      <c r="AA565">
        <v>40</v>
      </c>
      <c r="AB565">
        <v>60</v>
      </c>
      <c r="AC565">
        <v>80</v>
      </c>
      <c r="AD565">
        <v>100</v>
      </c>
      <c r="AE565">
        <v>120</v>
      </c>
      <c r="AF565">
        <v>140</v>
      </c>
      <c r="AG565">
        <v>170</v>
      </c>
      <c r="AH565">
        <v>190</v>
      </c>
      <c r="AI565">
        <v>210</v>
      </c>
      <c r="AJ565">
        <v>270</v>
      </c>
      <c r="AK565">
        <v>300</v>
      </c>
      <c r="AL565">
        <v>300</v>
      </c>
      <c r="AM565">
        <v>300</v>
      </c>
      <c r="AN565">
        <v>200</v>
      </c>
      <c r="AO565">
        <v>300</v>
      </c>
      <c r="AP565">
        <v>292</v>
      </c>
      <c r="AQ565">
        <v>175</v>
      </c>
      <c r="AR565">
        <v>187</v>
      </c>
      <c r="AS565">
        <v>61</v>
      </c>
      <c r="AT565">
        <v>10</v>
      </c>
      <c r="AU565" s="576" t="str">
        <f t="shared" si="72"/>
        <v/>
      </c>
      <c r="AV565" s="577" t="str">
        <f t="shared" si="73"/>
        <v/>
      </c>
      <c r="AW565" s="522" t="str">
        <f t="shared" si="74"/>
        <v/>
      </c>
      <c r="AX565" s="523" t="str">
        <f t="shared" si="75"/>
        <v/>
      </c>
      <c r="AY565" s="522" t="str">
        <f t="shared" si="76"/>
        <v/>
      </c>
      <c r="AZ565" s="523" t="str">
        <f t="shared" si="77"/>
        <v/>
      </c>
      <c r="BA565" s="529">
        <f t="shared" si="78"/>
        <v>1</v>
      </c>
      <c r="BB565" s="534" t="str">
        <f t="shared" si="79"/>
        <v/>
      </c>
      <c r="BC565" s="535" t="str">
        <f t="shared" si="80"/>
        <v/>
      </c>
      <c r="BD565" s="63"/>
    </row>
    <row r="566" spans="1:56" x14ac:dyDescent="0.2">
      <c r="A566">
        <v>564</v>
      </c>
      <c r="B566" t="s">
        <v>806</v>
      </c>
      <c r="C566" t="s">
        <v>88</v>
      </c>
      <c r="D566" t="s">
        <v>193</v>
      </c>
      <c r="E566" s="545" t="s">
        <v>88</v>
      </c>
      <c r="F566" s="546" t="s">
        <v>193</v>
      </c>
      <c r="G566" s="570"/>
      <c r="H566" s="555"/>
      <c r="I566" s="566"/>
      <c r="J566">
        <v>0</v>
      </c>
      <c r="K566">
        <v>1000000</v>
      </c>
      <c r="L566" s="573">
        <v>509.97</v>
      </c>
      <c r="M566" s="558"/>
      <c r="N566" t="s">
        <v>1002</v>
      </c>
      <c r="O566" s="545">
        <v>0</v>
      </c>
      <c r="P566" s="546">
        <v>828.35</v>
      </c>
      <c r="Q566" s="63" t="s">
        <v>451</v>
      </c>
      <c r="T566">
        <v>508.06</v>
      </c>
      <c r="U566">
        <v>49.68</v>
      </c>
      <c r="V566" s="545">
        <v>0</v>
      </c>
      <c r="W566" s="546">
        <v>1000</v>
      </c>
      <c r="X566">
        <v>0</v>
      </c>
      <c r="Y566">
        <v>0</v>
      </c>
      <c r="Z566">
        <v>0</v>
      </c>
      <c r="AA566">
        <v>100</v>
      </c>
      <c r="AB566">
        <v>200</v>
      </c>
      <c r="AC566">
        <v>300</v>
      </c>
      <c r="AD566">
        <v>400</v>
      </c>
      <c r="AE566">
        <v>500</v>
      </c>
      <c r="AF566">
        <v>600</v>
      </c>
      <c r="AG566">
        <v>700</v>
      </c>
      <c r="AH566">
        <v>800</v>
      </c>
      <c r="AI566">
        <v>800</v>
      </c>
      <c r="AJ566">
        <v>1000</v>
      </c>
      <c r="AK566">
        <v>99</v>
      </c>
      <c r="AL566">
        <v>100</v>
      </c>
      <c r="AM566">
        <v>100</v>
      </c>
      <c r="AN566">
        <v>100</v>
      </c>
      <c r="AO566">
        <v>100</v>
      </c>
      <c r="AP566">
        <v>100</v>
      </c>
      <c r="AQ566">
        <v>100</v>
      </c>
      <c r="AR566">
        <v>100</v>
      </c>
      <c r="AS566">
        <v>97</v>
      </c>
      <c r="AT566">
        <v>8</v>
      </c>
      <c r="AU566" s="576" t="str">
        <f t="shared" si="72"/>
        <v/>
      </c>
      <c r="AV566" s="577" t="str">
        <f t="shared" si="73"/>
        <v/>
      </c>
      <c r="AW566" s="522" t="str">
        <f t="shared" si="74"/>
        <v/>
      </c>
      <c r="AX566" s="523" t="str">
        <f t="shared" si="75"/>
        <v/>
      </c>
      <c r="AY566" s="522" t="str">
        <f t="shared" si="76"/>
        <v/>
      </c>
      <c r="AZ566" s="523" t="str">
        <f t="shared" si="77"/>
        <v/>
      </c>
      <c r="BA566" s="529">
        <f t="shared" si="78"/>
        <v>1</v>
      </c>
      <c r="BB566" s="534">
        <f t="shared" si="79"/>
        <v>1</v>
      </c>
      <c r="BC566" s="535">
        <f t="shared" si="80"/>
        <v>0.96089966076435862</v>
      </c>
      <c r="BD566" s="63"/>
    </row>
    <row r="567" spans="1:56" x14ac:dyDescent="0.2">
      <c r="A567">
        <v>565</v>
      </c>
      <c r="B567" t="s">
        <v>806</v>
      </c>
      <c r="C567" t="s">
        <v>88</v>
      </c>
      <c r="D567" t="s">
        <v>195</v>
      </c>
      <c r="E567" s="545" t="s">
        <v>88</v>
      </c>
      <c r="F567" s="546" t="s">
        <v>195</v>
      </c>
      <c r="G567" s="570"/>
      <c r="H567" s="555"/>
      <c r="I567" s="566"/>
      <c r="J567">
        <v>0</v>
      </c>
      <c r="K567">
        <v>1000000</v>
      </c>
      <c r="L567" s="573">
        <v>509.97</v>
      </c>
      <c r="M567" s="558"/>
      <c r="N567" t="s">
        <v>1003</v>
      </c>
      <c r="O567" s="545">
        <v>0</v>
      </c>
      <c r="P567" s="546">
        <v>828.35</v>
      </c>
      <c r="Q567" s="63" t="s">
        <v>451</v>
      </c>
      <c r="T567">
        <v>508.03</v>
      </c>
      <c r="U567">
        <v>49.69</v>
      </c>
      <c r="V567" s="545">
        <v>0</v>
      </c>
      <c r="W567" s="546">
        <v>950</v>
      </c>
      <c r="X567">
        <v>0</v>
      </c>
      <c r="Y567">
        <v>40</v>
      </c>
      <c r="Z567">
        <v>80</v>
      </c>
      <c r="AA567">
        <v>160</v>
      </c>
      <c r="AB567">
        <v>250</v>
      </c>
      <c r="AC567">
        <v>330</v>
      </c>
      <c r="AD567">
        <v>410</v>
      </c>
      <c r="AE567">
        <v>500</v>
      </c>
      <c r="AF567">
        <v>580</v>
      </c>
      <c r="AG567">
        <v>660</v>
      </c>
      <c r="AH567">
        <v>750</v>
      </c>
      <c r="AI567">
        <v>790</v>
      </c>
      <c r="AJ567">
        <v>950</v>
      </c>
      <c r="AK567">
        <v>981</v>
      </c>
      <c r="AL567">
        <v>894</v>
      </c>
      <c r="AM567">
        <v>999</v>
      </c>
      <c r="AN567">
        <v>901</v>
      </c>
      <c r="AO567">
        <v>999</v>
      </c>
      <c r="AP567">
        <v>901</v>
      </c>
      <c r="AQ567">
        <v>999</v>
      </c>
      <c r="AR567">
        <v>901</v>
      </c>
      <c r="AS567">
        <v>727</v>
      </c>
      <c r="AT567">
        <v>24</v>
      </c>
      <c r="AU567" s="576" t="str">
        <f t="shared" si="72"/>
        <v/>
      </c>
      <c r="AV567" s="577" t="str">
        <f t="shared" si="73"/>
        <v/>
      </c>
      <c r="AW567" s="522" t="str">
        <f t="shared" si="74"/>
        <v/>
      </c>
      <c r="AX567" s="523" t="str">
        <f t="shared" si="75"/>
        <v/>
      </c>
      <c r="AY567" s="522" t="str">
        <f t="shared" si="76"/>
        <v/>
      </c>
      <c r="AZ567" s="523" t="str">
        <f t="shared" si="77"/>
        <v/>
      </c>
      <c r="BA567" s="529">
        <f t="shared" si="78"/>
        <v>1</v>
      </c>
      <c r="BB567" s="534">
        <f t="shared" si="79"/>
        <v>1</v>
      </c>
      <c r="BC567" s="535">
        <f t="shared" si="80"/>
        <v>0.86285467772614066</v>
      </c>
      <c r="BD567" s="63"/>
    </row>
    <row r="568" spans="1:56" x14ac:dyDescent="0.2">
      <c r="A568">
        <v>566</v>
      </c>
      <c r="B568" t="s">
        <v>806</v>
      </c>
      <c r="C568" t="s">
        <v>88</v>
      </c>
      <c r="D568" t="s">
        <v>196</v>
      </c>
      <c r="E568" s="545" t="s">
        <v>88</v>
      </c>
      <c r="F568" s="546" t="s">
        <v>196</v>
      </c>
      <c r="G568" s="570"/>
      <c r="H568" s="555"/>
      <c r="I568" s="566"/>
      <c r="J568">
        <v>0</v>
      </c>
      <c r="K568">
        <v>1000000</v>
      </c>
      <c r="L568" s="573">
        <v>0</v>
      </c>
      <c r="M568" s="558"/>
      <c r="N568" t="s">
        <v>1004</v>
      </c>
      <c r="O568" s="545">
        <v>0</v>
      </c>
      <c r="P568" s="546">
        <v>0</v>
      </c>
      <c r="Q568" s="63" t="s">
        <v>451</v>
      </c>
      <c r="T568">
        <v>0.02</v>
      </c>
      <c r="U568">
        <v>7.0000000000000007E-2</v>
      </c>
      <c r="V568" s="545">
        <v>0</v>
      </c>
      <c r="W568" s="546">
        <v>280</v>
      </c>
      <c r="X568">
        <v>0</v>
      </c>
      <c r="Y568">
        <v>0</v>
      </c>
      <c r="Z568">
        <v>0</v>
      </c>
      <c r="AA568">
        <v>0</v>
      </c>
      <c r="AB568">
        <v>0</v>
      </c>
      <c r="AC568">
        <v>10</v>
      </c>
      <c r="AD568">
        <v>20</v>
      </c>
      <c r="AE568">
        <v>30</v>
      </c>
      <c r="AF568">
        <v>41</v>
      </c>
      <c r="AG568">
        <v>70</v>
      </c>
      <c r="AH568">
        <v>110</v>
      </c>
      <c r="AI568">
        <v>163.5</v>
      </c>
      <c r="AJ568">
        <v>280</v>
      </c>
      <c r="AK568">
        <v>156</v>
      </c>
      <c r="AL568">
        <v>49</v>
      </c>
      <c r="AM568">
        <v>28</v>
      </c>
      <c r="AN568">
        <v>15</v>
      </c>
      <c r="AO568">
        <v>6</v>
      </c>
      <c r="AP568">
        <v>6</v>
      </c>
      <c r="AQ568">
        <v>5</v>
      </c>
      <c r="AR568">
        <v>3</v>
      </c>
      <c r="AS568">
        <v>3</v>
      </c>
      <c r="AT568">
        <v>3</v>
      </c>
      <c r="AU568" s="576" t="str">
        <f t="shared" si="72"/>
        <v/>
      </c>
      <c r="AV568" s="577" t="str">
        <f t="shared" si="73"/>
        <v/>
      </c>
      <c r="AW568" s="522" t="str">
        <f t="shared" si="74"/>
        <v/>
      </c>
      <c r="AX568" s="523" t="str">
        <f t="shared" si="75"/>
        <v/>
      </c>
      <c r="AY568" s="522" t="str">
        <f t="shared" si="76"/>
        <v/>
      </c>
      <c r="AZ568" s="523" t="str">
        <f t="shared" si="77"/>
        <v/>
      </c>
      <c r="BA568" s="529">
        <f t="shared" si="78"/>
        <v>1</v>
      </c>
      <c r="BB568" s="534" t="str">
        <f t="shared" si="79"/>
        <v/>
      </c>
      <c r="BC568" s="535" t="str">
        <f t="shared" si="80"/>
        <v/>
      </c>
      <c r="BD568" s="63"/>
    </row>
    <row r="569" spans="1:56" x14ac:dyDescent="0.2">
      <c r="A569">
        <v>567</v>
      </c>
      <c r="B569" t="s">
        <v>806</v>
      </c>
      <c r="C569" t="s">
        <v>88</v>
      </c>
      <c r="D569" t="s">
        <v>197</v>
      </c>
      <c r="E569" s="545" t="s">
        <v>88</v>
      </c>
      <c r="F569" s="546" t="s">
        <v>197</v>
      </c>
      <c r="G569" s="570"/>
      <c r="H569" s="555"/>
      <c r="I569" s="566"/>
      <c r="J569">
        <v>0</v>
      </c>
      <c r="K569">
        <v>1000000</v>
      </c>
      <c r="L569" s="573">
        <v>0</v>
      </c>
      <c r="M569" s="558"/>
      <c r="N569" t="s">
        <v>1005</v>
      </c>
      <c r="O569" s="545">
        <v>0</v>
      </c>
      <c r="P569" s="546">
        <v>662.83</v>
      </c>
      <c r="Q569" s="63" t="s">
        <v>451</v>
      </c>
      <c r="T569">
        <v>0.01</v>
      </c>
      <c r="U569">
        <v>0.06</v>
      </c>
      <c r="V569" s="545">
        <v>0</v>
      </c>
      <c r="W569" s="546">
        <v>920</v>
      </c>
      <c r="X569">
        <v>0</v>
      </c>
      <c r="Y569">
        <v>30</v>
      </c>
      <c r="Z569">
        <v>60</v>
      </c>
      <c r="AA569">
        <v>130</v>
      </c>
      <c r="AB569">
        <v>200</v>
      </c>
      <c r="AC569">
        <v>260</v>
      </c>
      <c r="AD569">
        <v>330</v>
      </c>
      <c r="AE569">
        <v>400</v>
      </c>
      <c r="AF569">
        <v>470</v>
      </c>
      <c r="AG569">
        <v>540</v>
      </c>
      <c r="AH569">
        <v>620</v>
      </c>
      <c r="AI569">
        <v>680</v>
      </c>
      <c r="AJ569">
        <v>920</v>
      </c>
      <c r="AK569">
        <v>1000</v>
      </c>
      <c r="AL569">
        <v>900</v>
      </c>
      <c r="AM569">
        <v>900</v>
      </c>
      <c r="AN569">
        <v>898</v>
      </c>
      <c r="AO569">
        <v>888</v>
      </c>
      <c r="AP569">
        <v>949</v>
      </c>
      <c r="AQ569">
        <v>667</v>
      </c>
      <c r="AR569">
        <v>373</v>
      </c>
      <c r="AS569">
        <v>124</v>
      </c>
      <c r="AT569">
        <v>31</v>
      </c>
      <c r="AU569" s="576" t="str">
        <f t="shared" si="72"/>
        <v/>
      </c>
      <c r="AV569" s="577" t="str">
        <f t="shared" si="73"/>
        <v/>
      </c>
      <c r="AW569" s="522" t="str">
        <f t="shared" si="74"/>
        <v/>
      </c>
      <c r="AX569" s="523" t="str">
        <f t="shared" si="75"/>
        <v/>
      </c>
      <c r="AY569" s="522" t="str">
        <f t="shared" si="76"/>
        <v/>
      </c>
      <c r="AZ569" s="523" t="str">
        <f t="shared" si="77"/>
        <v/>
      </c>
      <c r="BA569" s="529">
        <f t="shared" si="78"/>
        <v>1</v>
      </c>
      <c r="BB569" s="534" t="str">
        <f t="shared" si="79"/>
        <v/>
      </c>
      <c r="BC569" s="535" t="str">
        <f t="shared" si="80"/>
        <v/>
      </c>
      <c r="BD569" s="63"/>
    </row>
    <row r="570" spans="1:56" s="510" customFormat="1" x14ac:dyDescent="0.2">
      <c r="A570" s="510">
        <v>568</v>
      </c>
      <c r="B570" s="510" t="s">
        <v>806</v>
      </c>
      <c r="C570" s="510" t="s">
        <v>88</v>
      </c>
      <c r="D570" s="510" t="s">
        <v>19</v>
      </c>
      <c r="E570" s="547" t="s">
        <v>88</v>
      </c>
      <c r="F570" s="548" t="s">
        <v>19</v>
      </c>
      <c r="G570" s="571"/>
      <c r="H570" s="555"/>
      <c r="I570" s="567"/>
      <c r="J570" s="510">
        <v>0</v>
      </c>
      <c r="K570" s="510">
        <v>1000000</v>
      </c>
      <c r="L570" s="574">
        <v>2.6</v>
      </c>
      <c r="M570" s="559"/>
      <c r="N570" t="s">
        <v>1006</v>
      </c>
      <c r="O570" s="547">
        <v>0</v>
      </c>
      <c r="P570" s="548">
        <v>251.01</v>
      </c>
      <c r="Q570" s="540" t="s">
        <v>451</v>
      </c>
      <c r="R570"/>
      <c r="S570"/>
      <c r="T570">
        <v>3.52</v>
      </c>
      <c r="U570">
        <v>5.0999999999999996</v>
      </c>
      <c r="V570" s="547">
        <v>0</v>
      </c>
      <c r="W570" s="548">
        <v>350</v>
      </c>
      <c r="X570">
        <v>0</v>
      </c>
      <c r="Y570">
        <v>10</v>
      </c>
      <c r="Z570">
        <v>20</v>
      </c>
      <c r="AA570">
        <v>50</v>
      </c>
      <c r="AB570">
        <v>70</v>
      </c>
      <c r="AC570">
        <v>100</v>
      </c>
      <c r="AD570">
        <v>120</v>
      </c>
      <c r="AE570">
        <v>150</v>
      </c>
      <c r="AF570">
        <v>180</v>
      </c>
      <c r="AG570">
        <v>200</v>
      </c>
      <c r="AH570">
        <v>230</v>
      </c>
      <c r="AI570">
        <v>260</v>
      </c>
      <c r="AJ570">
        <v>350</v>
      </c>
      <c r="AK570">
        <v>400</v>
      </c>
      <c r="AL570">
        <v>300</v>
      </c>
      <c r="AM570">
        <v>400</v>
      </c>
      <c r="AN570">
        <v>300</v>
      </c>
      <c r="AO570">
        <v>399</v>
      </c>
      <c r="AP570">
        <v>291</v>
      </c>
      <c r="AQ570">
        <v>296</v>
      </c>
      <c r="AR570">
        <v>119</v>
      </c>
      <c r="AS570">
        <v>65</v>
      </c>
      <c r="AT570">
        <v>12</v>
      </c>
      <c r="AU570" s="578" t="str">
        <f t="shared" si="72"/>
        <v/>
      </c>
      <c r="AV570" s="579" t="str">
        <f t="shared" si="73"/>
        <v/>
      </c>
      <c r="AW570" s="524" t="str">
        <f t="shared" si="74"/>
        <v/>
      </c>
      <c r="AX570" s="525" t="str">
        <f t="shared" si="75"/>
        <v/>
      </c>
      <c r="AY570" s="524" t="str">
        <f t="shared" si="76"/>
        <v/>
      </c>
      <c r="AZ570" s="525" t="str">
        <f t="shared" si="77"/>
        <v/>
      </c>
      <c r="BA570" s="530">
        <f t="shared" si="78"/>
        <v>1</v>
      </c>
      <c r="BB570" s="536">
        <f t="shared" si="79"/>
        <v>1</v>
      </c>
      <c r="BC570" s="537">
        <f t="shared" si="80"/>
        <v>133.61538461538461</v>
      </c>
      <c r="BD570" s="540">
        <v>1</v>
      </c>
    </row>
    <row r="571" spans="1:56" s="510" customFormat="1" x14ac:dyDescent="0.2">
      <c r="A571" s="510">
        <v>569</v>
      </c>
      <c r="B571" s="510" t="s">
        <v>806</v>
      </c>
      <c r="C571" s="510" t="s">
        <v>88</v>
      </c>
      <c r="D571" s="510" t="s">
        <v>216</v>
      </c>
      <c r="E571" s="547" t="s">
        <v>88</v>
      </c>
      <c r="F571" s="548" t="s">
        <v>216</v>
      </c>
      <c r="G571" s="571"/>
      <c r="H571" s="555"/>
      <c r="I571" s="567"/>
      <c r="J571" s="510">
        <v>0</v>
      </c>
      <c r="K571" s="510">
        <v>1000000</v>
      </c>
      <c r="L571" s="574">
        <v>1.22</v>
      </c>
      <c r="M571" s="559"/>
      <c r="N571" t="s">
        <v>1007</v>
      </c>
      <c r="O571" s="547">
        <v>0</v>
      </c>
      <c r="P571" s="548">
        <v>166.63</v>
      </c>
      <c r="Q571" s="540" t="s">
        <v>451</v>
      </c>
      <c r="R571"/>
      <c r="S571"/>
      <c r="T571">
        <v>1.72</v>
      </c>
      <c r="U571">
        <v>2.57</v>
      </c>
      <c r="V571" s="547">
        <v>0</v>
      </c>
      <c r="W571" s="548">
        <v>240</v>
      </c>
      <c r="X571">
        <v>0</v>
      </c>
      <c r="Y571">
        <v>0</v>
      </c>
      <c r="Z571">
        <v>10</v>
      </c>
      <c r="AA571">
        <v>30</v>
      </c>
      <c r="AB571">
        <v>50</v>
      </c>
      <c r="AC571">
        <v>62</v>
      </c>
      <c r="AD571">
        <v>80</v>
      </c>
      <c r="AE571">
        <v>100</v>
      </c>
      <c r="AF571">
        <v>120</v>
      </c>
      <c r="AG571">
        <v>140</v>
      </c>
      <c r="AH571">
        <v>160</v>
      </c>
      <c r="AI571">
        <v>170</v>
      </c>
      <c r="AJ571">
        <v>240</v>
      </c>
      <c r="AK571">
        <v>300</v>
      </c>
      <c r="AL571">
        <v>200</v>
      </c>
      <c r="AM571">
        <v>300</v>
      </c>
      <c r="AN571">
        <v>200</v>
      </c>
      <c r="AO571">
        <v>199</v>
      </c>
      <c r="AP571">
        <v>278</v>
      </c>
      <c r="AQ571">
        <v>138</v>
      </c>
      <c r="AR571">
        <v>101</v>
      </c>
      <c r="AS571">
        <v>25</v>
      </c>
      <c r="AT571">
        <v>8</v>
      </c>
      <c r="AU571" s="578" t="str">
        <f t="shared" si="72"/>
        <v/>
      </c>
      <c r="AV571" s="579" t="str">
        <f t="shared" si="73"/>
        <v/>
      </c>
      <c r="AW571" s="524" t="str">
        <f t="shared" si="74"/>
        <v/>
      </c>
      <c r="AX571" s="525" t="str">
        <f t="shared" si="75"/>
        <v/>
      </c>
      <c r="AY571" s="524" t="str">
        <f t="shared" si="76"/>
        <v/>
      </c>
      <c r="AZ571" s="525" t="str">
        <f t="shared" si="77"/>
        <v/>
      </c>
      <c r="BA571" s="530">
        <f t="shared" si="78"/>
        <v>1</v>
      </c>
      <c r="BB571" s="536">
        <f t="shared" si="79"/>
        <v>1</v>
      </c>
      <c r="BC571" s="537">
        <f t="shared" si="80"/>
        <v>195.72131147540983</v>
      </c>
      <c r="BD571" s="540">
        <v>1</v>
      </c>
    </row>
    <row r="572" spans="1:56" s="510" customFormat="1" x14ac:dyDescent="0.2">
      <c r="A572" s="510">
        <v>570</v>
      </c>
      <c r="B572" s="510" t="s">
        <v>806</v>
      </c>
      <c r="C572" s="510" t="s">
        <v>88</v>
      </c>
      <c r="D572" s="510" t="s">
        <v>218</v>
      </c>
      <c r="E572" s="547" t="s">
        <v>88</v>
      </c>
      <c r="F572" s="548" t="s">
        <v>218</v>
      </c>
      <c r="G572" s="571"/>
      <c r="H572" s="555"/>
      <c r="I572" s="567"/>
      <c r="J572" s="510">
        <v>0</v>
      </c>
      <c r="K572" s="510">
        <v>1000000</v>
      </c>
      <c r="L572" s="574">
        <v>1.38</v>
      </c>
      <c r="M572" s="559"/>
      <c r="N572" t="s">
        <v>1008</v>
      </c>
      <c r="O572" s="547">
        <v>0</v>
      </c>
      <c r="P572" s="548">
        <v>84.38</v>
      </c>
      <c r="Q572" s="540" t="s">
        <v>451</v>
      </c>
      <c r="R572"/>
      <c r="S572"/>
      <c r="T572">
        <v>1.8</v>
      </c>
      <c r="U572">
        <v>2.56</v>
      </c>
      <c r="V572" s="547">
        <v>0</v>
      </c>
      <c r="W572" s="548">
        <v>130</v>
      </c>
      <c r="X572">
        <v>0</v>
      </c>
      <c r="Y572">
        <v>0</v>
      </c>
      <c r="Z572">
        <v>0</v>
      </c>
      <c r="AA572">
        <v>10</v>
      </c>
      <c r="AB572">
        <v>20</v>
      </c>
      <c r="AC572">
        <v>30</v>
      </c>
      <c r="AD572">
        <v>40</v>
      </c>
      <c r="AE572">
        <v>50</v>
      </c>
      <c r="AF572">
        <v>60</v>
      </c>
      <c r="AG572">
        <v>70</v>
      </c>
      <c r="AH572">
        <v>88</v>
      </c>
      <c r="AI572">
        <v>100</v>
      </c>
      <c r="AJ572">
        <v>130</v>
      </c>
      <c r="AK572">
        <v>200</v>
      </c>
      <c r="AL572">
        <v>100</v>
      </c>
      <c r="AM572">
        <v>100</v>
      </c>
      <c r="AN572">
        <v>195</v>
      </c>
      <c r="AO572">
        <v>80</v>
      </c>
      <c r="AP572">
        <v>68</v>
      </c>
      <c r="AQ572">
        <v>87</v>
      </c>
      <c r="AR572">
        <v>25</v>
      </c>
      <c r="AS572">
        <v>19</v>
      </c>
      <c r="AT572">
        <v>9</v>
      </c>
      <c r="AU572" s="578" t="str">
        <f t="shared" si="72"/>
        <v/>
      </c>
      <c r="AV572" s="579" t="str">
        <f t="shared" si="73"/>
        <v/>
      </c>
      <c r="AW572" s="524" t="str">
        <f t="shared" si="74"/>
        <v/>
      </c>
      <c r="AX572" s="525" t="str">
        <f t="shared" si="75"/>
        <v/>
      </c>
      <c r="AY572" s="524" t="str">
        <f t="shared" si="76"/>
        <v/>
      </c>
      <c r="AZ572" s="525" t="str">
        <f t="shared" si="77"/>
        <v/>
      </c>
      <c r="BA572" s="530">
        <f t="shared" si="78"/>
        <v>1</v>
      </c>
      <c r="BB572" s="536">
        <f t="shared" si="79"/>
        <v>1</v>
      </c>
      <c r="BC572" s="537">
        <f t="shared" si="80"/>
        <v>93.202898550724655</v>
      </c>
      <c r="BD572" s="540">
        <v>1</v>
      </c>
    </row>
    <row r="573" spans="1:56" s="510" customFormat="1" x14ac:dyDescent="0.2">
      <c r="A573" s="510">
        <v>571</v>
      </c>
      <c r="B573" s="510" t="s">
        <v>806</v>
      </c>
      <c r="C573" s="510" t="s">
        <v>88</v>
      </c>
      <c r="D573" s="510" t="s">
        <v>220</v>
      </c>
      <c r="E573" s="547" t="s">
        <v>88</v>
      </c>
      <c r="F573" s="548" t="s">
        <v>220</v>
      </c>
      <c r="G573" s="571"/>
      <c r="H573" s="555"/>
      <c r="I573" s="567"/>
      <c r="J573" s="510">
        <v>-1000000</v>
      </c>
      <c r="K573" s="510">
        <v>1000000</v>
      </c>
      <c r="L573" s="574">
        <v>-76.150000000000006</v>
      </c>
      <c r="M573" s="559"/>
      <c r="N573" t="s">
        <v>1009</v>
      </c>
      <c r="O573" s="547">
        <v>-501.28</v>
      </c>
      <c r="P573" s="548">
        <v>251.01</v>
      </c>
      <c r="Q573" s="540" t="s">
        <v>451</v>
      </c>
      <c r="R573"/>
      <c r="S573"/>
      <c r="T573">
        <v>-72.72</v>
      </c>
      <c r="U573">
        <v>25.2</v>
      </c>
      <c r="V573" s="547">
        <v>-715</v>
      </c>
      <c r="W573" s="548">
        <v>332</v>
      </c>
      <c r="X573">
        <v>-715</v>
      </c>
      <c r="Y573">
        <v>-531</v>
      </c>
      <c r="Z573">
        <v>-470</v>
      </c>
      <c r="AA573">
        <v>-384</v>
      </c>
      <c r="AB573">
        <v>-315</v>
      </c>
      <c r="AC573">
        <v>-230</v>
      </c>
      <c r="AD573">
        <v>-143</v>
      </c>
      <c r="AE573">
        <v>-66</v>
      </c>
      <c r="AF573">
        <v>20</v>
      </c>
      <c r="AG573">
        <v>90</v>
      </c>
      <c r="AH573">
        <v>176</v>
      </c>
      <c r="AI573">
        <v>227</v>
      </c>
      <c r="AJ573">
        <v>332</v>
      </c>
      <c r="AK573">
        <v>12</v>
      </c>
      <c r="AL573">
        <v>46</v>
      </c>
      <c r="AM573">
        <v>97</v>
      </c>
      <c r="AN573">
        <v>101</v>
      </c>
      <c r="AO573">
        <v>103</v>
      </c>
      <c r="AP573">
        <v>102</v>
      </c>
      <c r="AQ573">
        <v>103</v>
      </c>
      <c r="AR573">
        <v>106</v>
      </c>
      <c r="AS573">
        <v>102</v>
      </c>
      <c r="AT573">
        <v>39</v>
      </c>
      <c r="AU573" s="578" t="str">
        <f t="shared" si="72"/>
        <v/>
      </c>
      <c r="AV573" s="579" t="str">
        <f t="shared" si="73"/>
        <v/>
      </c>
      <c r="AW573" s="524" t="str">
        <f t="shared" si="74"/>
        <v/>
      </c>
      <c r="AX573" s="525" t="str">
        <f t="shared" si="75"/>
        <v/>
      </c>
      <c r="AY573" s="524" t="str">
        <f t="shared" si="76"/>
        <v/>
      </c>
      <c r="AZ573" s="525" t="str">
        <f t="shared" si="77"/>
        <v/>
      </c>
      <c r="BA573" s="530">
        <f t="shared" si="78"/>
        <v>-2.7336814621409919</v>
      </c>
      <c r="BB573" s="536">
        <f t="shared" si="79"/>
        <v>-8.3893630991464221</v>
      </c>
      <c r="BC573" s="537">
        <f t="shared" si="80"/>
        <v>-5.3598161523309251</v>
      </c>
      <c r="BD573" s="540">
        <v>1</v>
      </c>
    </row>
    <row r="574" spans="1:56" x14ac:dyDescent="0.2">
      <c r="A574">
        <v>572</v>
      </c>
      <c r="B574" t="s">
        <v>806</v>
      </c>
      <c r="C574" t="s">
        <v>90</v>
      </c>
      <c r="D574" t="s">
        <v>181</v>
      </c>
      <c r="E574" s="545" t="s">
        <v>90</v>
      </c>
      <c r="F574" s="546" t="s">
        <v>181</v>
      </c>
      <c r="G574" s="570"/>
      <c r="H574" s="555"/>
      <c r="I574" s="566"/>
      <c r="J574">
        <v>0</v>
      </c>
      <c r="K574">
        <v>1000000</v>
      </c>
      <c r="L574" s="573">
        <v>0</v>
      </c>
      <c r="M574" s="558"/>
      <c r="N574" t="s">
        <v>1010</v>
      </c>
      <c r="O574" s="545">
        <v>0</v>
      </c>
      <c r="P574" s="546">
        <v>486.89</v>
      </c>
      <c r="Q574" s="63" t="s">
        <v>451</v>
      </c>
      <c r="T574">
        <v>0</v>
      </c>
      <c r="U574">
        <v>0.03</v>
      </c>
      <c r="V574" s="545">
        <v>0</v>
      </c>
      <c r="W574" s="546">
        <v>930</v>
      </c>
      <c r="X574">
        <v>0</v>
      </c>
      <c r="Y574">
        <v>20</v>
      </c>
      <c r="Z574">
        <v>50</v>
      </c>
      <c r="AA574">
        <v>100</v>
      </c>
      <c r="AB574">
        <v>160</v>
      </c>
      <c r="AC574">
        <v>210</v>
      </c>
      <c r="AD574">
        <v>270</v>
      </c>
      <c r="AE574">
        <v>320</v>
      </c>
      <c r="AF574">
        <v>390</v>
      </c>
      <c r="AG574">
        <v>460</v>
      </c>
      <c r="AH574">
        <v>570</v>
      </c>
      <c r="AI574">
        <v>650</v>
      </c>
      <c r="AJ574">
        <v>930</v>
      </c>
      <c r="AK574">
        <v>1000</v>
      </c>
      <c r="AL574">
        <v>900</v>
      </c>
      <c r="AM574">
        <v>895</v>
      </c>
      <c r="AN574">
        <v>942</v>
      </c>
      <c r="AO574">
        <v>663</v>
      </c>
      <c r="AP574">
        <v>457</v>
      </c>
      <c r="AQ574">
        <v>350</v>
      </c>
      <c r="AR574">
        <v>159</v>
      </c>
      <c r="AS574">
        <v>75</v>
      </c>
      <c r="AT574">
        <v>26</v>
      </c>
      <c r="AU574" s="576" t="str">
        <f t="shared" si="72"/>
        <v/>
      </c>
      <c r="AV574" s="577" t="str">
        <f t="shared" si="73"/>
        <v/>
      </c>
      <c r="AW574" s="522" t="str">
        <f t="shared" si="74"/>
        <v/>
      </c>
      <c r="AX574" s="523" t="str">
        <f t="shared" si="75"/>
        <v/>
      </c>
      <c r="AY574" s="522" t="str">
        <f t="shared" si="76"/>
        <v/>
      </c>
      <c r="AZ574" s="523" t="str">
        <f t="shared" si="77"/>
        <v/>
      </c>
      <c r="BA574" s="529">
        <f t="shared" si="78"/>
        <v>1</v>
      </c>
      <c r="BB574" s="534" t="str">
        <f t="shared" si="79"/>
        <v/>
      </c>
      <c r="BC574" s="535" t="str">
        <f t="shared" si="80"/>
        <v/>
      </c>
      <c r="BD574" s="63"/>
    </row>
    <row r="575" spans="1:56" x14ac:dyDescent="0.2">
      <c r="A575">
        <v>573</v>
      </c>
      <c r="B575" t="s">
        <v>806</v>
      </c>
      <c r="C575" t="s">
        <v>90</v>
      </c>
      <c r="D575" t="s">
        <v>187</v>
      </c>
      <c r="E575" s="545" t="s">
        <v>90</v>
      </c>
      <c r="F575" s="546" t="s">
        <v>187</v>
      </c>
      <c r="G575" s="570"/>
      <c r="H575" s="555"/>
      <c r="I575" s="566"/>
      <c r="J575">
        <v>0</v>
      </c>
      <c r="K575">
        <v>1000000</v>
      </c>
      <c r="L575" s="573">
        <v>1483.09</v>
      </c>
      <c r="M575" s="558"/>
      <c r="N575" t="s">
        <v>1011</v>
      </c>
      <c r="O575" s="545">
        <v>1255.1600000000001</v>
      </c>
      <c r="P575" s="546">
        <v>1746.02</v>
      </c>
      <c r="Q575" s="63" t="s">
        <v>451</v>
      </c>
      <c r="T575">
        <v>1566.9</v>
      </c>
      <c r="U575">
        <v>114.1</v>
      </c>
      <c r="V575" s="545">
        <v>1255</v>
      </c>
      <c r="W575" s="546">
        <v>2255</v>
      </c>
      <c r="X575">
        <v>1255</v>
      </c>
      <c r="Y575">
        <v>1255</v>
      </c>
      <c r="Z575">
        <v>1255</v>
      </c>
      <c r="AA575">
        <v>1355</v>
      </c>
      <c r="AB575">
        <v>1355</v>
      </c>
      <c r="AC575">
        <v>1455</v>
      </c>
      <c r="AD575">
        <v>1555</v>
      </c>
      <c r="AE575">
        <v>1555</v>
      </c>
      <c r="AF575">
        <v>1655</v>
      </c>
      <c r="AG575">
        <v>1655</v>
      </c>
      <c r="AH575">
        <v>1755</v>
      </c>
      <c r="AI575">
        <v>1855</v>
      </c>
      <c r="AJ575">
        <v>2255</v>
      </c>
      <c r="AK575">
        <v>100</v>
      </c>
      <c r="AL575">
        <v>100</v>
      </c>
      <c r="AM575">
        <v>100</v>
      </c>
      <c r="AN575">
        <v>100</v>
      </c>
      <c r="AO575">
        <v>99</v>
      </c>
      <c r="AP575">
        <v>60</v>
      </c>
      <c r="AQ575">
        <v>23</v>
      </c>
      <c r="AR575">
        <v>14</v>
      </c>
      <c r="AS575">
        <v>7</v>
      </c>
      <c r="AT575">
        <v>6</v>
      </c>
      <c r="AU575" s="576" t="str">
        <f t="shared" si="72"/>
        <v/>
      </c>
      <c r="AV575" s="577" t="str">
        <f t="shared" si="73"/>
        <v/>
      </c>
      <c r="AW575" s="522" t="str">
        <f t="shared" si="74"/>
        <v/>
      </c>
      <c r="AX575" s="523" t="str">
        <f t="shared" si="75"/>
        <v/>
      </c>
      <c r="AY575" s="522" t="str">
        <f t="shared" si="76"/>
        <v/>
      </c>
      <c r="AZ575" s="523" t="str">
        <f t="shared" si="77"/>
        <v/>
      </c>
      <c r="BA575" s="529">
        <f t="shared" si="78"/>
        <v>0.28490028490028491</v>
      </c>
      <c r="BB575" s="534">
        <f t="shared" si="79"/>
        <v>0.15379376841594233</v>
      </c>
      <c r="BC575" s="535">
        <f t="shared" si="80"/>
        <v>0.52047414519685264</v>
      </c>
      <c r="BD575" s="63"/>
    </row>
    <row r="576" spans="1:56" x14ac:dyDescent="0.2">
      <c r="A576">
        <v>574</v>
      </c>
      <c r="B576" t="s">
        <v>806</v>
      </c>
      <c r="C576" t="s">
        <v>90</v>
      </c>
      <c r="D576" t="s">
        <v>190</v>
      </c>
      <c r="E576" s="545" t="s">
        <v>90</v>
      </c>
      <c r="F576" s="546" t="s">
        <v>190</v>
      </c>
      <c r="G576" s="570"/>
      <c r="H576" s="555"/>
      <c r="I576" s="566"/>
      <c r="J576">
        <v>0</v>
      </c>
      <c r="K576">
        <v>1000000</v>
      </c>
      <c r="L576" s="573">
        <v>207.85</v>
      </c>
      <c r="M576" s="558"/>
      <c r="N576" t="s">
        <v>1012</v>
      </c>
      <c r="O576" s="545">
        <v>0</v>
      </c>
      <c r="P576" s="546">
        <v>207.85</v>
      </c>
      <c r="Q576" s="63" t="s">
        <v>451</v>
      </c>
      <c r="T576">
        <v>206.97</v>
      </c>
      <c r="U576">
        <v>26.97</v>
      </c>
      <c r="V576" s="545">
        <v>0</v>
      </c>
      <c r="W576" s="546">
        <v>270</v>
      </c>
      <c r="X576">
        <v>0</v>
      </c>
      <c r="Y576">
        <v>10</v>
      </c>
      <c r="Z576">
        <v>20</v>
      </c>
      <c r="AA576">
        <v>40</v>
      </c>
      <c r="AB576">
        <v>60</v>
      </c>
      <c r="AC576">
        <v>80</v>
      </c>
      <c r="AD576">
        <v>100</v>
      </c>
      <c r="AE576">
        <v>120</v>
      </c>
      <c r="AF576">
        <v>140</v>
      </c>
      <c r="AG576">
        <v>170</v>
      </c>
      <c r="AH576">
        <v>190</v>
      </c>
      <c r="AI576">
        <v>210</v>
      </c>
      <c r="AJ576">
        <v>270</v>
      </c>
      <c r="AK576">
        <v>300</v>
      </c>
      <c r="AL576">
        <v>300</v>
      </c>
      <c r="AM576">
        <v>300</v>
      </c>
      <c r="AN576">
        <v>200</v>
      </c>
      <c r="AO576">
        <v>300</v>
      </c>
      <c r="AP576">
        <v>292</v>
      </c>
      <c r="AQ576">
        <v>175</v>
      </c>
      <c r="AR576">
        <v>187</v>
      </c>
      <c r="AS576">
        <v>61</v>
      </c>
      <c r="AT576">
        <v>10</v>
      </c>
      <c r="AU576" s="576" t="str">
        <f t="shared" si="72"/>
        <v/>
      </c>
      <c r="AV576" s="577" t="str">
        <f t="shared" si="73"/>
        <v/>
      </c>
      <c r="AW576" s="522" t="str">
        <f t="shared" si="74"/>
        <v/>
      </c>
      <c r="AX576" s="523" t="str">
        <f t="shared" si="75"/>
        <v/>
      </c>
      <c r="AY576" s="522" t="str">
        <f t="shared" si="76"/>
        <v/>
      </c>
      <c r="AZ576" s="523" t="str">
        <f t="shared" si="77"/>
        <v/>
      </c>
      <c r="BA576" s="529">
        <f t="shared" si="78"/>
        <v>1</v>
      </c>
      <c r="BB576" s="534">
        <f t="shared" si="79"/>
        <v>1</v>
      </c>
      <c r="BC576" s="535">
        <f t="shared" si="80"/>
        <v>0.29901371181140252</v>
      </c>
      <c r="BD576" s="63"/>
    </row>
    <row r="577" spans="1:56" x14ac:dyDescent="0.2">
      <c r="A577">
        <v>575</v>
      </c>
      <c r="B577" t="s">
        <v>806</v>
      </c>
      <c r="C577" t="s">
        <v>90</v>
      </c>
      <c r="D577" t="s">
        <v>193</v>
      </c>
      <c r="E577" s="545" t="s">
        <v>90</v>
      </c>
      <c r="F577" s="546" t="s">
        <v>193</v>
      </c>
      <c r="G577" s="570"/>
      <c r="H577" s="555"/>
      <c r="I577" s="566"/>
      <c r="J577">
        <v>0</v>
      </c>
      <c r="K577">
        <v>1000000</v>
      </c>
      <c r="L577" s="573">
        <v>1275.24</v>
      </c>
      <c r="M577" s="558"/>
      <c r="N577" t="s">
        <v>1013</v>
      </c>
      <c r="O577" s="545">
        <v>1255.1600000000001</v>
      </c>
      <c r="P577" s="546">
        <v>1538.18</v>
      </c>
      <c r="Q577" s="63" t="s">
        <v>451</v>
      </c>
      <c r="T577">
        <v>1359.93</v>
      </c>
      <c r="U577">
        <v>112.26</v>
      </c>
      <c r="V577" s="545">
        <v>1255</v>
      </c>
      <c r="W577" s="546">
        <v>2155</v>
      </c>
      <c r="X577">
        <v>1255</v>
      </c>
      <c r="Y577">
        <v>1265</v>
      </c>
      <c r="Z577">
        <v>1285</v>
      </c>
      <c r="AA577">
        <v>1325</v>
      </c>
      <c r="AB577">
        <v>1355</v>
      </c>
      <c r="AC577">
        <v>1395</v>
      </c>
      <c r="AD577">
        <v>1425</v>
      </c>
      <c r="AE577">
        <v>1465</v>
      </c>
      <c r="AF577">
        <v>1505</v>
      </c>
      <c r="AG577">
        <v>1535</v>
      </c>
      <c r="AH577">
        <v>1655</v>
      </c>
      <c r="AI577">
        <v>1765</v>
      </c>
      <c r="AJ577">
        <v>2155</v>
      </c>
      <c r="AK577">
        <v>900</v>
      </c>
      <c r="AL577">
        <v>900</v>
      </c>
      <c r="AM577">
        <v>896</v>
      </c>
      <c r="AN577">
        <v>420</v>
      </c>
      <c r="AO577">
        <v>203</v>
      </c>
      <c r="AP577">
        <v>122</v>
      </c>
      <c r="AQ577">
        <v>67</v>
      </c>
      <c r="AR577">
        <v>41</v>
      </c>
      <c r="AS577">
        <v>28</v>
      </c>
      <c r="AT577">
        <v>12</v>
      </c>
      <c r="AU577" s="576" t="str">
        <f t="shared" si="72"/>
        <v/>
      </c>
      <c r="AV577" s="577" t="str">
        <f t="shared" si="73"/>
        <v/>
      </c>
      <c r="AW577" s="522" t="str">
        <f t="shared" si="74"/>
        <v/>
      </c>
      <c r="AX577" s="523" t="str">
        <f t="shared" si="75"/>
        <v/>
      </c>
      <c r="AY577" s="522" t="str">
        <f t="shared" si="76"/>
        <v/>
      </c>
      <c r="AZ577" s="523" t="str">
        <f t="shared" si="77"/>
        <v/>
      </c>
      <c r="BA577" s="529">
        <f t="shared" si="78"/>
        <v>0.26392961876832843</v>
      </c>
      <c r="BB577" s="534">
        <f t="shared" si="79"/>
        <v>1.5871522223267785E-2</v>
      </c>
      <c r="BC577" s="535">
        <f t="shared" si="80"/>
        <v>0.68987798375207798</v>
      </c>
      <c r="BD577" s="63"/>
    </row>
    <row r="578" spans="1:56" x14ac:dyDescent="0.2">
      <c r="A578">
        <v>576</v>
      </c>
      <c r="B578" t="s">
        <v>806</v>
      </c>
      <c r="C578" t="s">
        <v>90</v>
      </c>
      <c r="D578" t="s">
        <v>195</v>
      </c>
      <c r="E578" s="545" t="s">
        <v>90</v>
      </c>
      <c r="F578" s="546" t="s">
        <v>195</v>
      </c>
      <c r="G578" s="570"/>
      <c r="H578" s="555"/>
      <c r="I578" s="566"/>
      <c r="J578">
        <v>1255.164021359453</v>
      </c>
      <c r="K578">
        <v>1000000</v>
      </c>
      <c r="L578" s="573">
        <v>1255.1600000000001</v>
      </c>
      <c r="M578" s="558"/>
      <c r="N578" t="s">
        <v>1014</v>
      </c>
      <c r="O578" s="545">
        <v>1255.1600000000001</v>
      </c>
      <c r="P578" s="546">
        <v>1255.17</v>
      </c>
      <c r="Q578" s="63" t="s">
        <v>451</v>
      </c>
      <c r="T578">
        <v>1313.83</v>
      </c>
      <c r="U578">
        <v>115.11</v>
      </c>
      <c r="V578" s="545">
        <v>1255</v>
      </c>
      <c r="W578" s="546">
        <v>1805</v>
      </c>
      <c r="X578">
        <v>1255</v>
      </c>
      <c r="Y578">
        <v>1255</v>
      </c>
      <c r="Z578">
        <v>1255</v>
      </c>
      <c r="AA578">
        <v>1275</v>
      </c>
      <c r="AB578">
        <v>1295</v>
      </c>
      <c r="AC578">
        <v>1325</v>
      </c>
      <c r="AD578">
        <v>1345</v>
      </c>
      <c r="AE578">
        <v>1385</v>
      </c>
      <c r="AF578">
        <v>1425</v>
      </c>
      <c r="AG578">
        <v>1475</v>
      </c>
      <c r="AH578">
        <v>1565</v>
      </c>
      <c r="AI578">
        <v>1635</v>
      </c>
      <c r="AJ578">
        <v>1805</v>
      </c>
      <c r="AK578">
        <v>266</v>
      </c>
      <c r="AL578">
        <v>138</v>
      </c>
      <c r="AM578">
        <v>114</v>
      </c>
      <c r="AN578">
        <v>74</v>
      </c>
      <c r="AO578">
        <v>57</v>
      </c>
      <c r="AP578">
        <v>33</v>
      </c>
      <c r="AQ578">
        <v>30</v>
      </c>
      <c r="AR578">
        <v>19</v>
      </c>
      <c r="AS578">
        <v>12</v>
      </c>
      <c r="AT578">
        <v>6</v>
      </c>
      <c r="AU578" s="576" t="str">
        <f t="shared" ref="AU578:AU641" si="81">IF(ISBLANK(G578),"",L578-G578)</f>
        <v/>
      </c>
      <c r="AV578" s="577" t="str">
        <f t="shared" ref="AV578:AV641" si="82">IF(ISBLANK(G578),"",AU578/G578)</f>
        <v/>
      </c>
      <c r="AW578" s="522" t="str">
        <f t="shared" ref="AW578:AW641" si="83">IF(Q578="mesuré",(L578-V578)/L578,"")</f>
        <v/>
      </c>
      <c r="AX578" s="523" t="str">
        <f t="shared" ref="AX578:AX641" si="84">IF(Q578="mesuré",(W578-L578)/L578,"")</f>
        <v/>
      </c>
      <c r="AY578" s="522" t="str">
        <f t="shared" ref="AY578:AY641" si="85">IF(Q578="mesuré",AW578-I578,"")</f>
        <v/>
      </c>
      <c r="AZ578" s="523" t="str">
        <f t="shared" ref="AZ578:AZ641" si="86">IF(Q578="mesuré",AX578-I578,"")</f>
        <v/>
      </c>
      <c r="BA578" s="529">
        <f t="shared" ref="BA578:BA641" si="87">IF(OR(Q578="mesuré",W578=0),"",(W578-V578)/2/AVERAGE(V578:W578))</f>
        <v>0.17973856209150327</v>
      </c>
      <c r="BB578" s="534">
        <f t="shared" ref="BB578:BB641" si="88">IF(OR(Q578="mesuré",L578=0),"",(L578-V578)/L578)</f>
        <v>1.274737882023661E-4</v>
      </c>
      <c r="BC578" s="535">
        <f t="shared" ref="BC578:BC641" si="89">IF(OR(Q578="mesuré",L578=0),"",(W578-L578)/L578)</f>
        <v>0.43806367315720696</v>
      </c>
      <c r="BD578" s="63"/>
    </row>
    <row r="579" spans="1:56" x14ac:dyDescent="0.2">
      <c r="A579">
        <v>577</v>
      </c>
      <c r="B579" t="s">
        <v>806</v>
      </c>
      <c r="C579" t="s">
        <v>90</v>
      </c>
      <c r="D579" t="s">
        <v>196</v>
      </c>
      <c r="E579" s="545" t="s">
        <v>90</v>
      </c>
      <c r="F579" s="546" t="s">
        <v>196</v>
      </c>
      <c r="G579" s="570"/>
      <c r="H579" s="555"/>
      <c r="I579" s="566"/>
      <c r="J579">
        <v>0</v>
      </c>
      <c r="K579">
        <v>1000000</v>
      </c>
      <c r="L579" s="573">
        <v>20.079999999999998</v>
      </c>
      <c r="M579" s="558"/>
      <c r="N579" t="s">
        <v>1015</v>
      </c>
      <c r="O579" s="545">
        <v>0</v>
      </c>
      <c r="P579" s="546">
        <v>283.01</v>
      </c>
      <c r="Q579" s="63" t="s">
        <v>451</v>
      </c>
      <c r="T579">
        <v>46.15</v>
      </c>
      <c r="U579">
        <v>63.08</v>
      </c>
      <c r="V579" s="545">
        <v>0</v>
      </c>
      <c r="W579" s="546">
        <v>340</v>
      </c>
      <c r="X579">
        <v>0</v>
      </c>
      <c r="Y579">
        <v>10</v>
      </c>
      <c r="Z579">
        <v>20</v>
      </c>
      <c r="AA579">
        <v>50</v>
      </c>
      <c r="AB579">
        <v>80</v>
      </c>
      <c r="AC579">
        <v>110</v>
      </c>
      <c r="AD579">
        <v>140</v>
      </c>
      <c r="AE579">
        <v>170</v>
      </c>
      <c r="AF579">
        <v>200</v>
      </c>
      <c r="AG579">
        <v>230</v>
      </c>
      <c r="AH579">
        <v>260</v>
      </c>
      <c r="AI579">
        <v>280</v>
      </c>
      <c r="AJ579">
        <v>340</v>
      </c>
      <c r="AK579">
        <v>400</v>
      </c>
      <c r="AL579">
        <v>300</v>
      </c>
      <c r="AM579">
        <v>400</v>
      </c>
      <c r="AN579">
        <v>300</v>
      </c>
      <c r="AO579">
        <v>300</v>
      </c>
      <c r="AP579">
        <v>400</v>
      </c>
      <c r="AQ579">
        <v>299</v>
      </c>
      <c r="AR579">
        <v>396</v>
      </c>
      <c r="AS579">
        <v>141</v>
      </c>
      <c r="AT579">
        <v>16</v>
      </c>
      <c r="AU579" s="576" t="str">
        <f t="shared" si="81"/>
        <v/>
      </c>
      <c r="AV579" s="577" t="str">
        <f t="shared" si="82"/>
        <v/>
      </c>
      <c r="AW579" s="522" t="str">
        <f t="shared" si="83"/>
        <v/>
      </c>
      <c r="AX579" s="523" t="str">
        <f t="shared" si="84"/>
        <v/>
      </c>
      <c r="AY579" s="522" t="str">
        <f t="shared" si="85"/>
        <v/>
      </c>
      <c r="AZ579" s="523" t="str">
        <f t="shared" si="86"/>
        <v/>
      </c>
      <c r="BA579" s="529">
        <f t="shared" si="87"/>
        <v>1</v>
      </c>
      <c r="BB579" s="534">
        <f t="shared" si="88"/>
        <v>1</v>
      </c>
      <c r="BC579" s="535">
        <f t="shared" si="89"/>
        <v>15.932270916334664</v>
      </c>
      <c r="BD579" s="63"/>
    </row>
    <row r="580" spans="1:56" s="510" customFormat="1" x14ac:dyDescent="0.2">
      <c r="A580" s="510">
        <v>578</v>
      </c>
      <c r="B580" s="510" t="s">
        <v>806</v>
      </c>
      <c r="C580" s="510" t="s">
        <v>90</v>
      </c>
      <c r="D580" s="510" t="s">
        <v>19</v>
      </c>
      <c r="E580" s="547" t="s">
        <v>90</v>
      </c>
      <c r="F580" s="548" t="s">
        <v>19</v>
      </c>
      <c r="G580" s="571"/>
      <c r="H580" s="555"/>
      <c r="I580" s="567"/>
      <c r="J580" s="510">
        <v>0</v>
      </c>
      <c r="K580" s="510">
        <v>1000000</v>
      </c>
      <c r="L580" s="574">
        <v>12.59</v>
      </c>
      <c r="M580" s="559"/>
      <c r="N580" t="s">
        <v>1016</v>
      </c>
      <c r="O580" s="547">
        <v>0</v>
      </c>
      <c r="P580" s="548">
        <v>251.01</v>
      </c>
      <c r="Q580" s="540" t="s">
        <v>451</v>
      </c>
      <c r="R580"/>
      <c r="S580"/>
      <c r="T580">
        <v>4.17</v>
      </c>
      <c r="U580">
        <v>6.17</v>
      </c>
      <c r="V580" s="547">
        <v>0</v>
      </c>
      <c r="W580" s="548">
        <v>350</v>
      </c>
      <c r="X580">
        <v>0</v>
      </c>
      <c r="Y580">
        <v>10</v>
      </c>
      <c r="Z580">
        <v>20</v>
      </c>
      <c r="AA580">
        <v>50</v>
      </c>
      <c r="AB580">
        <v>70</v>
      </c>
      <c r="AC580">
        <v>100</v>
      </c>
      <c r="AD580">
        <v>120</v>
      </c>
      <c r="AE580">
        <v>150</v>
      </c>
      <c r="AF580">
        <v>180</v>
      </c>
      <c r="AG580">
        <v>200</v>
      </c>
      <c r="AH580">
        <v>230</v>
      </c>
      <c r="AI580">
        <v>260</v>
      </c>
      <c r="AJ580">
        <v>350</v>
      </c>
      <c r="AK580">
        <v>400</v>
      </c>
      <c r="AL580">
        <v>300</v>
      </c>
      <c r="AM580">
        <v>400</v>
      </c>
      <c r="AN580">
        <v>300</v>
      </c>
      <c r="AO580">
        <v>399</v>
      </c>
      <c r="AP580">
        <v>291</v>
      </c>
      <c r="AQ580">
        <v>296</v>
      </c>
      <c r="AR580">
        <v>119</v>
      </c>
      <c r="AS580">
        <v>65</v>
      </c>
      <c r="AT580">
        <v>12</v>
      </c>
      <c r="AU580" s="578" t="str">
        <f t="shared" si="81"/>
        <v/>
      </c>
      <c r="AV580" s="579" t="str">
        <f t="shared" si="82"/>
        <v/>
      </c>
      <c r="AW580" s="524" t="str">
        <f t="shared" si="83"/>
        <v/>
      </c>
      <c r="AX580" s="525" t="str">
        <f t="shared" si="84"/>
        <v/>
      </c>
      <c r="AY580" s="524" t="str">
        <f t="shared" si="85"/>
        <v/>
      </c>
      <c r="AZ580" s="525" t="str">
        <f t="shared" si="86"/>
        <v/>
      </c>
      <c r="BA580" s="530">
        <f t="shared" si="87"/>
        <v>1</v>
      </c>
      <c r="BB580" s="536">
        <f t="shared" si="88"/>
        <v>1</v>
      </c>
      <c r="BC580" s="537">
        <f t="shared" si="89"/>
        <v>26.799841143764894</v>
      </c>
      <c r="BD580" s="540">
        <v>1</v>
      </c>
    </row>
    <row r="581" spans="1:56" s="510" customFormat="1" x14ac:dyDescent="0.2">
      <c r="A581" s="510">
        <v>579</v>
      </c>
      <c r="B581" s="510" t="s">
        <v>806</v>
      </c>
      <c r="C581" s="510" t="s">
        <v>90</v>
      </c>
      <c r="D581" s="510" t="s">
        <v>216</v>
      </c>
      <c r="E581" s="547" t="s">
        <v>90</v>
      </c>
      <c r="F581" s="548" t="s">
        <v>216</v>
      </c>
      <c r="G581" s="571"/>
      <c r="H581" s="555"/>
      <c r="I581" s="567"/>
      <c r="J581" s="510">
        <v>0</v>
      </c>
      <c r="K581" s="510">
        <v>1000000</v>
      </c>
      <c r="L581" s="574">
        <v>6.84</v>
      </c>
      <c r="M581" s="559"/>
      <c r="N581" t="s">
        <v>1017</v>
      </c>
      <c r="O581" s="547">
        <v>0</v>
      </c>
      <c r="P581" s="548">
        <v>166.63</v>
      </c>
      <c r="Q581" s="540" t="s">
        <v>451</v>
      </c>
      <c r="R581"/>
      <c r="S581"/>
      <c r="T581">
        <v>2.06</v>
      </c>
      <c r="U581">
        <v>3.09</v>
      </c>
      <c r="V581" s="547">
        <v>0</v>
      </c>
      <c r="W581" s="548">
        <v>240</v>
      </c>
      <c r="X581">
        <v>0</v>
      </c>
      <c r="Y581">
        <v>0</v>
      </c>
      <c r="Z581">
        <v>10</v>
      </c>
      <c r="AA581">
        <v>30</v>
      </c>
      <c r="AB581">
        <v>50</v>
      </c>
      <c r="AC581">
        <v>62</v>
      </c>
      <c r="AD581">
        <v>80</v>
      </c>
      <c r="AE581">
        <v>100</v>
      </c>
      <c r="AF581">
        <v>120</v>
      </c>
      <c r="AG581">
        <v>140</v>
      </c>
      <c r="AH581">
        <v>160</v>
      </c>
      <c r="AI581">
        <v>170</v>
      </c>
      <c r="AJ581">
        <v>240</v>
      </c>
      <c r="AK581">
        <v>300</v>
      </c>
      <c r="AL581">
        <v>200</v>
      </c>
      <c r="AM581">
        <v>300</v>
      </c>
      <c r="AN581">
        <v>200</v>
      </c>
      <c r="AO581">
        <v>199</v>
      </c>
      <c r="AP581">
        <v>278</v>
      </c>
      <c r="AQ581">
        <v>138</v>
      </c>
      <c r="AR581">
        <v>101</v>
      </c>
      <c r="AS581">
        <v>25</v>
      </c>
      <c r="AT581">
        <v>8</v>
      </c>
      <c r="AU581" s="578" t="str">
        <f t="shared" si="81"/>
        <v/>
      </c>
      <c r="AV581" s="579" t="str">
        <f t="shared" si="82"/>
        <v/>
      </c>
      <c r="AW581" s="524" t="str">
        <f t="shared" si="83"/>
        <v/>
      </c>
      <c r="AX581" s="525" t="str">
        <f t="shared" si="84"/>
        <v/>
      </c>
      <c r="AY581" s="524" t="str">
        <f t="shared" si="85"/>
        <v/>
      </c>
      <c r="AZ581" s="525" t="str">
        <f t="shared" si="86"/>
        <v/>
      </c>
      <c r="BA581" s="530">
        <f t="shared" si="87"/>
        <v>1</v>
      </c>
      <c r="BB581" s="536">
        <f t="shared" si="88"/>
        <v>1</v>
      </c>
      <c r="BC581" s="537">
        <f t="shared" si="89"/>
        <v>34.087719298245617</v>
      </c>
      <c r="BD581" s="540">
        <v>1</v>
      </c>
    </row>
    <row r="582" spans="1:56" s="510" customFormat="1" x14ac:dyDescent="0.2">
      <c r="A582" s="510">
        <v>580</v>
      </c>
      <c r="B582" s="510" t="s">
        <v>806</v>
      </c>
      <c r="C582" s="510" t="s">
        <v>90</v>
      </c>
      <c r="D582" s="510" t="s">
        <v>218</v>
      </c>
      <c r="E582" s="547" t="s">
        <v>90</v>
      </c>
      <c r="F582" s="548" t="s">
        <v>218</v>
      </c>
      <c r="G582" s="571"/>
      <c r="H582" s="555"/>
      <c r="I582" s="567"/>
      <c r="J582" s="510">
        <v>0</v>
      </c>
      <c r="K582" s="510">
        <v>1000000</v>
      </c>
      <c r="L582" s="574">
        <v>5.75</v>
      </c>
      <c r="M582" s="559"/>
      <c r="N582" t="s">
        <v>1018</v>
      </c>
      <c r="O582" s="547">
        <v>0</v>
      </c>
      <c r="P582" s="548">
        <v>84.38</v>
      </c>
      <c r="Q582" s="540" t="s">
        <v>451</v>
      </c>
      <c r="R582"/>
      <c r="S582"/>
      <c r="T582">
        <v>2.11</v>
      </c>
      <c r="U582">
        <v>3.11</v>
      </c>
      <c r="V582" s="547">
        <v>0</v>
      </c>
      <c r="W582" s="548">
        <v>130</v>
      </c>
      <c r="X582">
        <v>0</v>
      </c>
      <c r="Y582">
        <v>0</v>
      </c>
      <c r="Z582">
        <v>0</v>
      </c>
      <c r="AA582">
        <v>10</v>
      </c>
      <c r="AB582">
        <v>20</v>
      </c>
      <c r="AC582">
        <v>30</v>
      </c>
      <c r="AD582">
        <v>40</v>
      </c>
      <c r="AE582">
        <v>50</v>
      </c>
      <c r="AF582">
        <v>60</v>
      </c>
      <c r="AG582">
        <v>70</v>
      </c>
      <c r="AH582">
        <v>88</v>
      </c>
      <c r="AI582">
        <v>100</v>
      </c>
      <c r="AJ582">
        <v>130</v>
      </c>
      <c r="AK582">
        <v>200</v>
      </c>
      <c r="AL582">
        <v>100</v>
      </c>
      <c r="AM582">
        <v>100</v>
      </c>
      <c r="AN582">
        <v>195</v>
      </c>
      <c r="AO582">
        <v>80</v>
      </c>
      <c r="AP582">
        <v>68</v>
      </c>
      <c r="AQ582">
        <v>87</v>
      </c>
      <c r="AR582">
        <v>25</v>
      </c>
      <c r="AS582">
        <v>19</v>
      </c>
      <c r="AT582">
        <v>9</v>
      </c>
      <c r="AU582" s="578" t="str">
        <f t="shared" si="81"/>
        <v/>
      </c>
      <c r="AV582" s="579" t="str">
        <f t="shared" si="82"/>
        <v/>
      </c>
      <c r="AW582" s="524" t="str">
        <f t="shared" si="83"/>
        <v/>
      </c>
      <c r="AX582" s="525" t="str">
        <f t="shared" si="84"/>
        <v/>
      </c>
      <c r="AY582" s="524" t="str">
        <f t="shared" si="85"/>
        <v/>
      </c>
      <c r="AZ582" s="525" t="str">
        <f t="shared" si="86"/>
        <v/>
      </c>
      <c r="BA582" s="530">
        <f t="shared" si="87"/>
        <v>1</v>
      </c>
      <c r="BB582" s="536">
        <f t="shared" si="88"/>
        <v>1</v>
      </c>
      <c r="BC582" s="537">
        <f t="shared" si="89"/>
        <v>21.608695652173914</v>
      </c>
      <c r="BD582" s="540">
        <v>1</v>
      </c>
    </row>
    <row r="583" spans="1:56" s="510" customFormat="1" x14ac:dyDescent="0.2">
      <c r="A583" s="510">
        <v>581</v>
      </c>
      <c r="B583" s="510" t="s">
        <v>806</v>
      </c>
      <c r="C583" s="510" t="s">
        <v>90</v>
      </c>
      <c r="D583" s="510" t="s">
        <v>220</v>
      </c>
      <c r="E583" s="547" t="s">
        <v>90</v>
      </c>
      <c r="F583" s="548" t="s">
        <v>220</v>
      </c>
      <c r="G583" s="571"/>
      <c r="H583" s="555"/>
      <c r="I583" s="567"/>
      <c r="J583" s="510">
        <v>-1000000</v>
      </c>
      <c r="K583" s="510">
        <v>1000000</v>
      </c>
      <c r="L583" s="574">
        <v>-419.38</v>
      </c>
      <c r="M583" s="559"/>
      <c r="N583" t="s">
        <v>1019</v>
      </c>
      <c r="O583" s="547">
        <v>-678.36</v>
      </c>
      <c r="P583" s="548">
        <v>251.01</v>
      </c>
      <c r="Q583" s="540" t="s">
        <v>451</v>
      </c>
      <c r="R583"/>
      <c r="S583"/>
      <c r="T583">
        <v>-478.66</v>
      </c>
      <c r="U583">
        <v>105.31</v>
      </c>
      <c r="V583" s="547">
        <v>-924</v>
      </c>
      <c r="W583" s="548">
        <v>342</v>
      </c>
      <c r="X583">
        <v>-924</v>
      </c>
      <c r="Y583">
        <v>-723.9</v>
      </c>
      <c r="Z583">
        <v>-663</v>
      </c>
      <c r="AA583">
        <v>-558</v>
      </c>
      <c r="AB583">
        <v>-458</v>
      </c>
      <c r="AC583">
        <v>-358</v>
      </c>
      <c r="AD583">
        <v>-258</v>
      </c>
      <c r="AE583">
        <v>-157.4</v>
      </c>
      <c r="AF583">
        <v>-56.8</v>
      </c>
      <c r="AG583">
        <v>43.8</v>
      </c>
      <c r="AH583">
        <v>145</v>
      </c>
      <c r="AI583">
        <v>204.7</v>
      </c>
      <c r="AJ583">
        <v>342</v>
      </c>
      <c r="AK583">
        <v>14</v>
      </c>
      <c r="AL583">
        <v>79</v>
      </c>
      <c r="AM583">
        <v>126</v>
      </c>
      <c r="AN583">
        <v>125</v>
      </c>
      <c r="AO583">
        <v>120</v>
      </c>
      <c r="AP583">
        <v>132</v>
      </c>
      <c r="AQ583">
        <v>126</v>
      </c>
      <c r="AR583">
        <v>127</v>
      </c>
      <c r="AS583">
        <v>116</v>
      </c>
      <c r="AT583">
        <v>38</v>
      </c>
      <c r="AU583" s="578" t="str">
        <f t="shared" si="81"/>
        <v/>
      </c>
      <c r="AV583" s="579" t="str">
        <f t="shared" si="82"/>
        <v/>
      </c>
      <c r="AW583" s="524" t="str">
        <f t="shared" si="83"/>
        <v/>
      </c>
      <c r="AX583" s="525" t="str">
        <f t="shared" si="84"/>
        <v/>
      </c>
      <c r="AY583" s="524" t="str">
        <f t="shared" si="85"/>
        <v/>
      </c>
      <c r="AZ583" s="525" t="str">
        <f t="shared" si="86"/>
        <v/>
      </c>
      <c r="BA583" s="530">
        <f t="shared" si="87"/>
        <v>-2.1752577319587627</v>
      </c>
      <c r="BB583" s="536">
        <f t="shared" si="88"/>
        <v>-1.203252420239401</v>
      </c>
      <c r="BC583" s="537">
        <f t="shared" si="89"/>
        <v>-1.8154895321665316</v>
      </c>
      <c r="BD583" s="540">
        <v>1</v>
      </c>
    </row>
    <row r="584" spans="1:56" x14ac:dyDescent="0.2">
      <c r="A584">
        <v>582</v>
      </c>
      <c r="B584" t="s">
        <v>806</v>
      </c>
      <c r="C584" t="s">
        <v>91</v>
      </c>
      <c r="D584" t="s">
        <v>181</v>
      </c>
      <c r="E584" s="545" t="s">
        <v>91</v>
      </c>
      <c r="F584" s="546" t="s">
        <v>181</v>
      </c>
      <c r="G584" s="570"/>
      <c r="H584" s="555"/>
      <c r="I584" s="566"/>
      <c r="J584">
        <v>0</v>
      </c>
      <c r="K584">
        <v>1000000</v>
      </c>
      <c r="L584" s="573">
        <v>1243.6300000000001</v>
      </c>
      <c r="M584" s="558"/>
      <c r="N584" t="s">
        <v>1020</v>
      </c>
      <c r="O584" s="545">
        <v>634.79999999999995</v>
      </c>
      <c r="P584" s="546">
        <v>1381.3</v>
      </c>
      <c r="Q584" s="63" t="s">
        <v>451</v>
      </c>
      <c r="T584">
        <v>1262.08</v>
      </c>
      <c r="U584">
        <v>49.58</v>
      </c>
      <c r="V584" s="545">
        <v>0</v>
      </c>
      <c r="W584" s="546">
        <v>1499</v>
      </c>
      <c r="X584">
        <v>0</v>
      </c>
      <c r="Y584">
        <v>570.1</v>
      </c>
      <c r="Z584">
        <v>649.70000000000005</v>
      </c>
      <c r="AA584">
        <v>747.4</v>
      </c>
      <c r="AB584">
        <v>825.5</v>
      </c>
      <c r="AC584">
        <v>909</v>
      </c>
      <c r="AD584">
        <v>990</v>
      </c>
      <c r="AE584">
        <v>1067.2</v>
      </c>
      <c r="AF584">
        <v>1151</v>
      </c>
      <c r="AG584">
        <v>1238.2</v>
      </c>
      <c r="AH584">
        <v>1325</v>
      </c>
      <c r="AI584">
        <v>1370.6</v>
      </c>
      <c r="AJ584">
        <v>1499</v>
      </c>
      <c r="AK584">
        <v>2</v>
      </c>
      <c r="AL584">
        <v>1</v>
      </c>
      <c r="AM584">
        <v>4</v>
      </c>
      <c r="AN584">
        <v>42</v>
      </c>
      <c r="AO584">
        <v>116</v>
      </c>
      <c r="AP584">
        <v>146</v>
      </c>
      <c r="AQ584">
        <v>152</v>
      </c>
      <c r="AR584">
        <v>147</v>
      </c>
      <c r="AS584">
        <v>137</v>
      </c>
      <c r="AT584">
        <v>61</v>
      </c>
      <c r="AU584" s="576" t="str">
        <f t="shared" si="81"/>
        <v/>
      </c>
      <c r="AV584" s="577" t="str">
        <f t="shared" si="82"/>
        <v/>
      </c>
      <c r="AW584" s="522" t="str">
        <f t="shared" si="83"/>
        <v/>
      </c>
      <c r="AX584" s="523" t="str">
        <f t="shared" si="84"/>
        <v/>
      </c>
      <c r="AY584" s="522" t="str">
        <f t="shared" si="85"/>
        <v/>
      </c>
      <c r="AZ584" s="523" t="str">
        <f t="shared" si="86"/>
        <v/>
      </c>
      <c r="BA584" s="529">
        <f t="shared" si="87"/>
        <v>1</v>
      </c>
      <c r="BB584" s="534">
        <f t="shared" si="88"/>
        <v>1</v>
      </c>
      <c r="BC584" s="535">
        <f t="shared" si="89"/>
        <v>0.20534242499778863</v>
      </c>
      <c r="BD584" s="63"/>
    </row>
    <row r="585" spans="1:56" x14ac:dyDescent="0.2">
      <c r="A585">
        <v>583</v>
      </c>
      <c r="B585" t="s">
        <v>806</v>
      </c>
      <c r="C585" t="s">
        <v>91</v>
      </c>
      <c r="D585" t="s">
        <v>185</v>
      </c>
      <c r="E585" s="545" t="s">
        <v>91</v>
      </c>
      <c r="F585" s="546" t="s">
        <v>185</v>
      </c>
      <c r="G585" s="570"/>
      <c r="H585" s="555"/>
      <c r="I585" s="566"/>
      <c r="J585">
        <v>0</v>
      </c>
      <c r="K585">
        <v>1000000</v>
      </c>
      <c r="L585" s="573">
        <v>0</v>
      </c>
      <c r="M585" s="558"/>
      <c r="N585" t="s">
        <v>1021</v>
      </c>
      <c r="O585" s="545">
        <v>0</v>
      </c>
      <c r="P585" s="546">
        <v>456.72</v>
      </c>
      <c r="Q585" s="63" t="s">
        <v>451</v>
      </c>
      <c r="T585">
        <v>0.05</v>
      </c>
      <c r="U585">
        <v>0.14000000000000001</v>
      </c>
      <c r="V585" s="545">
        <v>0</v>
      </c>
      <c r="W585" s="546">
        <v>630</v>
      </c>
      <c r="X585">
        <v>0</v>
      </c>
      <c r="Y585">
        <v>20</v>
      </c>
      <c r="Z585">
        <v>40</v>
      </c>
      <c r="AA585">
        <v>90</v>
      </c>
      <c r="AB585">
        <v>130</v>
      </c>
      <c r="AC585">
        <v>180</v>
      </c>
      <c r="AD585">
        <v>225</v>
      </c>
      <c r="AE585">
        <v>270</v>
      </c>
      <c r="AF585">
        <v>320</v>
      </c>
      <c r="AG585">
        <v>370</v>
      </c>
      <c r="AH585">
        <v>420</v>
      </c>
      <c r="AI585">
        <v>470</v>
      </c>
      <c r="AJ585">
        <v>630</v>
      </c>
      <c r="AK585">
        <v>700</v>
      </c>
      <c r="AL585">
        <v>600</v>
      </c>
      <c r="AM585">
        <v>600</v>
      </c>
      <c r="AN585">
        <v>700</v>
      </c>
      <c r="AO585">
        <v>598</v>
      </c>
      <c r="AP585">
        <v>564</v>
      </c>
      <c r="AQ585">
        <v>511</v>
      </c>
      <c r="AR585">
        <v>219</v>
      </c>
      <c r="AS585">
        <v>91</v>
      </c>
      <c r="AT585">
        <v>17</v>
      </c>
      <c r="AU585" s="576" t="str">
        <f t="shared" si="81"/>
        <v/>
      </c>
      <c r="AV585" s="577" t="str">
        <f t="shared" si="82"/>
        <v/>
      </c>
      <c r="AW585" s="522" t="str">
        <f t="shared" si="83"/>
        <v/>
      </c>
      <c r="AX585" s="523" t="str">
        <f t="shared" si="84"/>
        <v/>
      </c>
      <c r="AY585" s="522" t="str">
        <f t="shared" si="85"/>
        <v/>
      </c>
      <c r="AZ585" s="523" t="str">
        <f t="shared" si="86"/>
        <v/>
      </c>
      <c r="BA585" s="529">
        <f t="shared" si="87"/>
        <v>1</v>
      </c>
      <c r="BB585" s="534" t="str">
        <f t="shared" si="88"/>
        <v/>
      </c>
      <c r="BC585" s="535" t="str">
        <f t="shared" si="89"/>
        <v/>
      </c>
      <c r="BD585" s="63"/>
    </row>
    <row r="586" spans="1:56" x14ac:dyDescent="0.2">
      <c r="A586">
        <v>584</v>
      </c>
      <c r="B586" t="s">
        <v>806</v>
      </c>
      <c r="C586" t="s">
        <v>91</v>
      </c>
      <c r="D586" t="s">
        <v>187</v>
      </c>
      <c r="E586" s="545" t="s">
        <v>91</v>
      </c>
      <c r="F586" s="546" t="s">
        <v>187</v>
      </c>
      <c r="G586" s="570"/>
      <c r="H586" s="555"/>
      <c r="I586" s="566"/>
      <c r="J586">
        <v>0</v>
      </c>
      <c r="K586">
        <v>1000000</v>
      </c>
      <c r="L586" s="573">
        <v>463.55</v>
      </c>
      <c r="M586" s="558"/>
      <c r="N586" t="s">
        <v>1022</v>
      </c>
      <c r="O586" s="545">
        <v>463.55</v>
      </c>
      <c r="P586" s="546">
        <v>746.56</v>
      </c>
      <c r="Q586" s="63" t="s">
        <v>451</v>
      </c>
      <c r="T586">
        <v>464.74</v>
      </c>
      <c r="U586">
        <v>8.64</v>
      </c>
      <c r="V586" s="545">
        <v>464</v>
      </c>
      <c r="W586" s="546">
        <v>1404</v>
      </c>
      <c r="X586">
        <v>464</v>
      </c>
      <c r="Y586">
        <v>474</v>
      </c>
      <c r="Z586">
        <v>494</v>
      </c>
      <c r="AA586">
        <v>534</v>
      </c>
      <c r="AB586">
        <v>564</v>
      </c>
      <c r="AC586">
        <v>604</v>
      </c>
      <c r="AD586">
        <v>644</v>
      </c>
      <c r="AE586">
        <v>674</v>
      </c>
      <c r="AF586">
        <v>714</v>
      </c>
      <c r="AG586">
        <v>744</v>
      </c>
      <c r="AH586">
        <v>874</v>
      </c>
      <c r="AI586">
        <v>994</v>
      </c>
      <c r="AJ586">
        <v>1404</v>
      </c>
      <c r="AK586">
        <v>1000</v>
      </c>
      <c r="AL586">
        <v>900</v>
      </c>
      <c r="AM586">
        <v>1000</v>
      </c>
      <c r="AN586">
        <v>276</v>
      </c>
      <c r="AO586">
        <v>178</v>
      </c>
      <c r="AP586">
        <v>117</v>
      </c>
      <c r="AQ586">
        <v>58</v>
      </c>
      <c r="AR586">
        <v>50</v>
      </c>
      <c r="AS586">
        <v>26</v>
      </c>
      <c r="AT586">
        <v>16</v>
      </c>
      <c r="AU586" s="576" t="str">
        <f t="shared" si="81"/>
        <v/>
      </c>
      <c r="AV586" s="577" t="str">
        <f t="shared" si="82"/>
        <v/>
      </c>
      <c r="AW586" s="522" t="str">
        <f t="shared" si="83"/>
        <v/>
      </c>
      <c r="AX586" s="523" t="str">
        <f t="shared" si="84"/>
        <v/>
      </c>
      <c r="AY586" s="522" t="str">
        <f t="shared" si="85"/>
        <v/>
      </c>
      <c r="AZ586" s="523" t="str">
        <f t="shared" si="86"/>
        <v/>
      </c>
      <c r="BA586" s="529">
        <f t="shared" si="87"/>
        <v>0.50321199143468953</v>
      </c>
      <c r="BB586" s="534">
        <f t="shared" si="88"/>
        <v>-9.7076906482577638E-4</v>
      </c>
      <c r="BC586" s="535">
        <f t="shared" si="89"/>
        <v>2.028799482256499</v>
      </c>
      <c r="BD586" s="63"/>
    </row>
    <row r="587" spans="1:56" x14ac:dyDescent="0.2">
      <c r="A587">
        <v>585</v>
      </c>
      <c r="B587" t="s">
        <v>806</v>
      </c>
      <c r="C587" t="s">
        <v>91</v>
      </c>
      <c r="D587" t="s">
        <v>193</v>
      </c>
      <c r="E587" s="545" t="s">
        <v>91</v>
      </c>
      <c r="F587" s="546" t="s">
        <v>193</v>
      </c>
      <c r="G587" s="570"/>
      <c r="H587" s="555"/>
      <c r="I587" s="566"/>
      <c r="J587">
        <v>0</v>
      </c>
      <c r="K587">
        <v>1000000</v>
      </c>
      <c r="L587" s="573">
        <v>463.55</v>
      </c>
      <c r="M587" s="558"/>
      <c r="N587" t="s">
        <v>1023</v>
      </c>
      <c r="O587" s="545">
        <v>463.55</v>
      </c>
      <c r="P587" s="546">
        <v>746.56</v>
      </c>
      <c r="Q587" s="63" t="s">
        <v>451</v>
      </c>
      <c r="T587">
        <v>464.74</v>
      </c>
      <c r="U587">
        <v>8.64</v>
      </c>
      <c r="V587" s="545">
        <v>464</v>
      </c>
      <c r="W587" s="546">
        <v>1404</v>
      </c>
      <c r="X587">
        <v>464</v>
      </c>
      <c r="Y587">
        <v>474</v>
      </c>
      <c r="Z587">
        <v>494</v>
      </c>
      <c r="AA587">
        <v>534</v>
      </c>
      <c r="AB587">
        <v>564</v>
      </c>
      <c r="AC587">
        <v>604</v>
      </c>
      <c r="AD587">
        <v>644</v>
      </c>
      <c r="AE587">
        <v>674</v>
      </c>
      <c r="AF587">
        <v>714</v>
      </c>
      <c r="AG587">
        <v>744</v>
      </c>
      <c r="AH587">
        <v>874</v>
      </c>
      <c r="AI587">
        <v>994</v>
      </c>
      <c r="AJ587">
        <v>1404</v>
      </c>
      <c r="AK587">
        <v>1000</v>
      </c>
      <c r="AL587">
        <v>900</v>
      </c>
      <c r="AM587">
        <v>1000</v>
      </c>
      <c r="AN587">
        <v>276</v>
      </c>
      <c r="AO587">
        <v>178</v>
      </c>
      <c r="AP587">
        <v>117</v>
      </c>
      <c r="AQ587">
        <v>58</v>
      </c>
      <c r="AR587">
        <v>50</v>
      </c>
      <c r="AS587">
        <v>26</v>
      </c>
      <c r="AT587">
        <v>16</v>
      </c>
      <c r="AU587" s="576" t="str">
        <f t="shared" si="81"/>
        <v/>
      </c>
      <c r="AV587" s="577" t="str">
        <f t="shared" si="82"/>
        <v/>
      </c>
      <c r="AW587" s="522" t="str">
        <f t="shared" si="83"/>
        <v/>
      </c>
      <c r="AX587" s="523" t="str">
        <f t="shared" si="84"/>
        <v/>
      </c>
      <c r="AY587" s="522" t="str">
        <f t="shared" si="85"/>
        <v/>
      </c>
      <c r="AZ587" s="523" t="str">
        <f t="shared" si="86"/>
        <v/>
      </c>
      <c r="BA587" s="529">
        <f t="shared" si="87"/>
        <v>0.50321199143468953</v>
      </c>
      <c r="BB587" s="534">
        <f t="shared" si="88"/>
        <v>-9.7076906482577638E-4</v>
      </c>
      <c r="BC587" s="535">
        <f t="shared" si="89"/>
        <v>2.028799482256499</v>
      </c>
      <c r="BD587" s="63"/>
    </row>
    <row r="588" spans="1:56" x14ac:dyDescent="0.2">
      <c r="A588">
        <v>586</v>
      </c>
      <c r="B588" t="s">
        <v>806</v>
      </c>
      <c r="C588" t="s">
        <v>91</v>
      </c>
      <c r="D588" t="s">
        <v>195</v>
      </c>
      <c r="E588" s="545" t="s">
        <v>91</v>
      </c>
      <c r="F588" s="546" t="s">
        <v>195</v>
      </c>
      <c r="G588" s="570"/>
      <c r="H588" s="555"/>
      <c r="I588" s="566"/>
      <c r="J588">
        <v>463.55137608911292</v>
      </c>
      <c r="K588">
        <v>1000000</v>
      </c>
      <c r="L588" s="573">
        <v>463.55</v>
      </c>
      <c r="M588" s="558"/>
      <c r="N588" t="s">
        <v>1024</v>
      </c>
      <c r="O588" s="545">
        <v>463.55</v>
      </c>
      <c r="P588" s="546">
        <v>463.56</v>
      </c>
      <c r="Q588" s="63" t="s">
        <v>451</v>
      </c>
      <c r="T588">
        <v>464.68</v>
      </c>
      <c r="U588">
        <v>8.61</v>
      </c>
      <c r="V588" s="545">
        <v>464</v>
      </c>
      <c r="W588" s="546">
        <v>1254</v>
      </c>
      <c r="X588">
        <v>464</v>
      </c>
      <c r="Y588">
        <v>464</v>
      </c>
      <c r="Z588">
        <v>474</v>
      </c>
      <c r="AA588">
        <v>494</v>
      </c>
      <c r="AB588">
        <v>524</v>
      </c>
      <c r="AC588">
        <v>544</v>
      </c>
      <c r="AD588">
        <v>574</v>
      </c>
      <c r="AE588">
        <v>614</v>
      </c>
      <c r="AF588">
        <v>664</v>
      </c>
      <c r="AG588">
        <v>734</v>
      </c>
      <c r="AH588">
        <v>854</v>
      </c>
      <c r="AI588">
        <v>954</v>
      </c>
      <c r="AJ588">
        <v>1254</v>
      </c>
      <c r="AK588">
        <v>273</v>
      </c>
      <c r="AL588">
        <v>176</v>
      </c>
      <c r="AM588">
        <v>112</v>
      </c>
      <c r="AN588">
        <v>63</v>
      </c>
      <c r="AO588">
        <v>40</v>
      </c>
      <c r="AP588">
        <v>31</v>
      </c>
      <c r="AQ588">
        <v>18</v>
      </c>
      <c r="AR588">
        <v>8</v>
      </c>
      <c r="AS588">
        <v>8</v>
      </c>
      <c r="AT588">
        <v>8</v>
      </c>
      <c r="AU588" s="576" t="str">
        <f t="shared" si="81"/>
        <v/>
      </c>
      <c r="AV588" s="577" t="str">
        <f t="shared" si="82"/>
        <v/>
      </c>
      <c r="AW588" s="522" t="str">
        <f t="shared" si="83"/>
        <v/>
      </c>
      <c r="AX588" s="523" t="str">
        <f t="shared" si="84"/>
        <v/>
      </c>
      <c r="AY588" s="522" t="str">
        <f t="shared" si="85"/>
        <v/>
      </c>
      <c r="AZ588" s="523" t="str">
        <f t="shared" si="86"/>
        <v/>
      </c>
      <c r="BA588" s="529">
        <f t="shared" si="87"/>
        <v>0.45983701979045399</v>
      </c>
      <c r="BB588" s="534">
        <f t="shared" si="88"/>
        <v>-9.7076906482577638E-4</v>
      </c>
      <c r="BC588" s="535">
        <f t="shared" si="89"/>
        <v>1.7052097939812318</v>
      </c>
      <c r="BD588" s="63"/>
    </row>
    <row r="589" spans="1:56" x14ac:dyDescent="0.2">
      <c r="A589">
        <v>587</v>
      </c>
      <c r="B589" t="s">
        <v>806</v>
      </c>
      <c r="C589" t="s">
        <v>91</v>
      </c>
      <c r="D589" t="s">
        <v>196</v>
      </c>
      <c r="E589" s="545" t="s">
        <v>91</v>
      </c>
      <c r="F589" s="546" t="s">
        <v>196</v>
      </c>
      <c r="G589" s="570"/>
      <c r="H589" s="555"/>
      <c r="I589" s="566"/>
      <c r="J589">
        <v>0</v>
      </c>
      <c r="K589">
        <v>1000000</v>
      </c>
      <c r="L589" s="573">
        <v>0</v>
      </c>
      <c r="M589" s="558"/>
      <c r="N589" t="s">
        <v>1025</v>
      </c>
      <c r="O589" s="545">
        <v>0</v>
      </c>
      <c r="P589" s="546">
        <v>283.01</v>
      </c>
      <c r="Q589" s="63" t="s">
        <v>451</v>
      </c>
      <c r="T589">
        <v>0.09</v>
      </c>
      <c r="U589">
        <v>0.25</v>
      </c>
      <c r="V589" s="545">
        <v>0</v>
      </c>
      <c r="W589" s="546">
        <v>340</v>
      </c>
      <c r="X589">
        <v>0</v>
      </c>
      <c r="Y589">
        <v>10</v>
      </c>
      <c r="Z589">
        <v>20</v>
      </c>
      <c r="AA589">
        <v>50</v>
      </c>
      <c r="AB589">
        <v>80</v>
      </c>
      <c r="AC589">
        <v>110</v>
      </c>
      <c r="AD589">
        <v>140</v>
      </c>
      <c r="AE589">
        <v>170</v>
      </c>
      <c r="AF589">
        <v>200</v>
      </c>
      <c r="AG589">
        <v>230</v>
      </c>
      <c r="AH589">
        <v>260</v>
      </c>
      <c r="AI589">
        <v>280</v>
      </c>
      <c r="AJ589">
        <v>340</v>
      </c>
      <c r="AK589">
        <v>400</v>
      </c>
      <c r="AL589">
        <v>300</v>
      </c>
      <c r="AM589">
        <v>400</v>
      </c>
      <c r="AN589">
        <v>300</v>
      </c>
      <c r="AO589">
        <v>300</v>
      </c>
      <c r="AP589">
        <v>400</v>
      </c>
      <c r="AQ589">
        <v>300</v>
      </c>
      <c r="AR589">
        <v>400</v>
      </c>
      <c r="AS589">
        <v>142</v>
      </c>
      <c r="AT589">
        <v>16</v>
      </c>
      <c r="AU589" s="576" t="str">
        <f t="shared" si="81"/>
        <v/>
      </c>
      <c r="AV589" s="577" t="str">
        <f t="shared" si="82"/>
        <v/>
      </c>
      <c r="AW589" s="522" t="str">
        <f t="shared" si="83"/>
        <v/>
      </c>
      <c r="AX589" s="523" t="str">
        <f t="shared" si="84"/>
        <v/>
      </c>
      <c r="AY589" s="522" t="str">
        <f t="shared" si="85"/>
        <v/>
      </c>
      <c r="AZ589" s="523" t="str">
        <f t="shared" si="86"/>
        <v/>
      </c>
      <c r="BA589" s="529">
        <f t="shared" si="87"/>
        <v>1</v>
      </c>
      <c r="BB589" s="534" t="str">
        <f t="shared" si="88"/>
        <v/>
      </c>
      <c r="BC589" s="535" t="str">
        <f t="shared" si="89"/>
        <v/>
      </c>
      <c r="BD589" s="63"/>
    </row>
    <row r="590" spans="1:56" s="510" customFormat="1" x14ac:dyDescent="0.2">
      <c r="A590" s="510">
        <v>588</v>
      </c>
      <c r="B590" s="510" t="s">
        <v>806</v>
      </c>
      <c r="C590" s="510" t="s">
        <v>91</v>
      </c>
      <c r="D590" s="510" t="s">
        <v>19</v>
      </c>
      <c r="E590" s="547" t="s">
        <v>91</v>
      </c>
      <c r="F590" s="548" t="s">
        <v>19</v>
      </c>
      <c r="G590" s="571"/>
      <c r="H590" s="555"/>
      <c r="I590" s="567"/>
      <c r="J590" s="510">
        <v>0</v>
      </c>
      <c r="K590" s="510">
        <v>1000000</v>
      </c>
      <c r="L590" s="574">
        <v>189.63</v>
      </c>
      <c r="M590" s="559"/>
      <c r="N590" t="s">
        <v>1026</v>
      </c>
      <c r="O590" s="547">
        <v>0</v>
      </c>
      <c r="P590" s="548">
        <v>251.01</v>
      </c>
      <c r="Q590" s="540" t="s">
        <v>451</v>
      </c>
      <c r="R590"/>
      <c r="S590"/>
      <c r="T590">
        <v>172.09</v>
      </c>
      <c r="U590">
        <v>51.5</v>
      </c>
      <c r="V590" s="547">
        <v>0</v>
      </c>
      <c r="W590" s="548">
        <v>350</v>
      </c>
      <c r="X590">
        <v>0</v>
      </c>
      <c r="Y590">
        <v>10</v>
      </c>
      <c r="Z590">
        <v>20</v>
      </c>
      <c r="AA590">
        <v>50</v>
      </c>
      <c r="AB590">
        <v>70</v>
      </c>
      <c r="AC590">
        <v>100</v>
      </c>
      <c r="AD590">
        <v>120</v>
      </c>
      <c r="AE590">
        <v>150</v>
      </c>
      <c r="AF590">
        <v>180</v>
      </c>
      <c r="AG590">
        <v>200</v>
      </c>
      <c r="AH590">
        <v>230</v>
      </c>
      <c r="AI590">
        <v>260</v>
      </c>
      <c r="AJ590">
        <v>350</v>
      </c>
      <c r="AK590">
        <v>400</v>
      </c>
      <c r="AL590">
        <v>300</v>
      </c>
      <c r="AM590">
        <v>400</v>
      </c>
      <c r="AN590">
        <v>300</v>
      </c>
      <c r="AO590">
        <v>399</v>
      </c>
      <c r="AP590">
        <v>291</v>
      </c>
      <c r="AQ590">
        <v>296</v>
      </c>
      <c r="AR590">
        <v>119</v>
      </c>
      <c r="AS590">
        <v>65</v>
      </c>
      <c r="AT590">
        <v>12</v>
      </c>
      <c r="AU590" s="578" t="str">
        <f t="shared" si="81"/>
        <v/>
      </c>
      <c r="AV590" s="579" t="str">
        <f t="shared" si="82"/>
        <v/>
      </c>
      <c r="AW590" s="524" t="str">
        <f t="shared" si="83"/>
        <v/>
      </c>
      <c r="AX590" s="525" t="str">
        <f t="shared" si="84"/>
        <v/>
      </c>
      <c r="AY590" s="524" t="str">
        <f t="shared" si="85"/>
        <v/>
      </c>
      <c r="AZ590" s="525" t="str">
        <f t="shared" si="86"/>
        <v/>
      </c>
      <c r="BA590" s="530">
        <f t="shared" si="87"/>
        <v>1</v>
      </c>
      <c r="BB590" s="536">
        <f t="shared" si="88"/>
        <v>1</v>
      </c>
      <c r="BC590" s="537">
        <f t="shared" si="89"/>
        <v>0.84569952011812477</v>
      </c>
      <c r="BD590" s="540">
        <v>1</v>
      </c>
    </row>
    <row r="591" spans="1:56" s="510" customFormat="1" x14ac:dyDescent="0.2">
      <c r="A591" s="510">
        <v>589</v>
      </c>
      <c r="B591" s="510" t="s">
        <v>806</v>
      </c>
      <c r="C591" s="510" t="s">
        <v>91</v>
      </c>
      <c r="D591" s="510" t="s">
        <v>216</v>
      </c>
      <c r="E591" s="547" t="s">
        <v>91</v>
      </c>
      <c r="F591" s="548" t="s">
        <v>216</v>
      </c>
      <c r="G591" s="571"/>
      <c r="H591" s="555"/>
      <c r="I591" s="567"/>
      <c r="J591" s="510">
        <v>0</v>
      </c>
      <c r="K591" s="510">
        <v>1000000</v>
      </c>
      <c r="L591" s="574">
        <v>134.93</v>
      </c>
      <c r="M591" s="559"/>
      <c r="N591" t="s">
        <v>1027</v>
      </c>
      <c r="O591" s="547">
        <v>0</v>
      </c>
      <c r="P591" s="548">
        <v>166.63</v>
      </c>
      <c r="Q591" s="540" t="s">
        <v>451</v>
      </c>
      <c r="R591"/>
      <c r="S591"/>
      <c r="T591">
        <v>121.59</v>
      </c>
      <c r="U591">
        <v>37.94</v>
      </c>
      <c r="V591" s="547">
        <v>0</v>
      </c>
      <c r="W591" s="548">
        <v>240</v>
      </c>
      <c r="X591">
        <v>0</v>
      </c>
      <c r="Y591">
        <v>0</v>
      </c>
      <c r="Z591">
        <v>10</v>
      </c>
      <c r="AA591">
        <v>30</v>
      </c>
      <c r="AB591">
        <v>50</v>
      </c>
      <c r="AC591">
        <v>62</v>
      </c>
      <c r="AD591">
        <v>80</v>
      </c>
      <c r="AE591">
        <v>100</v>
      </c>
      <c r="AF591">
        <v>120</v>
      </c>
      <c r="AG591">
        <v>140</v>
      </c>
      <c r="AH591">
        <v>160</v>
      </c>
      <c r="AI591">
        <v>170</v>
      </c>
      <c r="AJ591">
        <v>240</v>
      </c>
      <c r="AK591">
        <v>300</v>
      </c>
      <c r="AL591">
        <v>200</v>
      </c>
      <c r="AM591">
        <v>300</v>
      </c>
      <c r="AN591">
        <v>200</v>
      </c>
      <c r="AO591">
        <v>199</v>
      </c>
      <c r="AP591">
        <v>278</v>
      </c>
      <c r="AQ591">
        <v>138</v>
      </c>
      <c r="AR591">
        <v>101</v>
      </c>
      <c r="AS591">
        <v>25</v>
      </c>
      <c r="AT591">
        <v>8</v>
      </c>
      <c r="AU591" s="578" t="str">
        <f t="shared" si="81"/>
        <v/>
      </c>
      <c r="AV591" s="579" t="str">
        <f t="shared" si="82"/>
        <v/>
      </c>
      <c r="AW591" s="524" t="str">
        <f t="shared" si="83"/>
        <v/>
      </c>
      <c r="AX591" s="525" t="str">
        <f t="shared" si="84"/>
        <v/>
      </c>
      <c r="AY591" s="524" t="str">
        <f t="shared" si="85"/>
        <v/>
      </c>
      <c r="AZ591" s="525" t="str">
        <f t="shared" si="86"/>
        <v/>
      </c>
      <c r="BA591" s="530">
        <f t="shared" si="87"/>
        <v>1</v>
      </c>
      <c r="BB591" s="536">
        <f t="shared" si="88"/>
        <v>1</v>
      </c>
      <c r="BC591" s="537">
        <f t="shared" si="89"/>
        <v>0.77870006670125236</v>
      </c>
      <c r="BD591" s="540">
        <v>1</v>
      </c>
    </row>
    <row r="592" spans="1:56" s="510" customFormat="1" x14ac:dyDescent="0.2">
      <c r="A592" s="510">
        <v>590</v>
      </c>
      <c r="B592" s="510" t="s">
        <v>806</v>
      </c>
      <c r="C592" s="510" t="s">
        <v>91</v>
      </c>
      <c r="D592" s="510" t="s">
        <v>218</v>
      </c>
      <c r="E592" s="547" t="s">
        <v>91</v>
      </c>
      <c r="F592" s="548" t="s">
        <v>218</v>
      </c>
      <c r="G592" s="571"/>
      <c r="H592" s="555"/>
      <c r="I592" s="567"/>
      <c r="J592" s="510">
        <v>0</v>
      </c>
      <c r="K592" s="510">
        <v>1000000</v>
      </c>
      <c r="L592" s="574">
        <v>54.7</v>
      </c>
      <c r="M592" s="559"/>
      <c r="N592" t="s">
        <v>1028</v>
      </c>
      <c r="O592" s="547">
        <v>0</v>
      </c>
      <c r="P592" s="548">
        <v>84.38</v>
      </c>
      <c r="Q592" s="540" t="s">
        <v>451</v>
      </c>
      <c r="R592"/>
      <c r="S592"/>
      <c r="T592">
        <v>50.51</v>
      </c>
      <c r="U592">
        <v>24.24</v>
      </c>
      <c r="V592" s="547">
        <v>0</v>
      </c>
      <c r="W592" s="548">
        <v>130</v>
      </c>
      <c r="X592">
        <v>0</v>
      </c>
      <c r="Y592">
        <v>0</v>
      </c>
      <c r="Z592">
        <v>0</v>
      </c>
      <c r="AA592">
        <v>10</v>
      </c>
      <c r="AB592">
        <v>20</v>
      </c>
      <c r="AC592">
        <v>30</v>
      </c>
      <c r="AD592">
        <v>40</v>
      </c>
      <c r="AE592">
        <v>50</v>
      </c>
      <c r="AF592">
        <v>60</v>
      </c>
      <c r="AG592">
        <v>70</v>
      </c>
      <c r="AH592">
        <v>88</v>
      </c>
      <c r="AI592">
        <v>100</v>
      </c>
      <c r="AJ592">
        <v>130</v>
      </c>
      <c r="AK592">
        <v>200</v>
      </c>
      <c r="AL592">
        <v>100</v>
      </c>
      <c r="AM592">
        <v>100</v>
      </c>
      <c r="AN592">
        <v>195</v>
      </c>
      <c r="AO592">
        <v>80</v>
      </c>
      <c r="AP592">
        <v>68</v>
      </c>
      <c r="AQ592">
        <v>87</v>
      </c>
      <c r="AR592">
        <v>25</v>
      </c>
      <c r="AS592">
        <v>19</v>
      </c>
      <c r="AT592">
        <v>9</v>
      </c>
      <c r="AU592" s="578" t="str">
        <f t="shared" si="81"/>
        <v/>
      </c>
      <c r="AV592" s="579" t="str">
        <f t="shared" si="82"/>
        <v/>
      </c>
      <c r="AW592" s="524" t="str">
        <f t="shared" si="83"/>
        <v/>
      </c>
      <c r="AX592" s="525" t="str">
        <f t="shared" si="84"/>
        <v/>
      </c>
      <c r="AY592" s="524" t="str">
        <f t="shared" si="85"/>
        <v/>
      </c>
      <c r="AZ592" s="525" t="str">
        <f t="shared" si="86"/>
        <v/>
      </c>
      <c r="BA592" s="530">
        <f t="shared" si="87"/>
        <v>1</v>
      </c>
      <c r="BB592" s="536">
        <f t="shared" si="88"/>
        <v>1</v>
      </c>
      <c r="BC592" s="537">
        <f t="shared" si="89"/>
        <v>1.376599634369287</v>
      </c>
      <c r="BD592" s="540">
        <v>1</v>
      </c>
    </row>
    <row r="593" spans="1:56" s="510" customFormat="1" x14ac:dyDescent="0.2">
      <c r="A593" s="510">
        <v>591</v>
      </c>
      <c r="B593" s="510" t="s">
        <v>806</v>
      </c>
      <c r="C593" s="510" t="s">
        <v>91</v>
      </c>
      <c r="D593" s="510" t="s">
        <v>220</v>
      </c>
      <c r="E593" s="547" t="s">
        <v>91</v>
      </c>
      <c r="F593" s="548" t="s">
        <v>220</v>
      </c>
      <c r="G593" s="571"/>
      <c r="H593" s="555"/>
      <c r="I593" s="567"/>
      <c r="J593" s="510">
        <v>-1000000</v>
      </c>
      <c r="K593" s="510">
        <v>1000000</v>
      </c>
      <c r="L593" s="574">
        <v>187.96</v>
      </c>
      <c r="M593" s="559"/>
      <c r="N593" t="s">
        <v>1029</v>
      </c>
      <c r="O593" s="547">
        <v>-250.26</v>
      </c>
      <c r="P593" s="548">
        <v>251.01</v>
      </c>
      <c r="Q593" s="540" t="s">
        <v>451</v>
      </c>
      <c r="R593"/>
      <c r="S593"/>
      <c r="T593">
        <v>168.13</v>
      </c>
      <c r="U593">
        <v>49.92</v>
      </c>
      <c r="V593" s="547">
        <v>-357</v>
      </c>
      <c r="W593" s="548">
        <v>353</v>
      </c>
      <c r="X593">
        <v>-357</v>
      </c>
      <c r="Y593">
        <v>-238.5</v>
      </c>
      <c r="Z593">
        <v>-207</v>
      </c>
      <c r="AA593">
        <v>-156</v>
      </c>
      <c r="AB593">
        <v>-104</v>
      </c>
      <c r="AC593">
        <v>-53</v>
      </c>
      <c r="AD593">
        <v>-2</v>
      </c>
      <c r="AE593">
        <v>49</v>
      </c>
      <c r="AF593">
        <v>100</v>
      </c>
      <c r="AG593">
        <v>151</v>
      </c>
      <c r="AH593">
        <v>203</v>
      </c>
      <c r="AI593">
        <v>234.5</v>
      </c>
      <c r="AJ593">
        <v>353</v>
      </c>
      <c r="AK593">
        <v>58</v>
      </c>
      <c r="AL593">
        <v>379</v>
      </c>
      <c r="AM593">
        <v>696</v>
      </c>
      <c r="AN593">
        <v>710</v>
      </c>
      <c r="AO593">
        <v>707</v>
      </c>
      <c r="AP593">
        <v>707</v>
      </c>
      <c r="AQ593">
        <v>712</v>
      </c>
      <c r="AR593">
        <v>695</v>
      </c>
      <c r="AS593">
        <v>386</v>
      </c>
      <c r="AT593">
        <v>61</v>
      </c>
      <c r="AU593" s="578" t="str">
        <f t="shared" si="81"/>
        <v/>
      </c>
      <c r="AV593" s="579" t="str">
        <f t="shared" si="82"/>
        <v/>
      </c>
      <c r="AW593" s="524" t="str">
        <f t="shared" si="83"/>
        <v/>
      </c>
      <c r="AX593" s="525" t="str">
        <f t="shared" si="84"/>
        <v/>
      </c>
      <c r="AY593" s="524" t="str">
        <f t="shared" si="85"/>
        <v/>
      </c>
      <c r="AZ593" s="525" t="str">
        <f t="shared" si="86"/>
        <v/>
      </c>
      <c r="BA593" s="530">
        <f t="shared" si="87"/>
        <v>-177.5</v>
      </c>
      <c r="BB593" s="536">
        <f t="shared" si="88"/>
        <v>2.8993402851670571</v>
      </c>
      <c r="BC593" s="537">
        <f t="shared" si="89"/>
        <v>0.87805916152372843</v>
      </c>
      <c r="BD593" s="540">
        <v>1</v>
      </c>
    </row>
    <row r="594" spans="1:56" x14ac:dyDescent="0.2">
      <c r="A594">
        <v>592</v>
      </c>
      <c r="B594" t="s">
        <v>806</v>
      </c>
      <c r="C594" t="s">
        <v>94</v>
      </c>
      <c r="D594" t="s">
        <v>185</v>
      </c>
      <c r="E594" s="545" t="s">
        <v>94</v>
      </c>
      <c r="F594" s="546" t="s">
        <v>185</v>
      </c>
      <c r="G594" s="570"/>
      <c r="H594" s="555"/>
      <c r="I594" s="566"/>
      <c r="J594">
        <v>0</v>
      </c>
      <c r="K594">
        <v>1000000</v>
      </c>
      <c r="L594" s="573">
        <v>456.72</v>
      </c>
      <c r="M594" s="558"/>
      <c r="N594" t="s">
        <v>1030</v>
      </c>
      <c r="O594" s="545">
        <v>0</v>
      </c>
      <c r="P594" s="546">
        <v>456.72</v>
      </c>
      <c r="Q594" s="63" t="s">
        <v>451</v>
      </c>
      <c r="T594">
        <v>454.82</v>
      </c>
      <c r="U594">
        <v>68.709999999999994</v>
      </c>
      <c r="V594" s="545">
        <v>0</v>
      </c>
      <c r="W594" s="546">
        <v>630</v>
      </c>
      <c r="X594">
        <v>0</v>
      </c>
      <c r="Y594">
        <v>20</v>
      </c>
      <c r="Z594">
        <v>40</v>
      </c>
      <c r="AA594">
        <v>90</v>
      </c>
      <c r="AB594">
        <v>130</v>
      </c>
      <c r="AC594">
        <v>180</v>
      </c>
      <c r="AD594">
        <v>225</v>
      </c>
      <c r="AE594">
        <v>270</v>
      </c>
      <c r="AF594">
        <v>320</v>
      </c>
      <c r="AG594">
        <v>370</v>
      </c>
      <c r="AH594">
        <v>420</v>
      </c>
      <c r="AI594">
        <v>470</v>
      </c>
      <c r="AJ594">
        <v>630</v>
      </c>
      <c r="AK594">
        <v>700</v>
      </c>
      <c r="AL594">
        <v>600</v>
      </c>
      <c r="AM594">
        <v>600</v>
      </c>
      <c r="AN594">
        <v>700</v>
      </c>
      <c r="AO594">
        <v>598</v>
      </c>
      <c r="AP594">
        <v>564</v>
      </c>
      <c r="AQ594">
        <v>511</v>
      </c>
      <c r="AR594">
        <v>219</v>
      </c>
      <c r="AS594">
        <v>91</v>
      </c>
      <c r="AT594">
        <v>17</v>
      </c>
      <c r="AU594" s="576" t="str">
        <f t="shared" si="81"/>
        <v/>
      </c>
      <c r="AV594" s="577" t="str">
        <f t="shared" si="82"/>
        <v/>
      </c>
      <c r="AW594" s="522" t="str">
        <f t="shared" si="83"/>
        <v/>
      </c>
      <c r="AX594" s="523" t="str">
        <f t="shared" si="84"/>
        <v/>
      </c>
      <c r="AY594" s="522" t="str">
        <f t="shared" si="85"/>
        <v/>
      </c>
      <c r="AZ594" s="523" t="str">
        <f t="shared" si="86"/>
        <v/>
      </c>
      <c r="BA594" s="529">
        <f t="shared" si="87"/>
        <v>1</v>
      </c>
      <c r="BB594" s="534">
        <f t="shared" si="88"/>
        <v>1</v>
      </c>
      <c r="BC594" s="535">
        <f t="shared" si="89"/>
        <v>0.37940094587493423</v>
      </c>
      <c r="BD594" s="63"/>
    </row>
    <row r="595" spans="1:56" x14ac:dyDescent="0.2">
      <c r="A595">
        <v>593</v>
      </c>
      <c r="B595" t="s">
        <v>806</v>
      </c>
      <c r="C595" t="s">
        <v>94</v>
      </c>
      <c r="D595" t="s">
        <v>197</v>
      </c>
      <c r="E595" s="545" t="s">
        <v>94</v>
      </c>
      <c r="F595" s="546" t="s">
        <v>197</v>
      </c>
      <c r="G595" s="570"/>
      <c r="H595" s="555"/>
      <c r="I595" s="566"/>
      <c r="J595">
        <v>0</v>
      </c>
      <c r="K595">
        <v>1000000</v>
      </c>
      <c r="L595" s="573">
        <v>641.79999999999995</v>
      </c>
      <c r="M595" s="558"/>
      <c r="N595" t="s">
        <v>1031</v>
      </c>
      <c r="O595" s="545">
        <v>641.79999999999995</v>
      </c>
      <c r="P595" s="546">
        <v>1098.52</v>
      </c>
      <c r="Q595" s="63" t="s">
        <v>451</v>
      </c>
      <c r="T595">
        <v>641.98</v>
      </c>
      <c r="U595">
        <v>120.1</v>
      </c>
      <c r="V595" s="545">
        <v>340</v>
      </c>
      <c r="W595" s="546">
        <v>1316</v>
      </c>
      <c r="X595">
        <v>340</v>
      </c>
      <c r="Y595">
        <v>572</v>
      </c>
      <c r="Z595">
        <v>630.70000000000005</v>
      </c>
      <c r="AA595">
        <v>709</v>
      </c>
      <c r="AB595">
        <v>768</v>
      </c>
      <c r="AC595">
        <v>819</v>
      </c>
      <c r="AD595">
        <v>867</v>
      </c>
      <c r="AE595">
        <v>913</v>
      </c>
      <c r="AF595">
        <v>962</v>
      </c>
      <c r="AG595">
        <v>1016</v>
      </c>
      <c r="AH595">
        <v>1083</v>
      </c>
      <c r="AI595">
        <v>1140</v>
      </c>
      <c r="AJ595">
        <v>1316</v>
      </c>
      <c r="AK595">
        <v>22</v>
      </c>
      <c r="AL595">
        <v>114</v>
      </c>
      <c r="AM595">
        <v>334</v>
      </c>
      <c r="AN595">
        <v>615</v>
      </c>
      <c r="AO595">
        <v>833</v>
      </c>
      <c r="AP595">
        <v>953</v>
      </c>
      <c r="AQ595">
        <v>875</v>
      </c>
      <c r="AR595">
        <v>556</v>
      </c>
      <c r="AS595">
        <v>250</v>
      </c>
      <c r="AT595">
        <v>46</v>
      </c>
      <c r="AU595" s="576" t="str">
        <f t="shared" si="81"/>
        <v/>
      </c>
      <c r="AV595" s="577" t="str">
        <f t="shared" si="82"/>
        <v/>
      </c>
      <c r="AW595" s="522" t="str">
        <f t="shared" si="83"/>
        <v/>
      </c>
      <c r="AX595" s="523" t="str">
        <f t="shared" si="84"/>
        <v/>
      </c>
      <c r="AY595" s="522" t="str">
        <f t="shared" si="85"/>
        <v/>
      </c>
      <c r="AZ595" s="523" t="str">
        <f t="shared" si="86"/>
        <v/>
      </c>
      <c r="BA595" s="529">
        <f t="shared" si="87"/>
        <v>0.58937198067632846</v>
      </c>
      <c r="BB595" s="534">
        <f t="shared" si="88"/>
        <v>0.47023995014023057</v>
      </c>
      <c r="BC595" s="535">
        <f t="shared" si="89"/>
        <v>1.0504830165160488</v>
      </c>
      <c r="BD595" s="63"/>
    </row>
    <row r="596" spans="1:56" s="510" customFormat="1" x14ac:dyDescent="0.2">
      <c r="A596" s="510">
        <v>594</v>
      </c>
      <c r="B596" s="510" t="s">
        <v>806</v>
      </c>
      <c r="C596" s="510" t="s">
        <v>94</v>
      </c>
      <c r="D596" s="510" t="s">
        <v>19</v>
      </c>
      <c r="E596" s="547" t="s">
        <v>94</v>
      </c>
      <c r="F596" s="548" t="s">
        <v>19</v>
      </c>
      <c r="G596" s="571"/>
      <c r="H596" s="555"/>
      <c r="I596" s="567"/>
      <c r="J596" s="510">
        <v>0</v>
      </c>
      <c r="K596" s="510">
        <v>1000000</v>
      </c>
      <c r="L596" s="574">
        <v>388.5</v>
      </c>
      <c r="M596" s="559"/>
      <c r="N596" t="s">
        <v>1032</v>
      </c>
      <c r="O596" s="547"/>
      <c r="P596" s="548"/>
      <c r="Q596" s="540" t="s">
        <v>434</v>
      </c>
      <c r="R596"/>
      <c r="S596"/>
      <c r="T596">
        <v>395.03</v>
      </c>
      <c r="U596">
        <v>48.22</v>
      </c>
      <c r="V596" s="547">
        <v>303.98</v>
      </c>
      <c r="W596" s="548">
        <v>489.03</v>
      </c>
      <c r="X596">
        <v>274.83</v>
      </c>
      <c r="Y596">
        <v>328.58</v>
      </c>
      <c r="Z596">
        <v>339.45</v>
      </c>
      <c r="AA596">
        <v>351.38</v>
      </c>
      <c r="AB596">
        <v>366.76</v>
      </c>
      <c r="AC596">
        <v>379.81</v>
      </c>
      <c r="AD596">
        <v>394.55</v>
      </c>
      <c r="AE596">
        <v>405.94</v>
      </c>
      <c r="AF596">
        <v>419.12</v>
      </c>
      <c r="AG596">
        <v>444.25</v>
      </c>
      <c r="AH596">
        <v>454.22</v>
      </c>
      <c r="AI596">
        <v>469.37</v>
      </c>
      <c r="AJ596">
        <v>521.96</v>
      </c>
      <c r="AK596">
        <v>3</v>
      </c>
      <c r="AL596">
        <v>1</v>
      </c>
      <c r="AM596">
        <v>14</v>
      </c>
      <c r="AN596">
        <v>15</v>
      </c>
      <c r="AO596">
        <v>21</v>
      </c>
      <c r="AP596">
        <v>19</v>
      </c>
      <c r="AQ596">
        <v>11</v>
      </c>
      <c r="AR596">
        <v>11</v>
      </c>
      <c r="AS596">
        <v>3</v>
      </c>
      <c r="AT596">
        <v>2</v>
      </c>
      <c r="AU596" s="578" t="str">
        <f t="shared" si="81"/>
        <v/>
      </c>
      <c r="AV596" s="579" t="str">
        <f t="shared" si="82"/>
        <v/>
      </c>
      <c r="AW596" s="524" t="str">
        <f t="shared" si="83"/>
        <v/>
      </c>
      <c r="AX596" s="525" t="str">
        <f t="shared" si="84"/>
        <v/>
      </c>
      <c r="AY596" s="524" t="str">
        <f t="shared" si="85"/>
        <v/>
      </c>
      <c r="AZ596" s="525" t="str">
        <f t="shared" si="86"/>
        <v/>
      </c>
      <c r="BA596" s="530">
        <f t="shared" si="87"/>
        <v>0.23335140792676001</v>
      </c>
      <c r="BB596" s="536">
        <f t="shared" si="88"/>
        <v>0.2175546975546975</v>
      </c>
      <c r="BC596" s="537">
        <f t="shared" si="89"/>
        <v>0.25876447876447867</v>
      </c>
      <c r="BD596" s="540">
        <v>1</v>
      </c>
    </row>
    <row r="597" spans="1:56" s="510" customFormat="1" x14ac:dyDescent="0.2">
      <c r="A597" s="510">
        <v>595</v>
      </c>
      <c r="B597" s="510" t="s">
        <v>806</v>
      </c>
      <c r="C597" s="510" t="s">
        <v>94</v>
      </c>
      <c r="D597" s="510" t="s">
        <v>216</v>
      </c>
      <c r="E597" s="547" t="s">
        <v>94</v>
      </c>
      <c r="F597" s="548" t="s">
        <v>216</v>
      </c>
      <c r="G597" s="571">
        <v>277.79681807749898</v>
      </c>
      <c r="H597" s="555">
        <v>41.669522711624843</v>
      </c>
      <c r="I597" s="567">
        <v>0.3</v>
      </c>
      <c r="J597" s="510">
        <v>0</v>
      </c>
      <c r="K597" s="510">
        <v>1000000</v>
      </c>
      <c r="L597" s="574">
        <v>277.8</v>
      </c>
      <c r="M597" s="559">
        <v>0</v>
      </c>
      <c r="N597" t="s">
        <v>1033</v>
      </c>
      <c r="O597" s="547"/>
      <c r="P597" s="548"/>
      <c r="Q597" s="540" t="s">
        <v>437</v>
      </c>
      <c r="R597">
        <v>280.51</v>
      </c>
      <c r="S597">
        <v>41.92</v>
      </c>
      <c r="T597">
        <v>280.51</v>
      </c>
      <c r="U597">
        <v>41.92</v>
      </c>
      <c r="V597" s="547">
        <v>201.53</v>
      </c>
      <c r="W597" s="548">
        <v>354.43</v>
      </c>
      <c r="X597">
        <v>191.71</v>
      </c>
      <c r="Y597">
        <v>216.18</v>
      </c>
      <c r="Z597">
        <v>234.28</v>
      </c>
      <c r="AA597">
        <v>244.01</v>
      </c>
      <c r="AB597">
        <v>254.25</v>
      </c>
      <c r="AC597">
        <v>264.07</v>
      </c>
      <c r="AD597">
        <v>278.06</v>
      </c>
      <c r="AE597">
        <v>288.76</v>
      </c>
      <c r="AF597">
        <v>306.12</v>
      </c>
      <c r="AG597">
        <v>325.45999999999998</v>
      </c>
      <c r="AH597">
        <v>336.7</v>
      </c>
      <c r="AI597">
        <v>350.48</v>
      </c>
      <c r="AJ597">
        <v>371.85</v>
      </c>
      <c r="AK597">
        <v>4</v>
      </c>
      <c r="AL597">
        <v>6</v>
      </c>
      <c r="AM597">
        <v>12</v>
      </c>
      <c r="AN597">
        <v>18</v>
      </c>
      <c r="AO597">
        <v>15</v>
      </c>
      <c r="AP597">
        <v>13</v>
      </c>
      <c r="AQ597">
        <v>9</v>
      </c>
      <c r="AR597">
        <v>12</v>
      </c>
      <c r="AS597">
        <v>8</v>
      </c>
      <c r="AT597">
        <v>3</v>
      </c>
      <c r="AU597" s="578">
        <f t="shared" si="81"/>
        <v>3.1819225010281116E-3</v>
      </c>
      <c r="AV597" s="579">
        <f t="shared" si="82"/>
        <v>1.1454135879052538E-5</v>
      </c>
      <c r="AW597" s="524">
        <f t="shared" si="83"/>
        <v>0.27455003599712025</v>
      </c>
      <c r="AX597" s="525">
        <f t="shared" si="84"/>
        <v>0.27584593232541393</v>
      </c>
      <c r="AY597" s="524">
        <f t="shared" si="85"/>
        <v>-2.5449964002879744E-2</v>
      </c>
      <c r="AZ597" s="525">
        <f t="shared" si="86"/>
        <v>-2.4154067674586055E-2</v>
      </c>
      <c r="BA597" s="530" t="str">
        <f t="shared" si="87"/>
        <v/>
      </c>
      <c r="BB597" s="536" t="str">
        <f t="shared" si="88"/>
        <v/>
      </c>
      <c r="BC597" s="537" t="str">
        <f t="shared" si="89"/>
        <v/>
      </c>
      <c r="BD597" s="540">
        <v>1</v>
      </c>
    </row>
    <row r="598" spans="1:56" s="510" customFormat="1" x14ac:dyDescent="0.2">
      <c r="A598" s="510">
        <v>596</v>
      </c>
      <c r="B598" s="510" t="s">
        <v>806</v>
      </c>
      <c r="C598" s="510" t="s">
        <v>94</v>
      </c>
      <c r="D598" s="510" t="s">
        <v>218</v>
      </c>
      <c r="E598" s="547" t="s">
        <v>94</v>
      </c>
      <c r="F598" s="548" t="s">
        <v>218</v>
      </c>
      <c r="G598" s="571">
        <v>110.6982889859583</v>
      </c>
      <c r="H598" s="555">
        <v>27.616071584749331</v>
      </c>
      <c r="I598" s="567">
        <v>0.49894306113895459</v>
      </c>
      <c r="J598" s="510">
        <v>0</v>
      </c>
      <c r="K598" s="510">
        <v>1000000</v>
      </c>
      <c r="L598" s="574">
        <v>110.7</v>
      </c>
      <c r="M598" s="559">
        <v>0</v>
      </c>
      <c r="N598" t="s">
        <v>1034</v>
      </c>
      <c r="O598" s="547"/>
      <c r="P598" s="548"/>
      <c r="Q598" s="540" t="s">
        <v>437</v>
      </c>
      <c r="R598">
        <v>114.52</v>
      </c>
      <c r="S598">
        <v>27.72</v>
      </c>
      <c r="T598">
        <v>114.52</v>
      </c>
      <c r="U598">
        <v>27.72</v>
      </c>
      <c r="V598" s="547">
        <v>58.79</v>
      </c>
      <c r="W598" s="548">
        <v>166.44</v>
      </c>
      <c r="X598">
        <v>47.63</v>
      </c>
      <c r="Y598">
        <v>66.239999999999995</v>
      </c>
      <c r="Z598">
        <v>78.930000000000007</v>
      </c>
      <c r="AA598">
        <v>94.8</v>
      </c>
      <c r="AB598">
        <v>103.5</v>
      </c>
      <c r="AC598">
        <v>109.17</v>
      </c>
      <c r="AD598">
        <v>113.36</v>
      </c>
      <c r="AE598">
        <v>117.39</v>
      </c>
      <c r="AF598">
        <v>124.52</v>
      </c>
      <c r="AG598">
        <v>137.94</v>
      </c>
      <c r="AH598">
        <v>151.18</v>
      </c>
      <c r="AI598">
        <v>162.29</v>
      </c>
      <c r="AJ598">
        <v>191.04</v>
      </c>
      <c r="AK598">
        <v>4</v>
      </c>
      <c r="AL598">
        <v>6</v>
      </c>
      <c r="AM598">
        <v>6</v>
      </c>
      <c r="AN598">
        <v>17</v>
      </c>
      <c r="AO598">
        <v>30</v>
      </c>
      <c r="AP598">
        <v>13</v>
      </c>
      <c r="AQ598">
        <v>12</v>
      </c>
      <c r="AR598">
        <v>7</v>
      </c>
      <c r="AS598">
        <v>4</v>
      </c>
      <c r="AT598">
        <v>1</v>
      </c>
      <c r="AU598" s="578">
        <f t="shared" si="81"/>
        <v>1.7110140417031516E-3</v>
      </c>
      <c r="AV598" s="579">
        <f t="shared" si="82"/>
        <v>1.545655364122374E-5</v>
      </c>
      <c r="AW598" s="524">
        <f t="shared" si="83"/>
        <v>0.46892502258355917</v>
      </c>
      <c r="AX598" s="525">
        <f t="shared" si="84"/>
        <v>0.50352303523035224</v>
      </c>
      <c r="AY598" s="524">
        <f t="shared" si="85"/>
        <v>-3.0018038555395421E-2</v>
      </c>
      <c r="AZ598" s="525">
        <f t="shared" si="86"/>
        <v>4.5799740913976539E-3</v>
      </c>
      <c r="BA598" s="530" t="str">
        <f t="shared" si="87"/>
        <v/>
      </c>
      <c r="BB598" s="536" t="str">
        <f t="shared" si="88"/>
        <v/>
      </c>
      <c r="BC598" s="537" t="str">
        <f t="shared" si="89"/>
        <v/>
      </c>
      <c r="BD598" s="540">
        <v>1</v>
      </c>
    </row>
    <row r="599" spans="1:56" s="510" customFormat="1" x14ac:dyDescent="0.2">
      <c r="A599" s="510">
        <v>597</v>
      </c>
      <c r="B599" s="510" t="s">
        <v>806</v>
      </c>
      <c r="C599" s="510" t="s">
        <v>94</v>
      </c>
      <c r="D599" s="510" t="s">
        <v>220</v>
      </c>
      <c r="E599" s="547" t="s">
        <v>94</v>
      </c>
      <c r="F599" s="548" t="s">
        <v>220</v>
      </c>
      <c r="G599" s="571"/>
      <c r="H599" s="555"/>
      <c r="I599" s="567"/>
      <c r="J599" s="510">
        <v>-1000000</v>
      </c>
      <c r="K599" s="510">
        <v>1000000</v>
      </c>
      <c r="L599" s="574">
        <v>142.27000000000001</v>
      </c>
      <c r="M599" s="559"/>
      <c r="N599" t="s">
        <v>1035</v>
      </c>
      <c r="O599" s="547"/>
      <c r="P599" s="548"/>
      <c r="Q599" s="540" t="s">
        <v>443</v>
      </c>
      <c r="R599"/>
      <c r="S599"/>
      <c r="T599">
        <v>148.52000000000001</v>
      </c>
      <c r="U599">
        <v>52.26</v>
      </c>
      <c r="V599" s="547">
        <v>53.92</v>
      </c>
      <c r="W599" s="548">
        <v>249.54</v>
      </c>
      <c r="X599">
        <v>24.77</v>
      </c>
      <c r="Y599">
        <v>70.05</v>
      </c>
      <c r="Z599">
        <v>82.92</v>
      </c>
      <c r="AA599">
        <v>102.13</v>
      </c>
      <c r="AB599">
        <v>121.49</v>
      </c>
      <c r="AC599">
        <v>132.85</v>
      </c>
      <c r="AD599">
        <v>145.72</v>
      </c>
      <c r="AE599">
        <v>156.61000000000001</v>
      </c>
      <c r="AF599">
        <v>176.17</v>
      </c>
      <c r="AG599">
        <v>191.14</v>
      </c>
      <c r="AH599">
        <v>220.53</v>
      </c>
      <c r="AI599">
        <v>238.77</v>
      </c>
      <c r="AJ599">
        <v>264.95999999999998</v>
      </c>
      <c r="AK599">
        <v>2</v>
      </c>
      <c r="AL599">
        <v>5</v>
      </c>
      <c r="AM599">
        <v>9</v>
      </c>
      <c r="AN599">
        <v>14</v>
      </c>
      <c r="AO599">
        <v>19</v>
      </c>
      <c r="AP599">
        <v>16</v>
      </c>
      <c r="AQ599">
        <v>15</v>
      </c>
      <c r="AR599">
        <v>9</v>
      </c>
      <c r="AS599">
        <v>6</v>
      </c>
      <c r="AT599">
        <v>5</v>
      </c>
      <c r="AU599" s="578" t="str">
        <f t="shared" si="81"/>
        <v/>
      </c>
      <c r="AV599" s="579" t="str">
        <f t="shared" si="82"/>
        <v/>
      </c>
      <c r="AW599" s="524" t="str">
        <f t="shared" si="83"/>
        <v/>
      </c>
      <c r="AX599" s="525" t="str">
        <f t="shared" si="84"/>
        <v/>
      </c>
      <c r="AY599" s="524" t="str">
        <f t="shared" si="85"/>
        <v/>
      </c>
      <c r="AZ599" s="525" t="str">
        <f t="shared" si="86"/>
        <v/>
      </c>
      <c r="BA599" s="530">
        <f t="shared" si="87"/>
        <v>0.64463191194885661</v>
      </c>
      <c r="BB599" s="536">
        <f t="shared" si="88"/>
        <v>0.62100231953328178</v>
      </c>
      <c r="BC599" s="537">
        <f t="shared" si="89"/>
        <v>0.75398889435580219</v>
      </c>
      <c r="BD599" s="540">
        <v>1</v>
      </c>
    </row>
    <row r="600" spans="1:56" x14ac:dyDescent="0.2">
      <c r="A600">
        <v>598</v>
      </c>
      <c r="B600" t="s">
        <v>806</v>
      </c>
      <c r="C600" t="s">
        <v>96</v>
      </c>
      <c r="D600" t="s">
        <v>185</v>
      </c>
      <c r="E600" s="545" t="s">
        <v>96</v>
      </c>
      <c r="F600" s="546" t="s">
        <v>185</v>
      </c>
      <c r="G600" s="570"/>
      <c r="H600" s="555"/>
      <c r="I600" s="566"/>
      <c r="J600">
        <v>0</v>
      </c>
      <c r="K600">
        <v>1000000</v>
      </c>
      <c r="L600" s="573">
        <v>456.72</v>
      </c>
      <c r="M600" s="558"/>
      <c r="N600" t="s">
        <v>1036</v>
      </c>
      <c r="O600" s="545">
        <v>0</v>
      </c>
      <c r="P600" s="546">
        <v>456.72</v>
      </c>
      <c r="Q600" s="63" t="s">
        <v>451</v>
      </c>
      <c r="T600">
        <v>454.82</v>
      </c>
      <c r="U600">
        <v>68.709999999999994</v>
      </c>
      <c r="V600" s="545">
        <v>0</v>
      </c>
      <c r="W600" s="546">
        <v>630</v>
      </c>
      <c r="X600">
        <v>0</v>
      </c>
      <c r="Y600">
        <v>20</v>
      </c>
      <c r="Z600">
        <v>40</v>
      </c>
      <c r="AA600">
        <v>90</v>
      </c>
      <c r="AB600">
        <v>130</v>
      </c>
      <c r="AC600">
        <v>180</v>
      </c>
      <c r="AD600">
        <v>225</v>
      </c>
      <c r="AE600">
        <v>270</v>
      </c>
      <c r="AF600">
        <v>320</v>
      </c>
      <c r="AG600">
        <v>370</v>
      </c>
      <c r="AH600">
        <v>420</v>
      </c>
      <c r="AI600">
        <v>470</v>
      </c>
      <c r="AJ600">
        <v>630</v>
      </c>
      <c r="AK600">
        <v>700</v>
      </c>
      <c r="AL600">
        <v>600</v>
      </c>
      <c r="AM600">
        <v>600</v>
      </c>
      <c r="AN600">
        <v>700</v>
      </c>
      <c r="AO600">
        <v>598</v>
      </c>
      <c r="AP600">
        <v>564</v>
      </c>
      <c r="AQ600">
        <v>511</v>
      </c>
      <c r="AR600">
        <v>219</v>
      </c>
      <c r="AS600">
        <v>91</v>
      </c>
      <c r="AT600">
        <v>17</v>
      </c>
      <c r="AU600" s="576" t="str">
        <f t="shared" si="81"/>
        <v/>
      </c>
      <c r="AV600" s="577" t="str">
        <f t="shared" si="82"/>
        <v/>
      </c>
      <c r="AW600" s="522" t="str">
        <f t="shared" si="83"/>
        <v/>
      </c>
      <c r="AX600" s="523" t="str">
        <f t="shared" si="84"/>
        <v/>
      </c>
      <c r="AY600" s="522" t="str">
        <f t="shared" si="85"/>
        <v/>
      </c>
      <c r="AZ600" s="523" t="str">
        <f t="shared" si="86"/>
        <v/>
      </c>
      <c r="BA600" s="529">
        <f t="shared" si="87"/>
        <v>1</v>
      </c>
      <c r="BB600" s="534">
        <f t="shared" si="88"/>
        <v>1</v>
      </c>
      <c r="BC600" s="535">
        <f t="shared" si="89"/>
        <v>0.37940094587493423</v>
      </c>
      <c r="BD600" s="63"/>
    </row>
    <row r="601" spans="1:56" x14ac:dyDescent="0.2">
      <c r="A601">
        <v>599</v>
      </c>
      <c r="B601" t="s">
        <v>806</v>
      </c>
      <c r="C601" t="s">
        <v>96</v>
      </c>
      <c r="D601" t="s">
        <v>197</v>
      </c>
      <c r="E601" s="545" t="s">
        <v>96</v>
      </c>
      <c r="F601" s="546" t="s">
        <v>197</v>
      </c>
      <c r="G601" s="570"/>
      <c r="H601" s="555"/>
      <c r="I601" s="566"/>
      <c r="J601">
        <v>0</v>
      </c>
      <c r="K601">
        <v>1000000</v>
      </c>
      <c r="L601" s="573">
        <v>550.49</v>
      </c>
      <c r="M601" s="558"/>
      <c r="N601" t="s">
        <v>1037</v>
      </c>
      <c r="O601" s="545">
        <v>365.39</v>
      </c>
      <c r="P601" s="546">
        <v>1098.52</v>
      </c>
      <c r="Q601" s="63" t="s">
        <v>451</v>
      </c>
      <c r="T601">
        <v>554.67999999999995</v>
      </c>
      <c r="U601">
        <v>88.98</v>
      </c>
      <c r="V601" s="545">
        <v>28</v>
      </c>
      <c r="W601" s="546">
        <v>1264</v>
      </c>
      <c r="X601">
        <v>28</v>
      </c>
      <c r="Y601">
        <v>295.95</v>
      </c>
      <c r="Z601">
        <v>371</v>
      </c>
      <c r="AA601">
        <v>471</v>
      </c>
      <c r="AB601">
        <v>548</v>
      </c>
      <c r="AC601">
        <v>627.20000000000005</v>
      </c>
      <c r="AD601">
        <v>703</v>
      </c>
      <c r="AE601">
        <v>786.8</v>
      </c>
      <c r="AF601">
        <v>862.6</v>
      </c>
      <c r="AG601">
        <v>944.6</v>
      </c>
      <c r="AH601">
        <v>1028.0999999999999</v>
      </c>
      <c r="AI601">
        <v>1097.1500000000001</v>
      </c>
      <c r="AJ601">
        <v>1264</v>
      </c>
      <c r="AK601">
        <v>7</v>
      </c>
      <c r="AL601">
        <v>20</v>
      </c>
      <c r="AM601">
        <v>77</v>
      </c>
      <c r="AN601">
        <v>106</v>
      </c>
      <c r="AO601">
        <v>118</v>
      </c>
      <c r="AP601">
        <v>124</v>
      </c>
      <c r="AQ601">
        <v>125</v>
      </c>
      <c r="AR601">
        <v>118</v>
      </c>
      <c r="AS601">
        <v>62</v>
      </c>
      <c r="AT601">
        <v>23</v>
      </c>
      <c r="AU601" s="576" t="str">
        <f t="shared" si="81"/>
        <v/>
      </c>
      <c r="AV601" s="577" t="str">
        <f t="shared" si="82"/>
        <v/>
      </c>
      <c r="AW601" s="522" t="str">
        <f t="shared" si="83"/>
        <v/>
      </c>
      <c r="AX601" s="523" t="str">
        <f t="shared" si="84"/>
        <v/>
      </c>
      <c r="AY601" s="522" t="str">
        <f t="shared" si="85"/>
        <v/>
      </c>
      <c r="AZ601" s="523" t="str">
        <f t="shared" si="86"/>
        <v/>
      </c>
      <c r="BA601" s="529">
        <f t="shared" si="87"/>
        <v>0.95665634674922606</v>
      </c>
      <c r="BB601" s="534">
        <f t="shared" si="88"/>
        <v>0.94913622409126419</v>
      </c>
      <c r="BC601" s="535">
        <f t="shared" si="89"/>
        <v>1.2961361695943614</v>
      </c>
      <c r="BD601" s="63"/>
    </row>
    <row r="602" spans="1:56" s="510" customFormat="1" x14ac:dyDescent="0.2">
      <c r="A602" s="510">
        <v>600</v>
      </c>
      <c r="B602" s="510" t="s">
        <v>806</v>
      </c>
      <c r="C602" s="510" t="s">
        <v>96</v>
      </c>
      <c r="D602" s="510" t="s">
        <v>19</v>
      </c>
      <c r="E602" s="547" t="s">
        <v>96</v>
      </c>
      <c r="F602" s="548" t="s">
        <v>19</v>
      </c>
      <c r="G602" s="571"/>
      <c r="H602" s="555"/>
      <c r="I602" s="567"/>
      <c r="J602" s="510">
        <v>0</v>
      </c>
      <c r="K602" s="510">
        <v>1000000</v>
      </c>
      <c r="L602" s="574">
        <v>237.72</v>
      </c>
      <c r="M602" s="559"/>
      <c r="N602" t="s">
        <v>1038</v>
      </c>
      <c r="O602" s="547">
        <v>112.09</v>
      </c>
      <c r="P602" s="548">
        <v>388.5</v>
      </c>
      <c r="Q602" s="540" t="s">
        <v>451</v>
      </c>
      <c r="R602"/>
      <c r="S602"/>
      <c r="T602">
        <v>240.59</v>
      </c>
      <c r="U602">
        <v>29.4</v>
      </c>
      <c r="V602" s="547">
        <v>0</v>
      </c>
      <c r="W602" s="548">
        <v>516</v>
      </c>
      <c r="X602">
        <v>0</v>
      </c>
      <c r="Y602">
        <v>98</v>
      </c>
      <c r="Z602">
        <v>125.8</v>
      </c>
      <c r="AA602">
        <v>165</v>
      </c>
      <c r="AB602">
        <v>197</v>
      </c>
      <c r="AC602">
        <v>226</v>
      </c>
      <c r="AD602">
        <v>254</v>
      </c>
      <c r="AE602">
        <v>282</v>
      </c>
      <c r="AF602">
        <v>310.60000000000002</v>
      </c>
      <c r="AG602">
        <v>340.4</v>
      </c>
      <c r="AH602">
        <v>379.2</v>
      </c>
      <c r="AI602">
        <v>407.1</v>
      </c>
      <c r="AJ602">
        <v>516</v>
      </c>
      <c r="AK602">
        <v>25</v>
      </c>
      <c r="AL602">
        <v>138</v>
      </c>
      <c r="AM602">
        <v>318</v>
      </c>
      <c r="AN602">
        <v>457</v>
      </c>
      <c r="AO602">
        <v>503</v>
      </c>
      <c r="AP602">
        <v>518</v>
      </c>
      <c r="AQ602">
        <v>462</v>
      </c>
      <c r="AR602">
        <v>276</v>
      </c>
      <c r="AS602">
        <v>104</v>
      </c>
      <c r="AT602">
        <v>18</v>
      </c>
      <c r="AU602" s="578" t="str">
        <f t="shared" si="81"/>
        <v/>
      </c>
      <c r="AV602" s="579" t="str">
        <f t="shared" si="82"/>
        <v/>
      </c>
      <c r="AW602" s="524" t="str">
        <f t="shared" si="83"/>
        <v/>
      </c>
      <c r="AX602" s="525" t="str">
        <f t="shared" si="84"/>
        <v/>
      </c>
      <c r="AY602" s="524" t="str">
        <f t="shared" si="85"/>
        <v/>
      </c>
      <c r="AZ602" s="525" t="str">
        <f t="shared" si="86"/>
        <v/>
      </c>
      <c r="BA602" s="530">
        <f t="shared" si="87"/>
        <v>1</v>
      </c>
      <c r="BB602" s="536">
        <f t="shared" si="88"/>
        <v>1</v>
      </c>
      <c r="BC602" s="537">
        <f t="shared" si="89"/>
        <v>1.1706208985360929</v>
      </c>
      <c r="BD602" s="540">
        <v>1</v>
      </c>
    </row>
    <row r="603" spans="1:56" s="510" customFormat="1" x14ac:dyDescent="0.2">
      <c r="A603" s="510">
        <v>601</v>
      </c>
      <c r="B603" s="510" t="s">
        <v>806</v>
      </c>
      <c r="C603" s="510" t="s">
        <v>96</v>
      </c>
      <c r="D603" s="510" t="s">
        <v>216</v>
      </c>
      <c r="E603" s="547" t="s">
        <v>96</v>
      </c>
      <c r="F603" s="548" t="s">
        <v>216</v>
      </c>
      <c r="G603" s="571"/>
      <c r="H603" s="555"/>
      <c r="I603" s="567"/>
      <c r="J603" s="510">
        <v>0</v>
      </c>
      <c r="K603" s="510">
        <v>1000000</v>
      </c>
      <c r="L603" s="574">
        <v>143.36000000000001</v>
      </c>
      <c r="M603" s="559"/>
      <c r="N603" t="s">
        <v>1039</v>
      </c>
      <c r="O603" s="547">
        <v>19.5</v>
      </c>
      <c r="P603" s="548">
        <v>277.8</v>
      </c>
      <c r="Q603" s="540" t="s">
        <v>451</v>
      </c>
      <c r="R603"/>
      <c r="S603"/>
      <c r="T603">
        <v>154.47999999999999</v>
      </c>
      <c r="U603">
        <v>23.36</v>
      </c>
      <c r="V603" s="547">
        <v>0</v>
      </c>
      <c r="W603" s="548">
        <v>367</v>
      </c>
      <c r="X603">
        <v>0</v>
      </c>
      <c r="Y603">
        <v>21.15</v>
      </c>
      <c r="Z603">
        <v>41</v>
      </c>
      <c r="AA603">
        <v>74</v>
      </c>
      <c r="AB603">
        <v>100</v>
      </c>
      <c r="AC603">
        <v>129</v>
      </c>
      <c r="AD603">
        <v>153</v>
      </c>
      <c r="AE603">
        <v>180</v>
      </c>
      <c r="AF603">
        <v>204</v>
      </c>
      <c r="AG603">
        <v>231</v>
      </c>
      <c r="AH603">
        <v>265</v>
      </c>
      <c r="AI603">
        <v>291</v>
      </c>
      <c r="AJ603">
        <v>367</v>
      </c>
      <c r="AK603">
        <v>210</v>
      </c>
      <c r="AL603">
        <v>296</v>
      </c>
      <c r="AM603">
        <v>355</v>
      </c>
      <c r="AN603">
        <v>341</v>
      </c>
      <c r="AO603">
        <v>377</v>
      </c>
      <c r="AP603">
        <v>365</v>
      </c>
      <c r="AQ603">
        <v>290</v>
      </c>
      <c r="AR603">
        <v>190</v>
      </c>
      <c r="AS603">
        <v>99</v>
      </c>
      <c r="AT603">
        <v>21</v>
      </c>
      <c r="AU603" s="578" t="str">
        <f t="shared" si="81"/>
        <v/>
      </c>
      <c r="AV603" s="579" t="str">
        <f t="shared" si="82"/>
        <v/>
      </c>
      <c r="AW603" s="524" t="str">
        <f t="shared" si="83"/>
        <v/>
      </c>
      <c r="AX603" s="525" t="str">
        <f t="shared" si="84"/>
        <v/>
      </c>
      <c r="AY603" s="524" t="str">
        <f t="shared" si="85"/>
        <v/>
      </c>
      <c r="AZ603" s="525" t="str">
        <f t="shared" si="86"/>
        <v/>
      </c>
      <c r="BA603" s="530">
        <f t="shared" si="87"/>
        <v>1</v>
      </c>
      <c r="BB603" s="536">
        <f t="shared" si="88"/>
        <v>1</v>
      </c>
      <c r="BC603" s="537">
        <f t="shared" si="89"/>
        <v>1.559988839285714</v>
      </c>
      <c r="BD603" s="540">
        <v>1</v>
      </c>
    </row>
    <row r="604" spans="1:56" s="510" customFormat="1" x14ac:dyDescent="0.2">
      <c r="A604" s="510">
        <v>602</v>
      </c>
      <c r="B604" s="510" t="s">
        <v>806</v>
      </c>
      <c r="C604" s="510" t="s">
        <v>96</v>
      </c>
      <c r="D604" s="510" t="s">
        <v>218</v>
      </c>
      <c r="E604" s="547" t="s">
        <v>96</v>
      </c>
      <c r="F604" s="548" t="s">
        <v>218</v>
      </c>
      <c r="G604" s="571"/>
      <c r="H604" s="555"/>
      <c r="I604" s="567"/>
      <c r="J604" s="510">
        <v>0</v>
      </c>
      <c r="K604" s="510">
        <v>1000000</v>
      </c>
      <c r="L604" s="574">
        <v>94.35</v>
      </c>
      <c r="M604" s="559"/>
      <c r="N604" t="s">
        <v>1040</v>
      </c>
      <c r="O604" s="547">
        <v>0</v>
      </c>
      <c r="P604" s="548">
        <v>110.7</v>
      </c>
      <c r="Q604" s="540" t="s">
        <v>451</v>
      </c>
      <c r="R604"/>
      <c r="S604"/>
      <c r="T604">
        <v>86.11</v>
      </c>
      <c r="U604">
        <v>18.16</v>
      </c>
      <c r="V604" s="547">
        <v>0</v>
      </c>
      <c r="W604" s="548">
        <v>190</v>
      </c>
      <c r="X604">
        <v>0</v>
      </c>
      <c r="Y604">
        <v>0</v>
      </c>
      <c r="Z604">
        <v>10</v>
      </c>
      <c r="AA604">
        <v>20</v>
      </c>
      <c r="AB604">
        <v>30</v>
      </c>
      <c r="AC604">
        <v>40</v>
      </c>
      <c r="AD604">
        <v>50</v>
      </c>
      <c r="AE604">
        <v>70</v>
      </c>
      <c r="AF604">
        <v>80</v>
      </c>
      <c r="AG604">
        <v>90</v>
      </c>
      <c r="AH604">
        <v>110</v>
      </c>
      <c r="AI604">
        <v>130</v>
      </c>
      <c r="AJ604">
        <v>190</v>
      </c>
      <c r="AK604">
        <v>200</v>
      </c>
      <c r="AL604">
        <v>200</v>
      </c>
      <c r="AM604">
        <v>199</v>
      </c>
      <c r="AN604">
        <v>189</v>
      </c>
      <c r="AO604">
        <v>173</v>
      </c>
      <c r="AP604">
        <v>133</v>
      </c>
      <c r="AQ604">
        <v>62</v>
      </c>
      <c r="AR604">
        <v>28</v>
      </c>
      <c r="AS604">
        <v>9</v>
      </c>
      <c r="AT604">
        <v>2</v>
      </c>
      <c r="AU604" s="578" t="str">
        <f t="shared" si="81"/>
        <v/>
      </c>
      <c r="AV604" s="579" t="str">
        <f t="shared" si="82"/>
        <v/>
      </c>
      <c r="AW604" s="524" t="str">
        <f t="shared" si="83"/>
        <v/>
      </c>
      <c r="AX604" s="525" t="str">
        <f t="shared" si="84"/>
        <v/>
      </c>
      <c r="AY604" s="524" t="str">
        <f t="shared" si="85"/>
        <v/>
      </c>
      <c r="AZ604" s="525" t="str">
        <f t="shared" si="86"/>
        <v/>
      </c>
      <c r="BA604" s="530">
        <f t="shared" si="87"/>
        <v>1</v>
      </c>
      <c r="BB604" s="536">
        <f t="shared" si="88"/>
        <v>1</v>
      </c>
      <c r="BC604" s="537">
        <f t="shared" si="89"/>
        <v>1.0137784843667197</v>
      </c>
      <c r="BD604" s="540">
        <v>1</v>
      </c>
    </row>
    <row r="605" spans="1:56" s="510" customFormat="1" x14ac:dyDescent="0.2">
      <c r="A605" s="510">
        <v>603</v>
      </c>
      <c r="B605" s="510" t="s">
        <v>806</v>
      </c>
      <c r="C605" s="510" t="s">
        <v>96</v>
      </c>
      <c r="D605" s="510" t="s">
        <v>220</v>
      </c>
      <c r="E605" s="547" t="s">
        <v>96</v>
      </c>
      <c r="F605" s="548" t="s">
        <v>220</v>
      </c>
      <c r="G605" s="571"/>
      <c r="H605" s="555"/>
      <c r="I605" s="567"/>
      <c r="J605" s="510">
        <v>-1000000</v>
      </c>
      <c r="K605" s="510">
        <v>1000000</v>
      </c>
      <c r="L605" s="574">
        <v>203.4</v>
      </c>
      <c r="M605" s="559"/>
      <c r="N605" t="s">
        <v>1041</v>
      </c>
      <c r="O605" s="547">
        <v>112.09</v>
      </c>
      <c r="P605" s="548">
        <v>388.5</v>
      </c>
      <c r="Q605" s="540" t="s">
        <v>493</v>
      </c>
      <c r="R605"/>
      <c r="S605"/>
      <c r="T605">
        <v>205.4</v>
      </c>
      <c r="U605">
        <v>37.200000000000003</v>
      </c>
      <c r="V605" s="547">
        <v>-5</v>
      </c>
      <c r="W605" s="548">
        <v>516</v>
      </c>
      <c r="X605">
        <v>-5</v>
      </c>
      <c r="Y605">
        <v>98</v>
      </c>
      <c r="Z605">
        <v>125</v>
      </c>
      <c r="AA605">
        <v>165</v>
      </c>
      <c r="AB605">
        <v>196.4</v>
      </c>
      <c r="AC605">
        <v>226</v>
      </c>
      <c r="AD605">
        <v>254</v>
      </c>
      <c r="AE605">
        <v>282</v>
      </c>
      <c r="AF605">
        <v>310.60000000000002</v>
      </c>
      <c r="AG605">
        <v>340.4</v>
      </c>
      <c r="AH605">
        <v>379.2</v>
      </c>
      <c r="AI605">
        <v>407.1</v>
      </c>
      <c r="AJ605">
        <v>516</v>
      </c>
      <c r="AK605">
        <v>21</v>
      </c>
      <c r="AL605">
        <v>129</v>
      </c>
      <c r="AM605">
        <v>314</v>
      </c>
      <c r="AN605">
        <v>445</v>
      </c>
      <c r="AO605">
        <v>515</v>
      </c>
      <c r="AP605">
        <v>510</v>
      </c>
      <c r="AQ605">
        <v>469</v>
      </c>
      <c r="AR605">
        <v>292</v>
      </c>
      <c r="AS605">
        <v>105</v>
      </c>
      <c r="AT605">
        <v>19</v>
      </c>
      <c r="AU605" s="578" t="str">
        <f t="shared" si="81"/>
        <v/>
      </c>
      <c r="AV605" s="579" t="str">
        <f t="shared" si="82"/>
        <v/>
      </c>
      <c r="AW605" s="524" t="str">
        <f t="shared" si="83"/>
        <v/>
      </c>
      <c r="AX605" s="525" t="str">
        <f t="shared" si="84"/>
        <v/>
      </c>
      <c r="AY605" s="524" t="str">
        <f t="shared" si="85"/>
        <v/>
      </c>
      <c r="AZ605" s="525" t="str">
        <f t="shared" si="86"/>
        <v/>
      </c>
      <c r="BA605" s="530">
        <f t="shared" si="87"/>
        <v>1.0195694716242663</v>
      </c>
      <c r="BB605" s="536">
        <f t="shared" si="88"/>
        <v>1.024582104228122</v>
      </c>
      <c r="BC605" s="537">
        <f t="shared" si="89"/>
        <v>1.5368731563421829</v>
      </c>
      <c r="BD605" s="540">
        <v>1</v>
      </c>
    </row>
    <row r="606" spans="1:56" x14ac:dyDescent="0.2">
      <c r="A606">
        <v>604</v>
      </c>
      <c r="B606" t="s">
        <v>806</v>
      </c>
      <c r="C606" t="s">
        <v>98</v>
      </c>
      <c r="D606" t="s">
        <v>185</v>
      </c>
      <c r="E606" s="545" t="s">
        <v>98</v>
      </c>
      <c r="F606" s="546" t="s">
        <v>185</v>
      </c>
      <c r="G606" s="570"/>
      <c r="H606" s="555"/>
      <c r="I606" s="566"/>
      <c r="J606">
        <v>0</v>
      </c>
      <c r="K606">
        <v>1000000</v>
      </c>
      <c r="L606" s="573">
        <v>107.61</v>
      </c>
      <c r="M606" s="558"/>
      <c r="N606" t="s">
        <v>1042</v>
      </c>
      <c r="O606" s="545">
        <v>0</v>
      </c>
      <c r="P606" s="546">
        <v>456.72</v>
      </c>
      <c r="Q606" s="63" t="s">
        <v>451</v>
      </c>
      <c r="T606">
        <v>106.35</v>
      </c>
      <c r="U606">
        <v>40.630000000000003</v>
      </c>
      <c r="V606" s="545">
        <v>0</v>
      </c>
      <c r="W606" s="546">
        <v>590</v>
      </c>
      <c r="X606">
        <v>0</v>
      </c>
      <c r="Y606">
        <v>20</v>
      </c>
      <c r="Z606">
        <v>40</v>
      </c>
      <c r="AA606">
        <v>90</v>
      </c>
      <c r="AB606">
        <v>130</v>
      </c>
      <c r="AC606">
        <v>180</v>
      </c>
      <c r="AD606">
        <v>220</v>
      </c>
      <c r="AE606">
        <v>270</v>
      </c>
      <c r="AF606">
        <v>310</v>
      </c>
      <c r="AG606">
        <v>360</v>
      </c>
      <c r="AH606">
        <v>420</v>
      </c>
      <c r="AI606">
        <v>460</v>
      </c>
      <c r="AJ606">
        <v>590</v>
      </c>
      <c r="AK606">
        <v>600</v>
      </c>
      <c r="AL606">
        <v>600</v>
      </c>
      <c r="AM606">
        <v>600</v>
      </c>
      <c r="AN606">
        <v>600</v>
      </c>
      <c r="AO606">
        <v>600</v>
      </c>
      <c r="AP606">
        <v>582</v>
      </c>
      <c r="AQ606">
        <v>510</v>
      </c>
      <c r="AR606">
        <v>311</v>
      </c>
      <c r="AS606">
        <v>137</v>
      </c>
      <c r="AT606">
        <v>27</v>
      </c>
      <c r="AU606" s="576" t="str">
        <f t="shared" si="81"/>
        <v/>
      </c>
      <c r="AV606" s="577" t="str">
        <f t="shared" si="82"/>
        <v/>
      </c>
      <c r="AW606" s="522" t="str">
        <f t="shared" si="83"/>
        <v/>
      </c>
      <c r="AX606" s="523" t="str">
        <f t="shared" si="84"/>
        <v/>
      </c>
      <c r="AY606" s="522" t="str">
        <f t="shared" si="85"/>
        <v/>
      </c>
      <c r="AZ606" s="523" t="str">
        <f t="shared" si="86"/>
        <v/>
      </c>
      <c r="BA606" s="529">
        <f t="shared" si="87"/>
        <v>1</v>
      </c>
      <c r="BB606" s="534">
        <f t="shared" si="88"/>
        <v>1</v>
      </c>
      <c r="BC606" s="535">
        <f t="shared" si="89"/>
        <v>4.4827618251091907</v>
      </c>
      <c r="BD606" s="63"/>
    </row>
    <row r="607" spans="1:56" x14ac:dyDescent="0.2">
      <c r="A607">
        <v>605</v>
      </c>
      <c r="B607" t="s">
        <v>806</v>
      </c>
      <c r="C607" t="s">
        <v>98</v>
      </c>
      <c r="D607" t="s">
        <v>197</v>
      </c>
      <c r="E607" s="545" t="s">
        <v>98</v>
      </c>
      <c r="F607" s="546" t="s">
        <v>197</v>
      </c>
      <c r="G607" s="570"/>
      <c r="H607" s="555"/>
      <c r="I607" s="566"/>
      <c r="J607">
        <v>0</v>
      </c>
      <c r="K607">
        <v>1000000</v>
      </c>
      <c r="L607" s="573">
        <v>154.62</v>
      </c>
      <c r="M607" s="558"/>
      <c r="N607" t="s">
        <v>1043</v>
      </c>
      <c r="O607" s="545">
        <v>0</v>
      </c>
      <c r="P607" s="546">
        <v>570.9</v>
      </c>
      <c r="Q607" s="63" t="s">
        <v>451</v>
      </c>
      <c r="T607">
        <v>153.96</v>
      </c>
      <c r="U607">
        <v>35.89</v>
      </c>
      <c r="V607" s="545">
        <v>0</v>
      </c>
      <c r="W607" s="546">
        <v>690</v>
      </c>
      <c r="X607">
        <v>0</v>
      </c>
      <c r="Y607">
        <v>20</v>
      </c>
      <c r="Z607">
        <v>50</v>
      </c>
      <c r="AA607">
        <v>110</v>
      </c>
      <c r="AB607">
        <v>170</v>
      </c>
      <c r="AC607">
        <v>230</v>
      </c>
      <c r="AD607">
        <v>280</v>
      </c>
      <c r="AE607">
        <v>340</v>
      </c>
      <c r="AF607">
        <v>400</v>
      </c>
      <c r="AG607">
        <v>460</v>
      </c>
      <c r="AH607">
        <v>520</v>
      </c>
      <c r="AI607">
        <v>550</v>
      </c>
      <c r="AJ607">
        <v>690</v>
      </c>
      <c r="AK607">
        <v>700</v>
      </c>
      <c r="AL607">
        <v>700</v>
      </c>
      <c r="AM607">
        <v>700</v>
      </c>
      <c r="AN607">
        <v>700</v>
      </c>
      <c r="AO607">
        <v>700</v>
      </c>
      <c r="AP607">
        <v>700</v>
      </c>
      <c r="AQ607">
        <v>695</v>
      </c>
      <c r="AR607">
        <v>591</v>
      </c>
      <c r="AS607">
        <v>240</v>
      </c>
      <c r="AT607">
        <v>26</v>
      </c>
      <c r="AU607" s="576" t="str">
        <f t="shared" si="81"/>
        <v/>
      </c>
      <c r="AV607" s="577" t="str">
        <f t="shared" si="82"/>
        <v/>
      </c>
      <c r="AW607" s="522" t="str">
        <f t="shared" si="83"/>
        <v/>
      </c>
      <c r="AX607" s="523" t="str">
        <f t="shared" si="84"/>
        <v/>
      </c>
      <c r="AY607" s="522" t="str">
        <f t="shared" si="85"/>
        <v/>
      </c>
      <c r="AZ607" s="523" t="str">
        <f t="shared" si="86"/>
        <v/>
      </c>
      <c r="BA607" s="529">
        <f t="shared" si="87"/>
        <v>1</v>
      </c>
      <c r="BB607" s="534">
        <f t="shared" si="88"/>
        <v>1</v>
      </c>
      <c r="BC607" s="535">
        <f t="shared" si="89"/>
        <v>3.4625533566162203</v>
      </c>
      <c r="BD607" s="63"/>
    </row>
    <row r="608" spans="1:56" s="510" customFormat="1" x14ac:dyDescent="0.2">
      <c r="A608" s="510">
        <v>606</v>
      </c>
      <c r="B608" s="510" t="s">
        <v>806</v>
      </c>
      <c r="C608" s="510" t="s">
        <v>98</v>
      </c>
      <c r="D608" s="510" t="s">
        <v>19</v>
      </c>
      <c r="E608" s="547" t="s">
        <v>98</v>
      </c>
      <c r="F608" s="548" t="s">
        <v>19</v>
      </c>
      <c r="G608" s="571"/>
      <c r="H608" s="555"/>
      <c r="I608" s="567"/>
      <c r="J608" s="510">
        <v>0</v>
      </c>
      <c r="K608" s="510">
        <v>1000000</v>
      </c>
      <c r="L608" s="574">
        <v>90.61</v>
      </c>
      <c r="M608" s="559"/>
      <c r="N608" t="s">
        <v>1044</v>
      </c>
      <c r="O608" s="547">
        <v>0</v>
      </c>
      <c r="P608" s="548">
        <v>388.5</v>
      </c>
      <c r="Q608" s="540" t="s">
        <v>451</v>
      </c>
      <c r="R608"/>
      <c r="S608"/>
      <c r="T608">
        <v>90.26</v>
      </c>
      <c r="U608">
        <v>13.09</v>
      </c>
      <c r="V608" s="547">
        <v>0</v>
      </c>
      <c r="W608" s="548">
        <v>520</v>
      </c>
      <c r="X608">
        <v>0</v>
      </c>
      <c r="Y608">
        <v>19</v>
      </c>
      <c r="Z608">
        <v>38</v>
      </c>
      <c r="AA608">
        <v>76</v>
      </c>
      <c r="AB608">
        <v>114</v>
      </c>
      <c r="AC608">
        <v>152</v>
      </c>
      <c r="AD608">
        <v>190</v>
      </c>
      <c r="AE608">
        <v>230</v>
      </c>
      <c r="AF608">
        <v>270</v>
      </c>
      <c r="AG608">
        <v>320</v>
      </c>
      <c r="AH608">
        <v>360</v>
      </c>
      <c r="AI608">
        <v>390</v>
      </c>
      <c r="AJ608">
        <v>520</v>
      </c>
      <c r="AK608">
        <v>600</v>
      </c>
      <c r="AL608">
        <v>500</v>
      </c>
      <c r="AM608">
        <v>500</v>
      </c>
      <c r="AN608">
        <v>500</v>
      </c>
      <c r="AO608">
        <v>500</v>
      </c>
      <c r="AP608">
        <v>592</v>
      </c>
      <c r="AQ608">
        <v>434</v>
      </c>
      <c r="AR608">
        <v>259</v>
      </c>
      <c r="AS608">
        <v>97</v>
      </c>
      <c r="AT608">
        <v>17</v>
      </c>
      <c r="AU608" s="578" t="str">
        <f t="shared" si="81"/>
        <v/>
      </c>
      <c r="AV608" s="579" t="str">
        <f t="shared" si="82"/>
        <v/>
      </c>
      <c r="AW608" s="524" t="str">
        <f t="shared" si="83"/>
        <v/>
      </c>
      <c r="AX608" s="525" t="str">
        <f t="shared" si="84"/>
        <v/>
      </c>
      <c r="AY608" s="524" t="str">
        <f t="shared" si="85"/>
        <v/>
      </c>
      <c r="AZ608" s="525" t="str">
        <f t="shared" si="86"/>
        <v/>
      </c>
      <c r="BA608" s="530">
        <f t="shared" si="87"/>
        <v>1</v>
      </c>
      <c r="BB608" s="536">
        <f t="shared" si="88"/>
        <v>1</v>
      </c>
      <c r="BC608" s="537">
        <f t="shared" si="89"/>
        <v>4.7388809182209464</v>
      </c>
      <c r="BD608" s="540">
        <v>1</v>
      </c>
    </row>
    <row r="609" spans="1:56" s="510" customFormat="1" x14ac:dyDescent="0.2">
      <c r="A609" s="510">
        <v>607</v>
      </c>
      <c r="B609" s="510" t="s">
        <v>806</v>
      </c>
      <c r="C609" s="510" t="s">
        <v>98</v>
      </c>
      <c r="D609" s="510" t="s">
        <v>216</v>
      </c>
      <c r="E609" s="547" t="s">
        <v>98</v>
      </c>
      <c r="F609" s="548" t="s">
        <v>216</v>
      </c>
      <c r="G609" s="571"/>
      <c r="H609" s="555"/>
      <c r="I609" s="567"/>
      <c r="J609" s="510">
        <v>0</v>
      </c>
      <c r="K609" s="510">
        <v>1000000</v>
      </c>
      <c r="L609" s="574">
        <v>57.7</v>
      </c>
      <c r="M609" s="559"/>
      <c r="N609" t="s">
        <v>1045</v>
      </c>
      <c r="O609" s="547">
        <v>0</v>
      </c>
      <c r="P609" s="548">
        <v>277.8</v>
      </c>
      <c r="Q609" s="540" t="s">
        <v>451</v>
      </c>
      <c r="R609"/>
      <c r="S609"/>
      <c r="T609">
        <v>62.23</v>
      </c>
      <c r="U609">
        <v>11.03</v>
      </c>
      <c r="V609" s="547">
        <v>0</v>
      </c>
      <c r="W609" s="548">
        <v>370</v>
      </c>
      <c r="X609">
        <v>0</v>
      </c>
      <c r="Y609">
        <v>10</v>
      </c>
      <c r="Z609">
        <v>20</v>
      </c>
      <c r="AA609">
        <v>50</v>
      </c>
      <c r="AB609">
        <v>80</v>
      </c>
      <c r="AC609">
        <v>110</v>
      </c>
      <c r="AD609">
        <v>140</v>
      </c>
      <c r="AE609">
        <v>170</v>
      </c>
      <c r="AF609">
        <v>190</v>
      </c>
      <c r="AG609">
        <v>220</v>
      </c>
      <c r="AH609">
        <v>260</v>
      </c>
      <c r="AI609">
        <v>290</v>
      </c>
      <c r="AJ609">
        <v>370</v>
      </c>
      <c r="AK609">
        <v>400</v>
      </c>
      <c r="AL609">
        <v>400</v>
      </c>
      <c r="AM609">
        <v>400</v>
      </c>
      <c r="AN609">
        <v>300</v>
      </c>
      <c r="AO609">
        <v>400</v>
      </c>
      <c r="AP609">
        <v>387</v>
      </c>
      <c r="AQ609">
        <v>247</v>
      </c>
      <c r="AR609">
        <v>206</v>
      </c>
      <c r="AS609">
        <v>95</v>
      </c>
      <c r="AT609">
        <v>17</v>
      </c>
      <c r="AU609" s="578" t="str">
        <f t="shared" si="81"/>
        <v/>
      </c>
      <c r="AV609" s="579" t="str">
        <f t="shared" si="82"/>
        <v/>
      </c>
      <c r="AW609" s="524" t="str">
        <f t="shared" si="83"/>
        <v/>
      </c>
      <c r="AX609" s="525" t="str">
        <f t="shared" si="84"/>
        <v/>
      </c>
      <c r="AY609" s="524" t="str">
        <f t="shared" si="85"/>
        <v/>
      </c>
      <c r="AZ609" s="525" t="str">
        <f t="shared" si="86"/>
        <v/>
      </c>
      <c r="BA609" s="530">
        <f t="shared" si="87"/>
        <v>1</v>
      </c>
      <c r="BB609" s="536">
        <f t="shared" si="88"/>
        <v>1</v>
      </c>
      <c r="BC609" s="537">
        <f t="shared" si="89"/>
        <v>5.4124783362218372</v>
      </c>
      <c r="BD609" s="540">
        <v>1</v>
      </c>
    </row>
    <row r="610" spans="1:56" s="510" customFormat="1" x14ac:dyDescent="0.2">
      <c r="A610" s="510">
        <v>608</v>
      </c>
      <c r="B610" s="510" t="s">
        <v>806</v>
      </c>
      <c r="C610" s="510" t="s">
        <v>98</v>
      </c>
      <c r="D610" s="510" t="s">
        <v>218</v>
      </c>
      <c r="E610" s="547" t="s">
        <v>98</v>
      </c>
      <c r="F610" s="548" t="s">
        <v>218</v>
      </c>
      <c r="G610" s="571"/>
      <c r="H610" s="555"/>
      <c r="I610" s="567"/>
      <c r="J610" s="510">
        <v>0</v>
      </c>
      <c r="K610" s="510">
        <v>1000000</v>
      </c>
      <c r="L610" s="574">
        <v>32.909999999999997</v>
      </c>
      <c r="M610" s="559"/>
      <c r="N610" t="s">
        <v>1046</v>
      </c>
      <c r="O610" s="547">
        <v>0</v>
      </c>
      <c r="P610" s="548">
        <v>110.7</v>
      </c>
      <c r="Q610" s="540" t="s">
        <v>451</v>
      </c>
      <c r="R610"/>
      <c r="S610"/>
      <c r="T610">
        <v>28.03</v>
      </c>
      <c r="U610">
        <v>8.6</v>
      </c>
      <c r="V610" s="547">
        <v>0</v>
      </c>
      <c r="W610" s="548">
        <v>190</v>
      </c>
      <c r="X610">
        <v>0</v>
      </c>
      <c r="Y610">
        <v>0</v>
      </c>
      <c r="Z610">
        <v>10</v>
      </c>
      <c r="AA610">
        <v>20</v>
      </c>
      <c r="AB610">
        <v>30</v>
      </c>
      <c r="AC610">
        <v>40</v>
      </c>
      <c r="AD610">
        <v>50</v>
      </c>
      <c r="AE610">
        <v>70</v>
      </c>
      <c r="AF610">
        <v>80</v>
      </c>
      <c r="AG610">
        <v>90</v>
      </c>
      <c r="AH610">
        <v>110</v>
      </c>
      <c r="AI610">
        <v>130</v>
      </c>
      <c r="AJ610">
        <v>190</v>
      </c>
      <c r="AK610">
        <v>200</v>
      </c>
      <c r="AL610">
        <v>200</v>
      </c>
      <c r="AM610">
        <v>199</v>
      </c>
      <c r="AN610">
        <v>189</v>
      </c>
      <c r="AO610">
        <v>173</v>
      </c>
      <c r="AP610">
        <v>133</v>
      </c>
      <c r="AQ610">
        <v>62</v>
      </c>
      <c r="AR610">
        <v>28</v>
      </c>
      <c r="AS610">
        <v>9</v>
      </c>
      <c r="AT610">
        <v>2</v>
      </c>
      <c r="AU610" s="578" t="str">
        <f t="shared" si="81"/>
        <v/>
      </c>
      <c r="AV610" s="579" t="str">
        <f t="shared" si="82"/>
        <v/>
      </c>
      <c r="AW610" s="524" t="str">
        <f t="shared" si="83"/>
        <v/>
      </c>
      <c r="AX610" s="525" t="str">
        <f t="shared" si="84"/>
        <v/>
      </c>
      <c r="AY610" s="524" t="str">
        <f t="shared" si="85"/>
        <v/>
      </c>
      <c r="AZ610" s="525" t="str">
        <f t="shared" si="86"/>
        <v/>
      </c>
      <c r="BA610" s="530">
        <f t="shared" si="87"/>
        <v>1</v>
      </c>
      <c r="BB610" s="536">
        <f t="shared" si="88"/>
        <v>1</v>
      </c>
      <c r="BC610" s="537">
        <f t="shared" si="89"/>
        <v>4.7733211789729575</v>
      </c>
      <c r="BD610" s="540">
        <v>1</v>
      </c>
    </row>
    <row r="611" spans="1:56" s="510" customFormat="1" x14ac:dyDescent="0.2">
      <c r="A611" s="510">
        <v>609</v>
      </c>
      <c r="B611" s="510" t="s">
        <v>806</v>
      </c>
      <c r="C611" s="510" t="s">
        <v>98</v>
      </c>
      <c r="D611" s="510" t="s">
        <v>220</v>
      </c>
      <c r="E611" s="547" t="s">
        <v>98</v>
      </c>
      <c r="F611" s="548" t="s">
        <v>220</v>
      </c>
      <c r="G611" s="571"/>
      <c r="H611" s="555"/>
      <c r="I611" s="567"/>
      <c r="J611" s="510">
        <v>-1000000</v>
      </c>
      <c r="K611" s="510">
        <v>1000000</v>
      </c>
      <c r="L611" s="574">
        <v>62.44</v>
      </c>
      <c r="M611" s="559"/>
      <c r="N611" t="s">
        <v>1047</v>
      </c>
      <c r="O611" s="547">
        <v>-246.22</v>
      </c>
      <c r="P611" s="548">
        <v>388.5</v>
      </c>
      <c r="Q611" s="540" t="s">
        <v>451</v>
      </c>
      <c r="R611"/>
      <c r="S611"/>
      <c r="T611">
        <v>63.81</v>
      </c>
      <c r="U611">
        <v>18.670000000000002</v>
      </c>
      <c r="V611" s="547">
        <v>-321</v>
      </c>
      <c r="W611" s="548">
        <v>513</v>
      </c>
      <c r="X611">
        <v>-321</v>
      </c>
      <c r="Y611">
        <v>-222</v>
      </c>
      <c r="Z611">
        <v>-188</v>
      </c>
      <c r="AA611">
        <v>-122</v>
      </c>
      <c r="AB611">
        <v>-58</v>
      </c>
      <c r="AC611">
        <v>7</v>
      </c>
      <c r="AD611">
        <v>71</v>
      </c>
      <c r="AE611">
        <v>136</v>
      </c>
      <c r="AF611">
        <v>200.9</v>
      </c>
      <c r="AG611">
        <v>265</v>
      </c>
      <c r="AH611">
        <v>331</v>
      </c>
      <c r="AI611">
        <v>371.15</v>
      </c>
      <c r="AJ611">
        <v>513</v>
      </c>
      <c r="AK611">
        <v>212</v>
      </c>
      <c r="AL611">
        <v>759</v>
      </c>
      <c r="AM611">
        <v>840</v>
      </c>
      <c r="AN611">
        <v>833</v>
      </c>
      <c r="AO611">
        <v>827</v>
      </c>
      <c r="AP611">
        <v>840</v>
      </c>
      <c r="AQ611">
        <v>833</v>
      </c>
      <c r="AR611">
        <v>804</v>
      </c>
      <c r="AS611">
        <v>438</v>
      </c>
      <c r="AT611">
        <v>72</v>
      </c>
      <c r="AU611" s="578" t="str">
        <f t="shared" si="81"/>
        <v/>
      </c>
      <c r="AV611" s="579" t="str">
        <f t="shared" si="82"/>
        <v/>
      </c>
      <c r="AW611" s="524" t="str">
        <f t="shared" si="83"/>
        <v/>
      </c>
      <c r="AX611" s="525" t="str">
        <f t="shared" si="84"/>
        <v/>
      </c>
      <c r="AY611" s="524" t="str">
        <f t="shared" si="85"/>
        <v/>
      </c>
      <c r="AZ611" s="525" t="str">
        <f t="shared" si="86"/>
        <v/>
      </c>
      <c r="BA611" s="530">
        <f t="shared" si="87"/>
        <v>4.34375</v>
      </c>
      <c r="BB611" s="536">
        <f t="shared" si="88"/>
        <v>6.1409352978859708</v>
      </c>
      <c r="BC611" s="537">
        <f t="shared" si="89"/>
        <v>7.2158872517616919</v>
      </c>
      <c r="BD611" s="540">
        <v>1</v>
      </c>
    </row>
    <row r="612" spans="1:56" x14ac:dyDescent="0.2">
      <c r="A612">
        <v>610</v>
      </c>
      <c r="B612" t="s">
        <v>806</v>
      </c>
      <c r="C612" t="s">
        <v>100</v>
      </c>
      <c r="D612" t="s">
        <v>185</v>
      </c>
      <c r="E612" s="545" t="s">
        <v>100</v>
      </c>
      <c r="F612" s="546" t="s">
        <v>185</v>
      </c>
      <c r="G612" s="570"/>
      <c r="H612" s="555"/>
      <c r="I612" s="566"/>
      <c r="J612">
        <v>0</v>
      </c>
      <c r="K612">
        <v>1000000</v>
      </c>
      <c r="L612" s="573">
        <v>349.11</v>
      </c>
      <c r="M612" s="558"/>
      <c r="N612" t="s">
        <v>1048</v>
      </c>
      <c r="O612" s="545">
        <v>0</v>
      </c>
      <c r="P612" s="546">
        <v>456.72</v>
      </c>
      <c r="Q612" s="63" t="s">
        <v>451</v>
      </c>
      <c r="T612">
        <v>348.47</v>
      </c>
      <c r="U612">
        <v>38.29</v>
      </c>
      <c r="V612" s="545">
        <v>0</v>
      </c>
      <c r="W612" s="546">
        <v>630</v>
      </c>
      <c r="X612">
        <v>0</v>
      </c>
      <c r="Y612">
        <v>20</v>
      </c>
      <c r="Z612">
        <v>40</v>
      </c>
      <c r="AA612">
        <v>90</v>
      </c>
      <c r="AB612">
        <v>130</v>
      </c>
      <c r="AC612">
        <v>180</v>
      </c>
      <c r="AD612">
        <v>225</v>
      </c>
      <c r="AE612">
        <v>270</v>
      </c>
      <c r="AF612">
        <v>320</v>
      </c>
      <c r="AG612">
        <v>370</v>
      </c>
      <c r="AH612">
        <v>420</v>
      </c>
      <c r="AI612">
        <v>470</v>
      </c>
      <c r="AJ612">
        <v>630</v>
      </c>
      <c r="AK612">
        <v>700</v>
      </c>
      <c r="AL612">
        <v>600</v>
      </c>
      <c r="AM612">
        <v>600</v>
      </c>
      <c r="AN612">
        <v>700</v>
      </c>
      <c r="AO612">
        <v>598</v>
      </c>
      <c r="AP612">
        <v>564</v>
      </c>
      <c r="AQ612">
        <v>511</v>
      </c>
      <c r="AR612">
        <v>219</v>
      </c>
      <c r="AS612">
        <v>91</v>
      </c>
      <c r="AT612">
        <v>17</v>
      </c>
      <c r="AU612" s="576" t="str">
        <f t="shared" si="81"/>
        <v/>
      </c>
      <c r="AV612" s="577" t="str">
        <f t="shared" si="82"/>
        <v/>
      </c>
      <c r="AW612" s="522" t="str">
        <f t="shared" si="83"/>
        <v/>
      </c>
      <c r="AX612" s="523" t="str">
        <f t="shared" si="84"/>
        <v/>
      </c>
      <c r="AY612" s="522" t="str">
        <f t="shared" si="85"/>
        <v/>
      </c>
      <c r="AZ612" s="523" t="str">
        <f t="shared" si="86"/>
        <v/>
      </c>
      <c r="BA612" s="529">
        <f t="shared" si="87"/>
        <v>1</v>
      </c>
      <c r="BB612" s="534">
        <f t="shared" si="88"/>
        <v>1</v>
      </c>
      <c r="BC612" s="535">
        <f t="shared" si="89"/>
        <v>0.80458881154936834</v>
      </c>
      <c r="BD612" s="63"/>
    </row>
    <row r="613" spans="1:56" x14ac:dyDescent="0.2">
      <c r="A613">
        <v>611</v>
      </c>
      <c r="B613" t="s">
        <v>806</v>
      </c>
      <c r="C613" t="s">
        <v>100</v>
      </c>
      <c r="D613" t="s">
        <v>197</v>
      </c>
      <c r="E613" s="545" t="s">
        <v>100</v>
      </c>
      <c r="F613" s="546" t="s">
        <v>197</v>
      </c>
      <c r="G613" s="570"/>
      <c r="H613" s="555"/>
      <c r="I613" s="566"/>
      <c r="J613">
        <v>0</v>
      </c>
      <c r="K613">
        <v>1000000</v>
      </c>
      <c r="L613" s="573">
        <v>395.87</v>
      </c>
      <c r="M613" s="558"/>
      <c r="N613" t="s">
        <v>1049</v>
      </c>
      <c r="O613" s="545">
        <v>40.71</v>
      </c>
      <c r="P613" s="546">
        <v>1098.52</v>
      </c>
      <c r="Q613" s="63" t="s">
        <v>451</v>
      </c>
      <c r="T613">
        <v>400.72</v>
      </c>
      <c r="U613">
        <v>58.49</v>
      </c>
      <c r="V613" s="545">
        <v>0</v>
      </c>
      <c r="W613" s="546">
        <v>1241</v>
      </c>
      <c r="X613">
        <v>0</v>
      </c>
      <c r="Y613">
        <v>58.25</v>
      </c>
      <c r="Z613">
        <v>110.5</v>
      </c>
      <c r="AA613">
        <v>230</v>
      </c>
      <c r="AB613">
        <v>336.5</v>
      </c>
      <c r="AC613">
        <v>445</v>
      </c>
      <c r="AD613">
        <v>556</v>
      </c>
      <c r="AE613">
        <v>664</v>
      </c>
      <c r="AF613">
        <v>772.5</v>
      </c>
      <c r="AG613">
        <v>881</v>
      </c>
      <c r="AH613">
        <v>1000</v>
      </c>
      <c r="AI613">
        <v>1054.5</v>
      </c>
      <c r="AJ613">
        <v>1241</v>
      </c>
      <c r="AK613">
        <v>116</v>
      </c>
      <c r="AL613">
        <v>112</v>
      </c>
      <c r="AM613">
        <v>118</v>
      </c>
      <c r="AN613">
        <v>110</v>
      </c>
      <c r="AO613">
        <v>152</v>
      </c>
      <c r="AP613">
        <v>118</v>
      </c>
      <c r="AQ613">
        <v>117</v>
      </c>
      <c r="AR613">
        <v>110</v>
      </c>
      <c r="AS613">
        <v>89</v>
      </c>
      <c r="AT613">
        <v>24</v>
      </c>
      <c r="AU613" s="576" t="str">
        <f t="shared" si="81"/>
        <v/>
      </c>
      <c r="AV613" s="577" t="str">
        <f t="shared" si="82"/>
        <v/>
      </c>
      <c r="AW613" s="522" t="str">
        <f t="shared" si="83"/>
        <v/>
      </c>
      <c r="AX613" s="523" t="str">
        <f t="shared" si="84"/>
        <v/>
      </c>
      <c r="AY613" s="522" t="str">
        <f t="shared" si="85"/>
        <v/>
      </c>
      <c r="AZ613" s="523" t="str">
        <f t="shared" si="86"/>
        <v/>
      </c>
      <c r="BA613" s="529">
        <f t="shared" si="87"/>
        <v>1</v>
      </c>
      <c r="BB613" s="534">
        <f t="shared" si="88"/>
        <v>1</v>
      </c>
      <c r="BC613" s="535">
        <f t="shared" si="89"/>
        <v>2.134867507009877</v>
      </c>
      <c r="BD613" s="63"/>
    </row>
    <row r="614" spans="1:56" s="510" customFormat="1" x14ac:dyDescent="0.2">
      <c r="A614" s="510">
        <v>612</v>
      </c>
      <c r="B614" s="510" t="s">
        <v>806</v>
      </c>
      <c r="C614" s="510" t="s">
        <v>100</v>
      </c>
      <c r="D614" s="510" t="s">
        <v>19</v>
      </c>
      <c r="E614" s="547" t="s">
        <v>100</v>
      </c>
      <c r="F614" s="548" t="s">
        <v>19</v>
      </c>
      <c r="G614" s="571"/>
      <c r="H614" s="555"/>
      <c r="I614" s="567"/>
      <c r="J614" s="510">
        <v>0</v>
      </c>
      <c r="K614" s="510">
        <v>1000000</v>
      </c>
      <c r="L614" s="574">
        <v>147.11000000000001</v>
      </c>
      <c r="M614" s="559"/>
      <c r="N614" t="s">
        <v>1050</v>
      </c>
      <c r="O614" s="547">
        <v>0</v>
      </c>
      <c r="P614" s="548">
        <v>388.5</v>
      </c>
      <c r="Q614" s="540" t="s">
        <v>451</v>
      </c>
      <c r="R614"/>
      <c r="S614"/>
      <c r="T614">
        <v>150.33000000000001</v>
      </c>
      <c r="U614">
        <v>19.190000000000001</v>
      </c>
      <c r="V614" s="547">
        <v>0</v>
      </c>
      <c r="W614" s="548">
        <v>520</v>
      </c>
      <c r="X614">
        <v>0</v>
      </c>
      <c r="Y614">
        <v>19</v>
      </c>
      <c r="Z614">
        <v>38</v>
      </c>
      <c r="AA614">
        <v>76</v>
      </c>
      <c r="AB614">
        <v>114</v>
      </c>
      <c r="AC614">
        <v>152</v>
      </c>
      <c r="AD614">
        <v>190</v>
      </c>
      <c r="AE614">
        <v>230</v>
      </c>
      <c r="AF614">
        <v>270</v>
      </c>
      <c r="AG614">
        <v>320</v>
      </c>
      <c r="AH614">
        <v>360</v>
      </c>
      <c r="AI614">
        <v>390</v>
      </c>
      <c r="AJ614">
        <v>520</v>
      </c>
      <c r="AK614">
        <v>600</v>
      </c>
      <c r="AL614">
        <v>500</v>
      </c>
      <c r="AM614">
        <v>500</v>
      </c>
      <c r="AN614">
        <v>500</v>
      </c>
      <c r="AO614">
        <v>500</v>
      </c>
      <c r="AP614">
        <v>592</v>
      </c>
      <c r="AQ614">
        <v>434</v>
      </c>
      <c r="AR614">
        <v>259</v>
      </c>
      <c r="AS614">
        <v>97</v>
      </c>
      <c r="AT614">
        <v>17</v>
      </c>
      <c r="AU614" s="578" t="str">
        <f t="shared" si="81"/>
        <v/>
      </c>
      <c r="AV614" s="579" t="str">
        <f t="shared" si="82"/>
        <v/>
      </c>
      <c r="AW614" s="524" t="str">
        <f t="shared" si="83"/>
        <v/>
      </c>
      <c r="AX614" s="525" t="str">
        <f t="shared" si="84"/>
        <v/>
      </c>
      <c r="AY614" s="524" t="str">
        <f t="shared" si="85"/>
        <v/>
      </c>
      <c r="AZ614" s="525" t="str">
        <f t="shared" si="86"/>
        <v/>
      </c>
      <c r="BA614" s="530">
        <f t="shared" si="87"/>
        <v>1</v>
      </c>
      <c r="BB614" s="536">
        <f t="shared" si="88"/>
        <v>1</v>
      </c>
      <c r="BC614" s="537">
        <f t="shared" si="89"/>
        <v>2.5347699000747737</v>
      </c>
      <c r="BD614" s="540">
        <v>1</v>
      </c>
    </row>
    <row r="615" spans="1:56" s="510" customFormat="1" x14ac:dyDescent="0.2">
      <c r="A615" s="510">
        <v>613</v>
      </c>
      <c r="B615" s="510" t="s">
        <v>806</v>
      </c>
      <c r="C615" s="510" t="s">
        <v>100</v>
      </c>
      <c r="D615" s="510" t="s">
        <v>216</v>
      </c>
      <c r="E615" s="547" t="s">
        <v>100</v>
      </c>
      <c r="F615" s="548" t="s">
        <v>216</v>
      </c>
      <c r="G615" s="571"/>
      <c r="H615" s="555"/>
      <c r="I615" s="567"/>
      <c r="J615" s="510">
        <v>0</v>
      </c>
      <c r="K615" s="510">
        <v>1000000</v>
      </c>
      <c r="L615" s="574">
        <v>85.67</v>
      </c>
      <c r="M615" s="559"/>
      <c r="N615" t="s">
        <v>1051</v>
      </c>
      <c r="O615" s="547">
        <v>0</v>
      </c>
      <c r="P615" s="548">
        <v>277.8</v>
      </c>
      <c r="Q615" s="540" t="s">
        <v>451</v>
      </c>
      <c r="R615"/>
      <c r="S615"/>
      <c r="T615">
        <v>92.25</v>
      </c>
      <c r="U615">
        <v>13.42</v>
      </c>
      <c r="V615" s="547">
        <v>0</v>
      </c>
      <c r="W615" s="548">
        <v>370</v>
      </c>
      <c r="X615">
        <v>0</v>
      </c>
      <c r="Y615">
        <v>10</v>
      </c>
      <c r="Z615">
        <v>20</v>
      </c>
      <c r="AA615">
        <v>50</v>
      </c>
      <c r="AB615">
        <v>80</v>
      </c>
      <c r="AC615">
        <v>110</v>
      </c>
      <c r="AD615">
        <v>140</v>
      </c>
      <c r="AE615">
        <v>170</v>
      </c>
      <c r="AF615">
        <v>190</v>
      </c>
      <c r="AG615">
        <v>220</v>
      </c>
      <c r="AH615">
        <v>260</v>
      </c>
      <c r="AI615">
        <v>290</v>
      </c>
      <c r="AJ615">
        <v>370</v>
      </c>
      <c r="AK615">
        <v>400</v>
      </c>
      <c r="AL615">
        <v>400</v>
      </c>
      <c r="AM615">
        <v>400</v>
      </c>
      <c r="AN615">
        <v>300</v>
      </c>
      <c r="AO615">
        <v>400</v>
      </c>
      <c r="AP615">
        <v>387</v>
      </c>
      <c r="AQ615">
        <v>247</v>
      </c>
      <c r="AR615">
        <v>206</v>
      </c>
      <c r="AS615">
        <v>95</v>
      </c>
      <c r="AT615">
        <v>17</v>
      </c>
      <c r="AU615" s="578" t="str">
        <f t="shared" si="81"/>
        <v/>
      </c>
      <c r="AV615" s="579" t="str">
        <f t="shared" si="82"/>
        <v/>
      </c>
      <c r="AW615" s="524" t="str">
        <f t="shared" si="83"/>
        <v/>
      </c>
      <c r="AX615" s="525" t="str">
        <f t="shared" si="84"/>
        <v/>
      </c>
      <c r="AY615" s="524" t="str">
        <f t="shared" si="85"/>
        <v/>
      </c>
      <c r="AZ615" s="525" t="str">
        <f t="shared" si="86"/>
        <v/>
      </c>
      <c r="BA615" s="530">
        <f t="shared" si="87"/>
        <v>1</v>
      </c>
      <c r="BB615" s="536">
        <f t="shared" si="88"/>
        <v>1</v>
      </c>
      <c r="BC615" s="537">
        <f t="shared" si="89"/>
        <v>3.3188980973502975</v>
      </c>
      <c r="BD615" s="540">
        <v>1</v>
      </c>
    </row>
    <row r="616" spans="1:56" s="510" customFormat="1" x14ac:dyDescent="0.2">
      <c r="A616" s="510">
        <v>614</v>
      </c>
      <c r="B616" s="510" t="s">
        <v>806</v>
      </c>
      <c r="C616" s="510" t="s">
        <v>100</v>
      </c>
      <c r="D616" s="510" t="s">
        <v>218</v>
      </c>
      <c r="E616" s="547" t="s">
        <v>100</v>
      </c>
      <c r="F616" s="548" t="s">
        <v>218</v>
      </c>
      <c r="G616" s="571"/>
      <c r="H616" s="555"/>
      <c r="I616" s="567"/>
      <c r="J616" s="510">
        <v>0</v>
      </c>
      <c r="K616" s="510">
        <v>1000000</v>
      </c>
      <c r="L616" s="574">
        <v>61.44</v>
      </c>
      <c r="M616" s="559"/>
      <c r="N616" t="s">
        <v>1052</v>
      </c>
      <c r="O616" s="547">
        <v>0</v>
      </c>
      <c r="P616" s="548">
        <v>110.7</v>
      </c>
      <c r="Q616" s="540" t="s">
        <v>451</v>
      </c>
      <c r="R616"/>
      <c r="S616"/>
      <c r="T616">
        <v>58.08</v>
      </c>
      <c r="U616">
        <v>10.78</v>
      </c>
      <c r="V616" s="547">
        <v>0</v>
      </c>
      <c r="W616" s="548">
        <v>190</v>
      </c>
      <c r="X616">
        <v>0</v>
      </c>
      <c r="Y616">
        <v>0</v>
      </c>
      <c r="Z616">
        <v>10</v>
      </c>
      <c r="AA616">
        <v>20</v>
      </c>
      <c r="AB616">
        <v>30</v>
      </c>
      <c r="AC616">
        <v>40</v>
      </c>
      <c r="AD616">
        <v>50</v>
      </c>
      <c r="AE616">
        <v>70</v>
      </c>
      <c r="AF616">
        <v>80</v>
      </c>
      <c r="AG616">
        <v>90</v>
      </c>
      <c r="AH616">
        <v>110</v>
      </c>
      <c r="AI616">
        <v>130</v>
      </c>
      <c r="AJ616">
        <v>190</v>
      </c>
      <c r="AK616">
        <v>200</v>
      </c>
      <c r="AL616">
        <v>200</v>
      </c>
      <c r="AM616">
        <v>199</v>
      </c>
      <c r="AN616">
        <v>189</v>
      </c>
      <c r="AO616">
        <v>173</v>
      </c>
      <c r="AP616">
        <v>133</v>
      </c>
      <c r="AQ616">
        <v>62</v>
      </c>
      <c r="AR616">
        <v>28</v>
      </c>
      <c r="AS616">
        <v>9</v>
      </c>
      <c r="AT616">
        <v>2</v>
      </c>
      <c r="AU616" s="578" t="str">
        <f t="shared" si="81"/>
        <v/>
      </c>
      <c r="AV616" s="579" t="str">
        <f t="shared" si="82"/>
        <v/>
      </c>
      <c r="AW616" s="524" t="str">
        <f t="shared" si="83"/>
        <v/>
      </c>
      <c r="AX616" s="525" t="str">
        <f t="shared" si="84"/>
        <v/>
      </c>
      <c r="AY616" s="524" t="str">
        <f t="shared" si="85"/>
        <v/>
      </c>
      <c r="AZ616" s="525" t="str">
        <f t="shared" si="86"/>
        <v/>
      </c>
      <c r="BA616" s="530">
        <f t="shared" si="87"/>
        <v>1</v>
      </c>
      <c r="BB616" s="536">
        <f t="shared" si="88"/>
        <v>1</v>
      </c>
      <c r="BC616" s="537">
        <f t="shared" si="89"/>
        <v>2.092447916666667</v>
      </c>
      <c r="BD616" s="540">
        <v>1</v>
      </c>
    </row>
    <row r="617" spans="1:56" s="510" customFormat="1" x14ac:dyDescent="0.2">
      <c r="A617" s="510">
        <v>615</v>
      </c>
      <c r="B617" s="510" t="s">
        <v>806</v>
      </c>
      <c r="C617" s="510" t="s">
        <v>100</v>
      </c>
      <c r="D617" s="510" t="s">
        <v>220</v>
      </c>
      <c r="E617" s="547" t="s">
        <v>100</v>
      </c>
      <c r="F617" s="548" t="s">
        <v>220</v>
      </c>
      <c r="G617" s="571"/>
      <c r="H617" s="555"/>
      <c r="I617" s="567"/>
      <c r="J617" s="510">
        <v>-1000000</v>
      </c>
      <c r="K617" s="510">
        <v>1000000</v>
      </c>
      <c r="L617" s="574">
        <v>140.94999999999999</v>
      </c>
      <c r="M617" s="559"/>
      <c r="N617" t="s">
        <v>1053</v>
      </c>
      <c r="O617" s="547">
        <v>-246.22</v>
      </c>
      <c r="P617" s="548">
        <v>388.5</v>
      </c>
      <c r="Q617" s="540" t="s">
        <v>451</v>
      </c>
      <c r="R617"/>
      <c r="S617"/>
      <c r="T617">
        <v>141.59</v>
      </c>
      <c r="U617">
        <v>20.23</v>
      </c>
      <c r="V617" s="547">
        <v>-321</v>
      </c>
      <c r="W617" s="548">
        <v>513</v>
      </c>
      <c r="X617">
        <v>-321</v>
      </c>
      <c r="Y617">
        <v>-222</v>
      </c>
      <c r="Z617">
        <v>-188</v>
      </c>
      <c r="AA617">
        <v>-122</v>
      </c>
      <c r="AB617">
        <v>-58</v>
      </c>
      <c r="AC617">
        <v>7</v>
      </c>
      <c r="AD617">
        <v>71</v>
      </c>
      <c r="AE617">
        <v>136</v>
      </c>
      <c r="AF617">
        <v>200.9</v>
      </c>
      <c r="AG617">
        <v>265</v>
      </c>
      <c r="AH617">
        <v>331</v>
      </c>
      <c r="AI617">
        <v>371.15</v>
      </c>
      <c r="AJ617">
        <v>513</v>
      </c>
      <c r="AK617">
        <v>212</v>
      </c>
      <c r="AL617">
        <v>759</v>
      </c>
      <c r="AM617">
        <v>840</v>
      </c>
      <c r="AN617">
        <v>833</v>
      </c>
      <c r="AO617">
        <v>827</v>
      </c>
      <c r="AP617">
        <v>840</v>
      </c>
      <c r="AQ617">
        <v>833</v>
      </c>
      <c r="AR617">
        <v>804</v>
      </c>
      <c r="AS617">
        <v>438</v>
      </c>
      <c r="AT617">
        <v>72</v>
      </c>
      <c r="AU617" s="578" t="str">
        <f t="shared" si="81"/>
        <v/>
      </c>
      <c r="AV617" s="579" t="str">
        <f t="shared" si="82"/>
        <v/>
      </c>
      <c r="AW617" s="524" t="str">
        <f t="shared" si="83"/>
        <v/>
      </c>
      <c r="AX617" s="525" t="str">
        <f t="shared" si="84"/>
        <v/>
      </c>
      <c r="AY617" s="524" t="str">
        <f t="shared" si="85"/>
        <v/>
      </c>
      <c r="AZ617" s="525" t="str">
        <f t="shared" si="86"/>
        <v/>
      </c>
      <c r="BA617" s="530">
        <f t="shared" si="87"/>
        <v>4.34375</v>
      </c>
      <c r="BB617" s="536">
        <f t="shared" si="88"/>
        <v>3.2774033345157858</v>
      </c>
      <c r="BC617" s="537">
        <f t="shared" si="89"/>
        <v>2.6395885065626112</v>
      </c>
      <c r="BD617" s="540">
        <v>1</v>
      </c>
    </row>
    <row r="618" spans="1:56" x14ac:dyDescent="0.2">
      <c r="A618">
        <v>616</v>
      </c>
      <c r="B618" t="s">
        <v>806</v>
      </c>
      <c r="C618" t="s">
        <v>102</v>
      </c>
      <c r="D618" t="s">
        <v>197</v>
      </c>
      <c r="E618" s="545" t="s">
        <v>102</v>
      </c>
      <c r="F618" s="546" t="s">
        <v>197</v>
      </c>
      <c r="G618" s="570"/>
      <c r="H618" s="555"/>
      <c r="I618" s="566"/>
      <c r="J618">
        <v>0</v>
      </c>
      <c r="K618">
        <v>1000000</v>
      </c>
      <c r="L618" s="573">
        <v>58.83</v>
      </c>
      <c r="M618" s="558"/>
      <c r="N618" t="s">
        <v>1054</v>
      </c>
      <c r="O618" s="545">
        <v>0</v>
      </c>
      <c r="P618" s="546">
        <v>258.3</v>
      </c>
      <c r="Q618" s="63" t="s">
        <v>451</v>
      </c>
      <c r="T618">
        <v>57.79</v>
      </c>
      <c r="U618">
        <v>23.36</v>
      </c>
      <c r="V618" s="545">
        <v>0</v>
      </c>
      <c r="W618" s="546">
        <v>330</v>
      </c>
      <c r="X618">
        <v>0</v>
      </c>
      <c r="Y618">
        <v>10</v>
      </c>
      <c r="Z618">
        <v>20</v>
      </c>
      <c r="AA618">
        <v>50</v>
      </c>
      <c r="AB618">
        <v>70</v>
      </c>
      <c r="AC618">
        <v>100</v>
      </c>
      <c r="AD618">
        <v>130</v>
      </c>
      <c r="AE618">
        <v>150</v>
      </c>
      <c r="AF618">
        <v>180</v>
      </c>
      <c r="AG618">
        <v>210</v>
      </c>
      <c r="AH618">
        <v>240</v>
      </c>
      <c r="AI618">
        <v>260</v>
      </c>
      <c r="AJ618">
        <v>330</v>
      </c>
      <c r="AK618">
        <v>400</v>
      </c>
      <c r="AL618">
        <v>300</v>
      </c>
      <c r="AM618">
        <v>300</v>
      </c>
      <c r="AN618">
        <v>400</v>
      </c>
      <c r="AO618">
        <v>300</v>
      </c>
      <c r="AP618">
        <v>297</v>
      </c>
      <c r="AQ618">
        <v>362</v>
      </c>
      <c r="AR618">
        <v>180</v>
      </c>
      <c r="AS618">
        <v>81</v>
      </c>
      <c r="AT618">
        <v>15</v>
      </c>
      <c r="AU618" s="576" t="str">
        <f t="shared" si="81"/>
        <v/>
      </c>
      <c r="AV618" s="577" t="str">
        <f t="shared" si="82"/>
        <v/>
      </c>
      <c r="AW618" s="522" t="str">
        <f t="shared" si="83"/>
        <v/>
      </c>
      <c r="AX618" s="523" t="str">
        <f t="shared" si="84"/>
        <v/>
      </c>
      <c r="AY618" s="522" t="str">
        <f t="shared" si="85"/>
        <v/>
      </c>
      <c r="AZ618" s="523" t="str">
        <f t="shared" si="86"/>
        <v/>
      </c>
      <c r="BA618" s="529">
        <f t="shared" si="87"/>
        <v>1</v>
      </c>
      <c r="BB618" s="534">
        <f t="shared" si="88"/>
        <v>1</v>
      </c>
      <c r="BC618" s="535">
        <f t="shared" si="89"/>
        <v>4.6093829678735343</v>
      </c>
      <c r="BD618" s="63"/>
    </row>
    <row r="619" spans="1:56" s="510" customFormat="1" x14ac:dyDescent="0.2">
      <c r="A619" s="510">
        <v>617</v>
      </c>
      <c r="B619" s="510" t="s">
        <v>806</v>
      </c>
      <c r="C619" s="510" t="s">
        <v>102</v>
      </c>
      <c r="D619" s="510" t="s">
        <v>19</v>
      </c>
      <c r="E619" s="547" t="s">
        <v>102</v>
      </c>
      <c r="F619" s="548" t="s">
        <v>19</v>
      </c>
      <c r="G619" s="571"/>
      <c r="H619" s="555"/>
      <c r="I619" s="567"/>
      <c r="J619" s="510">
        <v>0</v>
      </c>
      <c r="K619" s="510">
        <v>1000000</v>
      </c>
      <c r="L619" s="574">
        <v>137.72999999999999</v>
      </c>
      <c r="M619" s="559"/>
      <c r="N619" t="s">
        <v>1055</v>
      </c>
      <c r="O619" s="547">
        <v>0</v>
      </c>
      <c r="P619" s="548">
        <v>258.3</v>
      </c>
      <c r="Q619" s="540" t="s">
        <v>451</v>
      </c>
      <c r="R619"/>
      <c r="S619"/>
      <c r="T619">
        <v>138.5</v>
      </c>
      <c r="U619">
        <v>26.09</v>
      </c>
      <c r="V619" s="547">
        <v>0</v>
      </c>
      <c r="W619" s="548">
        <v>330</v>
      </c>
      <c r="X619">
        <v>0</v>
      </c>
      <c r="Y619">
        <v>10</v>
      </c>
      <c r="Z619">
        <v>20</v>
      </c>
      <c r="AA619">
        <v>50</v>
      </c>
      <c r="AB619">
        <v>70</v>
      </c>
      <c r="AC619">
        <v>100</v>
      </c>
      <c r="AD619">
        <v>130</v>
      </c>
      <c r="AE619">
        <v>150</v>
      </c>
      <c r="AF619">
        <v>180</v>
      </c>
      <c r="AG619">
        <v>210</v>
      </c>
      <c r="AH619">
        <v>240</v>
      </c>
      <c r="AI619">
        <v>260</v>
      </c>
      <c r="AJ619">
        <v>330</v>
      </c>
      <c r="AK619">
        <v>400</v>
      </c>
      <c r="AL619">
        <v>300</v>
      </c>
      <c r="AM619">
        <v>300</v>
      </c>
      <c r="AN619">
        <v>400</v>
      </c>
      <c r="AO619">
        <v>300</v>
      </c>
      <c r="AP619">
        <v>297</v>
      </c>
      <c r="AQ619">
        <v>362</v>
      </c>
      <c r="AR619">
        <v>180</v>
      </c>
      <c r="AS619">
        <v>81</v>
      </c>
      <c r="AT619">
        <v>15</v>
      </c>
      <c r="AU619" s="578" t="str">
        <f t="shared" si="81"/>
        <v/>
      </c>
      <c r="AV619" s="579" t="str">
        <f t="shared" si="82"/>
        <v/>
      </c>
      <c r="AW619" s="524" t="str">
        <f t="shared" si="83"/>
        <v/>
      </c>
      <c r="AX619" s="525" t="str">
        <f t="shared" si="84"/>
        <v/>
      </c>
      <c r="AY619" s="524" t="str">
        <f t="shared" si="85"/>
        <v/>
      </c>
      <c r="AZ619" s="525" t="str">
        <f t="shared" si="86"/>
        <v/>
      </c>
      <c r="BA619" s="530">
        <f t="shared" si="87"/>
        <v>1</v>
      </c>
      <c r="BB619" s="536">
        <f t="shared" si="88"/>
        <v>1</v>
      </c>
      <c r="BC619" s="537">
        <f t="shared" si="89"/>
        <v>1.3959921585711177</v>
      </c>
      <c r="BD619" s="540">
        <v>1</v>
      </c>
    </row>
    <row r="620" spans="1:56" s="510" customFormat="1" x14ac:dyDescent="0.2">
      <c r="A620" s="510">
        <v>618</v>
      </c>
      <c r="B620" s="510" t="s">
        <v>806</v>
      </c>
      <c r="C620" s="510" t="s">
        <v>102</v>
      </c>
      <c r="D620" s="510" t="s">
        <v>216</v>
      </c>
      <c r="E620" s="547" t="s">
        <v>102</v>
      </c>
      <c r="F620" s="548" t="s">
        <v>216</v>
      </c>
      <c r="G620" s="571"/>
      <c r="H620" s="555"/>
      <c r="I620" s="567"/>
      <c r="J620" s="510">
        <v>0</v>
      </c>
      <c r="K620" s="510">
        <v>1000000</v>
      </c>
      <c r="L620" s="574">
        <v>134.43</v>
      </c>
      <c r="M620" s="559"/>
      <c r="N620" t="s">
        <v>1056</v>
      </c>
      <c r="O620" s="547">
        <v>0</v>
      </c>
      <c r="P620" s="548">
        <v>258.3</v>
      </c>
      <c r="Q620" s="540" t="s">
        <v>451</v>
      </c>
      <c r="R620"/>
      <c r="S620"/>
      <c r="T620">
        <v>126.03</v>
      </c>
      <c r="U620">
        <v>25.71</v>
      </c>
      <c r="V620" s="547">
        <v>0</v>
      </c>
      <c r="W620" s="548">
        <v>310</v>
      </c>
      <c r="X620">
        <v>0</v>
      </c>
      <c r="Y620">
        <v>10</v>
      </c>
      <c r="Z620">
        <v>20</v>
      </c>
      <c r="AA620">
        <v>50</v>
      </c>
      <c r="AB620">
        <v>70</v>
      </c>
      <c r="AC620">
        <v>100</v>
      </c>
      <c r="AD620">
        <v>120</v>
      </c>
      <c r="AE620">
        <v>150</v>
      </c>
      <c r="AF620">
        <v>170</v>
      </c>
      <c r="AG620">
        <v>200</v>
      </c>
      <c r="AH620">
        <v>230</v>
      </c>
      <c r="AI620">
        <v>250</v>
      </c>
      <c r="AJ620">
        <v>310</v>
      </c>
      <c r="AK620">
        <v>400</v>
      </c>
      <c r="AL620">
        <v>300</v>
      </c>
      <c r="AM620">
        <v>300</v>
      </c>
      <c r="AN620">
        <v>300</v>
      </c>
      <c r="AO620">
        <v>300</v>
      </c>
      <c r="AP620">
        <v>299</v>
      </c>
      <c r="AQ620">
        <v>280</v>
      </c>
      <c r="AR620">
        <v>225</v>
      </c>
      <c r="AS620">
        <v>109</v>
      </c>
      <c r="AT620">
        <v>30</v>
      </c>
      <c r="AU620" s="578" t="str">
        <f t="shared" si="81"/>
        <v/>
      </c>
      <c r="AV620" s="579" t="str">
        <f t="shared" si="82"/>
        <v/>
      </c>
      <c r="AW620" s="524" t="str">
        <f t="shared" si="83"/>
        <v/>
      </c>
      <c r="AX620" s="525" t="str">
        <f t="shared" si="84"/>
        <v/>
      </c>
      <c r="AY620" s="524" t="str">
        <f t="shared" si="85"/>
        <v/>
      </c>
      <c r="AZ620" s="525" t="str">
        <f t="shared" si="86"/>
        <v/>
      </c>
      <c r="BA620" s="530">
        <f t="shared" si="87"/>
        <v>1</v>
      </c>
      <c r="BB620" s="536">
        <f t="shared" si="88"/>
        <v>1</v>
      </c>
      <c r="BC620" s="537">
        <f t="shared" si="89"/>
        <v>1.3060328795655731</v>
      </c>
      <c r="BD620" s="540">
        <v>1</v>
      </c>
    </row>
    <row r="621" spans="1:56" s="510" customFormat="1" x14ac:dyDescent="0.2">
      <c r="A621" s="510">
        <v>619</v>
      </c>
      <c r="B621" s="510" t="s">
        <v>806</v>
      </c>
      <c r="C621" s="510" t="s">
        <v>102</v>
      </c>
      <c r="D621" s="510" t="s">
        <v>218</v>
      </c>
      <c r="E621" s="547" t="s">
        <v>102</v>
      </c>
      <c r="F621" s="548" t="s">
        <v>218</v>
      </c>
      <c r="G621" s="571"/>
      <c r="H621" s="555"/>
      <c r="I621" s="567"/>
      <c r="J621" s="510">
        <v>0</v>
      </c>
      <c r="K621" s="510">
        <v>1000000</v>
      </c>
      <c r="L621" s="574">
        <v>3.3</v>
      </c>
      <c r="M621" s="559"/>
      <c r="N621" t="s">
        <v>1057</v>
      </c>
      <c r="O621" s="547">
        <v>0</v>
      </c>
      <c r="P621" s="548">
        <v>110.7</v>
      </c>
      <c r="Q621" s="540" t="s">
        <v>451</v>
      </c>
      <c r="R621"/>
      <c r="S621"/>
      <c r="T621">
        <v>12.48</v>
      </c>
      <c r="U621">
        <v>12.81</v>
      </c>
      <c r="V621" s="547">
        <v>0</v>
      </c>
      <c r="W621" s="548">
        <v>190</v>
      </c>
      <c r="X621">
        <v>0</v>
      </c>
      <c r="Y621">
        <v>0</v>
      </c>
      <c r="Z621">
        <v>10</v>
      </c>
      <c r="AA621">
        <v>20</v>
      </c>
      <c r="AB621">
        <v>30</v>
      </c>
      <c r="AC621">
        <v>40</v>
      </c>
      <c r="AD621">
        <v>50</v>
      </c>
      <c r="AE621">
        <v>70</v>
      </c>
      <c r="AF621">
        <v>80</v>
      </c>
      <c r="AG621">
        <v>90</v>
      </c>
      <c r="AH621">
        <v>110</v>
      </c>
      <c r="AI621">
        <v>130</v>
      </c>
      <c r="AJ621">
        <v>190</v>
      </c>
      <c r="AK621">
        <v>200</v>
      </c>
      <c r="AL621">
        <v>200</v>
      </c>
      <c r="AM621">
        <v>199</v>
      </c>
      <c r="AN621">
        <v>189</v>
      </c>
      <c r="AO621">
        <v>173</v>
      </c>
      <c r="AP621">
        <v>133</v>
      </c>
      <c r="AQ621">
        <v>62</v>
      </c>
      <c r="AR621">
        <v>28</v>
      </c>
      <c r="AS621">
        <v>9</v>
      </c>
      <c r="AT621">
        <v>2</v>
      </c>
      <c r="AU621" s="578" t="str">
        <f t="shared" si="81"/>
        <v/>
      </c>
      <c r="AV621" s="579" t="str">
        <f t="shared" si="82"/>
        <v/>
      </c>
      <c r="AW621" s="524" t="str">
        <f t="shared" si="83"/>
        <v/>
      </c>
      <c r="AX621" s="525" t="str">
        <f t="shared" si="84"/>
        <v/>
      </c>
      <c r="AY621" s="524" t="str">
        <f t="shared" si="85"/>
        <v/>
      </c>
      <c r="AZ621" s="525" t="str">
        <f t="shared" si="86"/>
        <v/>
      </c>
      <c r="BA621" s="530">
        <f t="shared" si="87"/>
        <v>1</v>
      </c>
      <c r="BB621" s="536">
        <f t="shared" si="88"/>
        <v>1</v>
      </c>
      <c r="BC621" s="537">
        <f t="shared" si="89"/>
        <v>56.575757575757578</v>
      </c>
      <c r="BD621" s="540">
        <v>1</v>
      </c>
    </row>
    <row r="622" spans="1:56" s="510" customFormat="1" x14ac:dyDescent="0.2">
      <c r="A622" s="510">
        <v>620</v>
      </c>
      <c r="B622" s="510" t="s">
        <v>806</v>
      </c>
      <c r="C622" s="510" t="s">
        <v>102</v>
      </c>
      <c r="D622" s="510" t="s">
        <v>220</v>
      </c>
      <c r="E622" s="547" t="s">
        <v>102</v>
      </c>
      <c r="F622" s="548" t="s">
        <v>220</v>
      </c>
      <c r="G622" s="571"/>
      <c r="H622" s="555"/>
      <c r="I622" s="567"/>
      <c r="J622" s="510">
        <v>-1000000</v>
      </c>
      <c r="K622" s="510">
        <v>1000000</v>
      </c>
      <c r="L622" s="574">
        <v>-46.76</v>
      </c>
      <c r="M622" s="559"/>
      <c r="N622" t="s">
        <v>1058</v>
      </c>
      <c r="O622" s="547">
        <v>-246.22</v>
      </c>
      <c r="P622" s="548">
        <v>12.08</v>
      </c>
      <c r="Q622" s="540" t="s">
        <v>451</v>
      </c>
      <c r="R622"/>
      <c r="S622"/>
      <c r="T622">
        <v>-45.79</v>
      </c>
      <c r="U622">
        <v>23.13</v>
      </c>
      <c r="V622" s="547">
        <v>-321</v>
      </c>
      <c r="W622" s="548">
        <v>13</v>
      </c>
      <c r="X622">
        <v>-321</v>
      </c>
      <c r="Y622">
        <v>-251</v>
      </c>
      <c r="Z622">
        <v>-230</v>
      </c>
      <c r="AA622">
        <v>-200</v>
      </c>
      <c r="AB622">
        <v>-172</v>
      </c>
      <c r="AC622">
        <v>-146</v>
      </c>
      <c r="AD622">
        <v>-120</v>
      </c>
      <c r="AE622">
        <v>-93</v>
      </c>
      <c r="AF622">
        <v>-67</v>
      </c>
      <c r="AG622">
        <v>-41</v>
      </c>
      <c r="AH622">
        <v>-14</v>
      </c>
      <c r="AI622">
        <v>-1</v>
      </c>
      <c r="AJ622">
        <v>13</v>
      </c>
      <c r="AK622">
        <v>15</v>
      </c>
      <c r="AL622">
        <v>97</v>
      </c>
      <c r="AM622">
        <v>229</v>
      </c>
      <c r="AN622">
        <v>306</v>
      </c>
      <c r="AO622">
        <v>324</v>
      </c>
      <c r="AP622">
        <v>340</v>
      </c>
      <c r="AQ622">
        <v>333</v>
      </c>
      <c r="AR622">
        <v>335</v>
      </c>
      <c r="AS622">
        <v>332</v>
      </c>
      <c r="AT622">
        <v>325</v>
      </c>
      <c r="AU622" s="578" t="str">
        <f t="shared" si="81"/>
        <v/>
      </c>
      <c r="AV622" s="579" t="str">
        <f t="shared" si="82"/>
        <v/>
      </c>
      <c r="AW622" s="524" t="str">
        <f t="shared" si="83"/>
        <v/>
      </c>
      <c r="AX622" s="525" t="str">
        <f t="shared" si="84"/>
        <v/>
      </c>
      <c r="AY622" s="524" t="str">
        <f t="shared" si="85"/>
        <v/>
      </c>
      <c r="AZ622" s="525" t="str">
        <f t="shared" si="86"/>
        <v/>
      </c>
      <c r="BA622" s="530">
        <f t="shared" si="87"/>
        <v>-1.0844155844155845</v>
      </c>
      <c r="BB622" s="536">
        <f t="shared" si="88"/>
        <v>-5.8648417450812662</v>
      </c>
      <c r="BC622" s="537">
        <f t="shared" si="89"/>
        <v>-1.2780153977758768</v>
      </c>
      <c r="BD622" s="540">
        <v>1</v>
      </c>
    </row>
    <row r="623" spans="1:56" x14ac:dyDescent="0.2">
      <c r="A623">
        <v>621</v>
      </c>
      <c r="B623" t="s">
        <v>806</v>
      </c>
      <c r="C623" t="s">
        <v>104</v>
      </c>
      <c r="D623" t="s">
        <v>197</v>
      </c>
      <c r="E623" s="545" t="s">
        <v>104</v>
      </c>
      <c r="F623" s="546" t="s">
        <v>197</v>
      </c>
      <c r="G623" s="570"/>
      <c r="H623" s="555"/>
      <c r="I623" s="566"/>
      <c r="J623">
        <v>0</v>
      </c>
      <c r="K623">
        <v>1000000</v>
      </c>
      <c r="L623" s="573">
        <v>32.479999999999997</v>
      </c>
      <c r="M623" s="558"/>
      <c r="N623" t="s">
        <v>1059</v>
      </c>
      <c r="O623" s="545">
        <v>0</v>
      </c>
      <c r="P623" s="546">
        <v>54.46</v>
      </c>
      <c r="Q623" s="63" t="s">
        <v>451</v>
      </c>
      <c r="T623">
        <v>29.51</v>
      </c>
      <c r="U623">
        <v>13.02</v>
      </c>
      <c r="V623" s="545">
        <v>0</v>
      </c>
      <c r="W623" s="546">
        <v>81</v>
      </c>
      <c r="X623">
        <v>0</v>
      </c>
      <c r="Y623">
        <v>2</v>
      </c>
      <c r="Z623">
        <v>5</v>
      </c>
      <c r="AA623">
        <v>11</v>
      </c>
      <c r="AB623">
        <v>16</v>
      </c>
      <c r="AC623">
        <v>22</v>
      </c>
      <c r="AD623">
        <v>28</v>
      </c>
      <c r="AE623">
        <v>33</v>
      </c>
      <c r="AF623">
        <v>39</v>
      </c>
      <c r="AG623">
        <v>46</v>
      </c>
      <c r="AH623">
        <v>55</v>
      </c>
      <c r="AI623">
        <v>61</v>
      </c>
      <c r="AJ623">
        <v>81</v>
      </c>
      <c r="AK623">
        <v>900</v>
      </c>
      <c r="AL623">
        <v>800</v>
      </c>
      <c r="AM623">
        <v>800</v>
      </c>
      <c r="AN623">
        <v>788</v>
      </c>
      <c r="AO623">
        <v>751</v>
      </c>
      <c r="AP623">
        <v>650</v>
      </c>
      <c r="AQ623">
        <v>473</v>
      </c>
      <c r="AR623">
        <v>296</v>
      </c>
      <c r="AS623">
        <v>129</v>
      </c>
      <c r="AT623">
        <v>46</v>
      </c>
      <c r="AU623" s="576" t="str">
        <f t="shared" si="81"/>
        <v/>
      </c>
      <c r="AV623" s="577" t="str">
        <f t="shared" si="82"/>
        <v/>
      </c>
      <c r="AW623" s="522" t="str">
        <f t="shared" si="83"/>
        <v/>
      </c>
      <c r="AX623" s="523" t="str">
        <f t="shared" si="84"/>
        <v/>
      </c>
      <c r="AY623" s="522" t="str">
        <f t="shared" si="85"/>
        <v/>
      </c>
      <c r="AZ623" s="523" t="str">
        <f t="shared" si="86"/>
        <v/>
      </c>
      <c r="BA623" s="529">
        <f t="shared" si="87"/>
        <v>1</v>
      </c>
      <c r="BB623" s="534">
        <f t="shared" si="88"/>
        <v>1</v>
      </c>
      <c r="BC623" s="535">
        <f t="shared" si="89"/>
        <v>1.49384236453202</v>
      </c>
      <c r="BD623" s="63"/>
    </row>
    <row r="624" spans="1:56" s="510" customFormat="1" x14ac:dyDescent="0.2">
      <c r="A624" s="510">
        <v>622</v>
      </c>
      <c r="B624" s="510" t="s">
        <v>806</v>
      </c>
      <c r="C624" s="510" t="s">
        <v>104</v>
      </c>
      <c r="D624" s="510" t="s">
        <v>19</v>
      </c>
      <c r="E624" s="547" t="s">
        <v>104</v>
      </c>
      <c r="F624" s="548" t="s">
        <v>19</v>
      </c>
      <c r="G624" s="571"/>
      <c r="H624" s="555"/>
      <c r="I624" s="567"/>
      <c r="J624" s="510">
        <v>0</v>
      </c>
      <c r="K624" s="510">
        <v>1000000</v>
      </c>
      <c r="L624" s="574">
        <v>13.05</v>
      </c>
      <c r="M624" s="559"/>
      <c r="N624" t="s">
        <v>1060</v>
      </c>
      <c r="O624" s="547">
        <v>0</v>
      </c>
      <c r="P624" s="548">
        <v>54.46</v>
      </c>
      <c r="Q624" s="540" t="s">
        <v>451</v>
      </c>
      <c r="R624"/>
      <c r="S624"/>
      <c r="T624">
        <v>15.94</v>
      </c>
      <c r="U624">
        <v>10.91</v>
      </c>
      <c r="V624" s="547">
        <v>0</v>
      </c>
      <c r="W624" s="548">
        <v>81</v>
      </c>
      <c r="X624">
        <v>0</v>
      </c>
      <c r="Y624">
        <v>2</v>
      </c>
      <c r="Z624">
        <v>5</v>
      </c>
      <c r="AA624">
        <v>11</v>
      </c>
      <c r="AB624">
        <v>16</v>
      </c>
      <c r="AC624">
        <v>22</v>
      </c>
      <c r="AD624">
        <v>28</v>
      </c>
      <c r="AE624">
        <v>33</v>
      </c>
      <c r="AF624">
        <v>39</v>
      </c>
      <c r="AG624">
        <v>46</v>
      </c>
      <c r="AH624">
        <v>54</v>
      </c>
      <c r="AI624">
        <v>61</v>
      </c>
      <c r="AJ624">
        <v>81</v>
      </c>
      <c r="AK624">
        <v>900</v>
      </c>
      <c r="AL624">
        <v>800</v>
      </c>
      <c r="AM624">
        <v>800</v>
      </c>
      <c r="AN624">
        <v>788</v>
      </c>
      <c r="AO624">
        <v>751</v>
      </c>
      <c r="AP624">
        <v>649</v>
      </c>
      <c r="AQ624">
        <v>465</v>
      </c>
      <c r="AR624">
        <v>292</v>
      </c>
      <c r="AS624">
        <v>121</v>
      </c>
      <c r="AT624">
        <v>45</v>
      </c>
      <c r="AU624" s="578" t="str">
        <f t="shared" si="81"/>
        <v/>
      </c>
      <c r="AV624" s="579" t="str">
        <f t="shared" si="82"/>
        <v/>
      </c>
      <c r="AW624" s="524" t="str">
        <f t="shared" si="83"/>
        <v/>
      </c>
      <c r="AX624" s="525" t="str">
        <f t="shared" si="84"/>
        <v/>
      </c>
      <c r="AY624" s="524" t="str">
        <f t="shared" si="85"/>
        <v/>
      </c>
      <c r="AZ624" s="525" t="str">
        <f t="shared" si="86"/>
        <v/>
      </c>
      <c r="BA624" s="530">
        <f t="shared" si="87"/>
        <v>1</v>
      </c>
      <c r="BB624" s="536">
        <f t="shared" si="88"/>
        <v>1</v>
      </c>
      <c r="BC624" s="537">
        <f t="shared" si="89"/>
        <v>5.2068965517241379</v>
      </c>
      <c r="BD624" s="540">
        <v>1</v>
      </c>
    </row>
    <row r="625" spans="1:56" s="510" customFormat="1" x14ac:dyDescent="0.2">
      <c r="A625" s="510">
        <v>623</v>
      </c>
      <c r="B625" s="510" t="s">
        <v>806</v>
      </c>
      <c r="C625" s="510" t="s">
        <v>104</v>
      </c>
      <c r="D625" s="510" t="s">
        <v>218</v>
      </c>
      <c r="E625" s="547" t="s">
        <v>104</v>
      </c>
      <c r="F625" s="548" t="s">
        <v>218</v>
      </c>
      <c r="G625" s="571"/>
      <c r="H625" s="555"/>
      <c r="I625" s="567"/>
      <c r="J625" s="510">
        <v>0</v>
      </c>
      <c r="K625" s="510">
        <v>1000000</v>
      </c>
      <c r="L625" s="574">
        <v>13.05</v>
      </c>
      <c r="M625" s="559"/>
      <c r="N625" t="s">
        <v>1061</v>
      </c>
      <c r="O625" s="547">
        <v>0</v>
      </c>
      <c r="P625" s="548">
        <v>54.46</v>
      </c>
      <c r="Q625" s="540" t="s">
        <v>451</v>
      </c>
      <c r="R625"/>
      <c r="S625"/>
      <c r="T625">
        <v>15.94</v>
      </c>
      <c r="U625">
        <v>10.91</v>
      </c>
      <c r="V625" s="547">
        <v>0</v>
      </c>
      <c r="W625" s="548">
        <v>81</v>
      </c>
      <c r="X625">
        <v>0</v>
      </c>
      <c r="Y625">
        <v>2</v>
      </c>
      <c r="Z625">
        <v>5</v>
      </c>
      <c r="AA625">
        <v>11</v>
      </c>
      <c r="AB625">
        <v>16</v>
      </c>
      <c r="AC625">
        <v>22</v>
      </c>
      <c r="AD625">
        <v>28</v>
      </c>
      <c r="AE625">
        <v>33</v>
      </c>
      <c r="AF625">
        <v>39</v>
      </c>
      <c r="AG625">
        <v>46</v>
      </c>
      <c r="AH625">
        <v>54</v>
      </c>
      <c r="AI625">
        <v>61</v>
      </c>
      <c r="AJ625">
        <v>81</v>
      </c>
      <c r="AK625">
        <v>900</v>
      </c>
      <c r="AL625">
        <v>800</v>
      </c>
      <c r="AM625">
        <v>800</v>
      </c>
      <c r="AN625">
        <v>788</v>
      </c>
      <c r="AO625">
        <v>751</v>
      </c>
      <c r="AP625">
        <v>649</v>
      </c>
      <c r="AQ625">
        <v>465</v>
      </c>
      <c r="AR625">
        <v>292</v>
      </c>
      <c r="AS625">
        <v>121</v>
      </c>
      <c r="AT625">
        <v>45</v>
      </c>
      <c r="AU625" s="578" t="str">
        <f t="shared" si="81"/>
        <v/>
      </c>
      <c r="AV625" s="579" t="str">
        <f t="shared" si="82"/>
        <v/>
      </c>
      <c r="AW625" s="524" t="str">
        <f t="shared" si="83"/>
        <v/>
      </c>
      <c r="AX625" s="525" t="str">
        <f t="shared" si="84"/>
        <v/>
      </c>
      <c r="AY625" s="524" t="str">
        <f t="shared" si="85"/>
        <v/>
      </c>
      <c r="AZ625" s="525" t="str">
        <f t="shared" si="86"/>
        <v/>
      </c>
      <c r="BA625" s="530">
        <f t="shared" si="87"/>
        <v>1</v>
      </c>
      <c r="BB625" s="536">
        <f t="shared" si="88"/>
        <v>1</v>
      </c>
      <c r="BC625" s="537">
        <f t="shared" si="89"/>
        <v>5.2068965517241379</v>
      </c>
      <c r="BD625" s="540">
        <v>1</v>
      </c>
    </row>
    <row r="626" spans="1:56" s="510" customFormat="1" x14ac:dyDescent="0.2">
      <c r="A626" s="510">
        <v>624</v>
      </c>
      <c r="B626" s="510" t="s">
        <v>806</v>
      </c>
      <c r="C626" s="510" t="s">
        <v>104</v>
      </c>
      <c r="D626" s="510" t="s">
        <v>220</v>
      </c>
      <c r="E626" s="547" t="s">
        <v>104</v>
      </c>
      <c r="F626" s="548" t="s">
        <v>220</v>
      </c>
      <c r="G626" s="571"/>
      <c r="H626" s="555"/>
      <c r="I626" s="567"/>
      <c r="J626" s="510">
        <v>-1000000</v>
      </c>
      <c r="K626" s="510">
        <v>1000000</v>
      </c>
      <c r="L626" s="574">
        <v>-14.36</v>
      </c>
      <c r="M626" s="559"/>
      <c r="N626" t="s">
        <v>1062</v>
      </c>
      <c r="O626" s="547">
        <v>-36.35</v>
      </c>
      <c r="P626" s="548">
        <v>18.11</v>
      </c>
      <c r="Q626" s="540" t="s">
        <v>451</v>
      </c>
      <c r="R626"/>
      <c r="S626"/>
      <c r="T626">
        <v>-11.09</v>
      </c>
      <c r="U626">
        <v>12.75</v>
      </c>
      <c r="V626" s="547">
        <v>-65</v>
      </c>
      <c r="W626" s="548">
        <v>24</v>
      </c>
      <c r="X626">
        <v>-65</v>
      </c>
      <c r="Y626">
        <v>-43</v>
      </c>
      <c r="Z626">
        <v>-37</v>
      </c>
      <c r="AA626">
        <v>-28</v>
      </c>
      <c r="AB626">
        <v>-21</v>
      </c>
      <c r="AC626">
        <v>-16</v>
      </c>
      <c r="AD626">
        <v>-10</v>
      </c>
      <c r="AE626">
        <v>-4</v>
      </c>
      <c r="AF626">
        <v>2</v>
      </c>
      <c r="AG626">
        <v>7</v>
      </c>
      <c r="AH626">
        <v>13</v>
      </c>
      <c r="AI626">
        <v>16</v>
      </c>
      <c r="AJ626">
        <v>24</v>
      </c>
      <c r="AK626">
        <v>28</v>
      </c>
      <c r="AL626">
        <v>127</v>
      </c>
      <c r="AM626">
        <v>315</v>
      </c>
      <c r="AN626">
        <v>536</v>
      </c>
      <c r="AO626">
        <v>776</v>
      </c>
      <c r="AP626">
        <v>864</v>
      </c>
      <c r="AQ626">
        <v>895</v>
      </c>
      <c r="AR626">
        <v>900</v>
      </c>
      <c r="AS626">
        <v>886</v>
      </c>
      <c r="AT626">
        <v>306</v>
      </c>
      <c r="AU626" s="578" t="str">
        <f t="shared" si="81"/>
        <v/>
      </c>
      <c r="AV626" s="579" t="str">
        <f t="shared" si="82"/>
        <v/>
      </c>
      <c r="AW626" s="524" t="str">
        <f t="shared" si="83"/>
        <v/>
      </c>
      <c r="AX626" s="525" t="str">
        <f t="shared" si="84"/>
        <v/>
      </c>
      <c r="AY626" s="524" t="str">
        <f t="shared" si="85"/>
        <v/>
      </c>
      <c r="AZ626" s="525" t="str">
        <f t="shared" si="86"/>
        <v/>
      </c>
      <c r="BA626" s="530">
        <f t="shared" si="87"/>
        <v>-2.1707317073170733</v>
      </c>
      <c r="BB626" s="536">
        <f t="shared" si="88"/>
        <v>-3.5264623955431755</v>
      </c>
      <c r="BC626" s="537">
        <f t="shared" si="89"/>
        <v>-2.6713091922005572</v>
      </c>
      <c r="BD626" s="540">
        <v>1</v>
      </c>
    </row>
    <row r="627" spans="1:56" x14ac:dyDescent="0.2">
      <c r="A627">
        <v>625</v>
      </c>
      <c r="B627" t="s">
        <v>806</v>
      </c>
      <c r="C627" t="s">
        <v>106</v>
      </c>
      <c r="D627" t="s">
        <v>187</v>
      </c>
      <c r="E627" s="545" t="s">
        <v>106</v>
      </c>
      <c r="F627" s="546" t="s">
        <v>187</v>
      </c>
      <c r="G627" s="570"/>
      <c r="H627" s="555"/>
      <c r="I627" s="566"/>
      <c r="J627">
        <v>0</v>
      </c>
      <c r="K627">
        <v>1000000</v>
      </c>
      <c r="L627" s="573">
        <v>596.35</v>
      </c>
      <c r="M627" s="558"/>
      <c r="N627" t="s">
        <v>1063</v>
      </c>
      <c r="O627" s="545">
        <v>333.42</v>
      </c>
      <c r="P627" s="546">
        <v>616.42999999999995</v>
      </c>
      <c r="Q627" s="63" t="s">
        <v>451</v>
      </c>
      <c r="T627">
        <v>573.59</v>
      </c>
      <c r="U627">
        <v>81</v>
      </c>
      <c r="V627" s="545">
        <v>216</v>
      </c>
      <c r="W627" s="546">
        <v>726</v>
      </c>
      <c r="X627">
        <v>216</v>
      </c>
      <c r="Y627">
        <v>323</v>
      </c>
      <c r="Z627">
        <v>347</v>
      </c>
      <c r="AA627">
        <v>383</v>
      </c>
      <c r="AB627">
        <v>413</v>
      </c>
      <c r="AC627">
        <v>443</v>
      </c>
      <c r="AD627">
        <v>473</v>
      </c>
      <c r="AE627">
        <v>503</v>
      </c>
      <c r="AF627">
        <v>532</v>
      </c>
      <c r="AG627">
        <v>563</v>
      </c>
      <c r="AH627">
        <v>599</v>
      </c>
      <c r="AI627">
        <v>625.15</v>
      </c>
      <c r="AJ627">
        <v>726</v>
      </c>
      <c r="AK627">
        <v>13</v>
      </c>
      <c r="AL627">
        <v>110</v>
      </c>
      <c r="AM627">
        <v>336</v>
      </c>
      <c r="AN627">
        <v>490</v>
      </c>
      <c r="AO627">
        <v>508</v>
      </c>
      <c r="AP627">
        <v>508</v>
      </c>
      <c r="AQ627">
        <v>481</v>
      </c>
      <c r="AR627">
        <v>357</v>
      </c>
      <c r="AS627">
        <v>139</v>
      </c>
      <c r="AT627">
        <v>16</v>
      </c>
      <c r="AU627" s="576" t="str">
        <f t="shared" si="81"/>
        <v/>
      </c>
      <c r="AV627" s="577" t="str">
        <f t="shared" si="82"/>
        <v/>
      </c>
      <c r="AW627" s="522" t="str">
        <f t="shared" si="83"/>
        <v/>
      </c>
      <c r="AX627" s="523" t="str">
        <f t="shared" si="84"/>
        <v/>
      </c>
      <c r="AY627" s="522" t="str">
        <f t="shared" si="85"/>
        <v/>
      </c>
      <c r="AZ627" s="523" t="str">
        <f t="shared" si="86"/>
        <v/>
      </c>
      <c r="BA627" s="529">
        <f t="shared" si="87"/>
        <v>0.54140127388535031</v>
      </c>
      <c r="BB627" s="534">
        <f t="shared" si="88"/>
        <v>0.63779659595874905</v>
      </c>
      <c r="BC627" s="535">
        <f t="shared" si="89"/>
        <v>0.21740588580531561</v>
      </c>
      <c r="BD627" s="63"/>
    </row>
    <row r="628" spans="1:56" x14ac:dyDescent="0.2">
      <c r="A628">
        <v>626</v>
      </c>
      <c r="B628" t="s">
        <v>806</v>
      </c>
      <c r="C628" t="s">
        <v>106</v>
      </c>
      <c r="D628" t="s">
        <v>190</v>
      </c>
      <c r="E628" s="545" t="s">
        <v>106</v>
      </c>
      <c r="F628" s="546" t="s">
        <v>190</v>
      </c>
      <c r="G628" s="570">
        <v>333.42179761797138</v>
      </c>
      <c r="H628" s="555">
        <v>41.677724702246429</v>
      </c>
      <c r="I628" s="566">
        <v>0.25</v>
      </c>
      <c r="J628">
        <v>0</v>
      </c>
      <c r="K628">
        <v>1000000</v>
      </c>
      <c r="L628" s="573">
        <v>333.42</v>
      </c>
      <c r="M628" s="558">
        <v>0</v>
      </c>
      <c r="N628" t="s">
        <v>1064</v>
      </c>
      <c r="O628" s="545"/>
      <c r="P628" s="546"/>
      <c r="Q628" s="63" t="s">
        <v>437</v>
      </c>
      <c r="R628">
        <v>330.09</v>
      </c>
      <c r="S628">
        <v>40.299999999999997</v>
      </c>
      <c r="T628">
        <v>330.09</v>
      </c>
      <c r="U628">
        <v>40.299999999999997</v>
      </c>
      <c r="V628" s="545">
        <v>250.95</v>
      </c>
      <c r="W628" s="546">
        <v>402.58</v>
      </c>
      <c r="X628">
        <v>216.42</v>
      </c>
      <c r="Y628">
        <v>267.07</v>
      </c>
      <c r="Z628">
        <v>282.33</v>
      </c>
      <c r="AA628">
        <v>298.79000000000002</v>
      </c>
      <c r="AB628">
        <v>308.79000000000002</v>
      </c>
      <c r="AC628">
        <v>320.17</v>
      </c>
      <c r="AD628">
        <v>327.10000000000002</v>
      </c>
      <c r="AE628">
        <v>340.85</v>
      </c>
      <c r="AF628">
        <v>354.85</v>
      </c>
      <c r="AG628">
        <v>361.99</v>
      </c>
      <c r="AH628">
        <v>384.09</v>
      </c>
      <c r="AI628">
        <v>392.75</v>
      </c>
      <c r="AJ628">
        <v>445.9</v>
      </c>
      <c r="AK628">
        <v>1</v>
      </c>
      <c r="AL628">
        <v>3</v>
      </c>
      <c r="AM628">
        <v>9</v>
      </c>
      <c r="AN628">
        <v>17</v>
      </c>
      <c r="AO628">
        <v>27</v>
      </c>
      <c r="AP628">
        <v>11</v>
      </c>
      <c r="AQ628">
        <v>19</v>
      </c>
      <c r="AR628">
        <v>9</v>
      </c>
      <c r="AS628">
        <v>3</v>
      </c>
      <c r="AT628">
        <v>1</v>
      </c>
      <c r="AU628" s="576">
        <f t="shared" si="81"/>
        <v>-1.7976179713627971E-3</v>
      </c>
      <c r="AV628" s="577">
        <f t="shared" si="82"/>
        <v>-5.3914230689334684E-6</v>
      </c>
      <c r="AW628" s="522">
        <f t="shared" si="83"/>
        <v>0.24734569012056873</v>
      </c>
      <c r="AX628" s="523">
        <f t="shared" si="84"/>
        <v>0.20742606922200219</v>
      </c>
      <c r="AY628" s="522">
        <f t="shared" si="85"/>
        <v>-2.6543098794312714E-3</v>
      </c>
      <c r="AZ628" s="523">
        <f t="shared" si="86"/>
        <v>-4.2573930777997815E-2</v>
      </c>
      <c r="BA628" s="529" t="str">
        <f t="shared" si="87"/>
        <v/>
      </c>
      <c r="BB628" s="534" t="str">
        <f t="shared" si="88"/>
        <v/>
      </c>
      <c r="BC628" s="535" t="str">
        <f t="shared" si="89"/>
        <v/>
      </c>
      <c r="BD628" s="63"/>
    </row>
    <row r="629" spans="1:56" x14ac:dyDescent="0.2">
      <c r="A629">
        <v>627</v>
      </c>
      <c r="B629" t="s">
        <v>806</v>
      </c>
      <c r="C629" t="s">
        <v>106</v>
      </c>
      <c r="D629" t="s">
        <v>193</v>
      </c>
      <c r="E629" s="545" t="s">
        <v>106</v>
      </c>
      <c r="F629" s="546" t="s">
        <v>193</v>
      </c>
      <c r="G629" s="570"/>
      <c r="H629" s="555"/>
      <c r="I629" s="566"/>
      <c r="J629">
        <v>0</v>
      </c>
      <c r="K629">
        <v>1000000</v>
      </c>
      <c r="L629" s="573">
        <v>262.93</v>
      </c>
      <c r="M629" s="558"/>
      <c r="N629" t="s">
        <v>1065</v>
      </c>
      <c r="O629" s="545">
        <v>0</v>
      </c>
      <c r="P629" s="546">
        <v>283.01</v>
      </c>
      <c r="Q629" s="63" t="s">
        <v>451</v>
      </c>
      <c r="T629">
        <v>243.5</v>
      </c>
      <c r="U629">
        <v>68.34</v>
      </c>
      <c r="V629" s="545">
        <v>0</v>
      </c>
      <c r="W629" s="546">
        <v>340</v>
      </c>
      <c r="X629">
        <v>0</v>
      </c>
      <c r="Y629">
        <v>10</v>
      </c>
      <c r="Z629">
        <v>20</v>
      </c>
      <c r="AA629">
        <v>50</v>
      </c>
      <c r="AB629">
        <v>80</v>
      </c>
      <c r="AC629">
        <v>110</v>
      </c>
      <c r="AD629">
        <v>140</v>
      </c>
      <c r="AE629">
        <v>170</v>
      </c>
      <c r="AF629">
        <v>200</v>
      </c>
      <c r="AG629">
        <v>230</v>
      </c>
      <c r="AH629">
        <v>260</v>
      </c>
      <c r="AI629">
        <v>280</v>
      </c>
      <c r="AJ629">
        <v>340</v>
      </c>
      <c r="AK629">
        <v>400</v>
      </c>
      <c r="AL629">
        <v>300</v>
      </c>
      <c r="AM629">
        <v>400</v>
      </c>
      <c r="AN629">
        <v>300</v>
      </c>
      <c r="AO629">
        <v>300</v>
      </c>
      <c r="AP629">
        <v>400</v>
      </c>
      <c r="AQ629">
        <v>300</v>
      </c>
      <c r="AR629">
        <v>400</v>
      </c>
      <c r="AS629">
        <v>142</v>
      </c>
      <c r="AT629">
        <v>16</v>
      </c>
      <c r="AU629" s="576" t="str">
        <f t="shared" si="81"/>
        <v/>
      </c>
      <c r="AV629" s="577" t="str">
        <f t="shared" si="82"/>
        <v/>
      </c>
      <c r="AW629" s="522" t="str">
        <f t="shared" si="83"/>
        <v/>
      </c>
      <c r="AX629" s="523" t="str">
        <f t="shared" si="84"/>
        <v/>
      </c>
      <c r="AY629" s="522" t="str">
        <f t="shared" si="85"/>
        <v/>
      </c>
      <c r="AZ629" s="523" t="str">
        <f t="shared" si="86"/>
        <v/>
      </c>
      <c r="BA629" s="529">
        <f t="shared" si="87"/>
        <v>1</v>
      </c>
      <c r="BB629" s="534">
        <f t="shared" si="88"/>
        <v>1</v>
      </c>
      <c r="BC629" s="535">
        <f t="shared" si="89"/>
        <v>0.293119841782984</v>
      </c>
      <c r="BD629" s="63"/>
    </row>
    <row r="630" spans="1:56" x14ac:dyDescent="0.2">
      <c r="A630">
        <v>628</v>
      </c>
      <c r="B630" t="s">
        <v>806</v>
      </c>
      <c r="C630" t="s">
        <v>106</v>
      </c>
      <c r="D630" t="s">
        <v>196</v>
      </c>
      <c r="E630" s="545" t="s">
        <v>106</v>
      </c>
      <c r="F630" s="546" t="s">
        <v>196</v>
      </c>
      <c r="G630" s="570"/>
      <c r="H630" s="555"/>
      <c r="I630" s="566"/>
      <c r="J630">
        <v>0</v>
      </c>
      <c r="K630">
        <v>1000000</v>
      </c>
      <c r="L630" s="573">
        <v>262.93</v>
      </c>
      <c r="M630" s="558"/>
      <c r="N630" t="s">
        <v>1066</v>
      </c>
      <c r="O630" s="545">
        <v>0</v>
      </c>
      <c r="P630" s="546">
        <v>283.01</v>
      </c>
      <c r="Q630" s="63" t="s">
        <v>451</v>
      </c>
      <c r="T630">
        <v>243.5</v>
      </c>
      <c r="U630">
        <v>68.34</v>
      </c>
      <c r="V630" s="545">
        <v>0</v>
      </c>
      <c r="W630" s="546">
        <v>340</v>
      </c>
      <c r="X630">
        <v>0</v>
      </c>
      <c r="Y630">
        <v>10</v>
      </c>
      <c r="Z630">
        <v>20</v>
      </c>
      <c r="AA630">
        <v>50</v>
      </c>
      <c r="AB630">
        <v>80</v>
      </c>
      <c r="AC630">
        <v>110</v>
      </c>
      <c r="AD630">
        <v>140</v>
      </c>
      <c r="AE630">
        <v>170</v>
      </c>
      <c r="AF630">
        <v>200</v>
      </c>
      <c r="AG630">
        <v>230</v>
      </c>
      <c r="AH630">
        <v>260</v>
      </c>
      <c r="AI630">
        <v>280</v>
      </c>
      <c r="AJ630">
        <v>340</v>
      </c>
      <c r="AK630">
        <v>400</v>
      </c>
      <c r="AL630">
        <v>300</v>
      </c>
      <c r="AM630">
        <v>400</v>
      </c>
      <c r="AN630">
        <v>300</v>
      </c>
      <c r="AO630">
        <v>300</v>
      </c>
      <c r="AP630">
        <v>400</v>
      </c>
      <c r="AQ630">
        <v>300</v>
      </c>
      <c r="AR630">
        <v>400</v>
      </c>
      <c r="AS630">
        <v>142</v>
      </c>
      <c r="AT630">
        <v>16</v>
      </c>
      <c r="AU630" s="576" t="str">
        <f t="shared" si="81"/>
        <v/>
      </c>
      <c r="AV630" s="577" t="str">
        <f t="shared" si="82"/>
        <v/>
      </c>
      <c r="AW630" s="522" t="str">
        <f t="shared" si="83"/>
        <v/>
      </c>
      <c r="AX630" s="523" t="str">
        <f t="shared" si="84"/>
        <v/>
      </c>
      <c r="AY630" s="522" t="str">
        <f t="shared" si="85"/>
        <v/>
      </c>
      <c r="AZ630" s="523" t="str">
        <f t="shared" si="86"/>
        <v/>
      </c>
      <c r="BA630" s="529">
        <f t="shared" si="87"/>
        <v>1</v>
      </c>
      <c r="BB630" s="534">
        <f t="shared" si="88"/>
        <v>1</v>
      </c>
      <c r="BC630" s="535">
        <f t="shared" si="89"/>
        <v>0.293119841782984</v>
      </c>
      <c r="BD630" s="63"/>
    </row>
    <row r="631" spans="1:56" s="510" customFormat="1" x14ac:dyDescent="0.2">
      <c r="A631" s="510">
        <v>629</v>
      </c>
      <c r="B631" s="510" t="s">
        <v>806</v>
      </c>
      <c r="C631" s="510" t="s">
        <v>106</v>
      </c>
      <c r="D631" s="510" t="s">
        <v>19</v>
      </c>
      <c r="E631" s="547" t="s">
        <v>106</v>
      </c>
      <c r="F631" s="548" t="s">
        <v>19</v>
      </c>
      <c r="G631" s="571"/>
      <c r="H631" s="555"/>
      <c r="I631" s="567"/>
      <c r="J631" s="510">
        <v>0</v>
      </c>
      <c r="K631" s="510">
        <v>1000000</v>
      </c>
      <c r="L631" s="574">
        <v>174.46</v>
      </c>
      <c r="M631" s="559"/>
      <c r="N631" t="s">
        <v>1067</v>
      </c>
      <c r="O631" s="547">
        <v>0</v>
      </c>
      <c r="P631" s="548">
        <v>1000000</v>
      </c>
      <c r="Q631" s="540" t="s">
        <v>645</v>
      </c>
      <c r="R631"/>
      <c r="S631"/>
      <c r="T631">
        <v>189.16</v>
      </c>
      <c r="U631">
        <v>44.59</v>
      </c>
      <c r="V631" s="547">
        <v>0</v>
      </c>
      <c r="W631" s="548">
        <v>1000000</v>
      </c>
      <c r="X631">
        <v>0</v>
      </c>
      <c r="Y631">
        <v>50000</v>
      </c>
      <c r="Z631">
        <v>100000</v>
      </c>
      <c r="AA631">
        <v>200000</v>
      </c>
      <c r="AB631">
        <v>300000</v>
      </c>
      <c r="AC631">
        <v>400000</v>
      </c>
      <c r="AD631">
        <v>500000</v>
      </c>
      <c r="AE631">
        <v>600000</v>
      </c>
      <c r="AF631">
        <v>700000</v>
      </c>
      <c r="AG631">
        <v>800000</v>
      </c>
      <c r="AH631">
        <v>900000</v>
      </c>
      <c r="AI631">
        <v>950000</v>
      </c>
      <c r="AJ631">
        <v>1000000</v>
      </c>
      <c r="AK631">
        <v>1000</v>
      </c>
      <c r="AL631">
        <v>1000</v>
      </c>
      <c r="AM631">
        <v>1000</v>
      </c>
      <c r="AN631">
        <v>1000</v>
      </c>
      <c r="AO631">
        <v>1000</v>
      </c>
      <c r="AP631">
        <v>1000</v>
      </c>
      <c r="AQ631">
        <v>1000</v>
      </c>
      <c r="AR631">
        <v>1000</v>
      </c>
      <c r="AS631">
        <v>1000</v>
      </c>
      <c r="AT631">
        <v>1100</v>
      </c>
      <c r="AU631" s="578" t="str">
        <f t="shared" si="81"/>
        <v/>
      </c>
      <c r="AV631" s="579" t="str">
        <f t="shared" si="82"/>
        <v/>
      </c>
      <c r="AW631" s="524" t="str">
        <f t="shared" si="83"/>
        <v/>
      </c>
      <c r="AX631" s="525" t="str">
        <f t="shared" si="84"/>
        <v/>
      </c>
      <c r="AY631" s="524" t="str">
        <f t="shared" si="85"/>
        <v/>
      </c>
      <c r="AZ631" s="525" t="str">
        <f t="shared" si="86"/>
        <v/>
      </c>
      <c r="BA631" s="530">
        <f t="shared" si="87"/>
        <v>1</v>
      </c>
      <c r="BB631" s="536">
        <f t="shared" si="88"/>
        <v>1</v>
      </c>
      <c r="BC631" s="537">
        <f t="shared" si="89"/>
        <v>5730.9729450876994</v>
      </c>
      <c r="BD631" s="540">
        <v>1</v>
      </c>
    </row>
    <row r="632" spans="1:56" s="510" customFormat="1" x14ac:dyDescent="0.2">
      <c r="A632" s="510">
        <v>630</v>
      </c>
      <c r="B632" s="510" t="s">
        <v>806</v>
      </c>
      <c r="C632" s="510" t="s">
        <v>106</v>
      </c>
      <c r="D632" s="510" t="s">
        <v>216</v>
      </c>
      <c r="E632" s="547" t="s">
        <v>106</v>
      </c>
      <c r="F632" s="548" t="s">
        <v>216</v>
      </c>
      <c r="G632" s="571"/>
      <c r="H632" s="555"/>
      <c r="I632" s="567"/>
      <c r="J632" s="510">
        <v>0</v>
      </c>
      <c r="K632" s="510">
        <v>1000000</v>
      </c>
      <c r="L632" s="574">
        <v>80.73</v>
      </c>
      <c r="M632" s="559"/>
      <c r="N632" t="s">
        <v>1068</v>
      </c>
      <c r="O632" s="547">
        <v>0</v>
      </c>
      <c r="P632" s="548">
        <v>1000000</v>
      </c>
      <c r="Q632" s="540" t="s">
        <v>645</v>
      </c>
      <c r="R632"/>
      <c r="S632"/>
      <c r="T632">
        <v>90.99</v>
      </c>
      <c r="U632">
        <v>22.45</v>
      </c>
      <c r="V632" s="547">
        <v>0</v>
      </c>
      <c r="W632" s="548">
        <v>1000000</v>
      </c>
      <c r="X632">
        <v>0</v>
      </c>
      <c r="Y632">
        <v>50000</v>
      </c>
      <c r="Z632">
        <v>100000</v>
      </c>
      <c r="AA632">
        <v>200000</v>
      </c>
      <c r="AB632">
        <v>300000</v>
      </c>
      <c r="AC632">
        <v>400000</v>
      </c>
      <c r="AD632">
        <v>500000</v>
      </c>
      <c r="AE632">
        <v>600000</v>
      </c>
      <c r="AF632">
        <v>700000</v>
      </c>
      <c r="AG632">
        <v>800000</v>
      </c>
      <c r="AH632">
        <v>900000</v>
      </c>
      <c r="AI632">
        <v>950000</v>
      </c>
      <c r="AJ632">
        <v>1000000</v>
      </c>
      <c r="AK632">
        <v>1000</v>
      </c>
      <c r="AL632">
        <v>1000</v>
      </c>
      <c r="AM632">
        <v>1000</v>
      </c>
      <c r="AN632">
        <v>1000</v>
      </c>
      <c r="AO632">
        <v>1000</v>
      </c>
      <c r="AP632">
        <v>1000</v>
      </c>
      <c r="AQ632">
        <v>1000</v>
      </c>
      <c r="AR632">
        <v>1000</v>
      </c>
      <c r="AS632">
        <v>1000</v>
      </c>
      <c r="AT632">
        <v>1100</v>
      </c>
      <c r="AU632" s="578" t="str">
        <f t="shared" si="81"/>
        <v/>
      </c>
      <c r="AV632" s="579" t="str">
        <f t="shared" si="82"/>
        <v/>
      </c>
      <c r="AW632" s="524" t="str">
        <f t="shared" si="83"/>
        <v/>
      </c>
      <c r="AX632" s="525" t="str">
        <f t="shared" si="84"/>
        <v/>
      </c>
      <c r="AY632" s="524" t="str">
        <f t="shared" si="85"/>
        <v/>
      </c>
      <c r="AZ632" s="525" t="str">
        <f t="shared" si="86"/>
        <v/>
      </c>
      <c r="BA632" s="530">
        <f t="shared" si="87"/>
        <v>1</v>
      </c>
      <c r="BB632" s="536">
        <f t="shared" si="88"/>
        <v>1</v>
      </c>
      <c r="BC632" s="537">
        <f t="shared" si="89"/>
        <v>12385.968908708039</v>
      </c>
      <c r="BD632" s="540">
        <v>1</v>
      </c>
    </row>
    <row r="633" spans="1:56" s="510" customFormat="1" x14ac:dyDescent="0.2">
      <c r="A633" s="510">
        <v>631</v>
      </c>
      <c r="B633" s="510" t="s">
        <v>806</v>
      </c>
      <c r="C633" s="510" t="s">
        <v>106</v>
      </c>
      <c r="D633" s="510" t="s">
        <v>218</v>
      </c>
      <c r="E633" s="547" t="s">
        <v>106</v>
      </c>
      <c r="F633" s="548" t="s">
        <v>218</v>
      </c>
      <c r="G633" s="571"/>
      <c r="H633" s="555"/>
      <c r="I633" s="567"/>
      <c r="J633" s="510">
        <v>0</v>
      </c>
      <c r="K633" s="510">
        <v>1000000</v>
      </c>
      <c r="L633" s="574">
        <v>93.72</v>
      </c>
      <c r="M633" s="559"/>
      <c r="N633" t="s">
        <v>1069</v>
      </c>
      <c r="O633" s="547">
        <v>0</v>
      </c>
      <c r="P633" s="548">
        <v>1000000</v>
      </c>
      <c r="Q633" s="540" t="s">
        <v>645</v>
      </c>
      <c r="R633"/>
      <c r="S633"/>
      <c r="T633">
        <v>98.17</v>
      </c>
      <c r="U633">
        <v>24.57</v>
      </c>
      <c r="V633" s="547">
        <v>0</v>
      </c>
      <c r="W633" s="548">
        <v>1000000</v>
      </c>
      <c r="X633">
        <v>0</v>
      </c>
      <c r="Y633">
        <v>50000</v>
      </c>
      <c r="Z633">
        <v>100000</v>
      </c>
      <c r="AA633">
        <v>200000</v>
      </c>
      <c r="AB633">
        <v>300000</v>
      </c>
      <c r="AC633">
        <v>400000</v>
      </c>
      <c r="AD633">
        <v>500000</v>
      </c>
      <c r="AE633">
        <v>600000</v>
      </c>
      <c r="AF633">
        <v>700000</v>
      </c>
      <c r="AG633">
        <v>800000</v>
      </c>
      <c r="AH633">
        <v>900000</v>
      </c>
      <c r="AI633">
        <v>950000</v>
      </c>
      <c r="AJ633">
        <v>1000000</v>
      </c>
      <c r="AK633">
        <v>1000</v>
      </c>
      <c r="AL633">
        <v>1000</v>
      </c>
      <c r="AM633">
        <v>1000</v>
      </c>
      <c r="AN633">
        <v>1000</v>
      </c>
      <c r="AO633">
        <v>1000</v>
      </c>
      <c r="AP633">
        <v>1000</v>
      </c>
      <c r="AQ633">
        <v>1000</v>
      </c>
      <c r="AR633">
        <v>1000</v>
      </c>
      <c r="AS633">
        <v>1000</v>
      </c>
      <c r="AT633">
        <v>1100</v>
      </c>
      <c r="AU633" s="578" t="str">
        <f t="shared" si="81"/>
        <v/>
      </c>
      <c r="AV633" s="579" t="str">
        <f t="shared" si="82"/>
        <v/>
      </c>
      <c r="AW633" s="524" t="str">
        <f t="shared" si="83"/>
        <v/>
      </c>
      <c r="AX633" s="525" t="str">
        <f t="shared" si="84"/>
        <v/>
      </c>
      <c r="AY633" s="524" t="str">
        <f t="shared" si="85"/>
        <v/>
      </c>
      <c r="AZ633" s="525" t="str">
        <f t="shared" si="86"/>
        <v/>
      </c>
      <c r="BA633" s="530">
        <f t="shared" si="87"/>
        <v>1</v>
      </c>
      <c r="BB633" s="536">
        <f t="shared" si="88"/>
        <v>1</v>
      </c>
      <c r="BC633" s="537">
        <f t="shared" si="89"/>
        <v>10669.081092616305</v>
      </c>
      <c r="BD633" s="540">
        <v>1</v>
      </c>
    </row>
    <row r="634" spans="1:56" s="510" customFormat="1" x14ac:dyDescent="0.2">
      <c r="A634" s="510">
        <v>632</v>
      </c>
      <c r="B634" s="510" t="s">
        <v>806</v>
      </c>
      <c r="C634" s="510" t="s">
        <v>106</v>
      </c>
      <c r="D634" s="510" t="s">
        <v>220</v>
      </c>
      <c r="E634" s="547" t="s">
        <v>106</v>
      </c>
      <c r="F634" s="548" t="s">
        <v>220</v>
      </c>
      <c r="G634" s="571"/>
      <c r="H634" s="555"/>
      <c r="I634" s="567"/>
      <c r="J634" s="510">
        <v>-1000000</v>
      </c>
      <c r="K634" s="510">
        <v>1000000</v>
      </c>
      <c r="L634" s="574">
        <v>-279.68</v>
      </c>
      <c r="M634" s="559"/>
      <c r="N634" t="s">
        <v>1070</v>
      </c>
      <c r="O634" s="547">
        <v>-299.76</v>
      </c>
      <c r="P634" s="548">
        <v>266.26</v>
      </c>
      <c r="Q634" s="540" t="s">
        <v>451</v>
      </c>
      <c r="R634"/>
      <c r="S634"/>
      <c r="T634">
        <v>-262.73</v>
      </c>
      <c r="U634">
        <v>85.71</v>
      </c>
      <c r="V634" s="547">
        <v>-949</v>
      </c>
      <c r="W634" s="548">
        <v>651</v>
      </c>
      <c r="X634">
        <v>-949</v>
      </c>
      <c r="Y634">
        <v>-414.75</v>
      </c>
      <c r="Z634">
        <v>-340.5</v>
      </c>
      <c r="AA634">
        <v>-267</v>
      </c>
      <c r="AB634">
        <v>-196</v>
      </c>
      <c r="AC634">
        <v>-126</v>
      </c>
      <c r="AD634">
        <v>-56</v>
      </c>
      <c r="AE634">
        <v>16</v>
      </c>
      <c r="AF634">
        <v>84</v>
      </c>
      <c r="AG634">
        <v>159</v>
      </c>
      <c r="AH634">
        <v>227</v>
      </c>
      <c r="AI634">
        <v>284.75</v>
      </c>
      <c r="AJ634">
        <v>651</v>
      </c>
      <c r="AK634">
        <v>4</v>
      </c>
      <c r="AL634">
        <v>7</v>
      </c>
      <c r="AM634">
        <v>16</v>
      </c>
      <c r="AN634">
        <v>76</v>
      </c>
      <c r="AO634">
        <v>154</v>
      </c>
      <c r="AP634">
        <v>163</v>
      </c>
      <c r="AQ634">
        <v>159</v>
      </c>
      <c r="AR634">
        <v>108</v>
      </c>
      <c r="AS634">
        <v>15</v>
      </c>
      <c r="AT634">
        <v>4</v>
      </c>
      <c r="AU634" s="578" t="str">
        <f t="shared" si="81"/>
        <v/>
      </c>
      <c r="AV634" s="579" t="str">
        <f t="shared" si="82"/>
        <v/>
      </c>
      <c r="AW634" s="524" t="str">
        <f t="shared" si="83"/>
        <v/>
      </c>
      <c r="AX634" s="525" t="str">
        <f t="shared" si="84"/>
        <v/>
      </c>
      <c r="AY634" s="524" t="str">
        <f t="shared" si="85"/>
        <v/>
      </c>
      <c r="AZ634" s="525" t="str">
        <f t="shared" si="86"/>
        <v/>
      </c>
      <c r="BA634" s="530">
        <f t="shared" si="87"/>
        <v>-5.3691275167785237</v>
      </c>
      <c r="BB634" s="536">
        <f t="shared" si="88"/>
        <v>-2.3931636155606406</v>
      </c>
      <c r="BC634" s="537">
        <f t="shared" si="89"/>
        <v>-3.3276601830663619</v>
      </c>
      <c r="BD634" s="540">
        <v>1</v>
      </c>
    </row>
    <row r="635" spans="1:56" x14ac:dyDescent="0.2">
      <c r="A635">
        <v>633</v>
      </c>
      <c r="B635" t="s">
        <v>806</v>
      </c>
      <c r="C635" t="s">
        <v>107</v>
      </c>
      <c r="D635" t="s">
        <v>197</v>
      </c>
      <c r="E635" s="545" t="s">
        <v>107</v>
      </c>
      <c r="F635" s="546" t="s">
        <v>197</v>
      </c>
      <c r="G635" s="570"/>
      <c r="H635" s="555"/>
      <c r="I635" s="566"/>
      <c r="J635">
        <v>0</v>
      </c>
      <c r="K635">
        <v>1000000</v>
      </c>
      <c r="L635" s="573">
        <v>583.92999999999995</v>
      </c>
      <c r="M635" s="558"/>
      <c r="N635" t="s">
        <v>1071</v>
      </c>
      <c r="O635" s="545"/>
      <c r="P635" s="546"/>
      <c r="Q635" s="63" t="s">
        <v>434</v>
      </c>
      <c r="T635">
        <v>582.64</v>
      </c>
      <c r="U635">
        <v>127.7</v>
      </c>
      <c r="V635" s="545">
        <v>334.96</v>
      </c>
      <c r="W635" s="546">
        <v>820.56</v>
      </c>
      <c r="X635">
        <v>176.54</v>
      </c>
      <c r="Y635">
        <v>381.63</v>
      </c>
      <c r="Z635">
        <v>430.22</v>
      </c>
      <c r="AA635">
        <v>484.44</v>
      </c>
      <c r="AB635">
        <v>524.59</v>
      </c>
      <c r="AC635">
        <v>555.79999999999995</v>
      </c>
      <c r="AD635">
        <v>569.07000000000005</v>
      </c>
      <c r="AE635">
        <v>618.99</v>
      </c>
      <c r="AF635">
        <v>645.5</v>
      </c>
      <c r="AG635">
        <v>696.05</v>
      </c>
      <c r="AH635">
        <v>728.03</v>
      </c>
      <c r="AI635">
        <v>776.43</v>
      </c>
      <c r="AJ635">
        <v>942.63</v>
      </c>
      <c r="AK635">
        <v>1</v>
      </c>
      <c r="AL635">
        <v>2</v>
      </c>
      <c r="AM635">
        <v>6</v>
      </c>
      <c r="AN635">
        <v>11</v>
      </c>
      <c r="AO635">
        <v>21</v>
      </c>
      <c r="AP635">
        <v>26</v>
      </c>
      <c r="AQ635">
        <v>19</v>
      </c>
      <c r="AR635">
        <v>10</v>
      </c>
      <c r="AS635">
        <v>3</v>
      </c>
      <c r="AT635">
        <v>1</v>
      </c>
      <c r="AU635" s="576" t="str">
        <f t="shared" si="81"/>
        <v/>
      </c>
      <c r="AV635" s="577" t="str">
        <f t="shared" si="82"/>
        <v/>
      </c>
      <c r="AW635" s="522" t="str">
        <f t="shared" si="83"/>
        <v/>
      </c>
      <c r="AX635" s="523" t="str">
        <f t="shared" si="84"/>
        <v/>
      </c>
      <c r="AY635" s="522" t="str">
        <f t="shared" si="85"/>
        <v/>
      </c>
      <c r="AZ635" s="523" t="str">
        <f t="shared" si="86"/>
        <v/>
      </c>
      <c r="BA635" s="529">
        <f t="shared" si="87"/>
        <v>0.42024369980614784</v>
      </c>
      <c r="BB635" s="534">
        <f t="shared" si="88"/>
        <v>0.42636959909578204</v>
      </c>
      <c r="BC635" s="535">
        <f t="shared" si="89"/>
        <v>0.40523692908396558</v>
      </c>
      <c r="BD635" s="63"/>
    </row>
    <row r="636" spans="1:56" s="510" customFormat="1" x14ac:dyDescent="0.2">
      <c r="A636" s="510">
        <v>634</v>
      </c>
      <c r="B636" s="510" t="s">
        <v>806</v>
      </c>
      <c r="C636" s="510" t="s">
        <v>107</v>
      </c>
      <c r="D636" s="510" t="s">
        <v>19</v>
      </c>
      <c r="E636" s="547" t="s">
        <v>107</v>
      </c>
      <c r="F636" s="548" t="s">
        <v>19</v>
      </c>
      <c r="G636" s="571"/>
      <c r="H636" s="555"/>
      <c r="I636" s="567"/>
      <c r="J636" s="510">
        <v>0</v>
      </c>
      <c r="K636" s="510">
        <v>1000000</v>
      </c>
      <c r="L636" s="574">
        <v>662.42</v>
      </c>
      <c r="M636" s="559"/>
      <c r="N636" t="s">
        <v>1072</v>
      </c>
      <c r="O636" s="547"/>
      <c r="P636" s="548"/>
      <c r="Q636" s="540" t="s">
        <v>434</v>
      </c>
      <c r="R636"/>
      <c r="S636"/>
      <c r="T636">
        <v>668.6</v>
      </c>
      <c r="U636">
        <v>66.41</v>
      </c>
      <c r="V636" s="547">
        <v>537.11</v>
      </c>
      <c r="W636" s="548">
        <v>786.33</v>
      </c>
      <c r="X636">
        <v>503.71</v>
      </c>
      <c r="Y636">
        <v>539.62</v>
      </c>
      <c r="Z636">
        <v>591.16</v>
      </c>
      <c r="AA636">
        <v>615.58000000000004</v>
      </c>
      <c r="AB636">
        <v>637</v>
      </c>
      <c r="AC636">
        <v>649.71</v>
      </c>
      <c r="AD636">
        <v>669.55</v>
      </c>
      <c r="AE636">
        <v>686.55</v>
      </c>
      <c r="AF636">
        <v>703.21</v>
      </c>
      <c r="AG636">
        <v>725</v>
      </c>
      <c r="AH636">
        <v>745.3</v>
      </c>
      <c r="AI636">
        <v>773.07</v>
      </c>
      <c r="AJ636">
        <v>852.5</v>
      </c>
      <c r="AK636">
        <v>4</v>
      </c>
      <c r="AL636">
        <v>3</v>
      </c>
      <c r="AM636">
        <v>12</v>
      </c>
      <c r="AN636">
        <v>19</v>
      </c>
      <c r="AO636">
        <v>16</v>
      </c>
      <c r="AP636">
        <v>24</v>
      </c>
      <c r="AQ636">
        <v>12</v>
      </c>
      <c r="AR636">
        <v>7</v>
      </c>
      <c r="AS636">
        <v>1</v>
      </c>
      <c r="AT636">
        <v>2</v>
      </c>
      <c r="AU636" s="578" t="str">
        <f t="shared" si="81"/>
        <v/>
      </c>
      <c r="AV636" s="579" t="str">
        <f t="shared" si="82"/>
        <v/>
      </c>
      <c r="AW636" s="524" t="str">
        <f t="shared" si="83"/>
        <v/>
      </c>
      <c r="AX636" s="525" t="str">
        <f t="shared" si="84"/>
        <v/>
      </c>
      <c r="AY636" s="524" t="str">
        <f t="shared" si="85"/>
        <v/>
      </c>
      <c r="AZ636" s="525" t="str">
        <f t="shared" si="86"/>
        <v/>
      </c>
      <c r="BA636" s="530">
        <f t="shared" si="87"/>
        <v>0.18831227709605272</v>
      </c>
      <c r="BB636" s="536">
        <f t="shared" si="88"/>
        <v>0.18917001298269973</v>
      </c>
      <c r="BC636" s="537">
        <f t="shared" si="89"/>
        <v>0.18705655022493295</v>
      </c>
      <c r="BD636" s="540">
        <v>1</v>
      </c>
    </row>
    <row r="637" spans="1:56" s="510" customFormat="1" x14ac:dyDescent="0.2">
      <c r="A637" s="510">
        <v>635</v>
      </c>
      <c r="B637" s="510" t="s">
        <v>806</v>
      </c>
      <c r="C637" s="510" t="s">
        <v>107</v>
      </c>
      <c r="D637" s="510" t="s">
        <v>216</v>
      </c>
      <c r="E637" s="547" t="s">
        <v>107</v>
      </c>
      <c r="F637" s="548" t="s">
        <v>216</v>
      </c>
      <c r="G637" s="571">
        <v>47.378661825704519</v>
      </c>
      <c r="H637" s="555">
        <v>11.84466545642613</v>
      </c>
      <c r="I637" s="567">
        <v>0.5</v>
      </c>
      <c r="J637" s="510">
        <v>0</v>
      </c>
      <c r="K637" s="510">
        <v>1000000</v>
      </c>
      <c r="L637" s="574">
        <v>47.38</v>
      </c>
      <c r="M637" s="559">
        <v>0</v>
      </c>
      <c r="N637" t="s">
        <v>1073</v>
      </c>
      <c r="O637" s="547"/>
      <c r="P637" s="548"/>
      <c r="Q637" s="540" t="s">
        <v>437</v>
      </c>
      <c r="R637">
        <v>49.19</v>
      </c>
      <c r="S637">
        <v>10.84</v>
      </c>
      <c r="T637">
        <v>49.19</v>
      </c>
      <c r="U637">
        <v>10.84</v>
      </c>
      <c r="V637" s="547">
        <v>29.01</v>
      </c>
      <c r="W637" s="548">
        <v>72.16</v>
      </c>
      <c r="X637">
        <v>26.12</v>
      </c>
      <c r="Y637">
        <v>32.53</v>
      </c>
      <c r="Z637">
        <v>35.47</v>
      </c>
      <c r="AA637">
        <v>40.21</v>
      </c>
      <c r="AB637">
        <v>43.31</v>
      </c>
      <c r="AC637">
        <v>46.19</v>
      </c>
      <c r="AD637">
        <v>48.53</v>
      </c>
      <c r="AE637">
        <v>51.77</v>
      </c>
      <c r="AF637">
        <v>54.7</v>
      </c>
      <c r="AG637">
        <v>57.84</v>
      </c>
      <c r="AH637">
        <v>62.35</v>
      </c>
      <c r="AI637">
        <v>67.63</v>
      </c>
      <c r="AJ637">
        <v>76.599999999999994</v>
      </c>
      <c r="AK637">
        <v>4</v>
      </c>
      <c r="AL637">
        <v>7</v>
      </c>
      <c r="AM637">
        <v>12</v>
      </c>
      <c r="AN637">
        <v>17</v>
      </c>
      <c r="AO637">
        <v>19</v>
      </c>
      <c r="AP637">
        <v>17</v>
      </c>
      <c r="AQ637">
        <v>13</v>
      </c>
      <c r="AR637">
        <v>4</v>
      </c>
      <c r="AS637">
        <v>4</v>
      </c>
      <c r="AT637">
        <v>3</v>
      </c>
      <c r="AU637" s="578">
        <f t="shared" si="81"/>
        <v>1.3381742954834408E-3</v>
      </c>
      <c r="AV637" s="579">
        <f t="shared" si="82"/>
        <v>2.8244239999987426E-5</v>
      </c>
      <c r="AW637" s="524">
        <f t="shared" si="83"/>
        <v>0.38771633600675393</v>
      </c>
      <c r="AX637" s="525">
        <f t="shared" si="84"/>
        <v>0.52300548754748821</v>
      </c>
      <c r="AY637" s="524">
        <f t="shared" si="85"/>
        <v>-0.11228366399324607</v>
      </c>
      <c r="AZ637" s="525">
        <f t="shared" si="86"/>
        <v>2.3005487547488213E-2</v>
      </c>
      <c r="BA637" s="530" t="str">
        <f t="shared" si="87"/>
        <v/>
      </c>
      <c r="BB637" s="536" t="str">
        <f t="shared" si="88"/>
        <v/>
      </c>
      <c r="BC637" s="537" t="str">
        <f t="shared" si="89"/>
        <v/>
      </c>
      <c r="BD637" s="540">
        <v>1</v>
      </c>
    </row>
    <row r="638" spans="1:56" s="510" customFormat="1" x14ac:dyDescent="0.2">
      <c r="A638" s="510">
        <v>636</v>
      </c>
      <c r="B638" s="510" t="s">
        <v>806</v>
      </c>
      <c r="C638" s="510" t="s">
        <v>107</v>
      </c>
      <c r="D638" s="510" t="s">
        <v>218</v>
      </c>
      <c r="E638" s="547" t="s">
        <v>107</v>
      </c>
      <c r="F638" s="548" t="s">
        <v>218</v>
      </c>
      <c r="G638" s="571">
        <v>615.04041305096416</v>
      </c>
      <c r="H638" s="555">
        <v>74.780602188765343</v>
      </c>
      <c r="I638" s="567">
        <v>0.24317297075751279</v>
      </c>
      <c r="J638" s="510">
        <v>0</v>
      </c>
      <c r="K638" s="510">
        <v>1000000</v>
      </c>
      <c r="L638" s="574">
        <v>615.04</v>
      </c>
      <c r="M638" s="559">
        <v>0</v>
      </c>
      <c r="N638" t="s">
        <v>1073</v>
      </c>
      <c r="O638" s="547"/>
      <c r="P638" s="548"/>
      <c r="Q638" s="540" t="s">
        <v>437</v>
      </c>
      <c r="R638">
        <v>619.41</v>
      </c>
      <c r="S638">
        <v>66.849999999999994</v>
      </c>
      <c r="T638">
        <v>619.41</v>
      </c>
      <c r="U638">
        <v>66.849999999999994</v>
      </c>
      <c r="V638" s="547">
        <v>479.95</v>
      </c>
      <c r="W638" s="548">
        <v>743.45</v>
      </c>
      <c r="X638">
        <v>464.81</v>
      </c>
      <c r="Y638">
        <v>501.07</v>
      </c>
      <c r="Z638">
        <v>539.42999999999995</v>
      </c>
      <c r="AA638">
        <v>564.12</v>
      </c>
      <c r="AB638">
        <v>582.27</v>
      </c>
      <c r="AC638">
        <v>606.89</v>
      </c>
      <c r="AD638">
        <v>623.45000000000005</v>
      </c>
      <c r="AE638">
        <v>635.09</v>
      </c>
      <c r="AF638">
        <v>652.09</v>
      </c>
      <c r="AG638">
        <v>674.8</v>
      </c>
      <c r="AH638">
        <v>698.86</v>
      </c>
      <c r="AI638">
        <v>719.76</v>
      </c>
      <c r="AJ638">
        <v>803.83</v>
      </c>
      <c r="AK638">
        <v>5</v>
      </c>
      <c r="AL638">
        <v>2</v>
      </c>
      <c r="AM638">
        <v>14</v>
      </c>
      <c r="AN638">
        <v>17</v>
      </c>
      <c r="AO638">
        <v>22</v>
      </c>
      <c r="AP638">
        <v>18</v>
      </c>
      <c r="AQ638">
        <v>12</v>
      </c>
      <c r="AR638">
        <v>7</v>
      </c>
      <c r="AS638">
        <v>1</v>
      </c>
      <c r="AT638">
        <v>2</v>
      </c>
      <c r="AU638" s="578">
        <f t="shared" si="81"/>
        <v>-4.1305096419819165E-4</v>
      </c>
      <c r="AV638" s="579">
        <f t="shared" si="82"/>
        <v>-6.715834527835571E-7</v>
      </c>
      <c r="AW638" s="524">
        <f t="shared" si="83"/>
        <v>0.21964425078043701</v>
      </c>
      <c r="AX638" s="525">
        <f t="shared" si="84"/>
        <v>0.20878316857440182</v>
      </c>
      <c r="AY638" s="524">
        <f t="shared" si="85"/>
        <v>-2.3528719977075785E-2</v>
      </c>
      <c r="AZ638" s="525">
        <f t="shared" si="86"/>
        <v>-3.4389802183110968E-2</v>
      </c>
      <c r="BA638" s="530" t="str">
        <f t="shared" si="87"/>
        <v/>
      </c>
      <c r="BB638" s="536" t="str">
        <f t="shared" si="88"/>
        <v/>
      </c>
      <c r="BC638" s="537" t="str">
        <f t="shared" si="89"/>
        <v/>
      </c>
      <c r="BD638" s="540">
        <v>1</v>
      </c>
    </row>
    <row r="639" spans="1:56" s="510" customFormat="1" x14ac:dyDescent="0.2">
      <c r="A639" s="510">
        <v>637</v>
      </c>
      <c r="B639" s="510" t="s">
        <v>806</v>
      </c>
      <c r="C639" s="510" t="s">
        <v>107</v>
      </c>
      <c r="D639" s="510" t="s">
        <v>220</v>
      </c>
      <c r="E639" s="547" t="s">
        <v>107</v>
      </c>
      <c r="F639" s="548" t="s">
        <v>220</v>
      </c>
      <c r="G639" s="571"/>
      <c r="H639" s="555"/>
      <c r="I639" s="567"/>
      <c r="J639" s="510">
        <v>-1000000</v>
      </c>
      <c r="K639" s="510">
        <v>1000000</v>
      </c>
      <c r="L639" s="574">
        <v>-127.2</v>
      </c>
      <c r="M639" s="559"/>
      <c r="N639" t="s">
        <v>1074</v>
      </c>
      <c r="O639" s="547"/>
      <c r="P639" s="548"/>
      <c r="Q639" s="540" t="s">
        <v>434</v>
      </c>
      <c r="R639"/>
      <c r="S639"/>
      <c r="T639">
        <v>-127.77</v>
      </c>
      <c r="U639">
        <v>111.78</v>
      </c>
      <c r="V639" s="547">
        <v>-314.94</v>
      </c>
      <c r="W639" s="548">
        <v>80.84</v>
      </c>
      <c r="X639">
        <v>-374.56</v>
      </c>
      <c r="Y639">
        <v>-291.66000000000003</v>
      </c>
      <c r="Z639">
        <v>-270.02</v>
      </c>
      <c r="AA639">
        <v>-225.34</v>
      </c>
      <c r="AB639">
        <v>-196.04</v>
      </c>
      <c r="AC639">
        <v>-167.89</v>
      </c>
      <c r="AD639">
        <v>-135.87</v>
      </c>
      <c r="AE639">
        <v>-102.7</v>
      </c>
      <c r="AF639">
        <v>-69.91</v>
      </c>
      <c r="AG639">
        <v>-31.1</v>
      </c>
      <c r="AH639">
        <v>12.56</v>
      </c>
      <c r="AI639">
        <v>45.62</v>
      </c>
      <c r="AJ639">
        <v>177.64</v>
      </c>
      <c r="AK639">
        <v>2</v>
      </c>
      <c r="AL639">
        <v>11</v>
      </c>
      <c r="AM639">
        <v>13</v>
      </c>
      <c r="AN639">
        <v>17</v>
      </c>
      <c r="AO639">
        <v>19</v>
      </c>
      <c r="AP639">
        <v>12</v>
      </c>
      <c r="AQ639">
        <v>16</v>
      </c>
      <c r="AR639">
        <v>6</v>
      </c>
      <c r="AS639">
        <v>3</v>
      </c>
      <c r="AT639">
        <v>1</v>
      </c>
      <c r="AU639" s="578" t="str">
        <f t="shared" si="81"/>
        <v/>
      </c>
      <c r="AV639" s="579" t="str">
        <f t="shared" si="82"/>
        <v/>
      </c>
      <c r="AW639" s="524" t="str">
        <f t="shared" si="83"/>
        <v/>
      </c>
      <c r="AX639" s="525" t="str">
        <f t="shared" si="84"/>
        <v/>
      </c>
      <c r="AY639" s="524" t="str">
        <f t="shared" si="85"/>
        <v/>
      </c>
      <c r="AZ639" s="525" t="str">
        <f t="shared" si="86"/>
        <v/>
      </c>
      <c r="BA639" s="530">
        <f t="shared" si="87"/>
        <v>-1.6906450234942332</v>
      </c>
      <c r="BB639" s="536">
        <f t="shared" si="88"/>
        <v>-1.4759433962264152</v>
      </c>
      <c r="BC639" s="537">
        <f t="shared" si="89"/>
        <v>-1.6355345911949686</v>
      </c>
      <c r="BD639" s="540">
        <v>1</v>
      </c>
    </row>
    <row r="640" spans="1:56" x14ac:dyDescent="0.2">
      <c r="A640">
        <v>638</v>
      </c>
      <c r="B640" t="s">
        <v>806</v>
      </c>
      <c r="C640" t="s">
        <v>108</v>
      </c>
      <c r="D640" t="s">
        <v>179</v>
      </c>
      <c r="E640" s="545" t="s">
        <v>108</v>
      </c>
      <c r="F640" s="546" t="s">
        <v>179</v>
      </c>
      <c r="G640" s="570"/>
      <c r="H640" s="555"/>
      <c r="I640" s="566"/>
      <c r="J640">
        <v>0</v>
      </c>
      <c r="K640">
        <v>1000000</v>
      </c>
      <c r="L640" s="573">
        <v>0</v>
      </c>
      <c r="M640" s="558"/>
      <c r="N640" t="s">
        <v>1075</v>
      </c>
      <c r="O640" s="545">
        <v>0</v>
      </c>
      <c r="P640" s="546">
        <v>0.08</v>
      </c>
      <c r="Q640" s="63" t="s">
        <v>451</v>
      </c>
      <c r="T640">
        <v>0</v>
      </c>
      <c r="U640">
        <v>0.01</v>
      </c>
      <c r="V640" s="545">
        <v>0</v>
      </c>
      <c r="W640" s="546">
        <v>0</v>
      </c>
      <c r="X640">
        <v>0</v>
      </c>
      <c r="Y640">
        <v>0</v>
      </c>
      <c r="Z640">
        <v>0</v>
      </c>
      <c r="AA640">
        <v>0</v>
      </c>
      <c r="AB640">
        <v>0</v>
      </c>
      <c r="AC640">
        <v>0</v>
      </c>
      <c r="AD640">
        <v>0</v>
      </c>
      <c r="AE640">
        <v>0</v>
      </c>
      <c r="AF640">
        <v>0</v>
      </c>
      <c r="AG640">
        <v>0</v>
      </c>
      <c r="AH640">
        <v>0</v>
      </c>
      <c r="AI640">
        <v>0</v>
      </c>
      <c r="AJ640">
        <v>0</v>
      </c>
      <c r="AK640">
        <v>0</v>
      </c>
      <c r="AL640">
        <v>0</v>
      </c>
      <c r="AM640">
        <v>0</v>
      </c>
      <c r="AN640">
        <v>0</v>
      </c>
      <c r="AO640">
        <v>0</v>
      </c>
      <c r="AP640">
        <v>1</v>
      </c>
      <c r="AQ640">
        <v>0</v>
      </c>
      <c r="AR640">
        <v>0</v>
      </c>
      <c r="AS640">
        <v>0</v>
      </c>
      <c r="AT640">
        <v>0</v>
      </c>
      <c r="AU640" s="576" t="str">
        <f t="shared" si="81"/>
        <v/>
      </c>
      <c r="AV640" s="577" t="str">
        <f t="shared" si="82"/>
        <v/>
      </c>
      <c r="AW640" s="522" t="str">
        <f t="shared" si="83"/>
        <v/>
      </c>
      <c r="AX640" s="523" t="str">
        <f t="shared" si="84"/>
        <v/>
      </c>
      <c r="AY640" s="522" t="str">
        <f t="shared" si="85"/>
        <v/>
      </c>
      <c r="AZ640" s="523" t="str">
        <f t="shared" si="86"/>
        <v/>
      </c>
      <c r="BA640" s="529" t="str">
        <f t="shared" si="87"/>
        <v/>
      </c>
      <c r="BB640" s="534" t="str">
        <f t="shared" si="88"/>
        <v/>
      </c>
      <c r="BC640" s="535" t="str">
        <f t="shared" si="89"/>
        <v/>
      </c>
      <c r="BD640" s="63"/>
    </row>
    <row r="641" spans="1:56" x14ac:dyDescent="0.2">
      <c r="A641">
        <v>639</v>
      </c>
      <c r="B641" t="s">
        <v>806</v>
      </c>
      <c r="C641" t="s">
        <v>108</v>
      </c>
      <c r="D641" t="s">
        <v>197</v>
      </c>
      <c r="E641" s="545" t="s">
        <v>108</v>
      </c>
      <c r="F641" s="546" t="s">
        <v>197</v>
      </c>
      <c r="G641" s="570"/>
      <c r="H641" s="555"/>
      <c r="I641" s="566"/>
      <c r="J641">
        <v>0</v>
      </c>
      <c r="K641">
        <v>1000000</v>
      </c>
      <c r="L641" s="573">
        <v>1706.32</v>
      </c>
      <c r="M641" s="558"/>
      <c r="N641" t="s">
        <v>1076</v>
      </c>
      <c r="O641" s="545">
        <v>1706.24</v>
      </c>
      <c r="P641" s="546">
        <v>1706.32</v>
      </c>
      <c r="Q641" s="63" t="s">
        <v>451</v>
      </c>
      <c r="T641">
        <v>1737.38</v>
      </c>
      <c r="U641">
        <v>188.03</v>
      </c>
      <c r="V641" s="545">
        <v>1280</v>
      </c>
      <c r="W641" s="546">
        <v>2384</v>
      </c>
      <c r="X641">
        <v>1280</v>
      </c>
      <c r="Y641">
        <v>1376.8</v>
      </c>
      <c r="Z641">
        <v>1471.8</v>
      </c>
      <c r="AA641">
        <v>1576.6</v>
      </c>
      <c r="AB641">
        <v>1638.7</v>
      </c>
      <c r="AC641">
        <v>1669.4</v>
      </c>
      <c r="AD641">
        <v>1707.5</v>
      </c>
      <c r="AE641">
        <v>1759.6</v>
      </c>
      <c r="AF641">
        <v>1816.4</v>
      </c>
      <c r="AG641">
        <v>1856.2</v>
      </c>
      <c r="AH641">
        <v>1958.6</v>
      </c>
      <c r="AI641">
        <v>2000.45</v>
      </c>
      <c r="AJ641">
        <v>2384</v>
      </c>
      <c r="AK641">
        <v>5</v>
      </c>
      <c r="AL641">
        <v>3</v>
      </c>
      <c r="AM641">
        <v>10</v>
      </c>
      <c r="AN641">
        <v>20</v>
      </c>
      <c r="AO641">
        <v>13</v>
      </c>
      <c r="AP641">
        <v>10</v>
      </c>
      <c r="AQ641">
        <v>6</v>
      </c>
      <c r="AR641">
        <v>2</v>
      </c>
      <c r="AS641">
        <v>0</v>
      </c>
      <c r="AT641">
        <v>1</v>
      </c>
      <c r="AU641" s="576" t="str">
        <f t="shared" si="81"/>
        <v/>
      </c>
      <c r="AV641" s="577" t="str">
        <f t="shared" si="82"/>
        <v/>
      </c>
      <c r="AW641" s="522" t="str">
        <f t="shared" si="83"/>
        <v/>
      </c>
      <c r="AX641" s="523" t="str">
        <f t="shared" si="84"/>
        <v/>
      </c>
      <c r="AY641" s="522" t="str">
        <f t="shared" si="85"/>
        <v/>
      </c>
      <c r="AZ641" s="523" t="str">
        <f t="shared" si="86"/>
        <v/>
      </c>
      <c r="BA641" s="529">
        <f t="shared" si="87"/>
        <v>0.30131004366812225</v>
      </c>
      <c r="BB641" s="534">
        <f t="shared" si="88"/>
        <v>0.24984762529888882</v>
      </c>
      <c r="BC641" s="535">
        <f t="shared" si="89"/>
        <v>0.39715879788081959</v>
      </c>
      <c r="BD641" s="63"/>
    </row>
    <row r="642" spans="1:56" s="510" customFormat="1" x14ac:dyDescent="0.2">
      <c r="A642" s="510">
        <v>640</v>
      </c>
      <c r="B642" s="510" t="s">
        <v>806</v>
      </c>
      <c r="C642" s="510" t="s">
        <v>108</v>
      </c>
      <c r="D642" s="510" t="s">
        <v>19</v>
      </c>
      <c r="E642" s="547" t="s">
        <v>108</v>
      </c>
      <c r="F642" s="548" t="s">
        <v>19</v>
      </c>
      <c r="G642" s="571"/>
      <c r="H642" s="555"/>
      <c r="I642" s="567"/>
      <c r="J642" s="510">
        <v>0</v>
      </c>
      <c r="K642" s="510">
        <v>1000000</v>
      </c>
      <c r="L642" s="574">
        <v>901.62</v>
      </c>
      <c r="M642" s="559"/>
      <c r="N642" t="s">
        <v>1077</v>
      </c>
      <c r="O642" s="547"/>
      <c r="P642" s="548"/>
      <c r="Q642" s="540" t="s">
        <v>434</v>
      </c>
      <c r="R642"/>
      <c r="S642"/>
      <c r="T642">
        <v>896.7</v>
      </c>
      <c r="U642">
        <v>122.67</v>
      </c>
      <c r="V642" s="547">
        <v>663.45</v>
      </c>
      <c r="W642" s="548">
        <v>1112.5999999999999</v>
      </c>
      <c r="X642">
        <v>540.16999999999996</v>
      </c>
      <c r="Y642">
        <v>709.61</v>
      </c>
      <c r="Z642">
        <v>740.27</v>
      </c>
      <c r="AA642">
        <v>798.85</v>
      </c>
      <c r="AB642">
        <v>835.93</v>
      </c>
      <c r="AC642">
        <v>864.77</v>
      </c>
      <c r="AD642">
        <v>893.8</v>
      </c>
      <c r="AE642">
        <v>931.3</v>
      </c>
      <c r="AF642">
        <v>961.85</v>
      </c>
      <c r="AG642">
        <v>1004.25</v>
      </c>
      <c r="AH642">
        <v>1058.3599999999999</v>
      </c>
      <c r="AI642">
        <v>1094.9000000000001</v>
      </c>
      <c r="AJ642">
        <v>1216.4100000000001</v>
      </c>
      <c r="AK642">
        <v>1</v>
      </c>
      <c r="AL642">
        <v>3</v>
      </c>
      <c r="AM642">
        <v>7</v>
      </c>
      <c r="AN642">
        <v>12</v>
      </c>
      <c r="AO642">
        <v>23</v>
      </c>
      <c r="AP642">
        <v>20</v>
      </c>
      <c r="AQ642">
        <v>17</v>
      </c>
      <c r="AR642">
        <v>11</v>
      </c>
      <c r="AS642">
        <v>5</v>
      </c>
      <c r="AT642">
        <v>1</v>
      </c>
      <c r="AU642" s="578" t="str">
        <f t="shared" ref="AU642:AU705" si="90">IF(ISBLANK(G642),"",L642-G642)</f>
        <v/>
      </c>
      <c r="AV642" s="579" t="str">
        <f t="shared" ref="AV642:AV705" si="91">IF(ISBLANK(G642),"",AU642/G642)</f>
        <v/>
      </c>
      <c r="AW642" s="524" t="str">
        <f t="shared" ref="AW642:AW705" si="92">IF(Q642="mesuré",(L642-V642)/L642,"")</f>
        <v/>
      </c>
      <c r="AX642" s="525" t="str">
        <f t="shared" ref="AX642:AX705" si="93">IF(Q642="mesuré",(W642-L642)/L642,"")</f>
        <v/>
      </c>
      <c r="AY642" s="524" t="str">
        <f t="shared" ref="AY642:AY705" si="94">IF(Q642="mesuré",AW642-I642,"")</f>
        <v/>
      </c>
      <c r="AZ642" s="525" t="str">
        <f t="shared" ref="AZ642:AZ705" si="95">IF(Q642="mesuré",AX642-I642,"")</f>
        <v/>
      </c>
      <c r="BA642" s="530">
        <f t="shared" ref="BA642:BA705" si="96">IF(OR(Q642="mesuré",W642=0),"",(W642-V642)/2/AVERAGE(V642:W642))</f>
        <v>0.25289265504912578</v>
      </c>
      <c r="BB642" s="536">
        <f t="shared" ref="BB642:BB705" si="97">IF(OR(Q642="mesuré",L642=0),"",(L642-V642)/L642)</f>
        <v>0.26415784920476471</v>
      </c>
      <c r="BC642" s="537">
        <f t="shared" ref="BC642:BC705" si="98">IF(OR(Q642="mesuré",L642=0),"",(W642-L642)/L642)</f>
        <v>0.23400102038552817</v>
      </c>
      <c r="BD642" s="540">
        <v>1</v>
      </c>
    </row>
    <row r="643" spans="1:56" s="510" customFormat="1" x14ac:dyDescent="0.2">
      <c r="A643" s="510">
        <v>641</v>
      </c>
      <c r="B643" s="510" t="s">
        <v>806</v>
      </c>
      <c r="C643" s="510" t="s">
        <v>108</v>
      </c>
      <c r="D643" s="510" t="s">
        <v>216</v>
      </c>
      <c r="E643" s="547" t="s">
        <v>108</v>
      </c>
      <c r="F643" s="548" t="s">
        <v>216</v>
      </c>
      <c r="G643" s="571">
        <v>759.08326055401233</v>
      </c>
      <c r="H643" s="555">
        <v>113.86248908310181</v>
      </c>
      <c r="I643" s="567">
        <v>0.3</v>
      </c>
      <c r="J643" s="510">
        <v>0</v>
      </c>
      <c r="K643" s="510">
        <v>1000000</v>
      </c>
      <c r="L643" s="574">
        <v>759.08</v>
      </c>
      <c r="M643" s="559">
        <v>0</v>
      </c>
      <c r="N643" t="s">
        <v>1078</v>
      </c>
      <c r="O643" s="547"/>
      <c r="P643" s="548"/>
      <c r="Q643" s="540" t="s">
        <v>437</v>
      </c>
      <c r="R643">
        <v>762.67</v>
      </c>
      <c r="S643">
        <v>117.68</v>
      </c>
      <c r="T643">
        <v>762.68</v>
      </c>
      <c r="U643">
        <v>117.68</v>
      </c>
      <c r="V643" s="547">
        <v>528.12</v>
      </c>
      <c r="W643" s="548">
        <v>969.68</v>
      </c>
      <c r="X643">
        <v>424.57</v>
      </c>
      <c r="Y643">
        <v>568.5</v>
      </c>
      <c r="Z643">
        <v>615.54999999999995</v>
      </c>
      <c r="AA643">
        <v>669.41</v>
      </c>
      <c r="AB643">
        <v>700.78</v>
      </c>
      <c r="AC643">
        <v>719.5</v>
      </c>
      <c r="AD643">
        <v>755.86</v>
      </c>
      <c r="AE643">
        <v>801.35</v>
      </c>
      <c r="AF643">
        <v>840.27</v>
      </c>
      <c r="AG643">
        <v>864.9</v>
      </c>
      <c r="AH643">
        <v>913.25</v>
      </c>
      <c r="AI643">
        <v>940.06</v>
      </c>
      <c r="AJ643">
        <v>999.75</v>
      </c>
      <c r="AK643">
        <v>1</v>
      </c>
      <c r="AL643">
        <v>3</v>
      </c>
      <c r="AM643">
        <v>4</v>
      </c>
      <c r="AN643">
        <v>10</v>
      </c>
      <c r="AO643">
        <v>15</v>
      </c>
      <c r="AP643">
        <v>20</v>
      </c>
      <c r="AQ643">
        <v>11</v>
      </c>
      <c r="AR643">
        <v>21</v>
      </c>
      <c r="AS643">
        <v>10</v>
      </c>
      <c r="AT643">
        <v>5</v>
      </c>
      <c r="AU643" s="578">
        <f t="shared" si="90"/>
        <v>-3.2605540122858656E-3</v>
      </c>
      <c r="AV643" s="579">
        <f t="shared" si="91"/>
        <v>-4.2953838949184181E-6</v>
      </c>
      <c r="AW643" s="524">
        <f t="shared" si="92"/>
        <v>0.30426305527744113</v>
      </c>
      <c r="AX643" s="525">
        <f t="shared" si="93"/>
        <v>0.27744111292617363</v>
      </c>
      <c r="AY643" s="524">
        <f t="shared" si="94"/>
        <v>4.2630552774411412E-3</v>
      </c>
      <c r="AZ643" s="525">
        <f t="shared" si="95"/>
        <v>-2.2558887073826361E-2</v>
      </c>
      <c r="BA643" s="530" t="str">
        <f t="shared" si="96"/>
        <v/>
      </c>
      <c r="BB643" s="536" t="str">
        <f t="shared" si="97"/>
        <v/>
      </c>
      <c r="BC643" s="537" t="str">
        <f t="shared" si="98"/>
        <v/>
      </c>
      <c r="BD643" s="540">
        <v>1</v>
      </c>
    </row>
    <row r="644" spans="1:56" s="510" customFormat="1" x14ac:dyDescent="0.2">
      <c r="A644" s="510">
        <v>642</v>
      </c>
      <c r="B644" s="510" t="s">
        <v>806</v>
      </c>
      <c r="C644" s="510" t="s">
        <v>108</v>
      </c>
      <c r="D644" s="510" t="s">
        <v>218</v>
      </c>
      <c r="E644" s="547" t="s">
        <v>108</v>
      </c>
      <c r="F644" s="548" t="s">
        <v>218</v>
      </c>
      <c r="G644" s="571">
        <v>142.53840664681101</v>
      </c>
      <c r="H644" s="555">
        <v>33.854574631662771</v>
      </c>
      <c r="I644" s="567">
        <v>0.47502389605840589</v>
      </c>
      <c r="J644" s="510">
        <v>0</v>
      </c>
      <c r="K644" s="510">
        <v>1000000</v>
      </c>
      <c r="L644" s="574">
        <v>142.54</v>
      </c>
      <c r="M644" s="559">
        <v>0</v>
      </c>
      <c r="N644" t="s">
        <v>1079</v>
      </c>
      <c r="O644" s="547"/>
      <c r="P644" s="548"/>
      <c r="Q644" s="540" t="s">
        <v>437</v>
      </c>
      <c r="R644">
        <v>134.01</v>
      </c>
      <c r="S644">
        <v>33.770000000000003</v>
      </c>
      <c r="T644">
        <v>134.01</v>
      </c>
      <c r="U644">
        <v>33.770000000000003</v>
      </c>
      <c r="V644" s="547">
        <v>72.34</v>
      </c>
      <c r="W644" s="548">
        <v>203.16</v>
      </c>
      <c r="X644">
        <v>65.14</v>
      </c>
      <c r="Y644">
        <v>79.349999999999994</v>
      </c>
      <c r="Z644">
        <v>88.3</v>
      </c>
      <c r="AA644">
        <v>108.06</v>
      </c>
      <c r="AB644">
        <v>114.39</v>
      </c>
      <c r="AC644">
        <v>126.34</v>
      </c>
      <c r="AD644">
        <v>136.01</v>
      </c>
      <c r="AE644">
        <v>143.63999999999999</v>
      </c>
      <c r="AF644">
        <v>150.35</v>
      </c>
      <c r="AG644">
        <v>161.52000000000001</v>
      </c>
      <c r="AH644">
        <v>179.36</v>
      </c>
      <c r="AI644">
        <v>192.03</v>
      </c>
      <c r="AJ644">
        <v>216.65</v>
      </c>
      <c r="AK644">
        <v>6</v>
      </c>
      <c r="AL644">
        <v>8</v>
      </c>
      <c r="AM644">
        <v>13</v>
      </c>
      <c r="AN644">
        <v>13</v>
      </c>
      <c r="AO644">
        <v>18</v>
      </c>
      <c r="AP644">
        <v>17</v>
      </c>
      <c r="AQ644">
        <v>13</v>
      </c>
      <c r="AR644">
        <v>6</v>
      </c>
      <c r="AS644">
        <v>3</v>
      </c>
      <c r="AT644">
        <v>3</v>
      </c>
      <c r="AU644" s="578">
        <f t="shared" si="90"/>
        <v>1.5933531889800179E-3</v>
      </c>
      <c r="AV644" s="579">
        <f t="shared" si="91"/>
        <v>1.1178413078014196E-5</v>
      </c>
      <c r="AW644" s="524">
        <f t="shared" si="92"/>
        <v>0.49249333520415317</v>
      </c>
      <c r="AX644" s="525">
        <f t="shared" si="93"/>
        <v>0.42528413077031013</v>
      </c>
      <c r="AY644" s="524">
        <f t="shared" si="94"/>
        <v>1.7469439145747279E-2</v>
      </c>
      <c r="AZ644" s="525">
        <f t="shared" si="95"/>
        <v>-4.9739765288095761E-2</v>
      </c>
      <c r="BA644" s="530" t="str">
        <f t="shared" si="96"/>
        <v/>
      </c>
      <c r="BB644" s="536" t="str">
        <f t="shared" si="97"/>
        <v/>
      </c>
      <c r="BC644" s="537" t="str">
        <f t="shared" si="98"/>
        <v/>
      </c>
      <c r="BD644" s="540">
        <v>1</v>
      </c>
    </row>
    <row r="645" spans="1:56" s="510" customFormat="1" x14ac:dyDescent="0.2">
      <c r="A645" s="510">
        <v>643</v>
      </c>
      <c r="B645" s="510" t="s">
        <v>806</v>
      </c>
      <c r="C645" s="510" t="s">
        <v>108</v>
      </c>
      <c r="D645" s="510" t="s">
        <v>220</v>
      </c>
      <c r="E645" s="547" t="s">
        <v>108</v>
      </c>
      <c r="F645" s="548" t="s">
        <v>220</v>
      </c>
      <c r="G645" s="571"/>
      <c r="H645" s="555"/>
      <c r="I645" s="567"/>
      <c r="J645" s="510">
        <v>-1000000</v>
      </c>
      <c r="K645" s="510">
        <v>1000000</v>
      </c>
      <c r="L645" s="574">
        <v>583.73</v>
      </c>
      <c r="M645" s="559"/>
      <c r="N645" t="s">
        <v>1080</v>
      </c>
      <c r="O645" s="547"/>
      <c r="P645" s="548"/>
      <c r="Q645" s="540" t="s">
        <v>443</v>
      </c>
      <c r="R645"/>
      <c r="S645"/>
      <c r="T645">
        <v>582.54999999999995</v>
      </c>
      <c r="U645">
        <v>132.31</v>
      </c>
      <c r="V645" s="547">
        <v>327.45999999999998</v>
      </c>
      <c r="W645" s="548">
        <v>818.22</v>
      </c>
      <c r="X645">
        <v>186.87</v>
      </c>
      <c r="Y645">
        <v>393.85</v>
      </c>
      <c r="Z645">
        <v>426.32</v>
      </c>
      <c r="AA645">
        <v>474.03</v>
      </c>
      <c r="AB645">
        <v>515.25</v>
      </c>
      <c r="AC645">
        <v>553.13</v>
      </c>
      <c r="AD645">
        <v>580.25</v>
      </c>
      <c r="AE645">
        <v>622.54</v>
      </c>
      <c r="AF645">
        <v>648.22</v>
      </c>
      <c r="AG645">
        <v>696.94</v>
      </c>
      <c r="AH645">
        <v>745.6</v>
      </c>
      <c r="AI645">
        <v>805.1</v>
      </c>
      <c r="AJ645">
        <v>947.79</v>
      </c>
      <c r="AK645">
        <v>1</v>
      </c>
      <c r="AL645">
        <v>2</v>
      </c>
      <c r="AM645">
        <v>5</v>
      </c>
      <c r="AN645">
        <v>20</v>
      </c>
      <c r="AO645">
        <v>19</v>
      </c>
      <c r="AP645">
        <v>21</v>
      </c>
      <c r="AQ645">
        <v>15</v>
      </c>
      <c r="AR645">
        <v>10</v>
      </c>
      <c r="AS645">
        <v>6</v>
      </c>
      <c r="AT645">
        <v>1</v>
      </c>
      <c r="AU645" s="578" t="str">
        <f t="shared" si="90"/>
        <v/>
      </c>
      <c r="AV645" s="579" t="str">
        <f t="shared" si="91"/>
        <v/>
      </c>
      <c r="AW645" s="524" t="str">
        <f t="shared" si="92"/>
        <v/>
      </c>
      <c r="AX645" s="525" t="str">
        <f t="shared" si="93"/>
        <v/>
      </c>
      <c r="AY645" s="524" t="str">
        <f t="shared" si="94"/>
        <v/>
      </c>
      <c r="AZ645" s="525" t="str">
        <f t="shared" si="95"/>
        <v/>
      </c>
      <c r="BA645" s="530">
        <f t="shared" si="96"/>
        <v>0.428356958312967</v>
      </c>
      <c r="BB645" s="536">
        <f t="shared" si="97"/>
        <v>0.43902146540352566</v>
      </c>
      <c r="BC645" s="537">
        <f t="shared" si="98"/>
        <v>0.40170969455056277</v>
      </c>
      <c r="BD645" s="540">
        <v>1</v>
      </c>
    </row>
    <row r="646" spans="1:56" x14ac:dyDescent="0.2">
      <c r="A646">
        <v>644</v>
      </c>
      <c r="B646" t="s">
        <v>806</v>
      </c>
      <c r="C646" t="s">
        <v>111</v>
      </c>
      <c r="D646" t="s">
        <v>179</v>
      </c>
      <c r="E646" s="545" t="s">
        <v>111</v>
      </c>
      <c r="F646" s="546" t="s">
        <v>179</v>
      </c>
      <c r="G646" s="570"/>
      <c r="H646" s="555"/>
      <c r="I646" s="566"/>
      <c r="J646">
        <v>0</v>
      </c>
      <c r="K646">
        <v>1000000</v>
      </c>
      <c r="L646" s="573">
        <v>0</v>
      </c>
      <c r="M646" s="558"/>
      <c r="N646" t="s">
        <v>1081</v>
      </c>
      <c r="O646" s="545">
        <v>0</v>
      </c>
      <c r="P646" s="546">
        <v>0.08</v>
      </c>
      <c r="Q646" s="63" t="s">
        <v>451</v>
      </c>
      <c r="T646">
        <v>0</v>
      </c>
      <c r="U646">
        <v>0.01</v>
      </c>
      <c r="V646" s="545">
        <v>0</v>
      </c>
      <c r="W646" s="546">
        <v>0</v>
      </c>
      <c r="X646">
        <v>0</v>
      </c>
      <c r="Y646">
        <v>0</v>
      </c>
      <c r="Z646">
        <v>0</v>
      </c>
      <c r="AA646">
        <v>0</v>
      </c>
      <c r="AB646">
        <v>0</v>
      </c>
      <c r="AC646">
        <v>0</v>
      </c>
      <c r="AD646">
        <v>0</v>
      </c>
      <c r="AE646">
        <v>0</v>
      </c>
      <c r="AF646">
        <v>0</v>
      </c>
      <c r="AG646">
        <v>0</v>
      </c>
      <c r="AH646">
        <v>0</v>
      </c>
      <c r="AI646">
        <v>0</v>
      </c>
      <c r="AJ646">
        <v>0</v>
      </c>
      <c r="AK646">
        <v>0</v>
      </c>
      <c r="AL646">
        <v>0</v>
      </c>
      <c r="AM646">
        <v>0</v>
      </c>
      <c r="AN646">
        <v>0</v>
      </c>
      <c r="AO646">
        <v>0</v>
      </c>
      <c r="AP646">
        <v>1</v>
      </c>
      <c r="AQ646">
        <v>0</v>
      </c>
      <c r="AR646">
        <v>0</v>
      </c>
      <c r="AS646">
        <v>0</v>
      </c>
      <c r="AT646">
        <v>0</v>
      </c>
      <c r="AU646" s="576" t="str">
        <f t="shared" si="90"/>
        <v/>
      </c>
      <c r="AV646" s="577" t="str">
        <f t="shared" si="91"/>
        <v/>
      </c>
      <c r="AW646" s="522" t="str">
        <f t="shared" si="92"/>
        <v/>
      </c>
      <c r="AX646" s="523" t="str">
        <f t="shared" si="93"/>
        <v/>
      </c>
      <c r="AY646" s="522" t="str">
        <f t="shared" si="94"/>
        <v/>
      </c>
      <c r="AZ646" s="523" t="str">
        <f t="shared" si="95"/>
        <v/>
      </c>
      <c r="BA646" s="529" t="str">
        <f t="shared" si="96"/>
        <v/>
      </c>
      <c r="BB646" s="534" t="str">
        <f t="shared" si="97"/>
        <v/>
      </c>
      <c r="BC646" s="535" t="str">
        <f t="shared" si="98"/>
        <v/>
      </c>
      <c r="BD646" s="63"/>
    </row>
    <row r="647" spans="1:56" s="510" customFormat="1" x14ac:dyDescent="0.2">
      <c r="A647" s="510">
        <v>645</v>
      </c>
      <c r="B647" s="510" t="s">
        <v>806</v>
      </c>
      <c r="C647" s="510" t="s">
        <v>111</v>
      </c>
      <c r="D647" s="510" t="s">
        <v>19</v>
      </c>
      <c r="E647" s="547" t="s">
        <v>111</v>
      </c>
      <c r="F647" s="548" t="s">
        <v>19</v>
      </c>
      <c r="G647" s="571"/>
      <c r="H647" s="555"/>
      <c r="I647" s="567"/>
      <c r="J647" s="510">
        <v>0</v>
      </c>
      <c r="K647" s="510">
        <v>1000000</v>
      </c>
      <c r="L647" s="574">
        <v>112.45</v>
      </c>
      <c r="M647" s="559"/>
      <c r="N647" t="s">
        <v>1082</v>
      </c>
      <c r="O647" s="547">
        <v>0</v>
      </c>
      <c r="P647" s="548">
        <v>460.44</v>
      </c>
      <c r="Q647" s="540" t="s">
        <v>451</v>
      </c>
      <c r="R647"/>
      <c r="S647"/>
      <c r="T647">
        <v>107.63</v>
      </c>
      <c r="U647">
        <v>23.66</v>
      </c>
      <c r="V647" s="547">
        <v>0</v>
      </c>
      <c r="W647" s="548">
        <v>580</v>
      </c>
      <c r="X647">
        <v>0</v>
      </c>
      <c r="Y647">
        <v>20</v>
      </c>
      <c r="Z647">
        <v>40</v>
      </c>
      <c r="AA647">
        <v>90</v>
      </c>
      <c r="AB647">
        <v>130</v>
      </c>
      <c r="AC647">
        <v>180</v>
      </c>
      <c r="AD647">
        <v>220</v>
      </c>
      <c r="AE647">
        <v>270</v>
      </c>
      <c r="AF647">
        <v>310</v>
      </c>
      <c r="AG647">
        <v>360</v>
      </c>
      <c r="AH647">
        <v>410</v>
      </c>
      <c r="AI647">
        <v>450</v>
      </c>
      <c r="AJ647">
        <v>580</v>
      </c>
      <c r="AK647">
        <v>600</v>
      </c>
      <c r="AL647">
        <v>600</v>
      </c>
      <c r="AM647">
        <v>600</v>
      </c>
      <c r="AN647">
        <v>600</v>
      </c>
      <c r="AO647">
        <v>498</v>
      </c>
      <c r="AP647">
        <v>594</v>
      </c>
      <c r="AQ647">
        <v>528</v>
      </c>
      <c r="AR647">
        <v>356</v>
      </c>
      <c r="AS647">
        <v>134</v>
      </c>
      <c r="AT647">
        <v>22</v>
      </c>
      <c r="AU647" s="578" t="str">
        <f t="shared" si="90"/>
        <v/>
      </c>
      <c r="AV647" s="579" t="str">
        <f t="shared" si="91"/>
        <v/>
      </c>
      <c r="AW647" s="524" t="str">
        <f t="shared" si="92"/>
        <v/>
      </c>
      <c r="AX647" s="525" t="str">
        <f t="shared" si="93"/>
        <v/>
      </c>
      <c r="AY647" s="524" t="str">
        <f t="shared" si="94"/>
        <v/>
      </c>
      <c r="AZ647" s="525" t="str">
        <f t="shared" si="95"/>
        <v/>
      </c>
      <c r="BA647" s="530">
        <f t="shared" si="96"/>
        <v>1</v>
      </c>
      <c r="BB647" s="536">
        <f t="shared" si="97"/>
        <v>1</v>
      </c>
      <c r="BC647" s="537">
        <f t="shared" si="98"/>
        <v>4.1578479324144064</v>
      </c>
      <c r="BD647" s="540">
        <v>1</v>
      </c>
    </row>
    <row r="648" spans="1:56" s="510" customFormat="1" x14ac:dyDescent="0.2">
      <c r="A648" s="510">
        <v>646</v>
      </c>
      <c r="B648" s="510" t="s">
        <v>806</v>
      </c>
      <c r="C648" s="510" t="s">
        <v>111</v>
      </c>
      <c r="D648" s="510" t="s">
        <v>216</v>
      </c>
      <c r="E648" s="547" t="s">
        <v>111</v>
      </c>
      <c r="F648" s="548" t="s">
        <v>216</v>
      </c>
      <c r="G648" s="571"/>
      <c r="H648" s="555"/>
      <c r="I648" s="567"/>
      <c r="J648" s="510">
        <v>0</v>
      </c>
      <c r="K648" s="510">
        <v>1000000</v>
      </c>
      <c r="L648" s="574">
        <v>108.59</v>
      </c>
      <c r="M648" s="559"/>
      <c r="N648" t="s">
        <v>1083</v>
      </c>
      <c r="O648" s="547">
        <v>0</v>
      </c>
      <c r="P648" s="548">
        <v>317.89999999999998</v>
      </c>
      <c r="Q648" s="540" t="s">
        <v>451</v>
      </c>
      <c r="R648"/>
      <c r="S648"/>
      <c r="T648">
        <v>99.49</v>
      </c>
      <c r="U648">
        <v>24.97</v>
      </c>
      <c r="V648" s="547">
        <v>0</v>
      </c>
      <c r="W648" s="548">
        <v>400</v>
      </c>
      <c r="X648">
        <v>0</v>
      </c>
      <c r="Y648">
        <v>10</v>
      </c>
      <c r="Z648">
        <v>30</v>
      </c>
      <c r="AA648">
        <v>60</v>
      </c>
      <c r="AB648">
        <v>90</v>
      </c>
      <c r="AC648">
        <v>120</v>
      </c>
      <c r="AD648">
        <v>150</v>
      </c>
      <c r="AE648">
        <v>190</v>
      </c>
      <c r="AF648">
        <v>220</v>
      </c>
      <c r="AG648">
        <v>250</v>
      </c>
      <c r="AH648">
        <v>290</v>
      </c>
      <c r="AI648">
        <v>320</v>
      </c>
      <c r="AJ648">
        <v>400</v>
      </c>
      <c r="AK648">
        <v>400</v>
      </c>
      <c r="AL648">
        <v>400</v>
      </c>
      <c r="AM648">
        <v>400</v>
      </c>
      <c r="AN648">
        <v>400</v>
      </c>
      <c r="AO648">
        <v>399</v>
      </c>
      <c r="AP648">
        <v>390</v>
      </c>
      <c r="AQ648">
        <v>359</v>
      </c>
      <c r="AR648">
        <v>276</v>
      </c>
      <c r="AS648">
        <v>131</v>
      </c>
      <c r="AT648">
        <v>38</v>
      </c>
      <c r="AU648" s="578" t="str">
        <f t="shared" si="90"/>
        <v/>
      </c>
      <c r="AV648" s="579" t="str">
        <f t="shared" si="91"/>
        <v/>
      </c>
      <c r="AW648" s="524" t="str">
        <f t="shared" si="92"/>
        <v/>
      </c>
      <c r="AX648" s="525" t="str">
        <f t="shared" si="93"/>
        <v/>
      </c>
      <c r="AY648" s="524" t="str">
        <f t="shared" si="94"/>
        <v/>
      </c>
      <c r="AZ648" s="525" t="str">
        <f t="shared" si="95"/>
        <v/>
      </c>
      <c r="BA648" s="530">
        <f t="shared" si="96"/>
        <v>1</v>
      </c>
      <c r="BB648" s="536">
        <f t="shared" si="97"/>
        <v>1</v>
      </c>
      <c r="BC648" s="537">
        <f t="shared" si="98"/>
        <v>2.6835804401878622</v>
      </c>
      <c r="BD648" s="540">
        <v>1</v>
      </c>
    </row>
    <row r="649" spans="1:56" s="510" customFormat="1" x14ac:dyDescent="0.2">
      <c r="A649" s="510">
        <v>647</v>
      </c>
      <c r="B649" s="510" t="s">
        <v>806</v>
      </c>
      <c r="C649" s="510" t="s">
        <v>111</v>
      </c>
      <c r="D649" s="510" t="s">
        <v>218</v>
      </c>
      <c r="E649" s="547" t="s">
        <v>111</v>
      </c>
      <c r="F649" s="548" t="s">
        <v>218</v>
      </c>
      <c r="G649" s="571"/>
      <c r="H649" s="555"/>
      <c r="I649" s="567"/>
      <c r="J649" s="510">
        <v>0</v>
      </c>
      <c r="K649" s="510">
        <v>1000000</v>
      </c>
      <c r="L649" s="574">
        <v>3.87</v>
      </c>
      <c r="M649" s="559"/>
      <c r="N649" t="s">
        <v>1084</v>
      </c>
      <c r="O649" s="547">
        <v>0</v>
      </c>
      <c r="P649" s="548">
        <v>142.54</v>
      </c>
      <c r="Q649" s="540" t="s">
        <v>451</v>
      </c>
      <c r="R649"/>
      <c r="S649"/>
      <c r="T649">
        <v>8.14</v>
      </c>
      <c r="U649">
        <v>4.9800000000000004</v>
      </c>
      <c r="V649" s="547">
        <v>0</v>
      </c>
      <c r="W649" s="548">
        <v>210</v>
      </c>
      <c r="X649">
        <v>0</v>
      </c>
      <c r="Y649">
        <v>0</v>
      </c>
      <c r="Z649">
        <v>10</v>
      </c>
      <c r="AA649">
        <v>20</v>
      </c>
      <c r="AB649">
        <v>40</v>
      </c>
      <c r="AC649">
        <v>50</v>
      </c>
      <c r="AD649">
        <v>60</v>
      </c>
      <c r="AE649">
        <v>80</v>
      </c>
      <c r="AF649">
        <v>90</v>
      </c>
      <c r="AG649">
        <v>110</v>
      </c>
      <c r="AH649">
        <v>130</v>
      </c>
      <c r="AI649">
        <v>150</v>
      </c>
      <c r="AJ649">
        <v>210</v>
      </c>
      <c r="AK649">
        <v>300</v>
      </c>
      <c r="AL649">
        <v>200</v>
      </c>
      <c r="AM649">
        <v>200</v>
      </c>
      <c r="AN649">
        <v>192</v>
      </c>
      <c r="AO649">
        <v>172</v>
      </c>
      <c r="AP649">
        <v>139</v>
      </c>
      <c r="AQ649">
        <v>97</v>
      </c>
      <c r="AR649">
        <v>54</v>
      </c>
      <c r="AS649">
        <v>20</v>
      </c>
      <c r="AT649">
        <v>11</v>
      </c>
      <c r="AU649" s="578" t="str">
        <f t="shared" si="90"/>
        <v/>
      </c>
      <c r="AV649" s="579" t="str">
        <f t="shared" si="91"/>
        <v/>
      </c>
      <c r="AW649" s="524" t="str">
        <f t="shared" si="92"/>
        <v/>
      </c>
      <c r="AX649" s="525" t="str">
        <f t="shared" si="93"/>
        <v/>
      </c>
      <c r="AY649" s="524" t="str">
        <f t="shared" si="94"/>
        <v/>
      </c>
      <c r="AZ649" s="525" t="str">
        <f t="shared" si="95"/>
        <v/>
      </c>
      <c r="BA649" s="530">
        <f t="shared" si="96"/>
        <v>1</v>
      </c>
      <c r="BB649" s="536">
        <f t="shared" si="97"/>
        <v>1</v>
      </c>
      <c r="BC649" s="537">
        <f t="shared" si="98"/>
        <v>53.263565891472865</v>
      </c>
      <c r="BD649" s="540">
        <v>1</v>
      </c>
    </row>
    <row r="650" spans="1:56" s="510" customFormat="1" x14ac:dyDescent="0.2">
      <c r="A650" s="510">
        <v>648</v>
      </c>
      <c r="B650" s="510" t="s">
        <v>806</v>
      </c>
      <c r="C650" s="510" t="s">
        <v>111</v>
      </c>
      <c r="D650" s="510" t="s">
        <v>220</v>
      </c>
      <c r="E650" s="547" t="s">
        <v>111</v>
      </c>
      <c r="F650" s="548" t="s">
        <v>220</v>
      </c>
      <c r="G650" s="571"/>
      <c r="H650" s="555"/>
      <c r="I650" s="567"/>
      <c r="J650" s="510">
        <v>-1000000</v>
      </c>
      <c r="K650" s="510">
        <v>1000000</v>
      </c>
      <c r="L650" s="574">
        <v>0</v>
      </c>
      <c r="M650" s="559"/>
      <c r="N650" t="s">
        <v>1085</v>
      </c>
      <c r="O650" s="547">
        <v>-317.89999999999998</v>
      </c>
      <c r="P650" s="548">
        <v>460.44</v>
      </c>
      <c r="Q650" s="540" t="s">
        <v>451</v>
      </c>
      <c r="R650"/>
      <c r="S650"/>
      <c r="T650">
        <v>0.01</v>
      </c>
      <c r="U650">
        <v>0.06</v>
      </c>
      <c r="V650" s="547">
        <v>-408</v>
      </c>
      <c r="W650" s="548">
        <v>577</v>
      </c>
      <c r="X650">
        <v>-408</v>
      </c>
      <c r="Y650">
        <v>-287.14999999999998</v>
      </c>
      <c r="Z650">
        <v>-244</v>
      </c>
      <c r="AA650">
        <v>-165</v>
      </c>
      <c r="AB650">
        <v>-89</v>
      </c>
      <c r="AC650">
        <v>-12</v>
      </c>
      <c r="AD650">
        <v>65</v>
      </c>
      <c r="AE650">
        <v>141</v>
      </c>
      <c r="AF650">
        <v>218</v>
      </c>
      <c r="AG650">
        <v>295</v>
      </c>
      <c r="AH650">
        <v>375</v>
      </c>
      <c r="AI650">
        <v>424</v>
      </c>
      <c r="AJ650">
        <v>577</v>
      </c>
      <c r="AK650">
        <v>231</v>
      </c>
      <c r="AL650">
        <v>849</v>
      </c>
      <c r="AM650">
        <v>989</v>
      </c>
      <c r="AN650">
        <v>977</v>
      </c>
      <c r="AO650">
        <v>988</v>
      </c>
      <c r="AP650">
        <v>982</v>
      </c>
      <c r="AQ650">
        <v>991</v>
      </c>
      <c r="AR650">
        <v>945</v>
      </c>
      <c r="AS650">
        <v>621</v>
      </c>
      <c r="AT650">
        <v>105</v>
      </c>
      <c r="AU650" s="578" t="str">
        <f t="shared" si="90"/>
        <v/>
      </c>
      <c r="AV650" s="579" t="str">
        <f t="shared" si="91"/>
        <v/>
      </c>
      <c r="AW650" s="524" t="str">
        <f t="shared" si="92"/>
        <v/>
      </c>
      <c r="AX650" s="525" t="str">
        <f t="shared" si="93"/>
        <v/>
      </c>
      <c r="AY650" s="524" t="str">
        <f t="shared" si="94"/>
        <v/>
      </c>
      <c r="AZ650" s="525" t="str">
        <f t="shared" si="95"/>
        <v/>
      </c>
      <c r="BA650" s="530">
        <f t="shared" si="96"/>
        <v>5.8284023668639051</v>
      </c>
      <c r="BB650" s="536" t="str">
        <f t="shared" si="97"/>
        <v/>
      </c>
      <c r="BC650" s="537" t="str">
        <f t="shared" si="98"/>
        <v/>
      </c>
      <c r="BD650" s="540">
        <v>1</v>
      </c>
    </row>
    <row r="651" spans="1:56" x14ac:dyDescent="0.2">
      <c r="A651">
        <v>649</v>
      </c>
      <c r="B651" t="s">
        <v>806</v>
      </c>
      <c r="C651" t="s">
        <v>113</v>
      </c>
      <c r="D651" t="s">
        <v>197</v>
      </c>
      <c r="E651" s="545" t="s">
        <v>113</v>
      </c>
      <c r="F651" s="546" t="s">
        <v>197</v>
      </c>
      <c r="G651" s="570"/>
      <c r="H651" s="555"/>
      <c r="I651" s="566"/>
      <c r="J651">
        <v>0</v>
      </c>
      <c r="K651">
        <v>1000000</v>
      </c>
      <c r="L651" s="573">
        <v>134.69999999999999</v>
      </c>
      <c r="M651" s="558"/>
      <c r="N651" t="s">
        <v>1086</v>
      </c>
      <c r="O651" s="545">
        <v>0</v>
      </c>
      <c r="P651" s="546">
        <v>317.89999999999998</v>
      </c>
      <c r="Q651" s="63" t="s">
        <v>451</v>
      </c>
      <c r="T651">
        <v>138.04</v>
      </c>
      <c r="U651">
        <v>37.24</v>
      </c>
      <c r="V651" s="545">
        <v>0</v>
      </c>
      <c r="W651" s="546">
        <v>400</v>
      </c>
      <c r="X651">
        <v>0</v>
      </c>
      <c r="Y651">
        <v>10</v>
      </c>
      <c r="Z651">
        <v>30</v>
      </c>
      <c r="AA651">
        <v>60</v>
      </c>
      <c r="AB651">
        <v>90</v>
      </c>
      <c r="AC651">
        <v>120</v>
      </c>
      <c r="AD651">
        <v>150</v>
      </c>
      <c r="AE651">
        <v>190</v>
      </c>
      <c r="AF651">
        <v>220</v>
      </c>
      <c r="AG651">
        <v>250</v>
      </c>
      <c r="AH651">
        <v>290</v>
      </c>
      <c r="AI651">
        <v>320</v>
      </c>
      <c r="AJ651">
        <v>400</v>
      </c>
      <c r="AK651">
        <v>400</v>
      </c>
      <c r="AL651">
        <v>400</v>
      </c>
      <c r="AM651">
        <v>400</v>
      </c>
      <c r="AN651">
        <v>400</v>
      </c>
      <c r="AO651">
        <v>399</v>
      </c>
      <c r="AP651">
        <v>390</v>
      </c>
      <c r="AQ651">
        <v>359</v>
      </c>
      <c r="AR651">
        <v>276</v>
      </c>
      <c r="AS651">
        <v>131</v>
      </c>
      <c r="AT651">
        <v>38</v>
      </c>
      <c r="AU651" s="576" t="str">
        <f t="shared" si="90"/>
        <v/>
      </c>
      <c r="AV651" s="577" t="str">
        <f t="shared" si="91"/>
        <v/>
      </c>
      <c r="AW651" s="522" t="str">
        <f t="shared" si="92"/>
        <v/>
      </c>
      <c r="AX651" s="523" t="str">
        <f t="shared" si="93"/>
        <v/>
      </c>
      <c r="AY651" s="522" t="str">
        <f t="shared" si="94"/>
        <v/>
      </c>
      <c r="AZ651" s="523" t="str">
        <f t="shared" si="95"/>
        <v/>
      </c>
      <c r="BA651" s="529">
        <f t="shared" si="96"/>
        <v>1</v>
      </c>
      <c r="BB651" s="534">
        <f t="shared" si="97"/>
        <v>1</v>
      </c>
      <c r="BC651" s="535">
        <f t="shared" si="98"/>
        <v>1.9695619896065333</v>
      </c>
      <c r="BD651" s="63"/>
    </row>
    <row r="652" spans="1:56" s="510" customFormat="1" x14ac:dyDescent="0.2">
      <c r="A652" s="510">
        <v>650</v>
      </c>
      <c r="B652" s="510" t="s">
        <v>806</v>
      </c>
      <c r="C652" s="510" t="s">
        <v>113</v>
      </c>
      <c r="D652" s="510" t="s">
        <v>19</v>
      </c>
      <c r="E652" s="547" t="s">
        <v>113</v>
      </c>
      <c r="F652" s="548" t="s">
        <v>19</v>
      </c>
      <c r="G652" s="571"/>
      <c r="H652" s="555"/>
      <c r="I652" s="567"/>
      <c r="J652" s="510">
        <v>0</v>
      </c>
      <c r="K652" s="510">
        <v>1000000</v>
      </c>
      <c r="L652" s="574">
        <v>53.74</v>
      </c>
      <c r="M652" s="559"/>
      <c r="N652" t="s">
        <v>1087</v>
      </c>
      <c r="O652" s="547">
        <v>0</v>
      </c>
      <c r="P652" s="548">
        <v>460.44</v>
      </c>
      <c r="Q652" s="540" t="s">
        <v>451</v>
      </c>
      <c r="R652"/>
      <c r="S652"/>
      <c r="T652">
        <v>49.73</v>
      </c>
      <c r="U652">
        <v>27.48</v>
      </c>
      <c r="V652" s="547">
        <v>0</v>
      </c>
      <c r="W652" s="548">
        <v>580</v>
      </c>
      <c r="X652">
        <v>0</v>
      </c>
      <c r="Y652">
        <v>20</v>
      </c>
      <c r="Z652">
        <v>40</v>
      </c>
      <c r="AA652">
        <v>90</v>
      </c>
      <c r="AB652">
        <v>130</v>
      </c>
      <c r="AC652">
        <v>180</v>
      </c>
      <c r="AD652">
        <v>220</v>
      </c>
      <c r="AE652">
        <v>270</v>
      </c>
      <c r="AF652">
        <v>310</v>
      </c>
      <c r="AG652">
        <v>360</v>
      </c>
      <c r="AH652">
        <v>410</v>
      </c>
      <c r="AI652">
        <v>450</v>
      </c>
      <c r="AJ652">
        <v>580</v>
      </c>
      <c r="AK652">
        <v>600</v>
      </c>
      <c r="AL652">
        <v>600</v>
      </c>
      <c r="AM652">
        <v>600</v>
      </c>
      <c r="AN652">
        <v>600</v>
      </c>
      <c r="AO652">
        <v>498</v>
      </c>
      <c r="AP652">
        <v>594</v>
      </c>
      <c r="AQ652">
        <v>528</v>
      </c>
      <c r="AR652">
        <v>356</v>
      </c>
      <c r="AS652">
        <v>134</v>
      </c>
      <c r="AT652">
        <v>22</v>
      </c>
      <c r="AU652" s="578" t="str">
        <f t="shared" si="90"/>
        <v/>
      </c>
      <c r="AV652" s="579" t="str">
        <f t="shared" si="91"/>
        <v/>
      </c>
      <c r="AW652" s="524" t="str">
        <f t="shared" si="92"/>
        <v/>
      </c>
      <c r="AX652" s="525" t="str">
        <f t="shared" si="93"/>
        <v/>
      </c>
      <c r="AY652" s="524" t="str">
        <f t="shared" si="94"/>
        <v/>
      </c>
      <c r="AZ652" s="525" t="str">
        <f t="shared" si="95"/>
        <v/>
      </c>
      <c r="BA652" s="530">
        <f t="shared" si="96"/>
        <v>1</v>
      </c>
      <c r="BB652" s="536">
        <f t="shared" si="97"/>
        <v>1</v>
      </c>
      <c r="BC652" s="537">
        <f t="shared" si="98"/>
        <v>9.7927056196501674</v>
      </c>
      <c r="BD652" s="540">
        <v>1</v>
      </c>
    </row>
    <row r="653" spans="1:56" s="510" customFormat="1" x14ac:dyDescent="0.2">
      <c r="A653" s="510">
        <v>651</v>
      </c>
      <c r="B653" s="510" t="s">
        <v>806</v>
      </c>
      <c r="C653" s="510" t="s">
        <v>113</v>
      </c>
      <c r="D653" s="510" t="s">
        <v>216</v>
      </c>
      <c r="E653" s="547" t="s">
        <v>113</v>
      </c>
      <c r="F653" s="548" t="s">
        <v>216</v>
      </c>
      <c r="G653" s="571"/>
      <c r="H653" s="555"/>
      <c r="I653" s="567"/>
      <c r="J653" s="510">
        <v>0</v>
      </c>
      <c r="K653" s="510">
        <v>1000000</v>
      </c>
      <c r="L653" s="574">
        <v>53.32</v>
      </c>
      <c r="M653" s="559"/>
      <c r="N653" t="s">
        <v>1088</v>
      </c>
      <c r="O653" s="547">
        <v>0</v>
      </c>
      <c r="P653" s="548">
        <v>317.89999999999998</v>
      </c>
      <c r="Q653" s="540" t="s">
        <v>451</v>
      </c>
      <c r="R653"/>
      <c r="S653"/>
      <c r="T653">
        <v>44.73</v>
      </c>
      <c r="U653">
        <v>28.03</v>
      </c>
      <c r="V653" s="547">
        <v>0</v>
      </c>
      <c r="W653" s="548">
        <v>400</v>
      </c>
      <c r="X653">
        <v>0</v>
      </c>
      <c r="Y653">
        <v>10</v>
      </c>
      <c r="Z653">
        <v>30</v>
      </c>
      <c r="AA653">
        <v>60</v>
      </c>
      <c r="AB653">
        <v>90</v>
      </c>
      <c r="AC653">
        <v>120</v>
      </c>
      <c r="AD653">
        <v>150</v>
      </c>
      <c r="AE653">
        <v>190</v>
      </c>
      <c r="AF653">
        <v>220</v>
      </c>
      <c r="AG653">
        <v>250</v>
      </c>
      <c r="AH653">
        <v>290</v>
      </c>
      <c r="AI653">
        <v>320</v>
      </c>
      <c r="AJ653">
        <v>400</v>
      </c>
      <c r="AK653">
        <v>400</v>
      </c>
      <c r="AL653">
        <v>400</v>
      </c>
      <c r="AM653">
        <v>400</v>
      </c>
      <c r="AN653">
        <v>400</v>
      </c>
      <c r="AO653">
        <v>399</v>
      </c>
      <c r="AP653">
        <v>390</v>
      </c>
      <c r="AQ653">
        <v>359</v>
      </c>
      <c r="AR653">
        <v>276</v>
      </c>
      <c r="AS653">
        <v>131</v>
      </c>
      <c r="AT653">
        <v>38</v>
      </c>
      <c r="AU653" s="578" t="str">
        <f t="shared" si="90"/>
        <v/>
      </c>
      <c r="AV653" s="579" t="str">
        <f t="shared" si="91"/>
        <v/>
      </c>
      <c r="AW653" s="524" t="str">
        <f t="shared" si="92"/>
        <v/>
      </c>
      <c r="AX653" s="525" t="str">
        <f t="shared" si="93"/>
        <v/>
      </c>
      <c r="AY653" s="524" t="str">
        <f t="shared" si="94"/>
        <v/>
      </c>
      <c r="AZ653" s="525" t="str">
        <f t="shared" si="95"/>
        <v/>
      </c>
      <c r="BA653" s="530">
        <f t="shared" si="96"/>
        <v>1</v>
      </c>
      <c r="BB653" s="536">
        <f t="shared" si="97"/>
        <v>1</v>
      </c>
      <c r="BC653" s="537">
        <f t="shared" si="98"/>
        <v>6.5018754688672171</v>
      </c>
      <c r="BD653" s="540">
        <v>1</v>
      </c>
    </row>
    <row r="654" spans="1:56" s="510" customFormat="1" x14ac:dyDescent="0.2">
      <c r="A654" s="510">
        <v>652</v>
      </c>
      <c r="B654" s="510" t="s">
        <v>806</v>
      </c>
      <c r="C654" s="510" t="s">
        <v>113</v>
      </c>
      <c r="D654" s="510" t="s">
        <v>218</v>
      </c>
      <c r="E654" s="547" t="s">
        <v>113</v>
      </c>
      <c r="F654" s="548" t="s">
        <v>218</v>
      </c>
      <c r="G654" s="571"/>
      <c r="H654" s="555"/>
      <c r="I654" s="567"/>
      <c r="J654" s="510">
        <v>0</v>
      </c>
      <c r="K654" s="510">
        <v>1000000</v>
      </c>
      <c r="L654" s="574">
        <v>0.42</v>
      </c>
      <c r="M654" s="559"/>
      <c r="N654" t="s">
        <v>1089</v>
      </c>
      <c r="O654" s="547">
        <v>0</v>
      </c>
      <c r="P654" s="548">
        <v>142.54</v>
      </c>
      <c r="Q654" s="540" t="s">
        <v>451</v>
      </c>
      <c r="R654"/>
      <c r="S654"/>
      <c r="T654">
        <v>4.99</v>
      </c>
      <c r="U654">
        <v>5.99</v>
      </c>
      <c r="V654" s="547">
        <v>0</v>
      </c>
      <c r="W654" s="548">
        <v>210</v>
      </c>
      <c r="X654">
        <v>0</v>
      </c>
      <c r="Y654">
        <v>0</v>
      </c>
      <c r="Z654">
        <v>10</v>
      </c>
      <c r="AA654">
        <v>20</v>
      </c>
      <c r="AB654">
        <v>40</v>
      </c>
      <c r="AC654">
        <v>50</v>
      </c>
      <c r="AD654">
        <v>60</v>
      </c>
      <c r="AE654">
        <v>80</v>
      </c>
      <c r="AF654">
        <v>90</v>
      </c>
      <c r="AG654">
        <v>110</v>
      </c>
      <c r="AH654">
        <v>130</v>
      </c>
      <c r="AI654">
        <v>150</v>
      </c>
      <c r="AJ654">
        <v>210</v>
      </c>
      <c r="AK654">
        <v>300</v>
      </c>
      <c r="AL654">
        <v>200</v>
      </c>
      <c r="AM654">
        <v>200</v>
      </c>
      <c r="AN654">
        <v>192</v>
      </c>
      <c r="AO654">
        <v>172</v>
      </c>
      <c r="AP654">
        <v>139</v>
      </c>
      <c r="AQ654">
        <v>97</v>
      </c>
      <c r="AR654">
        <v>54</v>
      </c>
      <c r="AS654">
        <v>20</v>
      </c>
      <c r="AT654">
        <v>11</v>
      </c>
      <c r="AU654" s="578" t="str">
        <f t="shared" si="90"/>
        <v/>
      </c>
      <c r="AV654" s="579" t="str">
        <f t="shared" si="91"/>
        <v/>
      </c>
      <c r="AW654" s="524" t="str">
        <f t="shared" si="92"/>
        <v/>
      </c>
      <c r="AX654" s="525" t="str">
        <f t="shared" si="93"/>
        <v/>
      </c>
      <c r="AY654" s="524" t="str">
        <f t="shared" si="94"/>
        <v/>
      </c>
      <c r="AZ654" s="525" t="str">
        <f t="shared" si="95"/>
        <v/>
      </c>
      <c r="BA654" s="530">
        <f t="shared" si="96"/>
        <v>1</v>
      </c>
      <c r="BB654" s="536">
        <f t="shared" si="97"/>
        <v>1</v>
      </c>
      <c r="BC654" s="537">
        <f t="shared" si="98"/>
        <v>499.00000000000006</v>
      </c>
      <c r="BD654" s="540">
        <v>1</v>
      </c>
    </row>
    <row r="655" spans="1:56" s="510" customFormat="1" x14ac:dyDescent="0.2">
      <c r="A655" s="510">
        <v>653</v>
      </c>
      <c r="B655" s="510" t="s">
        <v>806</v>
      </c>
      <c r="C655" s="510" t="s">
        <v>113</v>
      </c>
      <c r="D655" s="510" t="s">
        <v>220</v>
      </c>
      <c r="E655" s="547" t="s">
        <v>113</v>
      </c>
      <c r="F655" s="548" t="s">
        <v>220</v>
      </c>
      <c r="G655" s="571"/>
      <c r="H655" s="555"/>
      <c r="I655" s="567"/>
      <c r="J655" s="510">
        <v>-1000000</v>
      </c>
      <c r="K655" s="510">
        <v>1000000</v>
      </c>
      <c r="L655" s="574">
        <v>-134.69999999999999</v>
      </c>
      <c r="M655" s="559"/>
      <c r="N655" t="s">
        <v>1090</v>
      </c>
      <c r="O655" s="547">
        <v>-317.89999999999998</v>
      </c>
      <c r="P655" s="548">
        <v>460.44</v>
      </c>
      <c r="Q655" s="540" t="s">
        <v>451</v>
      </c>
      <c r="R655"/>
      <c r="S655"/>
      <c r="T655">
        <v>-138.03</v>
      </c>
      <c r="U655">
        <v>37.24</v>
      </c>
      <c r="V655" s="547">
        <v>-408</v>
      </c>
      <c r="W655" s="548">
        <v>577</v>
      </c>
      <c r="X655">
        <v>-408</v>
      </c>
      <c r="Y655">
        <v>-287.14999999999998</v>
      </c>
      <c r="Z655">
        <v>-244</v>
      </c>
      <c r="AA655">
        <v>-165</v>
      </c>
      <c r="AB655">
        <v>-89</v>
      </c>
      <c r="AC655">
        <v>-12</v>
      </c>
      <c r="AD655">
        <v>65</v>
      </c>
      <c r="AE655">
        <v>141</v>
      </c>
      <c r="AF655">
        <v>218</v>
      </c>
      <c r="AG655">
        <v>295</v>
      </c>
      <c r="AH655">
        <v>375</v>
      </c>
      <c r="AI655">
        <v>424</v>
      </c>
      <c r="AJ655">
        <v>577</v>
      </c>
      <c r="AK655">
        <v>231</v>
      </c>
      <c r="AL655">
        <v>849</v>
      </c>
      <c r="AM655">
        <v>989</v>
      </c>
      <c r="AN655">
        <v>977</v>
      </c>
      <c r="AO655">
        <v>988</v>
      </c>
      <c r="AP655">
        <v>982</v>
      </c>
      <c r="AQ655">
        <v>991</v>
      </c>
      <c r="AR655">
        <v>945</v>
      </c>
      <c r="AS655">
        <v>621</v>
      </c>
      <c r="AT655">
        <v>105</v>
      </c>
      <c r="AU655" s="578" t="str">
        <f t="shared" si="90"/>
        <v/>
      </c>
      <c r="AV655" s="579" t="str">
        <f t="shared" si="91"/>
        <v/>
      </c>
      <c r="AW655" s="524" t="str">
        <f t="shared" si="92"/>
        <v/>
      </c>
      <c r="AX655" s="525" t="str">
        <f t="shared" si="93"/>
        <v/>
      </c>
      <c r="AY655" s="524" t="str">
        <f t="shared" si="94"/>
        <v/>
      </c>
      <c r="AZ655" s="525" t="str">
        <f t="shared" si="95"/>
        <v/>
      </c>
      <c r="BA655" s="530">
        <f t="shared" si="96"/>
        <v>5.8284023668639051</v>
      </c>
      <c r="BB655" s="536">
        <f t="shared" si="97"/>
        <v>-2.0289532293986641</v>
      </c>
      <c r="BC655" s="537">
        <f t="shared" si="98"/>
        <v>-5.2835931700074248</v>
      </c>
      <c r="BD655" s="540">
        <v>1</v>
      </c>
    </row>
    <row r="656" spans="1:56" x14ac:dyDescent="0.2">
      <c r="A656">
        <v>654</v>
      </c>
      <c r="B656" t="s">
        <v>806</v>
      </c>
      <c r="C656" t="s">
        <v>115</v>
      </c>
      <c r="D656" t="s">
        <v>197</v>
      </c>
      <c r="E656" s="545" t="s">
        <v>115</v>
      </c>
      <c r="F656" s="546" t="s">
        <v>197</v>
      </c>
      <c r="G656" s="570"/>
      <c r="H656" s="555"/>
      <c r="I656" s="566"/>
      <c r="J656">
        <v>0</v>
      </c>
      <c r="K656">
        <v>1000000</v>
      </c>
      <c r="L656" s="573">
        <v>1571.62</v>
      </c>
      <c r="M656" s="558"/>
      <c r="N656" t="s">
        <v>1091</v>
      </c>
      <c r="O656" s="545">
        <v>1388.42</v>
      </c>
      <c r="P656" s="546">
        <v>1706.32</v>
      </c>
      <c r="Q656" s="63" t="s">
        <v>451</v>
      </c>
      <c r="T656">
        <v>1599.35</v>
      </c>
      <c r="U656">
        <v>154.66999999999999</v>
      </c>
      <c r="V656" s="545">
        <v>910</v>
      </c>
      <c r="W656" s="546">
        <v>2331</v>
      </c>
      <c r="X656">
        <v>910</v>
      </c>
      <c r="Y656">
        <v>1181</v>
      </c>
      <c r="Z656">
        <v>1272.4000000000001</v>
      </c>
      <c r="AA656">
        <v>1378.8</v>
      </c>
      <c r="AB656">
        <v>1455.4</v>
      </c>
      <c r="AC656">
        <v>1511.6</v>
      </c>
      <c r="AD656">
        <v>1566.5</v>
      </c>
      <c r="AE656">
        <v>1617.6</v>
      </c>
      <c r="AF656">
        <v>1673.6</v>
      </c>
      <c r="AG656">
        <v>1739.2</v>
      </c>
      <c r="AH656">
        <v>1823.1</v>
      </c>
      <c r="AI656">
        <v>1895.75</v>
      </c>
      <c r="AJ656">
        <v>2331</v>
      </c>
      <c r="AK656">
        <v>5</v>
      </c>
      <c r="AL656">
        <v>16</v>
      </c>
      <c r="AM656">
        <v>27</v>
      </c>
      <c r="AN656">
        <v>80</v>
      </c>
      <c r="AO656">
        <v>95</v>
      </c>
      <c r="AP656">
        <v>84</v>
      </c>
      <c r="AQ656">
        <v>46</v>
      </c>
      <c r="AR656">
        <v>12</v>
      </c>
      <c r="AS656">
        <v>3</v>
      </c>
      <c r="AT656">
        <v>2</v>
      </c>
      <c r="AU656" s="576" t="str">
        <f t="shared" si="90"/>
        <v/>
      </c>
      <c r="AV656" s="577" t="str">
        <f t="shared" si="91"/>
        <v/>
      </c>
      <c r="AW656" s="522" t="str">
        <f t="shared" si="92"/>
        <v/>
      </c>
      <c r="AX656" s="523" t="str">
        <f t="shared" si="93"/>
        <v/>
      </c>
      <c r="AY656" s="522" t="str">
        <f t="shared" si="94"/>
        <v/>
      </c>
      <c r="AZ656" s="523" t="str">
        <f t="shared" si="95"/>
        <v/>
      </c>
      <c r="BA656" s="529">
        <f t="shared" si="96"/>
        <v>0.43844492440604754</v>
      </c>
      <c r="BB656" s="534">
        <f t="shared" si="97"/>
        <v>0.42097962611827283</v>
      </c>
      <c r="BC656" s="535">
        <f t="shared" si="98"/>
        <v>0.4831829577124242</v>
      </c>
      <c r="BD656" s="63"/>
    </row>
    <row r="657" spans="1:56" s="510" customFormat="1" x14ac:dyDescent="0.2">
      <c r="A657" s="510">
        <v>655</v>
      </c>
      <c r="B657" s="510" t="s">
        <v>806</v>
      </c>
      <c r="C657" s="510" t="s">
        <v>115</v>
      </c>
      <c r="D657" s="510" t="s">
        <v>19</v>
      </c>
      <c r="E657" s="547" t="s">
        <v>115</v>
      </c>
      <c r="F657" s="548" t="s">
        <v>19</v>
      </c>
      <c r="G657" s="571"/>
      <c r="H657" s="555"/>
      <c r="I657" s="567"/>
      <c r="J657" s="510">
        <v>0</v>
      </c>
      <c r="K657" s="510">
        <v>1000000</v>
      </c>
      <c r="L657" s="574">
        <v>735.43</v>
      </c>
      <c r="M657" s="559"/>
      <c r="N657" t="s">
        <v>1092</v>
      </c>
      <c r="O657" s="547">
        <v>441.19</v>
      </c>
      <c r="P657" s="548">
        <v>901.62</v>
      </c>
      <c r="Q657" s="540" t="s">
        <v>451</v>
      </c>
      <c r="R657"/>
      <c r="S657"/>
      <c r="T657">
        <v>739.34</v>
      </c>
      <c r="U657">
        <v>97.95</v>
      </c>
      <c r="V657" s="547">
        <v>71</v>
      </c>
      <c r="W657" s="548">
        <v>1131</v>
      </c>
      <c r="X657">
        <v>71</v>
      </c>
      <c r="Y657">
        <v>338.75</v>
      </c>
      <c r="Z657">
        <v>392</v>
      </c>
      <c r="AA657">
        <v>476</v>
      </c>
      <c r="AB657">
        <v>543</v>
      </c>
      <c r="AC657">
        <v>596</v>
      </c>
      <c r="AD657">
        <v>648.5</v>
      </c>
      <c r="AE657">
        <v>704</v>
      </c>
      <c r="AF657">
        <v>752.5</v>
      </c>
      <c r="AG657">
        <v>817</v>
      </c>
      <c r="AH657">
        <v>888.5</v>
      </c>
      <c r="AI657">
        <v>949.25</v>
      </c>
      <c r="AJ657">
        <v>1131</v>
      </c>
      <c r="AK657">
        <v>3</v>
      </c>
      <c r="AL657">
        <v>9</v>
      </c>
      <c r="AM657">
        <v>38</v>
      </c>
      <c r="AN657">
        <v>60</v>
      </c>
      <c r="AO657">
        <v>93</v>
      </c>
      <c r="AP657">
        <v>98</v>
      </c>
      <c r="AQ657">
        <v>91</v>
      </c>
      <c r="AR657">
        <v>65</v>
      </c>
      <c r="AS657">
        <v>29</v>
      </c>
      <c r="AT657">
        <v>10</v>
      </c>
      <c r="AU657" s="578" t="str">
        <f t="shared" si="90"/>
        <v/>
      </c>
      <c r="AV657" s="579" t="str">
        <f t="shared" si="91"/>
        <v/>
      </c>
      <c r="AW657" s="524" t="str">
        <f t="shared" si="92"/>
        <v/>
      </c>
      <c r="AX657" s="525" t="str">
        <f t="shared" si="93"/>
        <v/>
      </c>
      <c r="AY657" s="524" t="str">
        <f t="shared" si="94"/>
        <v/>
      </c>
      <c r="AZ657" s="525" t="str">
        <f t="shared" si="95"/>
        <v/>
      </c>
      <c r="BA657" s="530">
        <f t="shared" si="96"/>
        <v>0.88186356073211314</v>
      </c>
      <c r="BB657" s="536">
        <f t="shared" si="97"/>
        <v>0.90345784099098481</v>
      </c>
      <c r="BC657" s="537">
        <f t="shared" si="98"/>
        <v>0.53787580055205808</v>
      </c>
      <c r="BD657" s="540">
        <v>1</v>
      </c>
    </row>
    <row r="658" spans="1:56" s="510" customFormat="1" x14ac:dyDescent="0.2">
      <c r="A658" s="510">
        <v>656</v>
      </c>
      <c r="B658" s="510" t="s">
        <v>806</v>
      </c>
      <c r="C658" s="510" t="s">
        <v>115</v>
      </c>
      <c r="D658" s="510" t="s">
        <v>216</v>
      </c>
      <c r="E658" s="547" t="s">
        <v>115</v>
      </c>
      <c r="F658" s="548" t="s">
        <v>216</v>
      </c>
      <c r="G658" s="571"/>
      <c r="H658" s="555"/>
      <c r="I658" s="567"/>
      <c r="J658" s="510">
        <v>0</v>
      </c>
      <c r="K658" s="510">
        <v>1000000</v>
      </c>
      <c r="L658" s="574">
        <v>597.17999999999995</v>
      </c>
      <c r="M658" s="559"/>
      <c r="N658" t="s">
        <v>1093</v>
      </c>
      <c r="O658" s="547">
        <v>441.19</v>
      </c>
      <c r="P658" s="548">
        <v>759.08</v>
      </c>
      <c r="Q658" s="540" t="s">
        <v>451</v>
      </c>
      <c r="R658"/>
      <c r="S658"/>
      <c r="T658">
        <v>618.46</v>
      </c>
      <c r="U658">
        <v>95.49</v>
      </c>
      <c r="V658" s="547">
        <v>71</v>
      </c>
      <c r="W658" s="548">
        <v>991</v>
      </c>
      <c r="X658">
        <v>71</v>
      </c>
      <c r="Y658">
        <v>348.7</v>
      </c>
      <c r="Z658">
        <v>397</v>
      </c>
      <c r="AA658">
        <v>464.8</v>
      </c>
      <c r="AB658">
        <v>517</v>
      </c>
      <c r="AC658">
        <v>562.6</v>
      </c>
      <c r="AD658">
        <v>603</v>
      </c>
      <c r="AE658">
        <v>642.4</v>
      </c>
      <c r="AF658">
        <v>684</v>
      </c>
      <c r="AG658">
        <v>734</v>
      </c>
      <c r="AH658">
        <v>800</v>
      </c>
      <c r="AI658">
        <v>844</v>
      </c>
      <c r="AJ658">
        <v>991</v>
      </c>
      <c r="AK658">
        <v>10</v>
      </c>
      <c r="AL658">
        <v>36</v>
      </c>
      <c r="AM658">
        <v>105</v>
      </c>
      <c r="AN658">
        <v>356</v>
      </c>
      <c r="AO658">
        <v>541</v>
      </c>
      <c r="AP658">
        <v>709</v>
      </c>
      <c r="AQ658">
        <v>689</v>
      </c>
      <c r="AR658">
        <v>453</v>
      </c>
      <c r="AS658">
        <v>240</v>
      </c>
      <c r="AT658">
        <v>56</v>
      </c>
      <c r="AU658" s="578" t="str">
        <f t="shared" si="90"/>
        <v/>
      </c>
      <c r="AV658" s="579" t="str">
        <f t="shared" si="91"/>
        <v/>
      </c>
      <c r="AW658" s="524" t="str">
        <f t="shared" si="92"/>
        <v/>
      </c>
      <c r="AX658" s="525" t="str">
        <f t="shared" si="93"/>
        <v/>
      </c>
      <c r="AY658" s="524" t="str">
        <f t="shared" si="94"/>
        <v/>
      </c>
      <c r="AZ658" s="525" t="str">
        <f t="shared" si="95"/>
        <v/>
      </c>
      <c r="BA658" s="530">
        <f t="shared" si="96"/>
        <v>0.86629001883239176</v>
      </c>
      <c r="BB658" s="536">
        <f t="shared" si="97"/>
        <v>0.88110787367292942</v>
      </c>
      <c r="BC658" s="537">
        <f t="shared" si="98"/>
        <v>0.65946615760742167</v>
      </c>
      <c r="BD658" s="540">
        <v>1</v>
      </c>
    </row>
    <row r="659" spans="1:56" s="510" customFormat="1" x14ac:dyDescent="0.2">
      <c r="A659" s="510">
        <v>657</v>
      </c>
      <c r="B659" s="510" t="s">
        <v>806</v>
      </c>
      <c r="C659" s="510" t="s">
        <v>115</v>
      </c>
      <c r="D659" s="510" t="s">
        <v>218</v>
      </c>
      <c r="E659" s="547" t="s">
        <v>115</v>
      </c>
      <c r="F659" s="548" t="s">
        <v>218</v>
      </c>
      <c r="G659" s="571"/>
      <c r="H659" s="555"/>
      <c r="I659" s="567"/>
      <c r="J659" s="510">
        <v>0</v>
      </c>
      <c r="K659" s="510">
        <v>1000000</v>
      </c>
      <c r="L659" s="574">
        <v>138.25</v>
      </c>
      <c r="M659" s="559"/>
      <c r="N659" t="s">
        <v>1094</v>
      </c>
      <c r="O659" s="547">
        <v>0</v>
      </c>
      <c r="P659" s="548">
        <v>142.54</v>
      </c>
      <c r="Q659" s="540" t="s">
        <v>451</v>
      </c>
      <c r="R659"/>
      <c r="S659"/>
      <c r="T659">
        <v>120.87</v>
      </c>
      <c r="U659">
        <v>34.29</v>
      </c>
      <c r="V659" s="547">
        <v>0</v>
      </c>
      <c r="W659" s="548">
        <v>210</v>
      </c>
      <c r="X659">
        <v>0</v>
      </c>
      <c r="Y659">
        <v>0</v>
      </c>
      <c r="Z659">
        <v>10</v>
      </c>
      <c r="AA659">
        <v>20</v>
      </c>
      <c r="AB659">
        <v>40</v>
      </c>
      <c r="AC659">
        <v>50</v>
      </c>
      <c r="AD659">
        <v>60</v>
      </c>
      <c r="AE659">
        <v>80</v>
      </c>
      <c r="AF659">
        <v>90</v>
      </c>
      <c r="AG659">
        <v>110</v>
      </c>
      <c r="AH659">
        <v>130</v>
      </c>
      <c r="AI659">
        <v>150</v>
      </c>
      <c r="AJ659">
        <v>210</v>
      </c>
      <c r="AK659">
        <v>300</v>
      </c>
      <c r="AL659">
        <v>200</v>
      </c>
      <c r="AM659">
        <v>200</v>
      </c>
      <c r="AN659">
        <v>192</v>
      </c>
      <c r="AO659">
        <v>172</v>
      </c>
      <c r="AP659">
        <v>139</v>
      </c>
      <c r="AQ659">
        <v>97</v>
      </c>
      <c r="AR659">
        <v>54</v>
      </c>
      <c r="AS659">
        <v>20</v>
      </c>
      <c r="AT659">
        <v>11</v>
      </c>
      <c r="AU659" s="578" t="str">
        <f t="shared" si="90"/>
        <v/>
      </c>
      <c r="AV659" s="579" t="str">
        <f t="shared" si="91"/>
        <v/>
      </c>
      <c r="AW659" s="524" t="str">
        <f t="shared" si="92"/>
        <v/>
      </c>
      <c r="AX659" s="525" t="str">
        <f t="shared" si="93"/>
        <v/>
      </c>
      <c r="AY659" s="524" t="str">
        <f t="shared" si="94"/>
        <v/>
      </c>
      <c r="AZ659" s="525" t="str">
        <f t="shared" si="95"/>
        <v/>
      </c>
      <c r="BA659" s="530">
        <f t="shared" si="96"/>
        <v>1</v>
      </c>
      <c r="BB659" s="536">
        <f t="shared" si="97"/>
        <v>1</v>
      </c>
      <c r="BC659" s="537">
        <f t="shared" si="98"/>
        <v>0.51898734177215189</v>
      </c>
      <c r="BD659" s="540">
        <v>1</v>
      </c>
    </row>
    <row r="660" spans="1:56" s="510" customFormat="1" x14ac:dyDescent="0.2">
      <c r="A660" s="510">
        <v>658</v>
      </c>
      <c r="B660" s="510" t="s">
        <v>806</v>
      </c>
      <c r="C660" s="510" t="s">
        <v>115</v>
      </c>
      <c r="D660" s="510" t="s">
        <v>220</v>
      </c>
      <c r="E660" s="547" t="s">
        <v>115</v>
      </c>
      <c r="F660" s="548" t="s">
        <v>220</v>
      </c>
      <c r="G660" s="571"/>
      <c r="H660" s="555"/>
      <c r="I660" s="567"/>
      <c r="J660" s="510">
        <v>-1000000</v>
      </c>
      <c r="K660" s="510">
        <v>1000000</v>
      </c>
      <c r="L660" s="574">
        <v>718.42</v>
      </c>
      <c r="M660" s="559"/>
      <c r="N660" t="s">
        <v>1095</v>
      </c>
      <c r="O660" s="547">
        <v>123.29</v>
      </c>
      <c r="P660" s="548">
        <v>901.62</v>
      </c>
      <c r="Q660" s="540" t="s">
        <v>493</v>
      </c>
      <c r="R660"/>
      <c r="S660"/>
      <c r="T660">
        <v>720.57</v>
      </c>
      <c r="U660">
        <v>99.03</v>
      </c>
      <c r="V660" s="547">
        <v>-282</v>
      </c>
      <c r="W660" s="548">
        <v>1163</v>
      </c>
      <c r="X660">
        <v>-282</v>
      </c>
      <c r="Y660">
        <v>39</v>
      </c>
      <c r="Z660">
        <v>125.6</v>
      </c>
      <c r="AA660">
        <v>235.4</v>
      </c>
      <c r="AB660">
        <v>330</v>
      </c>
      <c r="AC660">
        <v>414.2</v>
      </c>
      <c r="AD660">
        <v>493</v>
      </c>
      <c r="AE660">
        <v>567.79999999999995</v>
      </c>
      <c r="AF660">
        <v>653.79999999999995</v>
      </c>
      <c r="AG660">
        <v>739</v>
      </c>
      <c r="AH660">
        <v>847.6</v>
      </c>
      <c r="AI660">
        <v>916.3</v>
      </c>
      <c r="AJ660">
        <v>1163</v>
      </c>
      <c r="AK660">
        <v>5</v>
      </c>
      <c r="AL660">
        <v>22</v>
      </c>
      <c r="AM660">
        <v>72</v>
      </c>
      <c r="AN660">
        <v>119</v>
      </c>
      <c r="AO660">
        <v>142</v>
      </c>
      <c r="AP660">
        <v>140</v>
      </c>
      <c r="AQ660">
        <v>137</v>
      </c>
      <c r="AR660">
        <v>115</v>
      </c>
      <c r="AS660">
        <v>54</v>
      </c>
      <c r="AT660">
        <v>9</v>
      </c>
      <c r="AU660" s="578" t="str">
        <f t="shared" si="90"/>
        <v/>
      </c>
      <c r="AV660" s="579" t="str">
        <f t="shared" si="91"/>
        <v/>
      </c>
      <c r="AW660" s="524" t="str">
        <f t="shared" si="92"/>
        <v/>
      </c>
      <c r="AX660" s="525" t="str">
        <f t="shared" si="93"/>
        <v/>
      </c>
      <c r="AY660" s="524" t="str">
        <f t="shared" si="94"/>
        <v/>
      </c>
      <c r="AZ660" s="525" t="str">
        <f t="shared" si="95"/>
        <v/>
      </c>
      <c r="BA660" s="530">
        <f t="shared" si="96"/>
        <v>1.6401816118047674</v>
      </c>
      <c r="BB660" s="536">
        <f t="shared" si="97"/>
        <v>1.3925280476601432</v>
      </c>
      <c r="BC660" s="537">
        <f t="shared" si="98"/>
        <v>0.61883021074023559</v>
      </c>
      <c r="BD660" s="540">
        <v>1</v>
      </c>
    </row>
    <row r="661" spans="1:56" x14ac:dyDescent="0.2">
      <c r="A661">
        <v>659</v>
      </c>
      <c r="B661" t="s">
        <v>806</v>
      </c>
      <c r="C661" t="s">
        <v>117</v>
      </c>
      <c r="D661" t="s">
        <v>197</v>
      </c>
      <c r="E661" s="545" t="s">
        <v>117</v>
      </c>
      <c r="F661" s="546" t="s">
        <v>197</v>
      </c>
      <c r="G661" s="570"/>
      <c r="H661" s="555"/>
      <c r="I661" s="566"/>
      <c r="J661">
        <v>0</v>
      </c>
      <c r="K661">
        <v>1000000</v>
      </c>
      <c r="L661" s="573">
        <v>392.91</v>
      </c>
      <c r="M661" s="558"/>
      <c r="N661" t="s">
        <v>1096</v>
      </c>
      <c r="O661" s="545">
        <v>0</v>
      </c>
      <c r="P661" s="546">
        <v>1706.32</v>
      </c>
      <c r="Q661" s="63" t="s">
        <v>451</v>
      </c>
      <c r="T661">
        <v>399.84</v>
      </c>
      <c r="U661">
        <v>38.67</v>
      </c>
      <c r="V661" s="545">
        <v>0</v>
      </c>
      <c r="W661" s="546">
        <v>2300</v>
      </c>
      <c r="X661">
        <v>0</v>
      </c>
      <c r="Y661">
        <v>0</v>
      </c>
      <c r="Z661">
        <v>100</v>
      </c>
      <c r="AA661">
        <v>300</v>
      </c>
      <c r="AB661">
        <v>500</v>
      </c>
      <c r="AC661">
        <v>700</v>
      </c>
      <c r="AD661">
        <v>800</v>
      </c>
      <c r="AE661">
        <v>1000</v>
      </c>
      <c r="AF661">
        <v>1200</v>
      </c>
      <c r="AG661">
        <v>1400</v>
      </c>
      <c r="AH661">
        <v>1600</v>
      </c>
      <c r="AI661">
        <v>1700</v>
      </c>
      <c r="AJ661">
        <v>2300</v>
      </c>
      <c r="AK661">
        <v>300</v>
      </c>
      <c r="AL661">
        <v>200</v>
      </c>
      <c r="AM661">
        <v>200</v>
      </c>
      <c r="AN661">
        <v>300</v>
      </c>
      <c r="AO661">
        <v>200</v>
      </c>
      <c r="AP661">
        <v>199</v>
      </c>
      <c r="AQ661">
        <v>261</v>
      </c>
      <c r="AR661">
        <v>100</v>
      </c>
      <c r="AS661">
        <v>19</v>
      </c>
      <c r="AT661">
        <v>5</v>
      </c>
      <c r="AU661" s="576" t="str">
        <f t="shared" si="90"/>
        <v/>
      </c>
      <c r="AV661" s="577" t="str">
        <f t="shared" si="91"/>
        <v/>
      </c>
      <c r="AW661" s="522" t="str">
        <f t="shared" si="92"/>
        <v/>
      </c>
      <c r="AX661" s="523" t="str">
        <f t="shared" si="93"/>
        <v/>
      </c>
      <c r="AY661" s="522" t="str">
        <f t="shared" si="94"/>
        <v/>
      </c>
      <c r="AZ661" s="523" t="str">
        <f t="shared" si="95"/>
        <v/>
      </c>
      <c r="BA661" s="529">
        <f t="shared" si="96"/>
        <v>1</v>
      </c>
      <c r="BB661" s="534">
        <f t="shared" si="97"/>
        <v>1</v>
      </c>
      <c r="BC661" s="535">
        <f t="shared" si="98"/>
        <v>4.8537578580336458</v>
      </c>
      <c r="BD661" s="63"/>
    </row>
    <row r="662" spans="1:56" s="510" customFormat="1" x14ac:dyDescent="0.2">
      <c r="A662" s="510">
        <v>660</v>
      </c>
      <c r="B662" s="510" t="s">
        <v>806</v>
      </c>
      <c r="C662" s="510" t="s">
        <v>117</v>
      </c>
      <c r="D662" s="510" t="s">
        <v>19</v>
      </c>
      <c r="E662" s="547" t="s">
        <v>117</v>
      </c>
      <c r="F662" s="548" t="s">
        <v>19</v>
      </c>
      <c r="G662" s="571"/>
      <c r="H662" s="555"/>
      <c r="I662" s="567"/>
      <c r="J662" s="510">
        <v>0</v>
      </c>
      <c r="K662" s="510">
        <v>1000000</v>
      </c>
      <c r="L662" s="574">
        <v>183.86</v>
      </c>
      <c r="M662" s="559"/>
      <c r="N662" t="s">
        <v>1097</v>
      </c>
      <c r="O662" s="547">
        <v>0</v>
      </c>
      <c r="P662" s="548">
        <v>901.62</v>
      </c>
      <c r="Q662" s="540" t="s">
        <v>451</v>
      </c>
      <c r="R662"/>
      <c r="S662"/>
      <c r="T662">
        <v>184.83</v>
      </c>
      <c r="U662">
        <v>24.49</v>
      </c>
      <c r="V662" s="547">
        <v>0</v>
      </c>
      <c r="W662" s="548">
        <v>1200</v>
      </c>
      <c r="X662">
        <v>0</v>
      </c>
      <c r="Y662">
        <v>0</v>
      </c>
      <c r="Z662">
        <v>0</v>
      </c>
      <c r="AA662">
        <v>100</v>
      </c>
      <c r="AB662">
        <v>200</v>
      </c>
      <c r="AC662">
        <v>300</v>
      </c>
      <c r="AD662">
        <v>400</v>
      </c>
      <c r="AE662">
        <v>500</v>
      </c>
      <c r="AF662">
        <v>600</v>
      </c>
      <c r="AG662">
        <v>700</v>
      </c>
      <c r="AH662">
        <v>800</v>
      </c>
      <c r="AI662">
        <v>900</v>
      </c>
      <c r="AJ662">
        <v>1200</v>
      </c>
      <c r="AK662">
        <v>200</v>
      </c>
      <c r="AL662">
        <v>100</v>
      </c>
      <c r="AM662">
        <v>100</v>
      </c>
      <c r="AN662">
        <v>100</v>
      </c>
      <c r="AO662">
        <v>100</v>
      </c>
      <c r="AP662">
        <v>195</v>
      </c>
      <c r="AQ662">
        <v>79</v>
      </c>
      <c r="AR662">
        <v>48</v>
      </c>
      <c r="AS662">
        <v>22</v>
      </c>
      <c r="AT662">
        <v>5</v>
      </c>
      <c r="AU662" s="578" t="str">
        <f t="shared" si="90"/>
        <v/>
      </c>
      <c r="AV662" s="579" t="str">
        <f t="shared" si="91"/>
        <v/>
      </c>
      <c r="AW662" s="524" t="str">
        <f t="shared" si="92"/>
        <v/>
      </c>
      <c r="AX662" s="525" t="str">
        <f t="shared" si="93"/>
        <v/>
      </c>
      <c r="AY662" s="524" t="str">
        <f t="shared" si="94"/>
        <v/>
      </c>
      <c r="AZ662" s="525" t="str">
        <f t="shared" si="95"/>
        <v/>
      </c>
      <c r="BA662" s="530">
        <f t="shared" si="96"/>
        <v>1</v>
      </c>
      <c r="BB662" s="536">
        <f t="shared" si="97"/>
        <v>1</v>
      </c>
      <c r="BC662" s="537">
        <f t="shared" si="98"/>
        <v>5.5267051017078206</v>
      </c>
      <c r="BD662" s="540">
        <v>1</v>
      </c>
    </row>
    <row r="663" spans="1:56" s="510" customFormat="1" x14ac:dyDescent="0.2">
      <c r="A663" s="510">
        <v>661</v>
      </c>
      <c r="B663" s="510" t="s">
        <v>806</v>
      </c>
      <c r="C663" s="510" t="s">
        <v>117</v>
      </c>
      <c r="D663" s="510" t="s">
        <v>216</v>
      </c>
      <c r="E663" s="547" t="s">
        <v>117</v>
      </c>
      <c r="F663" s="548" t="s">
        <v>216</v>
      </c>
      <c r="G663" s="571"/>
      <c r="H663" s="555"/>
      <c r="I663" s="567"/>
      <c r="J663" s="510">
        <v>0</v>
      </c>
      <c r="K663" s="510">
        <v>1000000</v>
      </c>
      <c r="L663" s="574">
        <v>149.29</v>
      </c>
      <c r="M663" s="559"/>
      <c r="N663" t="s">
        <v>1098</v>
      </c>
      <c r="O663" s="547">
        <v>0</v>
      </c>
      <c r="P663" s="548">
        <v>759.08</v>
      </c>
      <c r="Q663" s="540" t="s">
        <v>451</v>
      </c>
      <c r="R663"/>
      <c r="S663"/>
      <c r="T663">
        <v>154.62</v>
      </c>
      <c r="U663">
        <v>23.87</v>
      </c>
      <c r="V663" s="547">
        <v>0</v>
      </c>
      <c r="W663" s="548">
        <v>990</v>
      </c>
      <c r="X663">
        <v>0</v>
      </c>
      <c r="Y663">
        <v>30</v>
      </c>
      <c r="Z663">
        <v>70</v>
      </c>
      <c r="AA663">
        <v>150</v>
      </c>
      <c r="AB663">
        <v>230</v>
      </c>
      <c r="AC663">
        <v>300</v>
      </c>
      <c r="AD663">
        <v>380</v>
      </c>
      <c r="AE663">
        <v>460</v>
      </c>
      <c r="AF663">
        <v>530</v>
      </c>
      <c r="AG663">
        <v>620</v>
      </c>
      <c r="AH663">
        <v>710</v>
      </c>
      <c r="AI663">
        <v>781.5</v>
      </c>
      <c r="AJ663">
        <v>990</v>
      </c>
      <c r="AK663">
        <v>1000</v>
      </c>
      <c r="AL663">
        <v>1000</v>
      </c>
      <c r="AM663">
        <v>1000</v>
      </c>
      <c r="AN663">
        <v>1000</v>
      </c>
      <c r="AO663">
        <v>993</v>
      </c>
      <c r="AP663">
        <v>963</v>
      </c>
      <c r="AQ663">
        <v>838</v>
      </c>
      <c r="AR663">
        <v>542</v>
      </c>
      <c r="AS663">
        <v>282</v>
      </c>
      <c r="AT663">
        <v>60</v>
      </c>
      <c r="AU663" s="578" t="str">
        <f t="shared" si="90"/>
        <v/>
      </c>
      <c r="AV663" s="579" t="str">
        <f t="shared" si="91"/>
        <v/>
      </c>
      <c r="AW663" s="524" t="str">
        <f t="shared" si="92"/>
        <v/>
      </c>
      <c r="AX663" s="525" t="str">
        <f t="shared" si="93"/>
        <v/>
      </c>
      <c r="AY663" s="524" t="str">
        <f t="shared" si="94"/>
        <v/>
      </c>
      <c r="AZ663" s="525" t="str">
        <f t="shared" si="95"/>
        <v/>
      </c>
      <c r="BA663" s="530">
        <f t="shared" si="96"/>
        <v>1</v>
      </c>
      <c r="BB663" s="536">
        <f t="shared" si="97"/>
        <v>1</v>
      </c>
      <c r="BC663" s="537">
        <f t="shared" si="98"/>
        <v>5.6313885725768644</v>
      </c>
      <c r="BD663" s="540">
        <v>1</v>
      </c>
    </row>
    <row r="664" spans="1:56" s="510" customFormat="1" x14ac:dyDescent="0.2">
      <c r="A664" s="510">
        <v>662</v>
      </c>
      <c r="B664" s="510" t="s">
        <v>806</v>
      </c>
      <c r="C664" s="510" t="s">
        <v>117</v>
      </c>
      <c r="D664" s="510" t="s">
        <v>218</v>
      </c>
      <c r="E664" s="547" t="s">
        <v>117</v>
      </c>
      <c r="F664" s="548" t="s">
        <v>218</v>
      </c>
      <c r="G664" s="571"/>
      <c r="H664" s="555"/>
      <c r="I664" s="567"/>
      <c r="J664" s="510">
        <v>0</v>
      </c>
      <c r="K664" s="510">
        <v>1000000</v>
      </c>
      <c r="L664" s="574">
        <v>34.56</v>
      </c>
      <c r="M664" s="559"/>
      <c r="N664" t="s">
        <v>1099</v>
      </c>
      <c r="O664" s="547">
        <v>0</v>
      </c>
      <c r="P664" s="548">
        <v>142.54</v>
      </c>
      <c r="Q664" s="540" t="s">
        <v>451</v>
      </c>
      <c r="R664"/>
      <c r="S664"/>
      <c r="T664">
        <v>30.22</v>
      </c>
      <c r="U664">
        <v>8.57</v>
      </c>
      <c r="V664" s="547">
        <v>0</v>
      </c>
      <c r="W664" s="548">
        <v>210</v>
      </c>
      <c r="X664">
        <v>0</v>
      </c>
      <c r="Y664">
        <v>0</v>
      </c>
      <c r="Z664">
        <v>10</v>
      </c>
      <c r="AA664">
        <v>20</v>
      </c>
      <c r="AB664">
        <v>40</v>
      </c>
      <c r="AC664">
        <v>50</v>
      </c>
      <c r="AD664">
        <v>60</v>
      </c>
      <c r="AE664">
        <v>80</v>
      </c>
      <c r="AF664">
        <v>90</v>
      </c>
      <c r="AG664">
        <v>110</v>
      </c>
      <c r="AH664">
        <v>130</v>
      </c>
      <c r="AI664">
        <v>150</v>
      </c>
      <c r="AJ664">
        <v>210</v>
      </c>
      <c r="AK664">
        <v>300</v>
      </c>
      <c r="AL664">
        <v>200</v>
      </c>
      <c r="AM664">
        <v>200</v>
      </c>
      <c r="AN664">
        <v>192</v>
      </c>
      <c r="AO664">
        <v>172</v>
      </c>
      <c r="AP664">
        <v>139</v>
      </c>
      <c r="AQ664">
        <v>97</v>
      </c>
      <c r="AR664">
        <v>54</v>
      </c>
      <c r="AS664">
        <v>20</v>
      </c>
      <c r="AT664">
        <v>11</v>
      </c>
      <c r="AU664" s="578" t="str">
        <f t="shared" si="90"/>
        <v/>
      </c>
      <c r="AV664" s="579" t="str">
        <f t="shared" si="91"/>
        <v/>
      </c>
      <c r="AW664" s="524" t="str">
        <f t="shared" si="92"/>
        <v/>
      </c>
      <c r="AX664" s="525" t="str">
        <f t="shared" si="93"/>
        <v/>
      </c>
      <c r="AY664" s="524" t="str">
        <f t="shared" si="94"/>
        <v/>
      </c>
      <c r="AZ664" s="525" t="str">
        <f t="shared" si="95"/>
        <v/>
      </c>
      <c r="BA664" s="530">
        <f t="shared" si="96"/>
        <v>1</v>
      </c>
      <c r="BB664" s="536">
        <f t="shared" si="97"/>
        <v>1</v>
      </c>
      <c r="BC664" s="537">
        <f t="shared" si="98"/>
        <v>5.0763888888888884</v>
      </c>
      <c r="BD664" s="540">
        <v>1</v>
      </c>
    </row>
    <row r="665" spans="1:56" s="510" customFormat="1" x14ac:dyDescent="0.2">
      <c r="A665" s="510">
        <v>663</v>
      </c>
      <c r="B665" s="510" t="s">
        <v>806</v>
      </c>
      <c r="C665" s="510" t="s">
        <v>117</v>
      </c>
      <c r="D665" s="510" t="s">
        <v>220</v>
      </c>
      <c r="E665" s="547" t="s">
        <v>117</v>
      </c>
      <c r="F665" s="548" t="s">
        <v>220</v>
      </c>
      <c r="G665" s="571"/>
      <c r="H665" s="555"/>
      <c r="I665" s="567"/>
      <c r="J665" s="510">
        <v>-1000000</v>
      </c>
      <c r="K665" s="510">
        <v>1000000</v>
      </c>
      <c r="L665" s="574">
        <v>179.61</v>
      </c>
      <c r="M665" s="559"/>
      <c r="N665" t="s">
        <v>1100</v>
      </c>
      <c r="O665" s="547">
        <v>-317.89999999999998</v>
      </c>
      <c r="P665" s="548">
        <v>901.62</v>
      </c>
      <c r="Q665" s="540" t="s">
        <v>451</v>
      </c>
      <c r="R665"/>
      <c r="S665"/>
      <c r="T665">
        <v>180.14</v>
      </c>
      <c r="U665">
        <v>24.76</v>
      </c>
      <c r="V665" s="547">
        <v>-408</v>
      </c>
      <c r="W665" s="548">
        <v>1131</v>
      </c>
      <c r="X665">
        <v>-408</v>
      </c>
      <c r="Y665">
        <v>-304.14999999999998</v>
      </c>
      <c r="Z665">
        <v>-237.6</v>
      </c>
      <c r="AA665">
        <v>-111.6</v>
      </c>
      <c r="AB665">
        <v>12.1</v>
      </c>
      <c r="AC665">
        <v>140</v>
      </c>
      <c r="AD665">
        <v>265.5</v>
      </c>
      <c r="AE665">
        <v>390</v>
      </c>
      <c r="AF665">
        <v>514.9</v>
      </c>
      <c r="AG665">
        <v>642.6</v>
      </c>
      <c r="AH665">
        <v>783.3</v>
      </c>
      <c r="AI665">
        <v>879.15</v>
      </c>
      <c r="AJ665">
        <v>1131</v>
      </c>
      <c r="AK665">
        <v>109</v>
      </c>
      <c r="AL665">
        <v>160</v>
      </c>
      <c r="AM665">
        <v>149</v>
      </c>
      <c r="AN665">
        <v>157</v>
      </c>
      <c r="AO665">
        <v>151</v>
      </c>
      <c r="AP665">
        <v>155</v>
      </c>
      <c r="AQ665">
        <v>148</v>
      </c>
      <c r="AR665">
        <v>139</v>
      </c>
      <c r="AS665">
        <v>69</v>
      </c>
      <c r="AT665">
        <v>21</v>
      </c>
      <c r="AU665" s="578" t="str">
        <f t="shared" si="90"/>
        <v/>
      </c>
      <c r="AV665" s="579" t="str">
        <f t="shared" si="91"/>
        <v/>
      </c>
      <c r="AW665" s="524" t="str">
        <f t="shared" si="92"/>
        <v/>
      </c>
      <c r="AX665" s="525" t="str">
        <f t="shared" si="93"/>
        <v/>
      </c>
      <c r="AY665" s="524" t="str">
        <f t="shared" si="94"/>
        <v/>
      </c>
      <c r="AZ665" s="525" t="str">
        <f t="shared" si="95"/>
        <v/>
      </c>
      <c r="BA665" s="530">
        <f t="shared" si="96"/>
        <v>2.1286307053941909</v>
      </c>
      <c r="BB665" s="536">
        <f t="shared" si="97"/>
        <v>3.2715884416235173</v>
      </c>
      <c r="BC665" s="537">
        <f t="shared" si="98"/>
        <v>5.2969767830298977</v>
      </c>
      <c r="BD665" s="540">
        <v>1</v>
      </c>
    </row>
    <row r="666" spans="1:56" x14ac:dyDescent="0.2">
      <c r="A666">
        <v>664</v>
      </c>
      <c r="B666" t="s">
        <v>806</v>
      </c>
      <c r="C666" t="s">
        <v>118</v>
      </c>
      <c r="D666" t="s">
        <v>197</v>
      </c>
      <c r="E666" s="545" t="s">
        <v>118</v>
      </c>
      <c r="F666" s="546" t="s">
        <v>197</v>
      </c>
      <c r="G666" s="570"/>
      <c r="H666" s="555"/>
      <c r="I666" s="566"/>
      <c r="J666">
        <v>0</v>
      </c>
      <c r="K666">
        <v>1000000</v>
      </c>
      <c r="L666" s="573">
        <v>392.91</v>
      </c>
      <c r="M666" s="558"/>
      <c r="N666" t="s">
        <v>1101</v>
      </c>
      <c r="O666" s="545">
        <v>0</v>
      </c>
      <c r="P666" s="546">
        <v>1706.32</v>
      </c>
      <c r="Q666" s="63" t="s">
        <v>451</v>
      </c>
      <c r="T666">
        <v>399.84</v>
      </c>
      <c r="U666">
        <v>38.67</v>
      </c>
      <c r="V666" s="545">
        <v>0</v>
      </c>
      <c r="W666" s="546">
        <v>2300</v>
      </c>
      <c r="X666">
        <v>0</v>
      </c>
      <c r="Y666">
        <v>0</v>
      </c>
      <c r="Z666">
        <v>100</v>
      </c>
      <c r="AA666">
        <v>300</v>
      </c>
      <c r="AB666">
        <v>500</v>
      </c>
      <c r="AC666">
        <v>700</v>
      </c>
      <c r="AD666">
        <v>800</v>
      </c>
      <c r="AE666">
        <v>1000</v>
      </c>
      <c r="AF666">
        <v>1200</v>
      </c>
      <c r="AG666">
        <v>1400</v>
      </c>
      <c r="AH666">
        <v>1600</v>
      </c>
      <c r="AI666">
        <v>1700</v>
      </c>
      <c r="AJ666">
        <v>2300</v>
      </c>
      <c r="AK666">
        <v>300</v>
      </c>
      <c r="AL666">
        <v>200</v>
      </c>
      <c r="AM666">
        <v>200</v>
      </c>
      <c r="AN666">
        <v>300</v>
      </c>
      <c r="AO666">
        <v>200</v>
      </c>
      <c r="AP666">
        <v>199</v>
      </c>
      <c r="AQ666">
        <v>261</v>
      </c>
      <c r="AR666">
        <v>100</v>
      </c>
      <c r="AS666">
        <v>19</v>
      </c>
      <c r="AT666">
        <v>5</v>
      </c>
      <c r="AU666" s="576" t="str">
        <f t="shared" si="90"/>
        <v/>
      </c>
      <c r="AV666" s="577" t="str">
        <f t="shared" si="91"/>
        <v/>
      </c>
      <c r="AW666" s="522" t="str">
        <f t="shared" si="92"/>
        <v/>
      </c>
      <c r="AX666" s="523" t="str">
        <f t="shared" si="93"/>
        <v/>
      </c>
      <c r="AY666" s="522" t="str">
        <f t="shared" si="94"/>
        <v/>
      </c>
      <c r="AZ666" s="523" t="str">
        <f t="shared" si="95"/>
        <v/>
      </c>
      <c r="BA666" s="529">
        <f t="shared" si="96"/>
        <v>1</v>
      </c>
      <c r="BB666" s="534">
        <f t="shared" si="97"/>
        <v>1</v>
      </c>
      <c r="BC666" s="535">
        <f t="shared" si="98"/>
        <v>4.8537578580336458</v>
      </c>
      <c r="BD666" s="63"/>
    </row>
    <row r="667" spans="1:56" s="510" customFormat="1" x14ac:dyDescent="0.2">
      <c r="A667" s="510">
        <v>665</v>
      </c>
      <c r="B667" s="510" t="s">
        <v>806</v>
      </c>
      <c r="C667" s="510" t="s">
        <v>118</v>
      </c>
      <c r="D667" s="510" t="s">
        <v>19</v>
      </c>
      <c r="E667" s="547" t="s">
        <v>118</v>
      </c>
      <c r="F667" s="548" t="s">
        <v>19</v>
      </c>
      <c r="G667" s="571"/>
      <c r="H667" s="555"/>
      <c r="I667" s="567"/>
      <c r="J667" s="510">
        <v>0</v>
      </c>
      <c r="K667" s="510">
        <v>1000000</v>
      </c>
      <c r="L667" s="574">
        <v>183.86</v>
      </c>
      <c r="M667" s="559"/>
      <c r="N667" t="s">
        <v>1102</v>
      </c>
      <c r="O667" s="547">
        <v>0</v>
      </c>
      <c r="P667" s="548">
        <v>901.62</v>
      </c>
      <c r="Q667" s="540" t="s">
        <v>451</v>
      </c>
      <c r="R667"/>
      <c r="S667"/>
      <c r="T667">
        <v>184.83</v>
      </c>
      <c r="U667">
        <v>24.49</v>
      </c>
      <c r="V667" s="547">
        <v>0</v>
      </c>
      <c r="W667" s="548">
        <v>1200</v>
      </c>
      <c r="X667">
        <v>0</v>
      </c>
      <c r="Y667">
        <v>0</v>
      </c>
      <c r="Z667">
        <v>0</v>
      </c>
      <c r="AA667">
        <v>100</v>
      </c>
      <c r="AB667">
        <v>200</v>
      </c>
      <c r="AC667">
        <v>300</v>
      </c>
      <c r="AD667">
        <v>400</v>
      </c>
      <c r="AE667">
        <v>500</v>
      </c>
      <c r="AF667">
        <v>600</v>
      </c>
      <c r="AG667">
        <v>700</v>
      </c>
      <c r="AH667">
        <v>800</v>
      </c>
      <c r="AI667">
        <v>900</v>
      </c>
      <c r="AJ667">
        <v>1200</v>
      </c>
      <c r="AK667">
        <v>200</v>
      </c>
      <c r="AL667">
        <v>100</v>
      </c>
      <c r="AM667">
        <v>100</v>
      </c>
      <c r="AN667">
        <v>100</v>
      </c>
      <c r="AO667">
        <v>100</v>
      </c>
      <c r="AP667">
        <v>195</v>
      </c>
      <c r="AQ667">
        <v>79</v>
      </c>
      <c r="AR667">
        <v>48</v>
      </c>
      <c r="AS667">
        <v>22</v>
      </c>
      <c r="AT667">
        <v>5</v>
      </c>
      <c r="AU667" s="578" t="str">
        <f t="shared" si="90"/>
        <v/>
      </c>
      <c r="AV667" s="579" t="str">
        <f t="shared" si="91"/>
        <v/>
      </c>
      <c r="AW667" s="524" t="str">
        <f t="shared" si="92"/>
        <v/>
      </c>
      <c r="AX667" s="525" t="str">
        <f t="shared" si="93"/>
        <v/>
      </c>
      <c r="AY667" s="524" t="str">
        <f t="shared" si="94"/>
        <v/>
      </c>
      <c r="AZ667" s="525" t="str">
        <f t="shared" si="95"/>
        <v/>
      </c>
      <c r="BA667" s="530">
        <f t="shared" si="96"/>
        <v>1</v>
      </c>
      <c r="BB667" s="536">
        <f t="shared" si="97"/>
        <v>1</v>
      </c>
      <c r="BC667" s="537">
        <f t="shared" si="98"/>
        <v>5.5267051017078206</v>
      </c>
      <c r="BD667" s="540">
        <v>1</v>
      </c>
    </row>
    <row r="668" spans="1:56" s="510" customFormat="1" x14ac:dyDescent="0.2">
      <c r="A668" s="510">
        <v>666</v>
      </c>
      <c r="B668" s="510" t="s">
        <v>806</v>
      </c>
      <c r="C668" s="510" t="s">
        <v>118</v>
      </c>
      <c r="D668" s="510" t="s">
        <v>216</v>
      </c>
      <c r="E668" s="547" t="s">
        <v>118</v>
      </c>
      <c r="F668" s="548" t="s">
        <v>216</v>
      </c>
      <c r="G668" s="571"/>
      <c r="H668" s="555"/>
      <c r="I668" s="567"/>
      <c r="J668" s="510">
        <v>0</v>
      </c>
      <c r="K668" s="510">
        <v>1000000</v>
      </c>
      <c r="L668" s="574">
        <v>149.29</v>
      </c>
      <c r="M668" s="559"/>
      <c r="N668" t="s">
        <v>1103</v>
      </c>
      <c r="O668" s="547">
        <v>0</v>
      </c>
      <c r="P668" s="548">
        <v>759.08</v>
      </c>
      <c r="Q668" s="540" t="s">
        <v>451</v>
      </c>
      <c r="R668"/>
      <c r="S668"/>
      <c r="T668">
        <v>154.62</v>
      </c>
      <c r="U668">
        <v>23.87</v>
      </c>
      <c r="V668" s="547">
        <v>0</v>
      </c>
      <c r="W668" s="548">
        <v>990</v>
      </c>
      <c r="X668">
        <v>0</v>
      </c>
      <c r="Y668">
        <v>30</v>
      </c>
      <c r="Z668">
        <v>70</v>
      </c>
      <c r="AA668">
        <v>150</v>
      </c>
      <c r="AB668">
        <v>230</v>
      </c>
      <c r="AC668">
        <v>300</v>
      </c>
      <c r="AD668">
        <v>380</v>
      </c>
      <c r="AE668">
        <v>460</v>
      </c>
      <c r="AF668">
        <v>530</v>
      </c>
      <c r="AG668">
        <v>620</v>
      </c>
      <c r="AH668">
        <v>710</v>
      </c>
      <c r="AI668">
        <v>781.5</v>
      </c>
      <c r="AJ668">
        <v>990</v>
      </c>
      <c r="AK668">
        <v>1000</v>
      </c>
      <c r="AL668">
        <v>1000</v>
      </c>
      <c r="AM668">
        <v>1000</v>
      </c>
      <c r="AN668">
        <v>1000</v>
      </c>
      <c r="AO668">
        <v>993</v>
      </c>
      <c r="AP668">
        <v>963</v>
      </c>
      <c r="AQ668">
        <v>838</v>
      </c>
      <c r="AR668">
        <v>542</v>
      </c>
      <c r="AS668">
        <v>282</v>
      </c>
      <c r="AT668">
        <v>60</v>
      </c>
      <c r="AU668" s="578" t="str">
        <f t="shared" si="90"/>
        <v/>
      </c>
      <c r="AV668" s="579" t="str">
        <f t="shared" si="91"/>
        <v/>
      </c>
      <c r="AW668" s="524" t="str">
        <f t="shared" si="92"/>
        <v/>
      </c>
      <c r="AX668" s="525" t="str">
        <f t="shared" si="93"/>
        <v/>
      </c>
      <c r="AY668" s="524" t="str">
        <f t="shared" si="94"/>
        <v/>
      </c>
      <c r="AZ668" s="525" t="str">
        <f t="shared" si="95"/>
        <v/>
      </c>
      <c r="BA668" s="530">
        <f t="shared" si="96"/>
        <v>1</v>
      </c>
      <c r="BB668" s="536">
        <f t="shared" si="97"/>
        <v>1</v>
      </c>
      <c r="BC668" s="537">
        <f t="shared" si="98"/>
        <v>5.6313885725768644</v>
      </c>
      <c r="BD668" s="540">
        <v>1</v>
      </c>
    </row>
    <row r="669" spans="1:56" s="510" customFormat="1" x14ac:dyDescent="0.2">
      <c r="A669" s="510">
        <v>667</v>
      </c>
      <c r="B669" s="510" t="s">
        <v>806</v>
      </c>
      <c r="C669" s="510" t="s">
        <v>118</v>
      </c>
      <c r="D669" s="510" t="s">
        <v>218</v>
      </c>
      <c r="E669" s="547" t="s">
        <v>118</v>
      </c>
      <c r="F669" s="548" t="s">
        <v>218</v>
      </c>
      <c r="G669" s="571"/>
      <c r="H669" s="555"/>
      <c r="I669" s="567"/>
      <c r="J669" s="510">
        <v>0</v>
      </c>
      <c r="K669" s="510">
        <v>1000000</v>
      </c>
      <c r="L669" s="574">
        <v>34.56</v>
      </c>
      <c r="M669" s="559"/>
      <c r="N669" t="s">
        <v>1104</v>
      </c>
      <c r="O669" s="547">
        <v>0</v>
      </c>
      <c r="P669" s="548">
        <v>142.54</v>
      </c>
      <c r="Q669" s="540" t="s">
        <v>451</v>
      </c>
      <c r="R669"/>
      <c r="S669"/>
      <c r="T669">
        <v>30.22</v>
      </c>
      <c r="U669">
        <v>8.57</v>
      </c>
      <c r="V669" s="547">
        <v>0</v>
      </c>
      <c r="W669" s="548">
        <v>210</v>
      </c>
      <c r="X669">
        <v>0</v>
      </c>
      <c r="Y669">
        <v>0</v>
      </c>
      <c r="Z669">
        <v>10</v>
      </c>
      <c r="AA669">
        <v>20</v>
      </c>
      <c r="AB669">
        <v>40</v>
      </c>
      <c r="AC669">
        <v>50</v>
      </c>
      <c r="AD669">
        <v>60</v>
      </c>
      <c r="AE669">
        <v>80</v>
      </c>
      <c r="AF669">
        <v>90</v>
      </c>
      <c r="AG669">
        <v>110</v>
      </c>
      <c r="AH669">
        <v>130</v>
      </c>
      <c r="AI669">
        <v>150</v>
      </c>
      <c r="AJ669">
        <v>210</v>
      </c>
      <c r="AK669">
        <v>300</v>
      </c>
      <c r="AL669">
        <v>200</v>
      </c>
      <c r="AM669">
        <v>200</v>
      </c>
      <c r="AN669">
        <v>192</v>
      </c>
      <c r="AO669">
        <v>172</v>
      </c>
      <c r="AP669">
        <v>139</v>
      </c>
      <c r="AQ669">
        <v>97</v>
      </c>
      <c r="AR669">
        <v>54</v>
      </c>
      <c r="AS669">
        <v>20</v>
      </c>
      <c r="AT669">
        <v>11</v>
      </c>
      <c r="AU669" s="578" t="str">
        <f t="shared" si="90"/>
        <v/>
      </c>
      <c r="AV669" s="579" t="str">
        <f t="shared" si="91"/>
        <v/>
      </c>
      <c r="AW669" s="524" t="str">
        <f t="shared" si="92"/>
        <v/>
      </c>
      <c r="AX669" s="525" t="str">
        <f t="shared" si="93"/>
        <v/>
      </c>
      <c r="AY669" s="524" t="str">
        <f t="shared" si="94"/>
        <v/>
      </c>
      <c r="AZ669" s="525" t="str">
        <f t="shared" si="95"/>
        <v/>
      </c>
      <c r="BA669" s="530">
        <f t="shared" si="96"/>
        <v>1</v>
      </c>
      <c r="BB669" s="536">
        <f t="shared" si="97"/>
        <v>1</v>
      </c>
      <c r="BC669" s="537">
        <f t="shared" si="98"/>
        <v>5.0763888888888884</v>
      </c>
      <c r="BD669" s="540">
        <v>1</v>
      </c>
    </row>
    <row r="670" spans="1:56" s="510" customFormat="1" x14ac:dyDescent="0.2">
      <c r="A670" s="510">
        <v>668</v>
      </c>
      <c r="B670" s="510" t="s">
        <v>806</v>
      </c>
      <c r="C670" s="510" t="s">
        <v>118</v>
      </c>
      <c r="D670" s="510" t="s">
        <v>220</v>
      </c>
      <c r="E670" s="547" t="s">
        <v>118</v>
      </c>
      <c r="F670" s="548" t="s">
        <v>220</v>
      </c>
      <c r="G670" s="571"/>
      <c r="H670" s="555"/>
      <c r="I670" s="567"/>
      <c r="J670" s="510">
        <v>-1000000</v>
      </c>
      <c r="K670" s="510">
        <v>1000000</v>
      </c>
      <c r="L670" s="574">
        <v>179.61</v>
      </c>
      <c r="M670" s="559"/>
      <c r="N670" t="s">
        <v>1105</v>
      </c>
      <c r="O670" s="547">
        <v>-317.89999999999998</v>
      </c>
      <c r="P670" s="548">
        <v>901.62</v>
      </c>
      <c r="Q670" s="540" t="s">
        <v>451</v>
      </c>
      <c r="R670"/>
      <c r="S670"/>
      <c r="T670">
        <v>180.14</v>
      </c>
      <c r="U670">
        <v>24.76</v>
      </c>
      <c r="V670" s="547">
        <v>-408</v>
      </c>
      <c r="W670" s="548">
        <v>1131</v>
      </c>
      <c r="X670">
        <v>-408</v>
      </c>
      <c r="Y670">
        <v>-304.14999999999998</v>
      </c>
      <c r="Z670">
        <v>-237.6</v>
      </c>
      <c r="AA670">
        <v>-111.6</v>
      </c>
      <c r="AB670">
        <v>12.1</v>
      </c>
      <c r="AC670">
        <v>140</v>
      </c>
      <c r="AD670">
        <v>265.5</v>
      </c>
      <c r="AE670">
        <v>390</v>
      </c>
      <c r="AF670">
        <v>514.9</v>
      </c>
      <c r="AG670">
        <v>642.6</v>
      </c>
      <c r="AH670">
        <v>783.3</v>
      </c>
      <c r="AI670">
        <v>879.15</v>
      </c>
      <c r="AJ670">
        <v>1131</v>
      </c>
      <c r="AK670">
        <v>109</v>
      </c>
      <c r="AL670">
        <v>160</v>
      </c>
      <c r="AM670">
        <v>149</v>
      </c>
      <c r="AN670">
        <v>157</v>
      </c>
      <c r="AO670">
        <v>151</v>
      </c>
      <c r="AP670">
        <v>155</v>
      </c>
      <c r="AQ670">
        <v>148</v>
      </c>
      <c r="AR670">
        <v>139</v>
      </c>
      <c r="AS670">
        <v>69</v>
      </c>
      <c r="AT670">
        <v>21</v>
      </c>
      <c r="AU670" s="578" t="str">
        <f t="shared" si="90"/>
        <v/>
      </c>
      <c r="AV670" s="579" t="str">
        <f t="shared" si="91"/>
        <v/>
      </c>
      <c r="AW670" s="524" t="str">
        <f t="shared" si="92"/>
        <v/>
      </c>
      <c r="AX670" s="525" t="str">
        <f t="shared" si="93"/>
        <v/>
      </c>
      <c r="AY670" s="524" t="str">
        <f t="shared" si="94"/>
        <v/>
      </c>
      <c r="AZ670" s="525" t="str">
        <f t="shared" si="95"/>
        <v/>
      </c>
      <c r="BA670" s="530">
        <f t="shared" si="96"/>
        <v>2.1286307053941909</v>
      </c>
      <c r="BB670" s="536">
        <f t="shared" si="97"/>
        <v>3.2715884416235173</v>
      </c>
      <c r="BC670" s="537">
        <f t="shared" si="98"/>
        <v>5.2969767830298977</v>
      </c>
      <c r="BD670" s="540">
        <v>1</v>
      </c>
    </row>
    <row r="671" spans="1:56" x14ac:dyDescent="0.2">
      <c r="A671">
        <v>669</v>
      </c>
      <c r="B671" t="s">
        <v>806</v>
      </c>
      <c r="C671" t="s">
        <v>119</v>
      </c>
      <c r="D671" t="s">
        <v>197</v>
      </c>
      <c r="E671" s="545" t="s">
        <v>119</v>
      </c>
      <c r="F671" s="546" t="s">
        <v>197</v>
      </c>
      <c r="G671" s="570"/>
      <c r="H671" s="555"/>
      <c r="I671" s="566"/>
      <c r="J671">
        <v>0</v>
      </c>
      <c r="K671">
        <v>1000000</v>
      </c>
      <c r="L671" s="573">
        <v>392.91</v>
      </c>
      <c r="M671" s="558"/>
      <c r="N671" t="s">
        <v>1106</v>
      </c>
      <c r="O671" s="545">
        <v>0</v>
      </c>
      <c r="P671" s="546">
        <v>1706.32</v>
      </c>
      <c r="Q671" s="63" t="s">
        <v>451</v>
      </c>
      <c r="T671">
        <v>399.84</v>
      </c>
      <c r="U671">
        <v>38.67</v>
      </c>
      <c r="V671" s="545">
        <v>0</v>
      </c>
      <c r="W671" s="546">
        <v>2300</v>
      </c>
      <c r="X671">
        <v>0</v>
      </c>
      <c r="Y671">
        <v>0</v>
      </c>
      <c r="Z671">
        <v>100</v>
      </c>
      <c r="AA671">
        <v>300</v>
      </c>
      <c r="AB671">
        <v>500</v>
      </c>
      <c r="AC671">
        <v>700</v>
      </c>
      <c r="AD671">
        <v>800</v>
      </c>
      <c r="AE671">
        <v>1000</v>
      </c>
      <c r="AF671">
        <v>1200</v>
      </c>
      <c r="AG671">
        <v>1400</v>
      </c>
      <c r="AH671">
        <v>1600</v>
      </c>
      <c r="AI671">
        <v>1700</v>
      </c>
      <c r="AJ671">
        <v>2300</v>
      </c>
      <c r="AK671">
        <v>300</v>
      </c>
      <c r="AL671">
        <v>200</v>
      </c>
      <c r="AM671">
        <v>200</v>
      </c>
      <c r="AN671">
        <v>300</v>
      </c>
      <c r="AO671">
        <v>200</v>
      </c>
      <c r="AP671">
        <v>199</v>
      </c>
      <c r="AQ671">
        <v>261</v>
      </c>
      <c r="AR671">
        <v>100</v>
      </c>
      <c r="AS671">
        <v>19</v>
      </c>
      <c r="AT671">
        <v>5</v>
      </c>
      <c r="AU671" s="576" t="str">
        <f t="shared" si="90"/>
        <v/>
      </c>
      <c r="AV671" s="577" t="str">
        <f t="shared" si="91"/>
        <v/>
      </c>
      <c r="AW671" s="522" t="str">
        <f t="shared" si="92"/>
        <v/>
      </c>
      <c r="AX671" s="523" t="str">
        <f t="shared" si="93"/>
        <v/>
      </c>
      <c r="AY671" s="522" t="str">
        <f t="shared" si="94"/>
        <v/>
      </c>
      <c r="AZ671" s="523" t="str">
        <f t="shared" si="95"/>
        <v/>
      </c>
      <c r="BA671" s="529">
        <f t="shared" si="96"/>
        <v>1</v>
      </c>
      <c r="BB671" s="534">
        <f t="shared" si="97"/>
        <v>1</v>
      </c>
      <c r="BC671" s="535">
        <f t="shared" si="98"/>
        <v>4.8537578580336458</v>
      </c>
      <c r="BD671" s="63"/>
    </row>
    <row r="672" spans="1:56" s="510" customFormat="1" x14ac:dyDescent="0.2">
      <c r="A672" s="510">
        <v>670</v>
      </c>
      <c r="B672" s="510" t="s">
        <v>806</v>
      </c>
      <c r="C672" s="510" t="s">
        <v>119</v>
      </c>
      <c r="D672" s="510" t="s">
        <v>19</v>
      </c>
      <c r="E672" s="547" t="s">
        <v>119</v>
      </c>
      <c r="F672" s="548" t="s">
        <v>19</v>
      </c>
      <c r="G672" s="571"/>
      <c r="H672" s="555"/>
      <c r="I672" s="567"/>
      <c r="J672" s="510">
        <v>0</v>
      </c>
      <c r="K672" s="510">
        <v>1000000</v>
      </c>
      <c r="L672" s="574">
        <v>183.86</v>
      </c>
      <c r="M672" s="559"/>
      <c r="N672" t="s">
        <v>1107</v>
      </c>
      <c r="O672" s="547">
        <v>0</v>
      </c>
      <c r="P672" s="548">
        <v>901.62</v>
      </c>
      <c r="Q672" s="540" t="s">
        <v>451</v>
      </c>
      <c r="R672"/>
      <c r="S672"/>
      <c r="T672">
        <v>184.83</v>
      </c>
      <c r="U672">
        <v>24.49</v>
      </c>
      <c r="V672" s="547">
        <v>0</v>
      </c>
      <c r="W672" s="548">
        <v>1200</v>
      </c>
      <c r="X672">
        <v>0</v>
      </c>
      <c r="Y672">
        <v>0</v>
      </c>
      <c r="Z672">
        <v>0</v>
      </c>
      <c r="AA672">
        <v>100</v>
      </c>
      <c r="AB672">
        <v>200</v>
      </c>
      <c r="AC672">
        <v>300</v>
      </c>
      <c r="AD672">
        <v>400</v>
      </c>
      <c r="AE672">
        <v>500</v>
      </c>
      <c r="AF672">
        <v>600</v>
      </c>
      <c r="AG672">
        <v>700</v>
      </c>
      <c r="AH672">
        <v>800</v>
      </c>
      <c r="AI672">
        <v>900</v>
      </c>
      <c r="AJ672">
        <v>1200</v>
      </c>
      <c r="AK672">
        <v>200</v>
      </c>
      <c r="AL672">
        <v>100</v>
      </c>
      <c r="AM672">
        <v>100</v>
      </c>
      <c r="AN672">
        <v>100</v>
      </c>
      <c r="AO672">
        <v>100</v>
      </c>
      <c r="AP672">
        <v>195</v>
      </c>
      <c r="AQ672">
        <v>79</v>
      </c>
      <c r="AR672">
        <v>48</v>
      </c>
      <c r="AS672">
        <v>22</v>
      </c>
      <c r="AT672">
        <v>5</v>
      </c>
      <c r="AU672" s="578" t="str">
        <f t="shared" si="90"/>
        <v/>
      </c>
      <c r="AV672" s="579" t="str">
        <f t="shared" si="91"/>
        <v/>
      </c>
      <c r="AW672" s="524" t="str">
        <f t="shared" si="92"/>
        <v/>
      </c>
      <c r="AX672" s="525" t="str">
        <f t="shared" si="93"/>
        <v/>
      </c>
      <c r="AY672" s="524" t="str">
        <f t="shared" si="94"/>
        <v/>
      </c>
      <c r="AZ672" s="525" t="str">
        <f t="shared" si="95"/>
        <v/>
      </c>
      <c r="BA672" s="530">
        <f t="shared" si="96"/>
        <v>1</v>
      </c>
      <c r="BB672" s="536">
        <f t="shared" si="97"/>
        <v>1</v>
      </c>
      <c r="BC672" s="537">
        <f t="shared" si="98"/>
        <v>5.5267051017078206</v>
      </c>
      <c r="BD672" s="540">
        <v>1</v>
      </c>
    </row>
    <row r="673" spans="1:56" s="510" customFormat="1" x14ac:dyDescent="0.2">
      <c r="A673" s="510">
        <v>671</v>
      </c>
      <c r="B673" s="510" t="s">
        <v>806</v>
      </c>
      <c r="C673" s="510" t="s">
        <v>119</v>
      </c>
      <c r="D673" s="510" t="s">
        <v>216</v>
      </c>
      <c r="E673" s="547" t="s">
        <v>119</v>
      </c>
      <c r="F673" s="548" t="s">
        <v>216</v>
      </c>
      <c r="G673" s="571"/>
      <c r="H673" s="555"/>
      <c r="I673" s="567"/>
      <c r="J673" s="510">
        <v>0</v>
      </c>
      <c r="K673" s="510">
        <v>1000000</v>
      </c>
      <c r="L673" s="574">
        <v>149.29</v>
      </c>
      <c r="M673" s="559"/>
      <c r="N673" t="s">
        <v>1108</v>
      </c>
      <c r="O673" s="547">
        <v>0</v>
      </c>
      <c r="P673" s="548">
        <v>759.08</v>
      </c>
      <c r="Q673" s="540" t="s">
        <v>451</v>
      </c>
      <c r="R673"/>
      <c r="S673"/>
      <c r="T673">
        <v>154.62</v>
      </c>
      <c r="U673">
        <v>23.87</v>
      </c>
      <c r="V673" s="547">
        <v>0</v>
      </c>
      <c r="W673" s="548">
        <v>990</v>
      </c>
      <c r="X673">
        <v>0</v>
      </c>
      <c r="Y673">
        <v>30</v>
      </c>
      <c r="Z673">
        <v>70</v>
      </c>
      <c r="AA673">
        <v>150</v>
      </c>
      <c r="AB673">
        <v>230</v>
      </c>
      <c r="AC673">
        <v>300</v>
      </c>
      <c r="AD673">
        <v>380</v>
      </c>
      <c r="AE673">
        <v>460</v>
      </c>
      <c r="AF673">
        <v>530</v>
      </c>
      <c r="AG673">
        <v>620</v>
      </c>
      <c r="AH673">
        <v>710</v>
      </c>
      <c r="AI673">
        <v>781.5</v>
      </c>
      <c r="AJ673">
        <v>990</v>
      </c>
      <c r="AK673">
        <v>1000</v>
      </c>
      <c r="AL673">
        <v>1000</v>
      </c>
      <c r="AM673">
        <v>1000</v>
      </c>
      <c r="AN673">
        <v>1000</v>
      </c>
      <c r="AO673">
        <v>993</v>
      </c>
      <c r="AP673">
        <v>963</v>
      </c>
      <c r="AQ673">
        <v>838</v>
      </c>
      <c r="AR673">
        <v>542</v>
      </c>
      <c r="AS673">
        <v>282</v>
      </c>
      <c r="AT673">
        <v>60</v>
      </c>
      <c r="AU673" s="578" t="str">
        <f t="shared" si="90"/>
        <v/>
      </c>
      <c r="AV673" s="579" t="str">
        <f t="shared" si="91"/>
        <v/>
      </c>
      <c r="AW673" s="524" t="str">
        <f t="shared" si="92"/>
        <v/>
      </c>
      <c r="AX673" s="525" t="str">
        <f t="shared" si="93"/>
        <v/>
      </c>
      <c r="AY673" s="524" t="str">
        <f t="shared" si="94"/>
        <v/>
      </c>
      <c r="AZ673" s="525" t="str">
        <f t="shared" si="95"/>
        <v/>
      </c>
      <c r="BA673" s="530">
        <f t="shared" si="96"/>
        <v>1</v>
      </c>
      <c r="BB673" s="536">
        <f t="shared" si="97"/>
        <v>1</v>
      </c>
      <c r="BC673" s="537">
        <f t="shared" si="98"/>
        <v>5.6313885725768644</v>
      </c>
      <c r="BD673" s="540">
        <v>1</v>
      </c>
    </row>
    <row r="674" spans="1:56" s="510" customFormat="1" x14ac:dyDescent="0.2">
      <c r="A674" s="510">
        <v>672</v>
      </c>
      <c r="B674" s="510" t="s">
        <v>806</v>
      </c>
      <c r="C674" s="510" t="s">
        <v>119</v>
      </c>
      <c r="D674" s="510" t="s">
        <v>218</v>
      </c>
      <c r="E674" s="547" t="s">
        <v>119</v>
      </c>
      <c r="F674" s="548" t="s">
        <v>218</v>
      </c>
      <c r="G674" s="571"/>
      <c r="H674" s="555"/>
      <c r="I674" s="567"/>
      <c r="J674" s="510">
        <v>0</v>
      </c>
      <c r="K674" s="510">
        <v>1000000</v>
      </c>
      <c r="L674" s="574">
        <v>34.56</v>
      </c>
      <c r="M674" s="559"/>
      <c r="N674" t="s">
        <v>1109</v>
      </c>
      <c r="O674" s="547">
        <v>0</v>
      </c>
      <c r="P674" s="548">
        <v>142.54</v>
      </c>
      <c r="Q674" s="540" t="s">
        <v>451</v>
      </c>
      <c r="R674"/>
      <c r="S674"/>
      <c r="T674">
        <v>30.22</v>
      </c>
      <c r="U674">
        <v>8.57</v>
      </c>
      <c r="V674" s="547">
        <v>0</v>
      </c>
      <c r="W674" s="548">
        <v>210</v>
      </c>
      <c r="X674">
        <v>0</v>
      </c>
      <c r="Y674">
        <v>0</v>
      </c>
      <c r="Z674">
        <v>10</v>
      </c>
      <c r="AA674">
        <v>20</v>
      </c>
      <c r="AB674">
        <v>40</v>
      </c>
      <c r="AC674">
        <v>50</v>
      </c>
      <c r="AD674">
        <v>60</v>
      </c>
      <c r="AE674">
        <v>80</v>
      </c>
      <c r="AF674">
        <v>90</v>
      </c>
      <c r="AG674">
        <v>110</v>
      </c>
      <c r="AH674">
        <v>130</v>
      </c>
      <c r="AI674">
        <v>150</v>
      </c>
      <c r="AJ674">
        <v>210</v>
      </c>
      <c r="AK674">
        <v>300</v>
      </c>
      <c r="AL674">
        <v>200</v>
      </c>
      <c r="AM674">
        <v>200</v>
      </c>
      <c r="AN674">
        <v>192</v>
      </c>
      <c r="AO674">
        <v>172</v>
      </c>
      <c r="AP674">
        <v>139</v>
      </c>
      <c r="AQ674">
        <v>97</v>
      </c>
      <c r="AR674">
        <v>54</v>
      </c>
      <c r="AS674">
        <v>20</v>
      </c>
      <c r="AT674">
        <v>11</v>
      </c>
      <c r="AU674" s="578" t="str">
        <f t="shared" si="90"/>
        <v/>
      </c>
      <c r="AV674" s="579" t="str">
        <f t="shared" si="91"/>
        <v/>
      </c>
      <c r="AW674" s="524" t="str">
        <f t="shared" si="92"/>
        <v/>
      </c>
      <c r="AX674" s="525" t="str">
        <f t="shared" si="93"/>
        <v/>
      </c>
      <c r="AY674" s="524" t="str">
        <f t="shared" si="94"/>
        <v/>
      </c>
      <c r="AZ674" s="525" t="str">
        <f t="shared" si="95"/>
        <v/>
      </c>
      <c r="BA674" s="530">
        <f t="shared" si="96"/>
        <v>1</v>
      </c>
      <c r="BB674" s="536">
        <f t="shared" si="97"/>
        <v>1</v>
      </c>
      <c r="BC674" s="537">
        <f t="shared" si="98"/>
        <v>5.0763888888888884</v>
      </c>
      <c r="BD674" s="540">
        <v>1</v>
      </c>
    </row>
    <row r="675" spans="1:56" s="510" customFormat="1" x14ac:dyDescent="0.2">
      <c r="A675" s="510">
        <v>673</v>
      </c>
      <c r="B675" s="510" t="s">
        <v>806</v>
      </c>
      <c r="C675" s="510" t="s">
        <v>119</v>
      </c>
      <c r="D675" s="510" t="s">
        <v>220</v>
      </c>
      <c r="E675" s="547" t="s">
        <v>119</v>
      </c>
      <c r="F675" s="548" t="s">
        <v>220</v>
      </c>
      <c r="G675" s="571"/>
      <c r="H675" s="555"/>
      <c r="I675" s="567"/>
      <c r="J675" s="510">
        <v>-1000000</v>
      </c>
      <c r="K675" s="510">
        <v>1000000</v>
      </c>
      <c r="L675" s="574">
        <v>179.61</v>
      </c>
      <c r="M675" s="559"/>
      <c r="N675" t="s">
        <v>1110</v>
      </c>
      <c r="O675" s="547">
        <v>-317.89999999999998</v>
      </c>
      <c r="P675" s="548">
        <v>901.62</v>
      </c>
      <c r="Q675" s="540" t="s">
        <v>451</v>
      </c>
      <c r="R675"/>
      <c r="S675"/>
      <c r="T675">
        <v>180.14</v>
      </c>
      <c r="U675">
        <v>24.76</v>
      </c>
      <c r="V675" s="547">
        <v>-408</v>
      </c>
      <c r="W675" s="548">
        <v>1131</v>
      </c>
      <c r="X675">
        <v>-408</v>
      </c>
      <c r="Y675">
        <v>-304.14999999999998</v>
      </c>
      <c r="Z675">
        <v>-237.6</v>
      </c>
      <c r="AA675">
        <v>-111.6</v>
      </c>
      <c r="AB675">
        <v>12.1</v>
      </c>
      <c r="AC675">
        <v>140</v>
      </c>
      <c r="AD675">
        <v>265.5</v>
      </c>
      <c r="AE675">
        <v>390</v>
      </c>
      <c r="AF675">
        <v>514.9</v>
      </c>
      <c r="AG675">
        <v>642.6</v>
      </c>
      <c r="AH675">
        <v>783.3</v>
      </c>
      <c r="AI675">
        <v>879.15</v>
      </c>
      <c r="AJ675">
        <v>1131</v>
      </c>
      <c r="AK675">
        <v>109</v>
      </c>
      <c r="AL675">
        <v>160</v>
      </c>
      <c r="AM675">
        <v>149</v>
      </c>
      <c r="AN675">
        <v>157</v>
      </c>
      <c r="AO675">
        <v>151</v>
      </c>
      <c r="AP675">
        <v>155</v>
      </c>
      <c r="AQ675">
        <v>148</v>
      </c>
      <c r="AR675">
        <v>139</v>
      </c>
      <c r="AS675">
        <v>69</v>
      </c>
      <c r="AT675">
        <v>21</v>
      </c>
      <c r="AU675" s="578" t="str">
        <f t="shared" si="90"/>
        <v/>
      </c>
      <c r="AV675" s="579" t="str">
        <f t="shared" si="91"/>
        <v/>
      </c>
      <c r="AW675" s="524" t="str">
        <f t="shared" si="92"/>
        <v/>
      </c>
      <c r="AX675" s="525" t="str">
        <f t="shared" si="93"/>
        <v/>
      </c>
      <c r="AY675" s="524" t="str">
        <f t="shared" si="94"/>
        <v/>
      </c>
      <c r="AZ675" s="525" t="str">
        <f t="shared" si="95"/>
        <v/>
      </c>
      <c r="BA675" s="530">
        <f t="shared" si="96"/>
        <v>2.1286307053941909</v>
      </c>
      <c r="BB675" s="536">
        <f t="shared" si="97"/>
        <v>3.2715884416235173</v>
      </c>
      <c r="BC675" s="537">
        <f t="shared" si="98"/>
        <v>5.2969767830298977</v>
      </c>
      <c r="BD675" s="540">
        <v>1</v>
      </c>
    </row>
    <row r="676" spans="1:56" x14ac:dyDescent="0.2">
      <c r="A676">
        <v>674</v>
      </c>
      <c r="B676" t="s">
        <v>806</v>
      </c>
      <c r="C676" t="s">
        <v>120</v>
      </c>
      <c r="D676" t="s">
        <v>197</v>
      </c>
      <c r="E676" s="545" t="s">
        <v>120</v>
      </c>
      <c r="F676" s="546" t="s">
        <v>197</v>
      </c>
      <c r="G676" s="570"/>
      <c r="H676" s="555"/>
      <c r="I676" s="566"/>
      <c r="J676">
        <v>0</v>
      </c>
      <c r="K676">
        <v>1000000</v>
      </c>
      <c r="L676" s="573">
        <v>392.91</v>
      </c>
      <c r="M676" s="558"/>
      <c r="N676" t="s">
        <v>1111</v>
      </c>
      <c r="O676" s="545">
        <v>0</v>
      </c>
      <c r="P676" s="546">
        <v>1706.32</v>
      </c>
      <c r="Q676" s="63" t="s">
        <v>451</v>
      </c>
      <c r="T676">
        <v>399.84</v>
      </c>
      <c r="U676">
        <v>38.67</v>
      </c>
      <c r="V676" s="545">
        <v>0</v>
      </c>
      <c r="W676" s="546">
        <v>2300</v>
      </c>
      <c r="X676">
        <v>0</v>
      </c>
      <c r="Y676">
        <v>0</v>
      </c>
      <c r="Z676">
        <v>100</v>
      </c>
      <c r="AA676">
        <v>300</v>
      </c>
      <c r="AB676">
        <v>500</v>
      </c>
      <c r="AC676">
        <v>700</v>
      </c>
      <c r="AD676">
        <v>800</v>
      </c>
      <c r="AE676">
        <v>1000</v>
      </c>
      <c r="AF676">
        <v>1200</v>
      </c>
      <c r="AG676">
        <v>1400</v>
      </c>
      <c r="AH676">
        <v>1600</v>
      </c>
      <c r="AI676">
        <v>1700</v>
      </c>
      <c r="AJ676">
        <v>2300</v>
      </c>
      <c r="AK676">
        <v>300</v>
      </c>
      <c r="AL676">
        <v>200</v>
      </c>
      <c r="AM676">
        <v>200</v>
      </c>
      <c r="AN676">
        <v>300</v>
      </c>
      <c r="AO676">
        <v>200</v>
      </c>
      <c r="AP676">
        <v>199</v>
      </c>
      <c r="AQ676">
        <v>261</v>
      </c>
      <c r="AR676">
        <v>100</v>
      </c>
      <c r="AS676">
        <v>19</v>
      </c>
      <c r="AT676">
        <v>5</v>
      </c>
      <c r="AU676" s="576" t="str">
        <f t="shared" si="90"/>
        <v/>
      </c>
      <c r="AV676" s="577" t="str">
        <f t="shared" si="91"/>
        <v/>
      </c>
      <c r="AW676" s="522" t="str">
        <f t="shared" si="92"/>
        <v/>
      </c>
      <c r="AX676" s="523" t="str">
        <f t="shared" si="93"/>
        <v/>
      </c>
      <c r="AY676" s="522" t="str">
        <f t="shared" si="94"/>
        <v/>
      </c>
      <c r="AZ676" s="523" t="str">
        <f t="shared" si="95"/>
        <v/>
      </c>
      <c r="BA676" s="529">
        <f t="shared" si="96"/>
        <v>1</v>
      </c>
      <c r="BB676" s="534">
        <f t="shared" si="97"/>
        <v>1</v>
      </c>
      <c r="BC676" s="535">
        <f t="shared" si="98"/>
        <v>4.8537578580336458</v>
      </c>
      <c r="BD676" s="63"/>
    </row>
    <row r="677" spans="1:56" s="510" customFormat="1" x14ac:dyDescent="0.2">
      <c r="A677" s="510">
        <v>675</v>
      </c>
      <c r="B677" s="510" t="s">
        <v>806</v>
      </c>
      <c r="C677" s="510" t="s">
        <v>120</v>
      </c>
      <c r="D677" s="510" t="s">
        <v>19</v>
      </c>
      <c r="E677" s="547" t="s">
        <v>120</v>
      </c>
      <c r="F677" s="548" t="s">
        <v>19</v>
      </c>
      <c r="G677" s="571"/>
      <c r="H677" s="555"/>
      <c r="I677" s="567"/>
      <c r="J677" s="510">
        <v>0</v>
      </c>
      <c r="K677" s="510">
        <v>1000000</v>
      </c>
      <c r="L677" s="574">
        <v>183.86</v>
      </c>
      <c r="M677" s="559"/>
      <c r="N677" t="s">
        <v>1112</v>
      </c>
      <c r="O677" s="547">
        <v>0</v>
      </c>
      <c r="P677" s="548">
        <v>901.62</v>
      </c>
      <c r="Q677" s="540" t="s">
        <v>451</v>
      </c>
      <c r="R677"/>
      <c r="S677"/>
      <c r="T677">
        <v>184.83</v>
      </c>
      <c r="U677">
        <v>24.49</v>
      </c>
      <c r="V677" s="547">
        <v>0</v>
      </c>
      <c r="W677" s="548">
        <v>1200</v>
      </c>
      <c r="X677">
        <v>0</v>
      </c>
      <c r="Y677">
        <v>0</v>
      </c>
      <c r="Z677">
        <v>0</v>
      </c>
      <c r="AA677">
        <v>100</v>
      </c>
      <c r="AB677">
        <v>200</v>
      </c>
      <c r="AC677">
        <v>300</v>
      </c>
      <c r="AD677">
        <v>400</v>
      </c>
      <c r="AE677">
        <v>500</v>
      </c>
      <c r="AF677">
        <v>600</v>
      </c>
      <c r="AG677">
        <v>700</v>
      </c>
      <c r="AH677">
        <v>800</v>
      </c>
      <c r="AI677">
        <v>900</v>
      </c>
      <c r="AJ677">
        <v>1200</v>
      </c>
      <c r="AK677">
        <v>200</v>
      </c>
      <c r="AL677">
        <v>100</v>
      </c>
      <c r="AM677">
        <v>100</v>
      </c>
      <c r="AN677">
        <v>100</v>
      </c>
      <c r="AO677">
        <v>100</v>
      </c>
      <c r="AP677">
        <v>195</v>
      </c>
      <c r="AQ677">
        <v>79</v>
      </c>
      <c r="AR677">
        <v>48</v>
      </c>
      <c r="AS677">
        <v>22</v>
      </c>
      <c r="AT677">
        <v>5</v>
      </c>
      <c r="AU677" s="578" t="str">
        <f t="shared" si="90"/>
        <v/>
      </c>
      <c r="AV677" s="579" t="str">
        <f t="shared" si="91"/>
        <v/>
      </c>
      <c r="AW677" s="524" t="str">
        <f t="shared" si="92"/>
        <v/>
      </c>
      <c r="AX677" s="525" t="str">
        <f t="shared" si="93"/>
        <v/>
      </c>
      <c r="AY677" s="524" t="str">
        <f t="shared" si="94"/>
        <v/>
      </c>
      <c r="AZ677" s="525" t="str">
        <f t="shared" si="95"/>
        <v/>
      </c>
      <c r="BA677" s="530">
        <f t="shared" si="96"/>
        <v>1</v>
      </c>
      <c r="BB677" s="536">
        <f t="shared" si="97"/>
        <v>1</v>
      </c>
      <c r="BC677" s="537">
        <f t="shared" si="98"/>
        <v>5.5267051017078206</v>
      </c>
      <c r="BD677" s="540">
        <v>1</v>
      </c>
    </row>
    <row r="678" spans="1:56" s="510" customFormat="1" x14ac:dyDescent="0.2">
      <c r="A678" s="510">
        <v>676</v>
      </c>
      <c r="B678" s="510" t="s">
        <v>806</v>
      </c>
      <c r="C678" s="510" t="s">
        <v>120</v>
      </c>
      <c r="D678" s="510" t="s">
        <v>216</v>
      </c>
      <c r="E678" s="547" t="s">
        <v>120</v>
      </c>
      <c r="F678" s="548" t="s">
        <v>216</v>
      </c>
      <c r="G678" s="571"/>
      <c r="H678" s="555"/>
      <c r="I678" s="567"/>
      <c r="J678" s="510">
        <v>0</v>
      </c>
      <c r="K678" s="510">
        <v>1000000</v>
      </c>
      <c r="L678" s="574">
        <v>149.29</v>
      </c>
      <c r="M678" s="559"/>
      <c r="N678" t="s">
        <v>1113</v>
      </c>
      <c r="O678" s="547">
        <v>0</v>
      </c>
      <c r="P678" s="548">
        <v>759.08</v>
      </c>
      <c r="Q678" s="540" t="s">
        <v>451</v>
      </c>
      <c r="R678"/>
      <c r="S678"/>
      <c r="T678">
        <v>154.62</v>
      </c>
      <c r="U678">
        <v>23.87</v>
      </c>
      <c r="V678" s="547">
        <v>0</v>
      </c>
      <c r="W678" s="548">
        <v>990</v>
      </c>
      <c r="X678">
        <v>0</v>
      </c>
      <c r="Y678">
        <v>30</v>
      </c>
      <c r="Z678">
        <v>70</v>
      </c>
      <c r="AA678">
        <v>150</v>
      </c>
      <c r="AB678">
        <v>230</v>
      </c>
      <c r="AC678">
        <v>300</v>
      </c>
      <c r="AD678">
        <v>380</v>
      </c>
      <c r="AE678">
        <v>460</v>
      </c>
      <c r="AF678">
        <v>530</v>
      </c>
      <c r="AG678">
        <v>620</v>
      </c>
      <c r="AH678">
        <v>710</v>
      </c>
      <c r="AI678">
        <v>781.5</v>
      </c>
      <c r="AJ678">
        <v>990</v>
      </c>
      <c r="AK678">
        <v>1000</v>
      </c>
      <c r="AL678">
        <v>1000</v>
      </c>
      <c r="AM678">
        <v>1000</v>
      </c>
      <c r="AN678">
        <v>1000</v>
      </c>
      <c r="AO678">
        <v>993</v>
      </c>
      <c r="AP678">
        <v>963</v>
      </c>
      <c r="AQ678">
        <v>838</v>
      </c>
      <c r="AR678">
        <v>542</v>
      </c>
      <c r="AS678">
        <v>282</v>
      </c>
      <c r="AT678">
        <v>60</v>
      </c>
      <c r="AU678" s="578" t="str">
        <f t="shared" si="90"/>
        <v/>
      </c>
      <c r="AV678" s="579" t="str">
        <f t="shared" si="91"/>
        <v/>
      </c>
      <c r="AW678" s="524" t="str">
        <f t="shared" si="92"/>
        <v/>
      </c>
      <c r="AX678" s="525" t="str">
        <f t="shared" si="93"/>
        <v/>
      </c>
      <c r="AY678" s="524" t="str">
        <f t="shared" si="94"/>
        <v/>
      </c>
      <c r="AZ678" s="525" t="str">
        <f t="shared" si="95"/>
        <v/>
      </c>
      <c r="BA678" s="530">
        <f t="shared" si="96"/>
        <v>1</v>
      </c>
      <c r="BB678" s="536">
        <f t="shared" si="97"/>
        <v>1</v>
      </c>
      <c r="BC678" s="537">
        <f t="shared" si="98"/>
        <v>5.6313885725768644</v>
      </c>
      <c r="BD678" s="540">
        <v>1</v>
      </c>
    </row>
    <row r="679" spans="1:56" s="510" customFormat="1" x14ac:dyDescent="0.2">
      <c r="A679" s="510">
        <v>677</v>
      </c>
      <c r="B679" s="510" t="s">
        <v>806</v>
      </c>
      <c r="C679" s="510" t="s">
        <v>120</v>
      </c>
      <c r="D679" s="510" t="s">
        <v>218</v>
      </c>
      <c r="E679" s="547" t="s">
        <v>120</v>
      </c>
      <c r="F679" s="548" t="s">
        <v>218</v>
      </c>
      <c r="G679" s="571"/>
      <c r="H679" s="555"/>
      <c r="I679" s="567"/>
      <c r="J679" s="510">
        <v>0</v>
      </c>
      <c r="K679" s="510">
        <v>1000000</v>
      </c>
      <c r="L679" s="574">
        <v>34.56</v>
      </c>
      <c r="M679" s="559"/>
      <c r="N679" t="s">
        <v>1114</v>
      </c>
      <c r="O679" s="547">
        <v>0</v>
      </c>
      <c r="P679" s="548">
        <v>142.54</v>
      </c>
      <c r="Q679" s="540" t="s">
        <v>451</v>
      </c>
      <c r="R679"/>
      <c r="S679"/>
      <c r="T679">
        <v>30.22</v>
      </c>
      <c r="U679">
        <v>8.57</v>
      </c>
      <c r="V679" s="547">
        <v>0</v>
      </c>
      <c r="W679" s="548">
        <v>210</v>
      </c>
      <c r="X679">
        <v>0</v>
      </c>
      <c r="Y679">
        <v>0</v>
      </c>
      <c r="Z679">
        <v>10</v>
      </c>
      <c r="AA679">
        <v>20</v>
      </c>
      <c r="AB679">
        <v>40</v>
      </c>
      <c r="AC679">
        <v>50</v>
      </c>
      <c r="AD679">
        <v>60</v>
      </c>
      <c r="AE679">
        <v>80</v>
      </c>
      <c r="AF679">
        <v>90</v>
      </c>
      <c r="AG679">
        <v>110</v>
      </c>
      <c r="AH679">
        <v>130</v>
      </c>
      <c r="AI679">
        <v>150</v>
      </c>
      <c r="AJ679">
        <v>210</v>
      </c>
      <c r="AK679">
        <v>300</v>
      </c>
      <c r="AL679">
        <v>200</v>
      </c>
      <c r="AM679">
        <v>200</v>
      </c>
      <c r="AN679">
        <v>192</v>
      </c>
      <c r="AO679">
        <v>172</v>
      </c>
      <c r="AP679">
        <v>139</v>
      </c>
      <c r="AQ679">
        <v>97</v>
      </c>
      <c r="AR679">
        <v>54</v>
      </c>
      <c r="AS679">
        <v>20</v>
      </c>
      <c r="AT679">
        <v>11</v>
      </c>
      <c r="AU679" s="578" t="str">
        <f t="shared" si="90"/>
        <v/>
      </c>
      <c r="AV679" s="579" t="str">
        <f t="shared" si="91"/>
        <v/>
      </c>
      <c r="AW679" s="524" t="str">
        <f t="shared" si="92"/>
        <v/>
      </c>
      <c r="AX679" s="525" t="str">
        <f t="shared" si="93"/>
        <v/>
      </c>
      <c r="AY679" s="524" t="str">
        <f t="shared" si="94"/>
        <v/>
      </c>
      <c r="AZ679" s="525" t="str">
        <f t="shared" si="95"/>
        <v/>
      </c>
      <c r="BA679" s="530">
        <f t="shared" si="96"/>
        <v>1</v>
      </c>
      <c r="BB679" s="536">
        <f t="shared" si="97"/>
        <v>1</v>
      </c>
      <c r="BC679" s="537">
        <f t="shared" si="98"/>
        <v>5.0763888888888884</v>
      </c>
      <c r="BD679" s="540">
        <v>1</v>
      </c>
    </row>
    <row r="680" spans="1:56" s="510" customFormat="1" x14ac:dyDescent="0.2">
      <c r="A680" s="510">
        <v>678</v>
      </c>
      <c r="B680" s="510" t="s">
        <v>806</v>
      </c>
      <c r="C680" s="510" t="s">
        <v>120</v>
      </c>
      <c r="D680" s="510" t="s">
        <v>220</v>
      </c>
      <c r="E680" s="547" t="s">
        <v>120</v>
      </c>
      <c r="F680" s="548" t="s">
        <v>220</v>
      </c>
      <c r="G680" s="571"/>
      <c r="H680" s="555"/>
      <c r="I680" s="567"/>
      <c r="J680" s="510">
        <v>-1000000</v>
      </c>
      <c r="K680" s="510">
        <v>1000000</v>
      </c>
      <c r="L680" s="574">
        <v>179.61</v>
      </c>
      <c r="M680" s="559"/>
      <c r="N680" t="s">
        <v>1115</v>
      </c>
      <c r="O680" s="547">
        <v>-317.89999999999998</v>
      </c>
      <c r="P680" s="548">
        <v>901.62</v>
      </c>
      <c r="Q680" s="540" t="s">
        <v>451</v>
      </c>
      <c r="R680"/>
      <c r="S680"/>
      <c r="T680">
        <v>180.14</v>
      </c>
      <c r="U680">
        <v>24.76</v>
      </c>
      <c r="V680" s="547">
        <v>-408</v>
      </c>
      <c r="W680" s="548">
        <v>1131</v>
      </c>
      <c r="X680">
        <v>-408</v>
      </c>
      <c r="Y680">
        <v>-304.14999999999998</v>
      </c>
      <c r="Z680">
        <v>-237.6</v>
      </c>
      <c r="AA680">
        <v>-111.6</v>
      </c>
      <c r="AB680">
        <v>12.1</v>
      </c>
      <c r="AC680">
        <v>140</v>
      </c>
      <c r="AD680">
        <v>265.5</v>
      </c>
      <c r="AE680">
        <v>390</v>
      </c>
      <c r="AF680">
        <v>514.9</v>
      </c>
      <c r="AG680">
        <v>642.6</v>
      </c>
      <c r="AH680">
        <v>783.3</v>
      </c>
      <c r="AI680">
        <v>879.15</v>
      </c>
      <c r="AJ680">
        <v>1131</v>
      </c>
      <c r="AK680">
        <v>109</v>
      </c>
      <c r="AL680">
        <v>160</v>
      </c>
      <c r="AM680">
        <v>149</v>
      </c>
      <c r="AN680">
        <v>157</v>
      </c>
      <c r="AO680">
        <v>151</v>
      </c>
      <c r="AP680">
        <v>155</v>
      </c>
      <c r="AQ680">
        <v>148</v>
      </c>
      <c r="AR680">
        <v>139</v>
      </c>
      <c r="AS680">
        <v>69</v>
      </c>
      <c r="AT680">
        <v>21</v>
      </c>
      <c r="AU680" s="578" t="str">
        <f t="shared" si="90"/>
        <v/>
      </c>
      <c r="AV680" s="579" t="str">
        <f t="shared" si="91"/>
        <v/>
      </c>
      <c r="AW680" s="524" t="str">
        <f t="shared" si="92"/>
        <v/>
      </c>
      <c r="AX680" s="525" t="str">
        <f t="shared" si="93"/>
        <v/>
      </c>
      <c r="AY680" s="524" t="str">
        <f t="shared" si="94"/>
        <v/>
      </c>
      <c r="AZ680" s="525" t="str">
        <f t="shared" si="95"/>
        <v/>
      </c>
      <c r="BA680" s="530">
        <f t="shared" si="96"/>
        <v>2.1286307053941909</v>
      </c>
      <c r="BB680" s="536">
        <f t="shared" si="97"/>
        <v>3.2715884416235173</v>
      </c>
      <c r="BC680" s="537">
        <f t="shared" si="98"/>
        <v>5.2969767830298977</v>
      </c>
      <c r="BD680" s="540">
        <v>1</v>
      </c>
    </row>
    <row r="681" spans="1:56" x14ac:dyDescent="0.2">
      <c r="A681">
        <v>679</v>
      </c>
      <c r="B681" t="s">
        <v>806</v>
      </c>
      <c r="C681" t="s">
        <v>121</v>
      </c>
      <c r="D681" t="s">
        <v>183</v>
      </c>
      <c r="E681" s="545" t="s">
        <v>121</v>
      </c>
      <c r="F681" s="546" t="s">
        <v>183</v>
      </c>
      <c r="G681" s="570"/>
      <c r="H681" s="555"/>
      <c r="I681" s="566"/>
      <c r="J681">
        <v>0</v>
      </c>
      <c r="K681">
        <v>1000000</v>
      </c>
      <c r="L681" s="573">
        <v>1443.11</v>
      </c>
      <c r="M681" s="558"/>
      <c r="N681" t="s">
        <v>1116</v>
      </c>
      <c r="O681" s="545"/>
      <c r="P681" s="546"/>
      <c r="Q681" s="63" t="s">
        <v>434</v>
      </c>
      <c r="T681">
        <v>1443.82</v>
      </c>
      <c r="U681">
        <v>131.59</v>
      </c>
      <c r="V681" s="545">
        <v>1238.22</v>
      </c>
      <c r="W681" s="546">
        <v>1690.33</v>
      </c>
      <c r="X681">
        <v>1152.4100000000001</v>
      </c>
      <c r="Y681">
        <v>1269.1199999999999</v>
      </c>
      <c r="Z681">
        <v>1288.82</v>
      </c>
      <c r="AA681">
        <v>1324.04</v>
      </c>
      <c r="AB681">
        <v>1351</v>
      </c>
      <c r="AC681">
        <v>1386.26</v>
      </c>
      <c r="AD681">
        <v>1423.23</v>
      </c>
      <c r="AE681">
        <v>1483.61</v>
      </c>
      <c r="AF681">
        <v>1533.74</v>
      </c>
      <c r="AG681">
        <v>1558.95</v>
      </c>
      <c r="AH681">
        <v>1611.79</v>
      </c>
      <c r="AI681">
        <v>1645.27</v>
      </c>
      <c r="AJ681">
        <v>1845.99</v>
      </c>
      <c r="AK681">
        <v>2</v>
      </c>
      <c r="AL681">
        <v>9</v>
      </c>
      <c r="AM681">
        <v>23</v>
      </c>
      <c r="AN681">
        <v>17</v>
      </c>
      <c r="AO681">
        <v>12</v>
      </c>
      <c r="AP681">
        <v>19</v>
      </c>
      <c r="AQ681">
        <v>11</v>
      </c>
      <c r="AR681">
        <v>4</v>
      </c>
      <c r="AS681">
        <v>2</v>
      </c>
      <c r="AT681">
        <v>1</v>
      </c>
      <c r="AU681" s="576" t="str">
        <f t="shared" si="90"/>
        <v/>
      </c>
      <c r="AV681" s="577" t="str">
        <f t="shared" si="91"/>
        <v/>
      </c>
      <c r="AW681" s="522" t="str">
        <f t="shared" si="92"/>
        <v/>
      </c>
      <c r="AX681" s="523" t="str">
        <f t="shared" si="93"/>
        <v/>
      </c>
      <c r="AY681" s="522" t="str">
        <f t="shared" si="94"/>
        <v/>
      </c>
      <c r="AZ681" s="523" t="str">
        <f t="shared" si="95"/>
        <v/>
      </c>
      <c r="BA681" s="529">
        <f t="shared" si="96"/>
        <v>0.15438015400112678</v>
      </c>
      <c r="BB681" s="534">
        <f t="shared" si="97"/>
        <v>0.14197808898836534</v>
      </c>
      <c r="BC681" s="535">
        <f t="shared" si="98"/>
        <v>0.17131057230564548</v>
      </c>
      <c r="BD681" s="63"/>
    </row>
    <row r="682" spans="1:56" s="510" customFormat="1" x14ac:dyDescent="0.2">
      <c r="A682" s="510">
        <v>680</v>
      </c>
      <c r="B682" s="510" t="s">
        <v>806</v>
      </c>
      <c r="C682" s="510" t="s">
        <v>121</v>
      </c>
      <c r="D682" s="510" t="s">
        <v>19</v>
      </c>
      <c r="E682" s="547" t="s">
        <v>121</v>
      </c>
      <c r="F682" s="548" t="s">
        <v>19</v>
      </c>
      <c r="G682" s="571"/>
      <c r="H682" s="555"/>
      <c r="I682" s="567"/>
      <c r="J682" s="510">
        <v>0</v>
      </c>
      <c r="K682" s="510">
        <v>1000000</v>
      </c>
      <c r="L682" s="574">
        <v>25.68</v>
      </c>
      <c r="M682" s="559"/>
      <c r="N682" t="s">
        <v>1117</v>
      </c>
      <c r="O682" s="547"/>
      <c r="P682" s="548"/>
      <c r="Q682" s="540" t="s">
        <v>434</v>
      </c>
      <c r="R682"/>
      <c r="S682"/>
      <c r="T682">
        <v>24.32</v>
      </c>
      <c r="U682">
        <v>10.199999999999999</v>
      </c>
      <c r="V682" s="547">
        <v>5.85</v>
      </c>
      <c r="W682" s="548">
        <v>43.84</v>
      </c>
      <c r="X682">
        <v>1.1200000000000001</v>
      </c>
      <c r="Y682">
        <v>7.53</v>
      </c>
      <c r="Z682">
        <v>10.83</v>
      </c>
      <c r="AA682">
        <v>14.71</v>
      </c>
      <c r="AB682">
        <v>18.420000000000002</v>
      </c>
      <c r="AC682">
        <v>22.41</v>
      </c>
      <c r="AD682">
        <v>25.02</v>
      </c>
      <c r="AE682">
        <v>28.14</v>
      </c>
      <c r="AF682">
        <v>29.89</v>
      </c>
      <c r="AG682">
        <v>32.590000000000003</v>
      </c>
      <c r="AH682">
        <v>36.51</v>
      </c>
      <c r="AI682">
        <v>42.94</v>
      </c>
      <c r="AJ682">
        <v>44.51</v>
      </c>
      <c r="AK682">
        <v>3</v>
      </c>
      <c r="AL682">
        <v>6</v>
      </c>
      <c r="AM682">
        <v>11</v>
      </c>
      <c r="AN682">
        <v>11</v>
      </c>
      <c r="AO682">
        <v>11</v>
      </c>
      <c r="AP682">
        <v>14</v>
      </c>
      <c r="AQ682">
        <v>18</v>
      </c>
      <c r="AR682">
        <v>13</v>
      </c>
      <c r="AS682">
        <v>7</v>
      </c>
      <c r="AT682">
        <v>6</v>
      </c>
      <c r="AU682" s="578" t="str">
        <f t="shared" si="90"/>
        <v/>
      </c>
      <c r="AV682" s="579" t="str">
        <f t="shared" si="91"/>
        <v/>
      </c>
      <c r="AW682" s="524" t="str">
        <f t="shared" si="92"/>
        <v/>
      </c>
      <c r="AX682" s="525" t="str">
        <f t="shared" si="93"/>
        <v/>
      </c>
      <c r="AY682" s="524" t="str">
        <f t="shared" si="94"/>
        <v/>
      </c>
      <c r="AZ682" s="525" t="str">
        <f t="shared" si="95"/>
        <v/>
      </c>
      <c r="BA682" s="530">
        <f t="shared" si="96"/>
        <v>0.76454014892332456</v>
      </c>
      <c r="BB682" s="536">
        <f t="shared" si="97"/>
        <v>0.77219626168224298</v>
      </c>
      <c r="BC682" s="537">
        <f t="shared" si="98"/>
        <v>0.7071651090342681</v>
      </c>
      <c r="BD682" s="540">
        <v>1</v>
      </c>
    </row>
    <row r="683" spans="1:56" s="510" customFormat="1" x14ac:dyDescent="0.2">
      <c r="A683" s="510">
        <v>681</v>
      </c>
      <c r="B683" s="510" t="s">
        <v>806</v>
      </c>
      <c r="C683" s="510" t="s">
        <v>121</v>
      </c>
      <c r="D683" s="510" t="s">
        <v>216</v>
      </c>
      <c r="E683" s="547" t="s">
        <v>121</v>
      </c>
      <c r="F683" s="548" t="s">
        <v>216</v>
      </c>
      <c r="G683" s="571">
        <v>0.95728586218835976</v>
      </c>
      <c r="H683" s="555">
        <v>0.14359287932825399</v>
      </c>
      <c r="I683" s="567">
        <v>0.3</v>
      </c>
      <c r="J683" s="510">
        <v>0</v>
      </c>
      <c r="K683" s="510">
        <v>1000000</v>
      </c>
      <c r="L683" s="574">
        <v>1.01</v>
      </c>
      <c r="M683" s="559">
        <v>0.39</v>
      </c>
      <c r="N683" t="s">
        <v>1118</v>
      </c>
      <c r="O683" s="547"/>
      <c r="P683" s="548"/>
      <c r="Q683" s="540" t="s">
        <v>437</v>
      </c>
      <c r="R683">
        <v>1</v>
      </c>
      <c r="S683">
        <v>0.15</v>
      </c>
      <c r="T683">
        <v>1.05</v>
      </c>
      <c r="U683">
        <v>0.16</v>
      </c>
      <c r="V683" s="547">
        <v>0.75</v>
      </c>
      <c r="W683" s="548">
        <v>1.39</v>
      </c>
      <c r="X683">
        <v>0.66</v>
      </c>
      <c r="Y683">
        <v>0.77</v>
      </c>
      <c r="Z683">
        <v>0.85</v>
      </c>
      <c r="AA683">
        <v>0.89</v>
      </c>
      <c r="AB683">
        <v>0.97</v>
      </c>
      <c r="AC683">
        <v>1.02</v>
      </c>
      <c r="AD683">
        <v>1.07</v>
      </c>
      <c r="AE683">
        <v>1.1000000000000001</v>
      </c>
      <c r="AF683">
        <v>1.1399999999999999</v>
      </c>
      <c r="AG683">
        <v>1.18</v>
      </c>
      <c r="AH683">
        <v>1.26</v>
      </c>
      <c r="AI683">
        <v>1.33</v>
      </c>
      <c r="AJ683">
        <v>1.45</v>
      </c>
      <c r="AK683">
        <v>1</v>
      </c>
      <c r="AL683">
        <v>6</v>
      </c>
      <c r="AM683">
        <v>14</v>
      </c>
      <c r="AN683">
        <v>10</v>
      </c>
      <c r="AO683">
        <v>16</v>
      </c>
      <c r="AP683">
        <v>22</v>
      </c>
      <c r="AQ683">
        <v>14</v>
      </c>
      <c r="AR683">
        <v>9</v>
      </c>
      <c r="AS683">
        <v>4</v>
      </c>
      <c r="AT683">
        <v>4</v>
      </c>
      <c r="AU683" s="578">
        <f t="shared" si="90"/>
        <v>5.2714137811640249E-2</v>
      </c>
      <c r="AV683" s="579">
        <f t="shared" si="91"/>
        <v>5.5066244988864137E-2</v>
      </c>
      <c r="AW683" s="524">
        <f t="shared" si="92"/>
        <v>0.25742574257425743</v>
      </c>
      <c r="AX683" s="525">
        <f t="shared" si="93"/>
        <v>0.37623762376237613</v>
      </c>
      <c r="AY683" s="524">
        <f t="shared" si="94"/>
        <v>-4.2574257425742557E-2</v>
      </c>
      <c r="AZ683" s="525">
        <f t="shared" si="95"/>
        <v>7.6237623762376139E-2</v>
      </c>
      <c r="BA683" s="530" t="str">
        <f t="shared" si="96"/>
        <v/>
      </c>
      <c r="BB683" s="536" t="str">
        <f t="shared" si="97"/>
        <v/>
      </c>
      <c r="BC683" s="537" t="str">
        <f t="shared" si="98"/>
        <v/>
      </c>
      <c r="BD683" s="540">
        <v>1</v>
      </c>
    </row>
    <row r="684" spans="1:56" s="510" customFormat="1" x14ac:dyDescent="0.2">
      <c r="A684" s="510">
        <v>682</v>
      </c>
      <c r="B684" s="510" t="s">
        <v>806</v>
      </c>
      <c r="C684" s="510" t="s">
        <v>121</v>
      </c>
      <c r="D684" s="510" t="s">
        <v>218</v>
      </c>
      <c r="E684" s="547" t="s">
        <v>121</v>
      </c>
      <c r="F684" s="548" t="s">
        <v>218</v>
      </c>
      <c r="G684" s="571">
        <v>21.02404429184725</v>
      </c>
      <c r="H684" s="555">
        <v>9.3345978870994664</v>
      </c>
      <c r="I684" s="567">
        <v>0.88799260099725508</v>
      </c>
      <c r="J684" s="510">
        <v>0</v>
      </c>
      <c r="K684" s="510">
        <v>1000000</v>
      </c>
      <c r="L684" s="574">
        <v>24.67</v>
      </c>
      <c r="M684" s="559">
        <v>0.39</v>
      </c>
      <c r="N684" t="s">
        <v>1119</v>
      </c>
      <c r="O684" s="547"/>
      <c r="P684" s="548"/>
      <c r="Q684" s="540" t="s">
        <v>437</v>
      </c>
      <c r="R684">
        <v>19.600000000000001</v>
      </c>
      <c r="S684">
        <v>9.74</v>
      </c>
      <c r="T684">
        <v>23.26</v>
      </c>
      <c r="U684">
        <v>10.19</v>
      </c>
      <c r="V684" s="547">
        <v>4.97</v>
      </c>
      <c r="W684" s="548">
        <v>42.72</v>
      </c>
      <c r="X684">
        <v>0</v>
      </c>
      <c r="Y684">
        <v>6.37</v>
      </c>
      <c r="Z684">
        <v>9.6300000000000008</v>
      </c>
      <c r="AA684">
        <v>13.58</v>
      </c>
      <c r="AB684">
        <v>17.350000000000001</v>
      </c>
      <c r="AC684">
        <v>21.12</v>
      </c>
      <c r="AD684">
        <v>23.93</v>
      </c>
      <c r="AE684">
        <v>26.95</v>
      </c>
      <c r="AF684">
        <v>29.03</v>
      </c>
      <c r="AG684">
        <v>31.57</v>
      </c>
      <c r="AH684">
        <v>35.36</v>
      </c>
      <c r="AI684">
        <v>41.77</v>
      </c>
      <c r="AJ684">
        <v>43.67</v>
      </c>
      <c r="AK684">
        <v>2</v>
      </c>
      <c r="AL684">
        <v>7</v>
      </c>
      <c r="AM684">
        <v>11</v>
      </c>
      <c r="AN684">
        <v>11</v>
      </c>
      <c r="AO684">
        <v>11</v>
      </c>
      <c r="AP684">
        <v>14</v>
      </c>
      <c r="AQ684">
        <v>18</v>
      </c>
      <c r="AR684">
        <v>13</v>
      </c>
      <c r="AS684">
        <v>7</v>
      </c>
      <c r="AT684">
        <v>6</v>
      </c>
      <c r="AU684" s="578">
        <f t="shared" si="90"/>
        <v>3.6459557081527514</v>
      </c>
      <c r="AV684" s="579">
        <f t="shared" si="91"/>
        <v>0.17341838028597514</v>
      </c>
      <c r="AW684" s="524">
        <f t="shared" si="92"/>
        <v>0.7985407377381436</v>
      </c>
      <c r="AX684" s="525">
        <f t="shared" si="93"/>
        <v>0.7316578840697201</v>
      </c>
      <c r="AY684" s="524">
        <f t="shared" si="94"/>
        <v>-8.9451863259111475E-2</v>
      </c>
      <c r="AZ684" s="525">
        <f t="shared" si="95"/>
        <v>-0.15633471692753498</v>
      </c>
      <c r="BA684" s="530" t="str">
        <f t="shared" si="96"/>
        <v/>
      </c>
      <c r="BB684" s="536" t="str">
        <f t="shared" si="97"/>
        <v/>
      </c>
      <c r="BC684" s="537" t="str">
        <f t="shared" si="98"/>
        <v/>
      </c>
      <c r="BD684" s="540">
        <v>1</v>
      </c>
    </row>
    <row r="685" spans="1:56" s="510" customFormat="1" x14ac:dyDescent="0.2">
      <c r="A685" s="510">
        <v>683</v>
      </c>
      <c r="B685" s="510" t="s">
        <v>806</v>
      </c>
      <c r="C685" s="510" t="s">
        <v>121</v>
      </c>
      <c r="D685" s="510" t="s">
        <v>220</v>
      </c>
      <c r="E685" s="547" t="s">
        <v>121</v>
      </c>
      <c r="F685" s="548" t="s">
        <v>220</v>
      </c>
      <c r="G685" s="571"/>
      <c r="H685" s="555"/>
      <c r="I685" s="567"/>
      <c r="J685" s="510">
        <v>-1000000</v>
      </c>
      <c r="K685" s="510">
        <v>1000000</v>
      </c>
      <c r="L685" s="574">
        <v>-1144.5899999999999</v>
      </c>
      <c r="M685" s="559"/>
      <c r="N685" t="s">
        <v>1120</v>
      </c>
      <c r="O685" s="547"/>
      <c r="P685" s="548"/>
      <c r="Q685" s="540" t="s">
        <v>443</v>
      </c>
      <c r="R685"/>
      <c r="S685"/>
      <c r="T685">
        <v>-1160.5899999999999</v>
      </c>
      <c r="U685">
        <v>131.16999999999999</v>
      </c>
      <c r="V685" s="547">
        <v>-1375.52</v>
      </c>
      <c r="W685" s="548">
        <v>-960.81</v>
      </c>
      <c r="X685">
        <v>-1615.21</v>
      </c>
      <c r="Y685">
        <v>-1344.4</v>
      </c>
      <c r="Z685">
        <v>-1333.46</v>
      </c>
      <c r="AA685">
        <v>-1268.92</v>
      </c>
      <c r="AB685">
        <v>-1249.4000000000001</v>
      </c>
      <c r="AC685">
        <v>-1189.72</v>
      </c>
      <c r="AD685">
        <v>-1139.73</v>
      </c>
      <c r="AE685">
        <v>-1107.19</v>
      </c>
      <c r="AF685">
        <v>-1072.54</v>
      </c>
      <c r="AG685">
        <v>-1038.8900000000001</v>
      </c>
      <c r="AH685">
        <v>-1009.37</v>
      </c>
      <c r="AI685">
        <v>-978.89</v>
      </c>
      <c r="AJ685">
        <v>-847.14</v>
      </c>
      <c r="AK685">
        <v>1</v>
      </c>
      <c r="AL685">
        <v>0</v>
      </c>
      <c r="AM685">
        <v>2</v>
      </c>
      <c r="AN685">
        <v>12</v>
      </c>
      <c r="AO685">
        <v>19</v>
      </c>
      <c r="AP685">
        <v>15</v>
      </c>
      <c r="AQ685">
        <v>19</v>
      </c>
      <c r="AR685">
        <v>24</v>
      </c>
      <c r="AS685">
        <v>7</v>
      </c>
      <c r="AT685">
        <v>1</v>
      </c>
      <c r="AU685" s="578" t="str">
        <f t="shared" si="90"/>
        <v/>
      </c>
      <c r="AV685" s="579" t="str">
        <f t="shared" si="91"/>
        <v/>
      </c>
      <c r="AW685" s="524" t="str">
        <f t="shared" si="92"/>
        <v/>
      </c>
      <c r="AX685" s="525" t="str">
        <f t="shared" si="93"/>
        <v/>
      </c>
      <c r="AY685" s="524" t="str">
        <f t="shared" si="94"/>
        <v/>
      </c>
      <c r="AZ685" s="525" t="str">
        <f t="shared" si="95"/>
        <v/>
      </c>
      <c r="BA685" s="530">
        <f t="shared" si="96"/>
        <v>-0.17750489014822393</v>
      </c>
      <c r="BB685" s="536">
        <f t="shared" si="97"/>
        <v>-0.20175783468316172</v>
      </c>
      <c r="BC685" s="537">
        <f t="shared" si="98"/>
        <v>-0.16056404476712183</v>
      </c>
      <c r="BD685" s="540">
        <v>1</v>
      </c>
    </row>
    <row r="686" spans="1:56" x14ac:dyDescent="0.2">
      <c r="A686">
        <v>684</v>
      </c>
      <c r="B686" t="s">
        <v>806</v>
      </c>
      <c r="C686" t="s">
        <v>124</v>
      </c>
      <c r="D686" t="s">
        <v>183</v>
      </c>
      <c r="E686" s="545" t="s">
        <v>124</v>
      </c>
      <c r="F686" s="546" t="s">
        <v>183</v>
      </c>
      <c r="G686" s="570"/>
      <c r="H686" s="555"/>
      <c r="I686" s="566"/>
      <c r="J686">
        <v>0</v>
      </c>
      <c r="K686">
        <v>1000000</v>
      </c>
      <c r="L686" s="573">
        <v>839.15</v>
      </c>
      <c r="M686" s="558"/>
      <c r="N686" t="s">
        <v>1121</v>
      </c>
      <c r="O686" s="545">
        <v>268.54000000000002</v>
      </c>
      <c r="P686" s="546">
        <v>1443.11</v>
      </c>
      <c r="Q686" s="63" t="s">
        <v>451</v>
      </c>
      <c r="T686">
        <v>833.46</v>
      </c>
      <c r="U686">
        <v>68.41</v>
      </c>
      <c r="V686" s="545">
        <v>166</v>
      </c>
      <c r="W686" s="546">
        <v>1809</v>
      </c>
      <c r="X686">
        <v>166</v>
      </c>
      <c r="Y686">
        <v>269</v>
      </c>
      <c r="Z686">
        <v>339.8</v>
      </c>
      <c r="AA686">
        <v>464</v>
      </c>
      <c r="AB686">
        <v>571</v>
      </c>
      <c r="AC686">
        <v>688</v>
      </c>
      <c r="AD686">
        <v>824</v>
      </c>
      <c r="AE686">
        <v>962.4</v>
      </c>
      <c r="AF686">
        <v>1070</v>
      </c>
      <c r="AG686">
        <v>1185.2</v>
      </c>
      <c r="AH686">
        <v>1341.3</v>
      </c>
      <c r="AI686">
        <v>1444.15</v>
      </c>
      <c r="AJ686">
        <v>1809</v>
      </c>
      <c r="AK686">
        <v>122</v>
      </c>
      <c r="AL686">
        <v>182</v>
      </c>
      <c r="AM686">
        <v>135</v>
      </c>
      <c r="AN686">
        <v>181</v>
      </c>
      <c r="AO686">
        <v>175</v>
      </c>
      <c r="AP686">
        <v>134</v>
      </c>
      <c r="AQ686">
        <v>181</v>
      </c>
      <c r="AR686">
        <v>95</v>
      </c>
      <c r="AS686">
        <v>31</v>
      </c>
      <c r="AT686">
        <v>4</v>
      </c>
      <c r="AU686" s="576" t="str">
        <f t="shared" si="90"/>
        <v/>
      </c>
      <c r="AV686" s="577" t="str">
        <f t="shared" si="91"/>
        <v/>
      </c>
      <c r="AW686" s="522" t="str">
        <f t="shared" si="92"/>
        <v/>
      </c>
      <c r="AX686" s="523" t="str">
        <f t="shared" si="93"/>
        <v/>
      </c>
      <c r="AY686" s="522" t="str">
        <f t="shared" si="94"/>
        <v/>
      </c>
      <c r="AZ686" s="523" t="str">
        <f t="shared" si="95"/>
        <v/>
      </c>
      <c r="BA686" s="529">
        <f t="shared" si="96"/>
        <v>0.83189873417721516</v>
      </c>
      <c r="BB686" s="534">
        <f t="shared" si="97"/>
        <v>0.80218077816838462</v>
      </c>
      <c r="BC686" s="535">
        <f t="shared" si="98"/>
        <v>1.1557528451409165</v>
      </c>
      <c r="BD686" s="63"/>
    </row>
    <row r="687" spans="1:56" s="510" customFormat="1" x14ac:dyDescent="0.2">
      <c r="A687" s="510">
        <v>685</v>
      </c>
      <c r="B687" s="510" t="s">
        <v>806</v>
      </c>
      <c r="C687" s="510" t="s">
        <v>124</v>
      </c>
      <c r="D687" s="510" t="s">
        <v>19</v>
      </c>
      <c r="E687" s="547" t="s">
        <v>124</v>
      </c>
      <c r="F687" s="548" t="s">
        <v>19</v>
      </c>
      <c r="G687" s="571"/>
      <c r="H687" s="555"/>
      <c r="I687" s="567"/>
      <c r="J687" s="510">
        <v>0</v>
      </c>
      <c r="K687" s="510">
        <v>1000000</v>
      </c>
      <c r="L687" s="574">
        <v>12.83</v>
      </c>
      <c r="M687" s="559"/>
      <c r="N687" t="s">
        <v>1122</v>
      </c>
      <c r="O687" s="547">
        <v>0</v>
      </c>
      <c r="P687" s="548">
        <v>25.68</v>
      </c>
      <c r="Q687" s="540" t="s">
        <v>451</v>
      </c>
      <c r="R687"/>
      <c r="S687"/>
      <c r="T687">
        <v>11.51</v>
      </c>
      <c r="U687">
        <v>9.24</v>
      </c>
      <c r="V687" s="547">
        <v>0</v>
      </c>
      <c r="W687" s="548">
        <v>44</v>
      </c>
      <c r="X687">
        <v>0</v>
      </c>
      <c r="Y687">
        <v>1</v>
      </c>
      <c r="Z687">
        <v>2</v>
      </c>
      <c r="AA687">
        <v>4.2</v>
      </c>
      <c r="AB687">
        <v>7</v>
      </c>
      <c r="AC687">
        <v>10</v>
      </c>
      <c r="AD687">
        <v>13</v>
      </c>
      <c r="AE687">
        <v>16</v>
      </c>
      <c r="AF687">
        <v>19</v>
      </c>
      <c r="AG687">
        <v>23</v>
      </c>
      <c r="AH687">
        <v>28</v>
      </c>
      <c r="AI687">
        <v>32</v>
      </c>
      <c r="AJ687">
        <v>44</v>
      </c>
      <c r="AK687">
        <v>497</v>
      </c>
      <c r="AL687">
        <v>385</v>
      </c>
      <c r="AM687">
        <v>438</v>
      </c>
      <c r="AN687">
        <v>307</v>
      </c>
      <c r="AO687">
        <v>271</v>
      </c>
      <c r="AP687">
        <v>271</v>
      </c>
      <c r="AQ687">
        <v>151</v>
      </c>
      <c r="AR687">
        <v>103</v>
      </c>
      <c r="AS687">
        <v>34</v>
      </c>
      <c r="AT687">
        <v>25</v>
      </c>
      <c r="AU687" s="578" t="str">
        <f t="shared" si="90"/>
        <v/>
      </c>
      <c r="AV687" s="579" t="str">
        <f t="shared" si="91"/>
        <v/>
      </c>
      <c r="AW687" s="524" t="str">
        <f t="shared" si="92"/>
        <v/>
      </c>
      <c r="AX687" s="525" t="str">
        <f t="shared" si="93"/>
        <v/>
      </c>
      <c r="AY687" s="524" t="str">
        <f t="shared" si="94"/>
        <v/>
      </c>
      <c r="AZ687" s="525" t="str">
        <f t="shared" si="95"/>
        <v/>
      </c>
      <c r="BA687" s="530">
        <f t="shared" si="96"/>
        <v>1</v>
      </c>
      <c r="BB687" s="536">
        <f t="shared" si="97"/>
        <v>1</v>
      </c>
      <c r="BC687" s="537">
        <f t="shared" si="98"/>
        <v>2.4294621979734998</v>
      </c>
      <c r="BD687" s="540">
        <v>1</v>
      </c>
    </row>
    <row r="688" spans="1:56" s="510" customFormat="1" x14ac:dyDescent="0.2">
      <c r="A688" s="510">
        <v>686</v>
      </c>
      <c r="B688" s="510" t="s">
        <v>806</v>
      </c>
      <c r="C688" s="510" t="s">
        <v>124</v>
      </c>
      <c r="D688" s="510" t="s">
        <v>216</v>
      </c>
      <c r="E688" s="547" t="s">
        <v>124</v>
      </c>
      <c r="F688" s="548" t="s">
        <v>216</v>
      </c>
      <c r="G688" s="571"/>
      <c r="H688" s="555"/>
      <c r="I688" s="567"/>
      <c r="J688" s="510">
        <v>0</v>
      </c>
      <c r="K688" s="510">
        <v>1000000</v>
      </c>
      <c r="L688" s="574">
        <v>0</v>
      </c>
      <c r="M688" s="559"/>
      <c r="N688" t="s">
        <v>1123</v>
      </c>
      <c r="O688" s="547">
        <v>0</v>
      </c>
      <c r="P688" s="548">
        <v>1.01</v>
      </c>
      <c r="Q688" s="540" t="s">
        <v>451</v>
      </c>
      <c r="R688"/>
      <c r="S688"/>
      <c r="T688">
        <v>0.11</v>
      </c>
      <c r="U688">
        <v>0.2</v>
      </c>
      <c r="V688" s="547">
        <v>0</v>
      </c>
      <c r="W688" s="548">
        <v>1</v>
      </c>
      <c r="X688">
        <v>0</v>
      </c>
      <c r="Y688">
        <v>0</v>
      </c>
      <c r="Z688">
        <v>0</v>
      </c>
      <c r="AA688">
        <v>0</v>
      </c>
      <c r="AB688">
        <v>0</v>
      </c>
      <c r="AC688">
        <v>0</v>
      </c>
      <c r="AD688">
        <v>0</v>
      </c>
      <c r="AE688">
        <v>0</v>
      </c>
      <c r="AF688">
        <v>1</v>
      </c>
      <c r="AG688">
        <v>1</v>
      </c>
      <c r="AH688">
        <v>1</v>
      </c>
      <c r="AI688">
        <v>1</v>
      </c>
      <c r="AJ688">
        <v>1</v>
      </c>
      <c r="AK688">
        <v>100</v>
      </c>
      <c r="AL688">
        <v>0</v>
      </c>
      <c r="AM688">
        <v>0</v>
      </c>
      <c r="AN688">
        <v>0</v>
      </c>
      <c r="AO688">
        <v>0</v>
      </c>
      <c r="AP688">
        <v>0</v>
      </c>
      <c r="AQ688">
        <v>0</v>
      </c>
      <c r="AR688">
        <v>0</v>
      </c>
      <c r="AS688">
        <v>0</v>
      </c>
      <c r="AT688">
        <v>65</v>
      </c>
      <c r="AU688" s="578" t="str">
        <f t="shared" si="90"/>
        <v/>
      </c>
      <c r="AV688" s="579" t="str">
        <f t="shared" si="91"/>
        <v/>
      </c>
      <c r="AW688" s="524" t="str">
        <f t="shared" si="92"/>
        <v/>
      </c>
      <c r="AX688" s="525" t="str">
        <f t="shared" si="93"/>
        <v/>
      </c>
      <c r="AY688" s="524" t="str">
        <f t="shared" si="94"/>
        <v/>
      </c>
      <c r="AZ688" s="525" t="str">
        <f t="shared" si="95"/>
        <v/>
      </c>
      <c r="BA688" s="530">
        <f t="shared" si="96"/>
        <v>1</v>
      </c>
      <c r="BB688" s="536" t="str">
        <f t="shared" si="97"/>
        <v/>
      </c>
      <c r="BC688" s="537" t="str">
        <f t="shared" si="98"/>
        <v/>
      </c>
      <c r="BD688" s="540">
        <v>1</v>
      </c>
    </row>
    <row r="689" spans="1:56" s="510" customFormat="1" x14ac:dyDescent="0.2">
      <c r="A689" s="510">
        <v>687</v>
      </c>
      <c r="B689" s="510" t="s">
        <v>806</v>
      </c>
      <c r="C689" s="510" t="s">
        <v>124</v>
      </c>
      <c r="D689" s="510" t="s">
        <v>218</v>
      </c>
      <c r="E689" s="547" t="s">
        <v>124</v>
      </c>
      <c r="F689" s="548" t="s">
        <v>218</v>
      </c>
      <c r="G689" s="571"/>
      <c r="H689" s="555"/>
      <c r="I689" s="567"/>
      <c r="J689" s="510">
        <v>0</v>
      </c>
      <c r="K689" s="510">
        <v>1000000</v>
      </c>
      <c r="L689" s="574">
        <v>12.83</v>
      </c>
      <c r="M689" s="559"/>
      <c r="N689" t="s">
        <v>1124</v>
      </c>
      <c r="O689" s="547">
        <v>0</v>
      </c>
      <c r="P689" s="548">
        <v>24.67</v>
      </c>
      <c r="Q689" s="540" t="s">
        <v>451</v>
      </c>
      <c r="R689"/>
      <c r="S689"/>
      <c r="T689">
        <v>11.4</v>
      </c>
      <c r="U689">
        <v>9.1999999999999993</v>
      </c>
      <c r="V689" s="547">
        <v>0</v>
      </c>
      <c r="W689" s="548">
        <v>43</v>
      </c>
      <c r="X689">
        <v>0</v>
      </c>
      <c r="Y689">
        <v>1</v>
      </c>
      <c r="Z689">
        <v>2</v>
      </c>
      <c r="AA689">
        <v>4</v>
      </c>
      <c r="AB689">
        <v>7</v>
      </c>
      <c r="AC689">
        <v>9</v>
      </c>
      <c r="AD689">
        <v>12</v>
      </c>
      <c r="AE689">
        <v>15</v>
      </c>
      <c r="AF689">
        <v>18</v>
      </c>
      <c r="AG689">
        <v>22</v>
      </c>
      <c r="AH689">
        <v>27</v>
      </c>
      <c r="AI689">
        <v>31</v>
      </c>
      <c r="AJ689">
        <v>43</v>
      </c>
      <c r="AK689">
        <v>495</v>
      </c>
      <c r="AL689">
        <v>379</v>
      </c>
      <c r="AM689">
        <v>347</v>
      </c>
      <c r="AN689">
        <v>378</v>
      </c>
      <c r="AO689">
        <v>261</v>
      </c>
      <c r="AP689">
        <v>208</v>
      </c>
      <c r="AQ689">
        <v>175</v>
      </c>
      <c r="AR689">
        <v>74</v>
      </c>
      <c r="AS689">
        <v>34</v>
      </c>
      <c r="AT689">
        <v>25</v>
      </c>
      <c r="AU689" s="578" t="str">
        <f t="shared" si="90"/>
        <v/>
      </c>
      <c r="AV689" s="579" t="str">
        <f t="shared" si="91"/>
        <v/>
      </c>
      <c r="AW689" s="524" t="str">
        <f t="shared" si="92"/>
        <v/>
      </c>
      <c r="AX689" s="525" t="str">
        <f t="shared" si="93"/>
        <v/>
      </c>
      <c r="AY689" s="524" t="str">
        <f t="shared" si="94"/>
        <v/>
      </c>
      <c r="AZ689" s="525" t="str">
        <f t="shared" si="95"/>
        <v/>
      </c>
      <c r="BA689" s="530">
        <f t="shared" si="96"/>
        <v>1</v>
      </c>
      <c r="BB689" s="536">
        <f t="shared" si="97"/>
        <v>1</v>
      </c>
      <c r="BC689" s="537">
        <f t="shared" si="98"/>
        <v>2.3515198752922837</v>
      </c>
      <c r="BD689" s="540">
        <v>1</v>
      </c>
    </row>
    <row r="690" spans="1:56" s="510" customFormat="1" x14ac:dyDescent="0.2">
      <c r="A690" s="510">
        <v>688</v>
      </c>
      <c r="B690" s="510" t="s">
        <v>806</v>
      </c>
      <c r="C690" s="510" t="s">
        <v>124</v>
      </c>
      <c r="D690" s="510" t="s">
        <v>220</v>
      </c>
      <c r="E690" s="547" t="s">
        <v>124</v>
      </c>
      <c r="F690" s="548" t="s">
        <v>220</v>
      </c>
      <c r="G690" s="571"/>
      <c r="H690" s="555"/>
      <c r="I690" s="567"/>
      <c r="J690" s="510">
        <v>-1000000</v>
      </c>
      <c r="K690" s="510">
        <v>1000000</v>
      </c>
      <c r="L690" s="574">
        <v>-544.92999999999995</v>
      </c>
      <c r="M690" s="559"/>
      <c r="N690" t="s">
        <v>1125</v>
      </c>
      <c r="O690" s="547">
        <v>-1148.8900000000001</v>
      </c>
      <c r="P690" s="548">
        <v>25.68</v>
      </c>
      <c r="Q690" s="540" t="s">
        <v>451</v>
      </c>
      <c r="R690"/>
      <c r="S690"/>
      <c r="T690">
        <v>-554.32000000000005</v>
      </c>
      <c r="U690">
        <v>66.16</v>
      </c>
      <c r="V690" s="547">
        <v>-1619</v>
      </c>
      <c r="W690" s="548">
        <v>44</v>
      </c>
      <c r="X690">
        <v>-1619</v>
      </c>
      <c r="Y690">
        <v>-1192.05</v>
      </c>
      <c r="Z690">
        <v>-1098.2</v>
      </c>
      <c r="AA690">
        <v>-968</v>
      </c>
      <c r="AB690">
        <v>-842</v>
      </c>
      <c r="AC690">
        <v>-721.4</v>
      </c>
      <c r="AD690">
        <v>-592.5</v>
      </c>
      <c r="AE690">
        <v>-470.2</v>
      </c>
      <c r="AF690">
        <v>-344</v>
      </c>
      <c r="AG690">
        <v>-224.6</v>
      </c>
      <c r="AH690">
        <v>-99.8</v>
      </c>
      <c r="AI690">
        <v>-38.950000000000003</v>
      </c>
      <c r="AJ690">
        <v>44</v>
      </c>
      <c r="AK690">
        <v>2</v>
      </c>
      <c r="AL690">
        <v>21</v>
      </c>
      <c r="AM690">
        <v>87</v>
      </c>
      <c r="AN690">
        <v>149</v>
      </c>
      <c r="AO690">
        <v>167</v>
      </c>
      <c r="AP690">
        <v>170</v>
      </c>
      <c r="AQ690">
        <v>161</v>
      </c>
      <c r="AR690">
        <v>167</v>
      </c>
      <c r="AS690">
        <v>171</v>
      </c>
      <c r="AT690">
        <v>145</v>
      </c>
      <c r="AU690" s="578" t="str">
        <f t="shared" si="90"/>
        <v/>
      </c>
      <c r="AV690" s="579" t="str">
        <f t="shared" si="91"/>
        <v/>
      </c>
      <c r="AW690" s="524" t="str">
        <f t="shared" si="92"/>
        <v/>
      </c>
      <c r="AX690" s="525" t="str">
        <f t="shared" si="93"/>
        <v/>
      </c>
      <c r="AY690" s="524" t="str">
        <f t="shared" si="94"/>
        <v/>
      </c>
      <c r="AZ690" s="525" t="str">
        <f t="shared" si="95"/>
        <v/>
      </c>
      <c r="BA690" s="530">
        <f t="shared" si="96"/>
        <v>-1.0558730158730159</v>
      </c>
      <c r="BB690" s="536">
        <f t="shared" si="97"/>
        <v>-1.9710238012221759</v>
      </c>
      <c r="BC690" s="537">
        <f t="shared" si="98"/>
        <v>-1.0807443157836787</v>
      </c>
      <c r="BD690" s="540">
        <v>1</v>
      </c>
    </row>
    <row r="691" spans="1:56" x14ac:dyDescent="0.2">
      <c r="A691">
        <v>689</v>
      </c>
      <c r="B691" t="s">
        <v>806</v>
      </c>
      <c r="C691" t="s">
        <v>126</v>
      </c>
      <c r="D691" t="s">
        <v>183</v>
      </c>
      <c r="E691" s="545" t="s">
        <v>126</v>
      </c>
      <c r="F691" s="546" t="s">
        <v>183</v>
      </c>
      <c r="G691" s="570"/>
      <c r="H691" s="555"/>
      <c r="I691" s="566"/>
      <c r="J691">
        <v>0</v>
      </c>
      <c r="K691">
        <v>1000000</v>
      </c>
      <c r="L691" s="573">
        <v>603.96</v>
      </c>
      <c r="M691" s="558"/>
      <c r="N691" t="s">
        <v>1126</v>
      </c>
      <c r="O691" s="545">
        <v>0</v>
      </c>
      <c r="P691" s="546">
        <v>1174.57</v>
      </c>
      <c r="Q691" s="63" t="s">
        <v>451</v>
      </c>
      <c r="T691">
        <v>610.36</v>
      </c>
      <c r="U691">
        <v>65.16</v>
      </c>
      <c r="V691" s="545">
        <v>0</v>
      </c>
      <c r="W691" s="546">
        <v>1600</v>
      </c>
      <c r="X691">
        <v>0</v>
      </c>
      <c r="Y691">
        <v>0</v>
      </c>
      <c r="Z691">
        <v>100</v>
      </c>
      <c r="AA691">
        <v>200</v>
      </c>
      <c r="AB691">
        <v>300</v>
      </c>
      <c r="AC691">
        <v>400</v>
      </c>
      <c r="AD691">
        <v>600</v>
      </c>
      <c r="AE691">
        <v>700</v>
      </c>
      <c r="AF691">
        <v>800</v>
      </c>
      <c r="AG691">
        <v>900</v>
      </c>
      <c r="AH691">
        <v>1100</v>
      </c>
      <c r="AI691">
        <v>1200</v>
      </c>
      <c r="AJ691">
        <v>1600</v>
      </c>
      <c r="AK691">
        <v>200</v>
      </c>
      <c r="AL691">
        <v>200</v>
      </c>
      <c r="AM691">
        <v>100</v>
      </c>
      <c r="AN691">
        <v>200</v>
      </c>
      <c r="AO691">
        <v>100</v>
      </c>
      <c r="AP691">
        <v>199</v>
      </c>
      <c r="AQ691">
        <v>167</v>
      </c>
      <c r="AR691">
        <v>47</v>
      </c>
      <c r="AS691">
        <v>25</v>
      </c>
      <c r="AT691">
        <v>2</v>
      </c>
      <c r="AU691" s="576" t="str">
        <f t="shared" si="90"/>
        <v/>
      </c>
      <c r="AV691" s="577" t="str">
        <f t="shared" si="91"/>
        <v/>
      </c>
      <c r="AW691" s="522" t="str">
        <f t="shared" si="92"/>
        <v/>
      </c>
      <c r="AX691" s="523" t="str">
        <f t="shared" si="93"/>
        <v/>
      </c>
      <c r="AY691" s="522" t="str">
        <f t="shared" si="94"/>
        <v/>
      </c>
      <c r="AZ691" s="523" t="str">
        <f t="shared" si="95"/>
        <v/>
      </c>
      <c r="BA691" s="529">
        <f t="shared" si="96"/>
        <v>1</v>
      </c>
      <c r="BB691" s="534">
        <f t="shared" si="97"/>
        <v>1</v>
      </c>
      <c r="BC691" s="535">
        <f t="shared" si="98"/>
        <v>1.6491820650374196</v>
      </c>
      <c r="BD691" s="63"/>
    </row>
    <row r="692" spans="1:56" s="510" customFormat="1" x14ac:dyDescent="0.2">
      <c r="A692" s="510">
        <v>690</v>
      </c>
      <c r="B692" s="510" t="s">
        <v>806</v>
      </c>
      <c r="C692" s="510" t="s">
        <v>126</v>
      </c>
      <c r="D692" s="510" t="s">
        <v>19</v>
      </c>
      <c r="E692" s="547" t="s">
        <v>126</v>
      </c>
      <c r="F692" s="548" t="s">
        <v>19</v>
      </c>
      <c r="G692" s="571"/>
      <c r="H692" s="555"/>
      <c r="I692" s="567"/>
      <c r="J692" s="510">
        <v>0</v>
      </c>
      <c r="K692" s="510">
        <v>1000000</v>
      </c>
      <c r="L692" s="574">
        <v>12.85</v>
      </c>
      <c r="M692" s="559"/>
      <c r="N692" t="s">
        <v>1127</v>
      </c>
      <c r="O692" s="547">
        <v>0</v>
      </c>
      <c r="P692" s="548">
        <v>25.68</v>
      </c>
      <c r="Q692" s="540" t="s">
        <v>451</v>
      </c>
      <c r="R692"/>
      <c r="S692"/>
      <c r="T692">
        <v>12.81</v>
      </c>
      <c r="U692">
        <v>3.54</v>
      </c>
      <c r="V692" s="547">
        <v>0</v>
      </c>
      <c r="W692" s="548">
        <v>44</v>
      </c>
      <c r="X692">
        <v>0</v>
      </c>
      <c r="Y692">
        <v>1</v>
      </c>
      <c r="Z692">
        <v>2</v>
      </c>
      <c r="AA692">
        <v>4.2</v>
      </c>
      <c r="AB692">
        <v>7</v>
      </c>
      <c r="AC692">
        <v>10</v>
      </c>
      <c r="AD692">
        <v>13</v>
      </c>
      <c r="AE692">
        <v>16</v>
      </c>
      <c r="AF692">
        <v>19</v>
      </c>
      <c r="AG692">
        <v>23</v>
      </c>
      <c r="AH692">
        <v>28</v>
      </c>
      <c r="AI692">
        <v>32</v>
      </c>
      <c r="AJ692">
        <v>44</v>
      </c>
      <c r="AK692">
        <v>497</v>
      </c>
      <c r="AL692">
        <v>385</v>
      </c>
      <c r="AM692">
        <v>438</v>
      </c>
      <c r="AN692">
        <v>307</v>
      </c>
      <c r="AO692">
        <v>271</v>
      </c>
      <c r="AP692">
        <v>271</v>
      </c>
      <c r="AQ692">
        <v>151</v>
      </c>
      <c r="AR692">
        <v>103</v>
      </c>
      <c r="AS692">
        <v>34</v>
      </c>
      <c r="AT692">
        <v>25</v>
      </c>
      <c r="AU692" s="578" t="str">
        <f t="shared" si="90"/>
        <v/>
      </c>
      <c r="AV692" s="579" t="str">
        <f t="shared" si="91"/>
        <v/>
      </c>
      <c r="AW692" s="524" t="str">
        <f t="shared" si="92"/>
        <v/>
      </c>
      <c r="AX692" s="525" t="str">
        <f t="shared" si="93"/>
        <v/>
      </c>
      <c r="AY692" s="524" t="str">
        <f t="shared" si="94"/>
        <v/>
      </c>
      <c r="AZ692" s="525" t="str">
        <f t="shared" si="95"/>
        <v/>
      </c>
      <c r="BA692" s="530">
        <f t="shared" si="96"/>
        <v>1</v>
      </c>
      <c r="BB692" s="536">
        <f t="shared" si="97"/>
        <v>1</v>
      </c>
      <c r="BC692" s="537">
        <f t="shared" si="98"/>
        <v>2.4241245136186769</v>
      </c>
      <c r="BD692" s="540">
        <v>1</v>
      </c>
    </row>
    <row r="693" spans="1:56" s="510" customFormat="1" x14ac:dyDescent="0.2">
      <c r="A693" s="510">
        <v>691</v>
      </c>
      <c r="B693" s="510" t="s">
        <v>806</v>
      </c>
      <c r="C693" s="510" t="s">
        <v>126</v>
      </c>
      <c r="D693" s="510" t="s">
        <v>216</v>
      </c>
      <c r="E693" s="547" t="s">
        <v>126</v>
      </c>
      <c r="F693" s="548" t="s">
        <v>216</v>
      </c>
      <c r="G693" s="571"/>
      <c r="H693" s="555"/>
      <c r="I693" s="567"/>
      <c r="J693" s="510">
        <v>0</v>
      </c>
      <c r="K693" s="510">
        <v>1000000</v>
      </c>
      <c r="L693" s="574">
        <v>1.01</v>
      </c>
      <c r="M693" s="559"/>
      <c r="N693" t="s">
        <v>1128</v>
      </c>
      <c r="O693" s="547">
        <v>0</v>
      </c>
      <c r="P693" s="548">
        <v>1.01</v>
      </c>
      <c r="Q693" s="540" t="s">
        <v>451</v>
      </c>
      <c r="R693"/>
      <c r="S693"/>
      <c r="T693">
        <v>0.94</v>
      </c>
      <c r="U693">
        <v>0.26</v>
      </c>
      <c r="V693" s="547">
        <v>0</v>
      </c>
      <c r="W693" s="548">
        <v>1</v>
      </c>
      <c r="X693">
        <v>0</v>
      </c>
      <c r="Y693">
        <v>0</v>
      </c>
      <c r="Z693">
        <v>0</v>
      </c>
      <c r="AA693">
        <v>0</v>
      </c>
      <c r="AB693">
        <v>0</v>
      </c>
      <c r="AC693">
        <v>0</v>
      </c>
      <c r="AD693">
        <v>0</v>
      </c>
      <c r="AE693">
        <v>0</v>
      </c>
      <c r="AF693">
        <v>1</v>
      </c>
      <c r="AG693">
        <v>1</v>
      </c>
      <c r="AH693">
        <v>1</v>
      </c>
      <c r="AI693">
        <v>1</v>
      </c>
      <c r="AJ693">
        <v>1</v>
      </c>
      <c r="AK693">
        <v>100</v>
      </c>
      <c r="AL693">
        <v>0</v>
      </c>
      <c r="AM693">
        <v>0</v>
      </c>
      <c r="AN693">
        <v>0</v>
      </c>
      <c r="AO693">
        <v>0</v>
      </c>
      <c r="AP693">
        <v>0</v>
      </c>
      <c r="AQ693">
        <v>0</v>
      </c>
      <c r="AR693">
        <v>0</v>
      </c>
      <c r="AS693">
        <v>0</v>
      </c>
      <c r="AT693">
        <v>65</v>
      </c>
      <c r="AU693" s="578" t="str">
        <f t="shared" si="90"/>
        <v/>
      </c>
      <c r="AV693" s="579" t="str">
        <f t="shared" si="91"/>
        <v/>
      </c>
      <c r="AW693" s="524" t="str">
        <f t="shared" si="92"/>
        <v/>
      </c>
      <c r="AX693" s="525" t="str">
        <f t="shared" si="93"/>
        <v/>
      </c>
      <c r="AY693" s="524" t="str">
        <f t="shared" si="94"/>
        <v/>
      </c>
      <c r="AZ693" s="525" t="str">
        <f t="shared" si="95"/>
        <v/>
      </c>
      <c r="BA693" s="530">
        <f t="shared" si="96"/>
        <v>1</v>
      </c>
      <c r="BB693" s="536">
        <f t="shared" si="97"/>
        <v>1</v>
      </c>
      <c r="BC693" s="537">
        <f t="shared" si="98"/>
        <v>-9.9009900990099098E-3</v>
      </c>
      <c r="BD693" s="540">
        <v>1</v>
      </c>
    </row>
    <row r="694" spans="1:56" s="510" customFormat="1" x14ac:dyDescent="0.2">
      <c r="A694" s="510">
        <v>692</v>
      </c>
      <c r="B694" s="510" t="s">
        <v>806</v>
      </c>
      <c r="C694" s="510" t="s">
        <v>126</v>
      </c>
      <c r="D694" s="510" t="s">
        <v>218</v>
      </c>
      <c r="E694" s="547" t="s">
        <v>126</v>
      </c>
      <c r="F694" s="548" t="s">
        <v>218</v>
      </c>
      <c r="G694" s="571"/>
      <c r="H694" s="555"/>
      <c r="I694" s="567"/>
      <c r="J694" s="510">
        <v>0</v>
      </c>
      <c r="K694" s="510">
        <v>1000000</v>
      </c>
      <c r="L694" s="574">
        <v>11.84</v>
      </c>
      <c r="M694" s="559"/>
      <c r="N694" t="s">
        <v>1129</v>
      </c>
      <c r="O694" s="547">
        <v>0</v>
      </c>
      <c r="P694" s="548">
        <v>24.67</v>
      </c>
      <c r="Q694" s="540" t="s">
        <v>451</v>
      </c>
      <c r="R694"/>
      <c r="S694"/>
      <c r="T694">
        <v>11.87</v>
      </c>
      <c r="U694">
        <v>3.52</v>
      </c>
      <c r="V694" s="547">
        <v>0</v>
      </c>
      <c r="W694" s="548">
        <v>43</v>
      </c>
      <c r="X694">
        <v>0</v>
      </c>
      <c r="Y694">
        <v>1</v>
      </c>
      <c r="Z694">
        <v>2</v>
      </c>
      <c r="AA694">
        <v>4</v>
      </c>
      <c r="AB694">
        <v>7</v>
      </c>
      <c r="AC694">
        <v>9</v>
      </c>
      <c r="AD694">
        <v>12</v>
      </c>
      <c r="AE694">
        <v>15</v>
      </c>
      <c r="AF694">
        <v>18</v>
      </c>
      <c r="AG694">
        <v>22</v>
      </c>
      <c r="AH694">
        <v>27</v>
      </c>
      <c r="AI694">
        <v>31</v>
      </c>
      <c r="AJ694">
        <v>43</v>
      </c>
      <c r="AK694">
        <v>495</v>
      </c>
      <c r="AL694">
        <v>379</v>
      </c>
      <c r="AM694">
        <v>347</v>
      </c>
      <c r="AN694">
        <v>378</v>
      </c>
      <c r="AO694">
        <v>261</v>
      </c>
      <c r="AP694">
        <v>208</v>
      </c>
      <c r="AQ694">
        <v>175</v>
      </c>
      <c r="AR694">
        <v>74</v>
      </c>
      <c r="AS694">
        <v>34</v>
      </c>
      <c r="AT694">
        <v>25</v>
      </c>
      <c r="AU694" s="578" t="str">
        <f t="shared" si="90"/>
        <v/>
      </c>
      <c r="AV694" s="579" t="str">
        <f t="shared" si="91"/>
        <v/>
      </c>
      <c r="AW694" s="524" t="str">
        <f t="shared" si="92"/>
        <v/>
      </c>
      <c r="AX694" s="525" t="str">
        <f t="shared" si="93"/>
        <v/>
      </c>
      <c r="AY694" s="524" t="str">
        <f t="shared" si="94"/>
        <v/>
      </c>
      <c r="AZ694" s="525" t="str">
        <f t="shared" si="95"/>
        <v/>
      </c>
      <c r="BA694" s="530">
        <f t="shared" si="96"/>
        <v>1</v>
      </c>
      <c r="BB694" s="536">
        <f t="shared" si="97"/>
        <v>1</v>
      </c>
      <c r="BC694" s="537">
        <f t="shared" si="98"/>
        <v>2.631756756756757</v>
      </c>
      <c r="BD694" s="540">
        <v>1</v>
      </c>
    </row>
    <row r="695" spans="1:56" s="510" customFormat="1" x14ac:dyDescent="0.2">
      <c r="A695" s="510">
        <v>693</v>
      </c>
      <c r="B695" s="510" t="s">
        <v>806</v>
      </c>
      <c r="C695" s="510" t="s">
        <v>126</v>
      </c>
      <c r="D695" s="510" t="s">
        <v>220</v>
      </c>
      <c r="E695" s="547" t="s">
        <v>126</v>
      </c>
      <c r="F695" s="548" t="s">
        <v>220</v>
      </c>
      <c r="G695" s="571"/>
      <c r="H695" s="555"/>
      <c r="I695" s="567"/>
      <c r="J695" s="510">
        <v>-1000000</v>
      </c>
      <c r="K695" s="510">
        <v>1000000</v>
      </c>
      <c r="L695" s="574">
        <v>-599.66</v>
      </c>
      <c r="M695" s="559"/>
      <c r="N695" t="s">
        <v>1130</v>
      </c>
      <c r="O695" s="547">
        <v>-1170.27</v>
      </c>
      <c r="P695" s="548">
        <v>4.3099999999999996</v>
      </c>
      <c r="Q695" s="540" t="s">
        <v>451</v>
      </c>
      <c r="R695"/>
      <c r="S695"/>
      <c r="T695">
        <v>-606.26</v>
      </c>
      <c r="U695">
        <v>65.19</v>
      </c>
      <c r="V695" s="547">
        <v>-1634</v>
      </c>
      <c r="W695" s="548">
        <v>4</v>
      </c>
      <c r="X695">
        <v>-1634</v>
      </c>
      <c r="Y695">
        <v>-1215.1500000000001</v>
      </c>
      <c r="Z695">
        <v>-1116.2</v>
      </c>
      <c r="AA695">
        <v>-987.6</v>
      </c>
      <c r="AB695">
        <v>-863.3</v>
      </c>
      <c r="AC695">
        <v>-740</v>
      </c>
      <c r="AD695">
        <v>-614.5</v>
      </c>
      <c r="AE695">
        <v>-491.6</v>
      </c>
      <c r="AF695">
        <v>-365.7</v>
      </c>
      <c r="AG695">
        <v>-241.8</v>
      </c>
      <c r="AH695">
        <v>-117.8</v>
      </c>
      <c r="AI695">
        <v>-57.9</v>
      </c>
      <c r="AJ695">
        <v>4</v>
      </c>
      <c r="AK695">
        <v>2</v>
      </c>
      <c r="AL695">
        <v>22</v>
      </c>
      <c r="AM695">
        <v>80</v>
      </c>
      <c r="AN695">
        <v>152</v>
      </c>
      <c r="AO695">
        <v>162</v>
      </c>
      <c r="AP695">
        <v>165</v>
      </c>
      <c r="AQ695">
        <v>164</v>
      </c>
      <c r="AR695">
        <v>164</v>
      </c>
      <c r="AS695">
        <v>165</v>
      </c>
      <c r="AT695">
        <v>164</v>
      </c>
      <c r="AU695" s="578" t="str">
        <f t="shared" si="90"/>
        <v/>
      </c>
      <c r="AV695" s="579" t="str">
        <f t="shared" si="91"/>
        <v/>
      </c>
      <c r="AW695" s="524" t="str">
        <f t="shared" si="92"/>
        <v/>
      </c>
      <c r="AX695" s="525" t="str">
        <f t="shared" si="93"/>
        <v/>
      </c>
      <c r="AY695" s="524" t="str">
        <f t="shared" si="94"/>
        <v/>
      </c>
      <c r="AZ695" s="525" t="str">
        <f t="shared" si="95"/>
        <v/>
      </c>
      <c r="BA695" s="530">
        <f t="shared" si="96"/>
        <v>-1.0049079754601227</v>
      </c>
      <c r="BB695" s="536">
        <f t="shared" si="97"/>
        <v>-1.7248774305439754</v>
      </c>
      <c r="BC695" s="537">
        <f t="shared" si="98"/>
        <v>-1.0066704465863989</v>
      </c>
      <c r="BD695" s="540">
        <v>1</v>
      </c>
    </row>
    <row r="696" spans="1:56" x14ac:dyDescent="0.2">
      <c r="A696">
        <v>694</v>
      </c>
      <c r="B696" t="s">
        <v>806</v>
      </c>
      <c r="C696" t="s">
        <v>130</v>
      </c>
      <c r="D696" t="s">
        <v>197</v>
      </c>
      <c r="E696" s="545" t="s">
        <v>130</v>
      </c>
      <c r="F696" s="546" t="s">
        <v>197</v>
      </c>
      <c r="G696" s="570">
        <v>1545.232294752004</v>
      </c>
      <c r="H696" s="555">
        <v>154.5232294752004</v>
      </c>
      <c r="I696" s="566">
        <v>0.2</v>
      </c>
      <c r="J696">
        <v>0</v>
      </c>
      <c r="K696">
        <v>1000000</v>
      </c>
      <c r="L696" s="573">
        <v>1561.99</v>
      </c>
      <c r="M696" s="558">
        <v>0.11</v>
      </c>
      <c r="N696" t="s">
        <v>1131</v>
      </c>
      <c r="O696" s="545"/>
      <c r="P696" s="546"/>
      <c r="Q696" s="63" t="s">
        <v>712</v>
      </c>
      <c r="R696">
        <v>1528.83</v>
      </c>
      <c r="S696">
        <v>167.27</v>
      </c>
      <c r="T696">
        <v>1555</v>
      </c>
      <c r="U696">
        <v>152.66999999999999</v>
      </c>
      <c r="V696" s="545">
        <v>1317.7</v>
      </c>
      <c r="W696" s="546">
        <v>1879.78</v>
      </c>
      <c r="X696">
        <v>1308.0899999999999</v>
      </c>
      <c r="Y696">
        <v>1321.14</v>
      </c>
      <c r="Z696">
        <v>1357.43</v>
      </c>
      <c r="AA696">
        <v>1416.16</v>
      </c>
      <c r="AB696">
        <v>1461.66</v>
      </c>
      <c r="AC696">
        <v>1494.46</v>
      </c>
      <c r="AD696">
        <v>1541.84</v>
      </c>
      <c r="AE696">
        <v>1593.38</v>
      </c>
      <c r="AF696">
        <v>1641.38</v>
      </c>
      <c r="AG696">
        <v>1690.3</v>
      </c>
      <c r="AH696">
        <v>1765.75</v>
      </c>
      <c r="AI696">
        <v>1805.34</v>
      </c>
      <c r="AJ696">
        <v>1935.53</v>
      </c>
      <c r="AK696">
        <v>12</v>
      </c>
      <c r="AL696">
        <v>13</v>
      </c>
      <c r="AM696">
        <v>16</v>
      </c>
      <c r="AN696">
        <v>13</v>
      </c>
      <c r="AO696">
        <v>14</v>
      </c>
      <c r="AP696">
        <v>11</v>
      </c>
      <c r="AQ696">
        <v>8</v>
      </c>
      <c r="AR696">
        <v>8</v>
      </c>
      <c r="AS696">
        <v>1</v>
      </c>
      <c r="AT696">
        <v>4</v>
      </c>
      <c r="AU696" s="576">
        <f t="shared" si="90"/>
        <v>16.757705247996</v>
      </c>
      <c r="AV696" s="577">
        <f t="shared" si="91"/>
        <v>1.0844780622893636E-2</v>
      </c>
      <c r="AW696" s="522" t="str">
        <f t="shared" si="92"/>
        <v/>
      </c>
      <c r="AX696" s="523" t="str">
        <f t="shared" si="93"/>
        <v/>
      </c>
      <c r="AY696" s="522" t="str">
        <f t="shared" si="94"/>
        <v/>
      </c>
      <c r="AZ696" s="523" t="str">
        <f t="shared" si="95"/>
        <v/>
      </c>
      <c r="BA696" s="529">
        <f t="shared" si="96"/>
        <v>0.17578843339129563</v>
      </c>
      <c r="BB696" s="534">
        <f t="shared" si="97"/>
        <v>0.15639664786586338</v>
      </c>
      <c r="BC696" s="535">
        <f t="shared" si="98"/>
        <v>0.20345200673499828</v>
      </c>
      <c r="BD696" s="63"/>
    </row>
    <row r="697" spans="1:56" s="510" customFormat="1" x14ac:dyDescent="0.2">
      <c r="A697" s="510">
        <v>695</v>
      </c>
      <c r="B697" s="510" t="s">
        <v>806</v>
      </c>
      <c r="C697" s="510" t="s">
        <v>130</v>
      </c>
      <c r="D697" s="510" t="s">
        <v>19</v>
      </c>
      <c r="E697" s="547" t="s">
        <v>130</v>
      </c>
      <c r="F697" s="548" t="s">
        <v>19</v>
      </c>
      <c r="G697" s="571"/>
      <c r="H697" s="555"/>
      <c r="I697" s="567"/>
      <c r="J697" s="510">
        <v>0</v>
      </c>
      <c r="K697" s="510">
        <v>1000000</v>
      </c>
      <c r="L697" s="574">
        <v>3195.62</v>
      </c>
      <c r="M697" s="559"/>
      <c r="N697" t="s">
        <v>1132</v>
      </c>
      <c r="O697" s="547"/>
      <c r="P697" s="548"/>
      <c r="Q697" s="540" t="s">
        <v>434</v>
      </c>
      <c r="R697"/>
      <c r="S697"/>
      <c r="T697">
        <v>3228.84</v>
      </c>
      <c r="U697">
        <v>243.44</v>
      </c>
      <c r="V697" s="547">
        <v>2718.79</v>
      </c>
      <c r="W697" s="548">
        <v>3608.2</v>
      </c>
      <c r="X697">
        <v>2686.78</v>
      </c>
      <c r="Y697">
        <v>2782.35</v>
      </c>
      <c r="Z697">
        <v>2891.02</v>
      </c>
      <c r="AA697">
        <v>3029.39</v>
      </c>
      <c r="AB697">
        <v>3131.68</v>
      </c>
      <c r="AC697">
        <v>3182.91</v>
      </c>
      <c r="AD697">
        <v>3248.95</v>
      </c>
      <c r="AE697">
        <v>3310.58</v>
      </c>
      <c r="AF697">
        <v>3372.14</v>
      </c>
      <c r="AG697">
        <v>3443.78</v>
      </c>
      <c r="AH697">
        <v>3527.87</v>
      </c>
      <c r="AI697">
        <v>3598.06</v>
      </c>
      <c r="AJ697">
        <v>3713.26</v>
      </c>
      <c r="AK697">
        <v>6</v>
      </c>
      <c r="AL697">
        <v>5</v>
      </c>
      <c r="AM697">
        <v>7</v>
      </c>
      <c r="AN697">
        <v>7</v>
      </c>
      <c r="AO697">
        <v>18</v>
      </c>
      <c r="AP697">
        <v>16</v>
      </c>
      <c r="AQ697">
        <v>16</v>
      </c>
      <c r="AR697">
        <v>14</v>
      </c>
      <c r="AS697">
        <v>8</v>
      </c>
      <c r="AT697">
        <v>3</v>
      </c>
      <c r="AU697" s="578" t="str">
        <f t="shared" si="90"/>
        <v/>
      </c>
      <c r="AV697" s="579" t="str">
        <f t="shared" si="91"/>
        <v/>
      </c>
      <c r="AW697" s="524" t="str">
        <f t="shared" si="92"/>
        <v/>
      </c>
      <c r="AX697" s="525" t="str">
        <f t="shared" si="93"/>
        <v/>
      </c>
      <c r="AY697" s="524" t="str">
        <f t="shared" si="94"/>
        <v/>
      </c>
      <c r="AZ697" s="525" t="str">
        <f t="shared" si="95"/>
        <v/>
      </c>
      <c r="BA697" s="530">
        <f t="shared" si="96"/>
        <v>0.14057395380741869</v>
      </c>
      <c r="BB697" s="536">
        <f t="shared" si="97"/>
        <v>0.14921361113023449</v>
      </c>
      <c r="BC697" s="537">
        <f t="shared" si="98"/>
        <v>0.1291079665291868</v>
      </c>
      <c r="BD697" s="540">
        <v>1</v>
      </c>
    </row>
    <row r="698" spans="1:56" s="510" customFormat="1" x14ac:dyDescent="0.2">
      <c r="A698" s="510">
        <v>696</v>
      </c>
      <c r="B698" s="510" t="s">
        <v>806</v>
      </c>
      <c r="C698" s="510" t="s">
        <v>130</v>
      </c>
      <c r="D698" s="510" t="s">
        <v>216</v>
      </c>
      <c r="E698" s="547" t="s">
        <v>130</v>
      </c>
      <c r="F698" s="548" t="s">
        <v>216</v>
      </c>
      <c r="G698" s="571">
        <v>2310.8093247060801</v>
      </c>
      <c r="H698" s="555">
        <v>346.62139870591187</v>
      </c>
      <c r="I698" s="567">
        <v>0.3</v>
      </c>
      <c r="J698" s="510">
        <v>0</v>
      </c>
      <c r="K698" s="510">
        <v>1000000</v>
      </c>
      <c r="L698" s="574">
        <v>2452.6999999999998</v>
      </c>
      <c r="M698" s="559">
        <v>0.41</v>
      </c>
      <c r="N698" t="s">
        <v>1133</v>
      </c>
      <c r="O698" s="547"/>
      <c r="P698" s="548"/>
      <c r="Q698" s="540" t="s">
        <v>712</v>
      </c>
      <c r="R698">
        <v>2336.9</v>
      </c>
      <c r="S698">
        <v>377.36</v>
      </c>
      <c r="T698">
        <v>2473.08</v>
      </c>
      <c r="U698">
        <v>267.20999999999998</v>
      </c>
      <c r="V698" s="547">
        <v>1999.09</v>
      </c>
      <c r="W698" s="548">
        <v>2924.82</v>
      </c>
      <c r="X698">
        <v>1755.99</v>
      </c>
      <c r="Y698">
        <v>2025.35</v>
      </c>
      <c r="Z698">
        <v>2060.1999999999998</v>
      </c>
      <c r="AA698">
        <v>2285.64</v>
      </c>
      <c r="AB698">
        <v>2359.81</v>
      </c>
      <c r="AC698">
        <v>2432.35</v>
      </c>
      <c r="AD698">
        <v>2498.92</v>
      </c>
      <c r="AE698">
        <v>2558.3200000000002</v>
      </c>
      <c r="AF698">
        <v>2610.9</v>
      </c>
      <c r="AG698">
        <v>2687.92</v>
      </c>
      <c r="AH698">
        <v>2813.68</v>
      </c>
      <c r="AI698">
        <v>2900.22</v>
      </c>
      <c r="AJ698">
        <v>3066.6</v>
      </c>
      <c r="AK698">
        <v>1</v>
      </c>
      <c r="AL698">
        <v>4</v>
      </c>
      <c r="AM698">
        <v>10</v>
      </c>
      <c r="AN698">
        <v>5</v>
      </c>
      <c r="AO698">
        <v>14</v>
      </c>
      <c r="AP698">
        <v>24</v>
      </c>
      <c r="AQ698">
        <v>18</v>
      </c>
      <c r="AR698">
        <v>13</v>
      </c>
      <c r="AS698">
        <v>9</v>
      </c>
      <c r="AT698">
        <v>2</v>
      </c>
      <c r="AU698" s="578">
        <f t="shared" si="90"/>
        <v>141.89067529391968</v>
      </c>
      <c r="AV698" s="579">
        <f t="shared" si="91"/>
        <v>6.1403021779811821E-2</v>
      </c>
      <c r="AW698" s="524" t="str">
        <f t="shared" si="92"/>
        <v/>
      </c>
      <c r="AX698" s="525" t="str">
        <f t="shared" si="93"/>
        <v/>
      </c>
      <c r="AY698" s="524" t="str">
        <f t="shared" si="94"/>
        <v/>
      </c>
      <c r="AZ698" s="525" t="str">
        <f t="shared" si="95"/>
        <v/>
      </c>
      <c r="BA698" s="530">
        <f t="shared" si="96"/>
        <v>0.18800709192491338</v>
      </c>
      <c r="BB698" s="536">
        <f t="shared" si="97"/>
        <v>0.18494312390426873</v>
      </c>
      <c r="BC698" s="537">
        <f t="shared" si="98"/>
        <v>0.19248990907978977</v>
      </c>
      <c r="BD698" s="540">
        <v>1</v>
      </c>
    </row>
    <row r="699" spans="1:56" s="510" customFormat="1" x14ac:dyDescent="0.2">
      <c r="A699" s="510">
        <v>697</v>
      </c>
      <c r="B699" s="510" t="s">
        <v>806</v>
      </c>
      <c r="C699" s="510" t="s">
        <v>130</v>
      </c>
      <c r="D699" s="510" t="s">
        <v>218</v>
      </c>
      <c r="E699" s="547" t="s">
        <v>130</v>
      </c>
      <c r="F699" s="548" t="s">
        <v>218</v>
      </c>
      <c r="G699" s="571">
        <v>701.34943035516358</v>
      </c>
      <c r="H699" s="555">
        <v>101.543489164175</v>
      </c>
      <c r="I699" s="567">
        <v>0.28956604160283789</v>
      </c>
      <c r="J699" s="510">
        <v>0</v>
      </c>
      <c r="K699" s="510">
        <v>1000000</v>
      </c>
      <c r="L699" s="574">
        <v>742.92</v>
      </c>
      <c r="M699" s="559">
        <v>0.41</v>
      </c>
      <c r="N699" t="s">
        <v>1133</v>
      </c>
      <c r="O699" s="547"/>
      <c r="P699" s="548"/>
      <c r="Q699" s="540" t="s">
        <v>712</v>
      </c>
      <c r="R699">
        <v>715.87</v>
      </c>
      <c r="S699">
        <v>107.66</v>
      </c>
      <c r="T699">
        <v>755.76</v>
      </c>
      <c r="U699">
        <v>112.06</v>
      </c>
      <c r="V699" s="547">
        <v>543.15</v>
      </c>
      <c r="W699" s="548">
        <v>993.39</v>
      </c>
      <c r="X699">
        <v>499.45</v>
      </c>
      <c r="Y699">
        <v>594.89</v>
      </c>
      <c r="Z699">
        <v>627.17999999999995</v>
      </c>
      <c r="AA699">
        <v>669.99</v>
      </c>
      <c r="AB699">
        <v>699.25</v>
      </c>
      <c r="AC699">
        <v>720.23</v>
      </c>
      <c r="AD699">
        <v>741.78</v>
      </c>
      <c r="AE699">
        <v>776.63</v>
      </c>
      <c r="AF699">
        <v>799.61</v>
      </c>
      <c r="AG699">
        <v>866.41</v>
      </c>
      <c r="AH699">
        <v>898.84</v>
      </c>
      <c r="AI699">
        <v>949.69</v>
      </c>
      <c r="AJ699">
        <v>1024.74</v>
      </c>
      <c r="AK699">
        <v>3</v>
      </c>
      <c r="AL699">
        <v>4</v>
      </c>
      <c r="AM699">
        <v>12</v>
      </c>
      <c r="AN699">
        <v>16</v>
      </c>
      <c r="AO699">
        <v>23</v>
      </c>
      <c r="AP699">
        <v>16</v>
      </c>
      <c r="AQ699">
        <v>7</v>
      </c>
      <c r="AR699">
        <v>9</v>
      </c>
      <c r="AS699">
        <v>6</v>
      </c>
      <c r="AT699">
        <v>4</v>
      </c>
      <c r="AU699" s="578">
        <f t="shared" si="90"/>
        <v>41.570569644836382</v>
      </c>
      <c r="AV699" s="579">
        <f t="shared" si="91"/>
        <v>5.9272265500786153E-2</v>
      </c>
      <c r="AW699" s="524" t="str">
        <f t="shared" si="92"/>
        <v/>
      </c>
      <c r="AX699" s="525" t="str">
        <f t="shared" si="93"/>
        <v/>
      </c>
      <c r="AY699" s="524" t="str">
        <f t="shared" si="94"/>
        <v/>
      </c>
      <c r="AZ699" s="525" t="str">
        <f t="shared" si="95"/>
        <v/>
      </c>
      <c r="BA699" s="530">
        <f t="shared" si="96"/>
        <v>0.29302198445858879</v>
      </c>
      <c r="BB699" s="536">
        <f t="shared" si="97"/>
        <v>0.26889840090453881</v>
      </c>
      <c r="BC699" s="537">
        <f t="shared" si="98"/>
        <v>0.3371426263931514</v>
      </c>
      <c r="BD699" s="540">
        <v>1</v>
      </c>
    </row>
    <row r="700" spans="1:56" s="510" customFormat="1" x14ac:dyDescent="0.2">
      <c r="A700" s="510">
        <v>698</v>
      </c>
      <c r="B700" s="510" t="s">
        <v>806</v>
      </c>
      <c r="C700" s="510" t="s">
        <v>130</v>
      </c>
      <c r="D700" s="510" t="s">
        <v>220</v>
      </c>
      <c r="E700" s="547" t="s">
        <v>130</v>
      </c>
      <c r="F700" s="548" t="s">
        <v>220</v>
      </c>
      <c r="G700" s="571"/>
      <c r="H700" s="555"/>
      <c r="I700" s="567"/>
      <c r="J700" s="510">
        <v>-1000000</v>
      </c>
      <c r="K700" s="510">
        <v>1000000</v>
      </c>
      <c r="L700" s="574">
        <v>1880.6</v>
      </c>
      <c r="M700" s="559"/>
      <c r="N700" t="s">
        <v>1134</v>
      </c>
      <c r="O700" s="547"/>
      <c r="P700" s="548"/>
      <c r="Q700" s="540" t="s">
        <v>434</v>
      </c>
      <c r="R700"/>
      <c r="S700"/>
      <c r="T700">
        <v>1920.14</v>
      </c>
      <c r="U700">
        <v>231.15</v>
      </c>
      <c r="V700" s="547">
        <v>1487.16</v>
      </c>
      <c r="W700" s="548">
        <v>2318.1999999999998</v>
      </c>
      <c r="X700">
        <v>1311.17</v>
      </c>
      <c r="Y700">
        <v>1521.36</v>
      </c>
      <c r="Z700">
        <v>1646.6</v>
      </c>
      <c r="AA700">
        <v>1726.95</v>
      </c>
      <c r="AB700">
        <v>1790.86</v>
      </c>
      <c r="AC700">
        <v>1833.27</v>
      </c>
      <c r="AD700">
        <v>1918.59</v>
      </c>
      <c r="AE700">
        <v>1988.94</v>
      </c>
      <c r="AF700">
        <v>2041.95</v>
      </c>
      <c r="AG700">
        <v>2138.29</v>
      </c>
      <c r="AH700">
        <v>2218.19</v>
      </c>
      <c r="AI700">
        <v>2274.7399999999998</v>
      </c>
      <c r="AJ700">
        <v>2466.7399999999998</v>
      </c>
      <c r="AK700">
        <v>1</v>
      </c>
      <c r="AL700">
        <v>6</v>
      </c>
      <c r="AM700">
        <v>4</v>
      </c>
      <c r="AN700">
        <v>15</v>
      </c>
      <c r="AO700">
        <v>18</v>
      </c>
      <c r="AP700">
        <v>21</v>
      </c>
      <c r="AQ700">
        <v>14</v>
      </c>
      <c r="AR700">
        <v>14</v>
      </c>
      <c r="AS700">
        <v>6</v>
      </c>
      <c r="AT700">
        <v>1</v>
      </c>
      <c r="AU700" s="578" t="str">
        <f t="shared" si="90"/>
        <v/>
      </c>
      <c r="AV700" s="579" t="str">
        <f t="shared" si="91"/>
        <v/>
      </c>
      <c r="AW700" s="524" t="str">
        <f t="shared" si="92"/>
        <v/>
      </c>
      <c r="AX700" s="525" t="str">
        <f t="shared" si="93"/>
        <v/>
      </c>
      <c r="AY700" s="524" t="str">
        <f t="shared" si="94"/>
        <v/>
      </c>
      <c r="AZ700" s="525" t="str">
        <f t="shared" si="95"/>
        <v/>
      </c>
      <c r="BA700" s="530">
        <f t="shared" si="96"/>
        <v>0.21838669665944874</v>
      </c>
      <c r="BB700" s="536">
        <f t="shared" si="97"/>
        <v>0.20920982665106871</v>
      </c>
      <c r="BC700" s="537">
        <f t="shared" si="98"/>
        <v>0.23269169414016799</v>
      </c>
      <c r="BD700" s="540">
        <v>1</v>
      </c>
    </row>
    <row r="701" spans="1:56" x14ac:dyDescent="0.2">
      <c r="A701">
        <v>699</v>
      </c>
      <c r="B701" t="s">
        <v>806</v>
      </c>
      <c r="C701" t="s">
        <v>132</v>
      </c>
      <c r="D701" t="s">
        <v>183</v>
      </c>
      <c r="E701" s="545" t="s">
        <v>132</v>
      </c>
      <c r="F701" s="546" t="s">
        <v>183</v>
      </c>
      <c r="G701" s="570"/>
      <c r="H701" s="555"/>
      <c r="I701" s="566"/>
      <c r="J701">
        <v>0</v>
      </c>
      <c r="K701">
        <v>1000000</v>
      </c>
      <c r="L701" s="573">
        <v>1999.48</v>
      </c>
      <c r="M701" s="558"/>
      <c r="N701" t="s">
        <v>1135</v>
      </c>
      <c r="O701" s="545"/>
      <c r="P701" s="546"/>
      <c r="Q701" s="63" t="s">
        <v>434</v>
      </c>
      <c r="T701">
        <v>2031.32</v>
      </c>
      <c r="U701">
        <v>185.67</v>
      </c>
      <c r="V701" s="545">
        <v>1688.24</v>
      </c>
      <c r="W701" s="546">
        <v>2379.2800000000002</v>
      </c>
      <c r="X701">
        <v>1656.19</v>
      </c>
      <c r="Y701">
        <v>1737.22</v>
      </c>
      <c r="Z701">
        <v>1809.16</v>
      </c>
      <c r="AA701">
        <v>1887.52</v>
      </c>
      <c r="AB701">
        <v>1911.12</v>
      </c>
      <c r="AC701">
        <v>1969.29</v>
      </c>
      <c r="AD701">
        <v>2024.13</v>
      </c>
      <c r="AE701">
        <v>2063.63</v>
      </c>
      <c r="AF701">
        <v>2115.83</v>
      </c>
      <c r="AG701">
        <v>2181.21</v>
      </c>
      <c r="AH701">
        <v>2263.2800000000002</v>
      </c>
      <c r="AI701">
        <v>2341.08</v>
      </c>
      <c r="AJ701">
        <v>2707.46</v>
      </c>
      <c r="AK701">
        <v>7</v>
      </c>
      <c r="AL701">
        <v>7</v>
      </c>
      <c r="AM701">
        <v>27</v>
      </c>
      <c r="AN701">
        <v>22</v>
      </c>
      <c r="AO701">
        <v>17</v>
      </c>
      <c r="AP701">
        <v>10</v>
      </c>
      <c r="AQ701">
        <v>8</v>
      </c>
      <c r="AR701">
        <v>1</v>
      </c>
      <c r="AS701">
        <v>0</v>
      </c>
      <c r="AT701">
        <v>1</v>
      </c>
      <c r="AU701" s="576" t="str">
        <f t="shared" si="90"/>
        <v/>
      </c>
      <c r="AV701" s="577" t="str">
        <f t="shared" si="91"/>
        <v/>
      </c>
      <c r="AW701" s="522" t="str">
        <f t="shared" si="92"/>
        <v/>
      </c>
      <c r="AX701" s="523" t="str">
        <f t="shared" si="93"/>
        <v/>
      </c>
      <c r="AY701" s="522" t="str">
        <f t="shared" si="94"/>
        <v/>
      </c>
      <c r="AZ701" s="523" t="str">
        <f t="shared" si="95"/>
        <v/>
      </c>
      <c r="BA701" s="529">
        <f t="shared" si="96"/>
        <v>0.16989221933758164</v>
      </c>
      <c r="BB701" s="534">
        <f t="shared" si="97"/>
        <v>0.15566047172264788</v>
      </c>
      <c r="BC701" s="535">
        <f t="shared" si="98"/>
        <v>0.18994938684057863</v>
      </c>
      <c r="BD701" s="63"/>
    </row>
    <row r="702" spans="1:56" s="510" customFormat="1" x14ac:dyDescent="0.2">
      <c r="A702" s="510">
        <v>700</v>
      </c>
      <c r="B702" s="510" t="s">
        <v>806</v>
      </c>
      <c r="C702" s="510" t="s">
        <v>132</v>
      </c>
      <c r="D702" s="510" t="s">
        <v>19</v>
      </c>
      <c r="E702" s="547" t="s">
        <v>132</v>
      </c>
      <c r="F702" s="548" t="s">
        <v>19</v>
      </c>
      <c r="G702" s="571"/>
      <c r="H702" s="555"/>
      <c r="I702" s="567"/>
      <c r="J702" s="510">
        <v>0</v>
      </c>
      <c r="K702" s="510">
        <v>1000000</v>
      </c>
      <c r="L702" s="574">
        <v>519.01</v>
      </c>
      <c r="M702" s="559"/>
      <c r="N702" t="s">
        <v>1136</v>
      </c>
      <c r="O702" s="547"/>
      <c r="P702" s="548"/>
      <c r="Q702" s="540" t="s">
        <v>434</v>
      </c>
      <c r="R702"/>
      <c r="S702"/>
      <c r="T702">
        <v>510.44</v>
      </c>
      <c r="U702">
        <v>72.19</v>
      </c>
      <c r="V702" s="547">
        <v>380.31</v>
      </c>
      <c r="W702" s="548">
        <v>654.26</v>
      </c>
      <c r="X702">
        <v>365.48</v>
      </c>
      <c r="Y702">
        <v>385.66</v>
      </c>
      <c r="Z702">
        <v>406.5</v>
      </c>
      <c r="AA702">
        <v>447.41</v>
      </c>
      <c r="AB702">
        <v>472.88</v>
      </c>
      <c r="AC702">
        <v>494.33</v>
      </c>
      <c r="AD702">
        <v>512.86</v>
      </c>
      <c r="AE702">
        <v>532.59</v>
      </c>
      <c r="AF702">
        <v>550.70000000000005</v>
      </c>
      <c r="AG702">
        <v>569.76</v>
      </c>
      <c r="AH702">
        <v>588.79</v>
      </c>
      <c r="AI702">
        <v>599.70000000000005</v>
      </c>
      <c r="AJ702">
        <v>730.13</v>
      </c>
      <c r="AK702">
        <v>8</v>
      </c>
      <c r="AL702">
        <v>9</v>
      </c>
      <c r="AM702">
        <v>14</v>
      </c>
      <c r="AN702">
        <v>17</v>
      </c>
      <c r="AO702">
        <v>21</v>
      </c>
      <c r="AP702">
        <v>19</v>
      </c>
      <c r="AQ702">
        <v>8</v>
      </c>
      <c r="AR702">
        <v>1</v>
      </c>
      <c r="AS702">
        <v>1</v>
      </c>
      <c r="AT702">
        <v>2</v>
      </c>
      <c r="AU702" s="578" t="str">
        <f t="shared" si="90"/>
        <v/>
      </c>
      <c r="AV702" s="579" t="str">
        <f t="shared" si="91"/>
        <v/>
      </c>
      <c r="AW702" s="524" t="str">
        <f t="shared" si="92"/>
        <v/>
      </c>
      <c r="AX702" s="525" t="str">
        <f t="shared" si="93"/>
        <v/>
      </c>
      <c r="AY702" s="524" t="str">
        <f t="shared" si="94"/>
        <v/>
      </c>
      <c r="AZ702" s="525" t="str">
        <f t="shared" si="95"/>
        <v/>
      </c>
      <c r="BA702" s="530">
        <f t="shared" si="96"/>
        <v>0.26479600220381416</v>
      </c>
      <c r="BB702" s="536">
        <f t="shared" si="97"/>
        <v>0.26723955222442725</v>
      </c>
      <c r="BC702" s="537">
        <f t="shared" si="98"/>
        <v>0.26059228145893143</v>
      </c>
      <c r="BD702" s="540">
        <v>1</v>
      </c>
    </row>
    <row r="703" spans="1:56" s="510" customFormat="1" x14ac:dyDescent="0.2">
      <c r="A703" s="510">
        <v>701</v>
      </c>
      <c r="B703" s="510" t="s">
        <v>806</v>
      </c>
      <c r="C703" s="510" t="s">
        <v>132</v>
      </c>
      <c r="D703" s="510" t="s">
        <v>216</v>
      </c>
      <c r="E703" s="547" t="s">
        <v>132</v>
      </c>
      <c r="F703" s="548" t="s">
        <v>216</v>
      </c>
      <c r="G703" s="571">
        <v>378.16358229603668</v>
      </c>
      <c r="H703" s="555">
        <v>56.724537344405512</v>
      </c>
      <c r="I703" s="567">
        <v>0.3</v>
      </c>
      <c r="J703" s="510">
        <v>0</v>
      </c>
      <c r="K703" s="510">
        <v>1000000</v>
      </c>
      <c r="L703" s="574">
        <v>400.31</v>
      </c>
      <c r="M703" s="559">
        <v>0.39</v>
      </c>
      <c r="N703" t="s">
        <v>1137</v>
      </c>
      <c r="O703" s="547"/>
      <c r="P703" s="548"/>
      <c r="Q703" s="540" t="s">
        <v>437</v>
      </c>
      <c r="R703">
        <v>385.53</v>
      </c>
      <c r="S703">
        <v>56.4</v>
      </c>
      <c r="T703">
        <v>401.98</v>
      </c>
      <c r="U703">
        <v>60.58</v>
      </c>
      <c r="V703" s="547">
        <v>292.77</v>
      </c>
      <c r="W703" s="548">
        <v>532.51</v>
      </c>
      <c r="X703">
        <v>276.99</v>
      </c>
      <c r="Y703">
        <v>309.04000000000002</v>
      </c>
      <c r="Z703">
        <v>315.42</v>
      </c>
      <c r="AA703">
        <v>343.41</v>
      </c>
      <c r="AB703">
        <v>363.7</v>
      </c>
      <c r="AC703">
        <v>395.56</v>
      </c>
      <c r="AD703">
        <v>410.32</v>
      </c>
      <c r="AE703">
        <v>421.97</v>
      </c>
      <c r="AF703">
        <v>432.77</v>
      </c>
      <c r="AG703">
        <v>449.44</v>
      </c>
      <c r="AH703">
        <v>471.8</v>
      </c>
      <c r="AI703">
        <v>482.9</v>
      </c>
      <c r="AJ703">
        <v>558.30999999999995</v>
      </c>
      <c r="AK703">
        <v>5</v>
      </c>
      <c r="AL703">
        <v>13</v>
      </c>
      <c r="AM703">
        <v>10</v>
      </c>
      <c r="AN703">
        <v>10</v>
      </c>
      <c r="AO703">
        <v>17</v>
      </c>
      <c r="AP703">
        <v>24</v>
      </c>
      <c r="AQ703">
        <v>13</v>
      </c>
      <c r="AR703">
        <v>3</v>
      </c>
      <c r="AS703">
        <v>2</v>
      </c>
      <c r="AT703">
        <v>3</v>
      </c>
      <c r="AU703" s="578">
        <f t="shared" si="90"/>
        <v>22.146417703963323</v>
      </c>
      <c r="AV703" s="579">
        <f t="shared" si="91"/>
        <v>5.8563063025530861E-2</v>
      </c>
      <c r="AW703" s="524">
        <f t="shared" si="92"/>
        <v>0.26864180260298276</v>
      </c>
      <c r="AX703" s="525">
        <f t="shared" si="93"/>
        <v>0.33024406085283903</v>
      </c>
      <c r="AY703" s="524">
        <f t="shared" si="94"/>
        <v>-3.1358197397017229E-2</v>
      </c>
      <c r="AZ703" s="525">
        <f t="shared" si="95"/>
        <v>3.0244060852839039E-2</v>
      </c>
      <c r="BA703" s="530" t="str">
        <f t="shared" si="96"/>
        <v/>
      </c>
      <c r="BB703" s="536" t="str">
        <f t="shared" si="97"/>
        <v/>
      </c>
      <c r="BC703" s="537" t="str">
        <f t="shared" si="98"/>
        <v/>
      </c>
      <c r="BD703" s="540">
        <v>1</v>
      </c>
    </row>
    <row r="704" spans="1:56" s="510" customFormat="1" x14ac:dyDescent="0.2">
      <c r="A704" s="510">
        <v>702</v>
      </c>
      <c r="B704" s="510" t="s">
        <v>806</v>
      </c>
      <c r="C704" s="510" t="s">
        <v>132</v>
      </c>
      <c r="D704" s="510" t="s">
        <v>218</v>
      </c>
      <c r="E704" s="547" t="s">
        <v>132</v>
      </c>
      <c r="F704" s="548" t="s">
        <v>218</v>
      </c>
      <c r="G704" s="571">
        <v>106.2463170220318</v>
      </c>
      <c r="H704" s="555">
        <v>31.906006506206399</v>
      </c>
      <c r="I704" s="567">
        <v>0.60060447082773105</v>
      </c>
      <c r="J704" s="510">
        <v>0</v>
      </c>
      <c r="K704" s="510">
        <v>1000000</v>
      </c>
      <c r="L704" s="574">
        <v>118.7</v>
      </c>
      <c r="M704" s="559">
        <v>0.39</v>
      </c>
      <c r="N704" t="s">
        <v>1137</v>
      </c>
      <c r="O704" s="547"/>
      <c r="P704" s="548"/>
      <c r="Q704" s="540" t="s">
        <v>437</v>
      </c>
      <c r="R704">
        <v>99.21</v>
      </c>
      <c r="S704">
        <v>30.09</v>
      </c>
      <c r="T704">
        <v>108.46</v>
      </c>
      <c r="U704">
        <v>32.54</v>
      </c>
      <c r="V704" s="547">
        <v>51.63</v>
      </c>
      <c r="W704" s="548">
        <v>168.61</v>
      </c>
      <c r="X704">
        <v>44.07</v>
      </c>
      <c r="Y704">
        <v>57.93</v>
      </c>
      <c r="Z704">
        <v>67.319999999999993</v>
      </c>
      <c r="AA704">
        <v>78.930000000000007</v>
      </c>
      <c r="AB704">
        <v>88.03</v>
      </c>
      <c r="AC704">
        <v>96.2</v>
      </c>
      <c r="AD704">
        <v>108.85</v>
      </c>
      <c r="AE704">
        <v>119.6</v>
      </c>
      <c r="AF704">
        <v>127.53</v>
      </c>
      <c r="AG704">
        <v>136.22</v>
      </c>
      <c r="AH704">
        <v>148.52000000000001</v>
      </c>
      <c r="AI704">
        <v>159.68</v>
      </c>
      <c r="AJ704">
        <v>203.15</v>
      </c>
      <c r="AK704">
        <v>6</v>
      </c>
      <c r="AL704">
        <v>12</v>
      </c>
      <c r="AM704">
        <v>15</v>
      </c>
      <c r="AN704">
        <v>16</v>
      </c>
      <c r="AO704">
        <v>16</v>
      </c>
      <c r="AP704">
        <v>19</v>
      </c>
      <c r="AQ704">
        <v>8</v>
      </c>
      <c r="AR704">
        <v>6</v>
      </c>
      <c r="AS704">
        <v>1</v>
      </c>
      <c r="AT704">
        <v>1</v>
      </c>
      <c r="AU704" s="578">
        <f t="shared" si="90"/>
        <v>12.453682977968199</v>
      </c>
      <c r="AV704" s="579">
        <f t="shared" si="91"/>
        <v>0.11721519697841137</v>
      </c>
      <c r="AW704" s="524">
        <f t="shared" si="92"/>
        <v>0.5650379106992417</v>
      </c>
      <c r="AX704" s="525">
        <f t="shared" si="93"/>
        <v>0.42047177759056453</v>
      </c>
      <c r="AY704" s="524">
        <f t="shared" si="94"/>
        <v>-3.5566560128489355E-2</v>
      </c>
      <c r="AZ704" s="525">
        <f t="shared" si="95"/>
        <v>-0.18013269323716652</v>
      </c>
      <c r="BA704" s="530" t="str">
        <f t="shared" si="96"/>
        <v/>
      </c>
      <c r="BB704" s="536" t="str">
        <f t="shared" si="97"/>
        <v/>
      </c>
      <c r="BC704" s="537" t="str">
        <f t="shared" si="98"/>
        <v/>
      </c>
      <c r="BD704" s="540">
        <v>1</v>
      </c>
    </row>
    <row r="705" spans="1:56" s="510" customFormat="1" x14ac:dyDescent="0.2">
      <c r="A705" s="510">
        <v>703</v>
      </c>
      <c r="B705" s="510" t="s">
        <v>806</v>
      </c>
      <c r="C705" s="510" t="s">
        <v>132</v>
      </c>
      <c r="D705" s="510" t="s">
        <v>220</v>
      </c>
      <c r="E705" s="547" t="s">
        <v>132</v>
      </c>
      <c r="F705" s="548" t="s">
        <v>220</v>
      </c>
      <c r="G705" s="571"/>
      <c r="H705" s="555"/>
      <c r="I705" s="567"/>
      <c r="J705" s="510">
        <v>-1000000</v>
      </c>
      <c r="K705" s="510">
        <v>1000000</v>
      </c>
      <c r="L705" s="574">
        <v>-795.67</v>
      </c>
      <c r="M705" s="559"/>
      <c r="N705" t="s">
        <v>1138</v>
      </c>
      <c r="O705" s="547"/>
      <c r="P705" s="548"/>
      <c r="Q705" s="540" t="s">
        <v>434</v>
      </c>
      <c r="R705"/>
      <c r="S705"/>
      <c r="T705">
        <v>-832.9</v>
      </c>
      <c r="U705">
        <v>165.97</v>
      </c>
      <c r="V705" s="547">
        <v>-1176.97</v>
      </c>
      <c r="W705" s="548">
        <v>-508.63</v>
      </c>
      <c r="X705">
        <v>-1391.71</v>
      </c>
      <c r="Y705">
        <v>-1086.04</v>
      </c>
      <c r="Z705">
        <v>-1018.57</v>
      </c>
      <c r="AA705">
        <v>-945.34</v>
      </c>
      <c r="AB705">
        <v>-894.56</v>
      </c>
      <c r="AC705">
        <v>-881.78</v>
      </c>
      <c r="AD705">
        <v>-842.75</v>
      </c>
      <c r="AE705">
        <v>-806.64</v>
      </c>
      <c r="AF705">
        <v>-749.87</v>
      </c>
      <c r="AG705">
        <v>-702.24</v>
      </c>
      <c r="AH705">
        <v>-630.73</v>
      </c>
      <c r="AI705">
        <v>-585.29999999999995</v>
      </c>
      <c r="AJ705">
        <v>-420.32</v>
      </c>
      <c r="AK705">
        <v>1</v>
      </c>
      <c r="AL705">
        <v>1</v>
      </c>
      <c r="AM705">
        <v>2</v>
      </c>
      <c r="AN705">
        <v>9</v>
      </c>
      <c r="AO705">
        <v>15</v>
      </c>
      <c r="AP705">
        <v>31</v>
      </c>
      <c r="AQ705">
        <v>19</v>
      </c>
      <c r="AR705">
        <v>12</v>
      </c>
      <c r="AS705">
        <v>7</v>
      </c>
      <c r="AT705">
        <v>3</v>
      </c>
      <c r="AU705" s="578" t="str">
        <f t="shared" si="90"/>
        <v/>
      </c>
      <c r="AV705" s="579" t="str">
        <f t="shared" si="91"/>
        <v/>
      </c>
      <c r="AW705" s="524" t="str">
        <f t="shared" si="92"/>
        <v/>
      </c>
      <c r="AX705" s="525" t="str">
        <f t="shared" si="93"/>
        <v/>
      </c>
      <c r="AY705" s="524" t="str">
        <f t="shared" si="94"/>
        <v/>
      </c>
      <c r="AZ705" s="525" t="str">
        <f t="shared" si="95"/>
        <v/>
      </c>
      <c r="BA705" s="530">
        <f t="shared" si="96"/>
        <v>-0.39649976269577603</v>
      </c>
      <c r="BB705" s="536">
        <f t="shared" si="97"/>
        <v>-0.47921877160129212</v>
      </c>
      <c r="BC705" s="537">
        <f t="shared" si="98"/>
        <v>-0.36075257330300248</v>
      </c>
      <c r="BD705" s="540">
        <v>1</v>
      </c>
    </row>
    <row r="706" spans="1:56" x14ac:dyDescent="0.2">
      <c r="A706">
        <v>704</v>
      </c>
      <c r="B706" t="s">
        <v>806</v>
      </c>
      <c r="C706" t="s">
        <v>134</v>
      </c>
      <c r="D706" t="s">
        <v>181</v>
      </c>
      <c r="E706" s="545" t="s">
        <v>134</v>
      </c>
      <c r="F706" s="546" t="s">
        <v>181</v>
      </c>
      <c r="G706" s="570"/>
      <c r="H706" s="555"/>
      <c r="I706" s="566"/>
      <c r="J706">
        <v>0</v>
      </c>
      <c r="K706">
        <v>1000000</v>
      </c>
      <c r="L706" s="573">
        <v>1340.94</v>
      </c>
      <c r="M706" s="558"/>
      <c r="N706" t="s">
        <v>1139</v>
      </c>
      <c r="O706" s="545">
        <v>634.79999999999995</v>
      </c>
      <c r="P706" s="546">
        <v>2531.02</v>
      </c>
      <c r="Q706" s="63" t="s">
        <v>451</v>
      </c>
      <c r="T706">
        <v>1329.91</v>
      </c>
      <c r="U706">
        <v>60.95</v>
      </c>
      <c r="V706" s="545">
        <v>0</v>
      </c>
      <c r="W706" s="546">
        <v>3168</v>
      </c>
      <c r="X706">
        <v>0</v>
      </c>
      <c r="Y706">
        <v>668</v>
      </c>
      <c r="Z706">
        <v>784.4</v>
      </c>
      <c r="AA706">
        <v>990</v>
      </c>
      <c r="AB706">
        <v>1190.2</v>
      </c>
      <c r="AC706">
        <v>1391</v>
      </c>
      <c r="AD706">
        <v>1595</v>
      </c>
      <c r="AE706">
        <v>1797.2</v>
      </c>
      <c r="AF706">
        <v>1999.8</v>
      </c>
      <c r="AG706">
        <v>2205</v>
      </c>
      <c r="AH706">
        <v>2439</v>
      </c>
      <c r="AI706">
        <v>2614.8000000000002</v>
      </c>
      <c r="AJ706">
        <v>3168</v>
      </c>
      <c r="AK706">
        <v>4</v>
      </c>
      <c r="AL706">
        <v>65</v>
      </c>
      <c r="AM706">
        <v>295</v>
      </c>
      <c r="AN706">
        <v>321</v>
      </c>
      <c r="AO706">
        <v>314</v>
      </c>
      <c r="AP706">
        <v>312</v>
      </c>
      <c r="AQ706">
        <v>316</v>
      </c>
      <c r="AR706">
        <v>246</v>
      </c>
      <c r="AS706">
        <v>115</v>
      </c>
      <c r="AT706">
        <v>27</v>
      </c>
      <c r="AU706" s="576" t="str">
        <f t="shared" ref="AU706:AU769" si="99">IF(ISBLANK(G706),"",L706-G706)</f>
        <v/>
      </c>
      <c r="AV706" s="577" t="str">
        <f t="shared" ref="AV706:AV769" si="100">IF(ISBLANK(G706),"",AU706/G706)</f>
        <v/>
      </c>
      <c r="AW706" s="522" t="str">
        <f t="shared" ref="AW706:AW769" si="101">IF(Q706="mesuré",(L706-V706)/L706,"")</f>
        <v/>
      </c>
      <c r="AX706" s="523" t="str">
        <f t="shared" ref="AX706:AX769" si="102">IF(Q706="mesuré",(W706-L706)/L706,"")</f>
        <v/>
      </c>
      <c r="AY706" s="522" t="str">
        <f t="shared" ref="AY706:AY769" si="103">IF(Q706="mesuré",AW706-I706,"")</f>
        <v/>
      </c>
      <c r="AZ706" s="523" t="str">
        <f t="shared" ref="AZ706:AZ769" si="104">IF(Q706="mesuré",AX706-I706,"")</f>
        <v/>
      </c>
      <c r="BA706" s="529">
        <f t="shared" ref="BA706:BA769" si="105">IF(OR(Q706="mesuré",W706=0),"",(W706-V706)/2/AVERAGE(V706:W706))</f>
        <v>1</v>
      </c>
      <c r="BB706" s="534">
        <f t="shared" ref="BB706:BB769" si="106">IF(OR(Q706="mesuré",L706=0),"",(L706-V706)/L706)</f>
        <v>1</v>
      </c>
      <c r="BC706" s="535">
        <f t="shared" ref="BC706:BC769" si="107">IF(OR(Q706="mesuré",L706=0),"",(W706-L706)/L706)</f>
        <v>1.3625218130565124</v>
      </c>
      <c r="BD706" s="63"/>
    </row>
    <row r="707" spans="1:56" x14ac:dyDescent="0.2">
      <c r="A707">
        <v>705</v>
      </c>
      <c r="B707" t="s">
        <v>806</v>
      </c>
      <c r="C707" t="s">
        <v>134</v>
      </c>
      <c r="D707" t="s">
        <v>185</v>
      </c>
      <c r="E707" s="545" t="s">
        <v>134</v>
      </c>
      <c r="F707" s="546" t="s">
        <v>185</v>
      </c>
      <c r="G707" s="570"/>
      <c r="H707" s="555"/>
      <c r="I707" s="566"/>
      <c r="J707">
        <v>0</v>
      </c>
      <c r="K707">
        <v>1000000</v>
      </c>
      <c r="L707" s="573">
        <v>0</v>
      </c>
      <c r="M707" s="558"/>
      <c r="N707" t="s">
        <v>1140</v>
      </c>
      <c r="O707" s="545">
        <v>0</v>
      </c>
      <c r="P707" s="546">
        <v>456.72</v>
      </c>
      <c r="Q707" s="63" t="s">
        <v>451</v>
      </c>
      <c r="T707">
        <v>0.05</v>
      </c>
      <c r="U707">
        <v>0.14000000000000001</v>
      </c>
      <c r="V707" s="545">
        <v>0</v>
      </c>
      <c r="W707" s="546">
        <v>630</v>
      </c>
      <c r="X707">
        <v>0</v>
      </c>
      <c r="Y707">
        <v>20</v>
      </c>
      <c r="Z707">
        <v>40</v>
      </c>
      <c r="AA707">
        <v>90</v>
      </c>
      <c r="AB707">
        <v>130</v>
      </c>
      <c r="AC707">
        <v>180</v>
      </c>
      <c r="AD707">
        <v>225</v>
      </c>
      <c r="AE707">
        <v>270</v>
      </c>
      <c r="AF707">
        <v>320</v>
      </c>
      <c r="AG707">
        <v>370</v>
      </c>
      <c r="AH707">
        <v>420</v>
      </c>
      <c r="AI707">
        <v>470</v>
      </c>
      <c r="AJ707">
        <v>630</v>
      </c>
      <c r="AK707">
        <v>700</v>
      </c>
      <c r="AL707">
        <v>600</v>
      </c>
      <c r="AM707">
        <v>600</v>
      </c>
      <c r="AN707">
        <v>700</v>
      </c>
      <c r="AO707">
        <v>598</v>
      </c>
      <c r="AP707">
        <v>564</v>
      </c>
      <c r="AQ707">
        <v>511</v>
      </c>
      <c r="AR707">
        <v>219</v>
      </c>
      <c r="AS707">
        <v>91</v>
      </c>
      <c r="AT707">
        <v>17</v>
      </c>
      <c r="AU707" s="576" t="str">
        <f t="shared" si="99"/>
        <v/>
      </c>
      <c r="AV707" s="577" t="str">
        <f t="shared" si="100"/>
        <v/>
      </c>
      <c r="AW707" s="522" t="str">
        <f t="shared" si="101"/>
        <v/>
      </c>
      <c r="AX707" s="523" t="str">
        <f t="shared" si="102"/>
        <v/>
      </c>
      <c r="AY707" s="522" t="str">
        <f t="shared" si="103"/>
        <v/>
      </c>
      <c r="AZ707" s="523" t="str">
        <f t="shared" si="104"/>
        <v/>
      </c>
      <c r="BA707" s="529">
        <f t="shared" si="105"/>
        <v>1</v>
      </c>
      <c r="BB707" s="534" t="str">
        <f t="shared" si="106"/>
        <v/>
      </c>
      <c r="BC707" s="535" t="str">
        <f t="shared" si="107"/>
        <v/>
      </c>
      <c r="BD707" s="63"/>
    </row>
    <row r="708" spans="1:56" x14ac:dyDescent="0.2">
      <c r="A708">
        <v>706</v>
      </c>
      <c r="B708" t="s">
        <v>806</v>
      </c>
      <c r="C708" t="s">
        <v>134</v>
      </c>
      <c r="D708" t="s">
        <v>187</v>
      </c>
      <c r="E708" s="545" t="s">
        <v>134</v>
      </c>
      <c r="F708" s="546" t="s">
        <v>187</v>
      </c>
      <c r="G708" s="570"/>
      <c r="H708" s="555"/>
      <c r="I708" s="566"/>
      <c r="J708">
        <v>0</v>
      </c>
      <c r="K708">
        <v>1000000</v>
      </c>
      <c r="L708" s="573">
        <v>3371.34</v>
      </c>
      <c r="M708" s="558"/>
      <c r="N708" t="s">
        <v>1141</v>
      </c>
      <c r="O708" s="545"/>
      <c r="P708" s="546"/>
      <c r="Q708" s="63" t="s">
        <v>443</v>
      </c>
      <c r="T708">
        <v>3434.06</v>
      </c>
      <c r="U708">
        <v>134.16</v>
      </c>
      <c r="V708" s="545">
        <v>3294.05</v>
      </c>
      <c r="W708" s="546">
        <v>3852.06</v>
      </c>
      <c r="X708">
        <v>3263.92</v>
      </c>
      <c r="Y708">
        <v>3298.89</v>
      </c>
      <c r="Z708">
        <v>3317.77</v>
      </c>
      <c r="AA708">
        <v>3340.86</v>
      </c>
      <c r="AB708">
        <v>3355.03</v>
      </c>
      <c r="AC708">
        <v>3369.51</v>
      </c>
      <c r="AD708">
        <v>3401.34</v>
      </c>
      <c r="AE708">
        <v>3419.2</v>
      </c>
      <c r="AF708">
        <v>3441.6</v>
      </c>
      <c r="AG708">
        <v>3487.47</v>
      </c>
      <c r="AH708">
        <v>3632.38</v>
      </c>
      <c r="AI708">
        <v>3725.18</v>
      </c>
      <c r="AJ708">
        <v>3961.06</v>
      </c>
      <c r="AK708">
        <v>14</v>
      </c>
      <c r="AL708">
        <v>38</v>
      </c>
      <c r="AM708">
        <v>26</v>
      </c>
      <c r="AN708">
        <v>8</v>
      </c>
      <c r="AO708">
        <v>3</v>
      </c>
      <c r="AP708">
        <v>5</v>
      </c>
      <c r="AQ708">
        <v>2</v>
      </c>
      <c r="AR708">
        <v>0</v>
      </c>
      <c r="AS708">
        <v>3</v>
      </c>
      <c r="AT708">
        <v>1</v>
      </c>
      <c r="AU708" s="576" t="str">
        <f t="shared" si="99"/>
        <v/>
      </c>
      <c r="AV708" s="577" t="str">
        <f t="shared" si="100"/>
        <v/>
      </c>
      <c r="AW708" s="522" t="str">
        <f t="shared" si="101"/>
        <v/>
      </c>
      <c r="AX708" s="523" t="str">
        <f t="shared" si="102"/>
        <v/>
      </c>
      <c r="AY708" s="522" t="str">
        <f t="shared" si="103"/>
        <v/>
      </c>
      <c r="AZ708" s="523" t="str">
        <f t="shared" si="104"/>
        <v/>
      </c>
      <c r="BA708" s="529">
        <f t="shared" si="105"/>
        <v>7.8085839708596672E-2</v>
      </c>
      <c r="BB708" s="534">
        <f t="shared" si="106"/>
        <v>2.2925602282771823E-2</v>
      </c>
      <c r="BC708" s="535">
        <f t="shared" si="107"/>
        <v>0.14259018669134521</v>
      </c>
      <c r="BD708" s="63"/>
    </row>
    <row r="709" spans="1:56" x14ac:dyDescent="0.2">
      <c r="A709">
        <v>707</v>
      </c>
      <c r="B709" t="s">
        <v>806</v>
      </c>
      <c r="C709" t="s">
        <v>134</v>
      </c>
      <c r="D709" t="s">
        <v>190</v>
      </c>
      <c r="E709" s="545" t="s">
        <v>134</v>
      </c>
      <c r="F709" s="546" t="s">
        <v>190</v>
      </c>
      <c r="G709" s="570"/>
      <c r="H709" s="555"/>
      <c r="I709" s="566"/>
      <c r="J709">
        <v>0</v>
      </c>
      <c r="K709">
        <v>1000000</v>
      </c>
      <c r="L709" s="573">
        <v>541.27</v>
      </c>
      <c r="M709" s="558"/>
      <c r="N709" t="s">
        <v>1142</v>
      </c>
      <c r="O709" s="545"/>
      <c r="P709" s="546"/>
      <c r="Q709" s="63" t="s">
        <v>434</v>
      </c>
      <c r="T709">
        <v>537.1</v>
      </c>
      <c r="U709">
        <v>48.55</v>
      </c>
      <c r="V709" s="545">
        <v>458.33</v>
      </c>
      <c r="W709" s="546">
        <v>630.41</v>
      </c>
      <c r="X709">
        <v>433.84</v>
      </c>
      <c r="Y709">
        <v>465.11</v>
      </c>
      <c r="Z709">
        <v>479.8</v>
      </c>
      <c r="AA709">
        <v>491.33</v>
      </c>
      <c r="AB709">
        <v>509.57</v>
      </c>
      <c r="AC709">
        <v>522.01</v>
      </c>
      <c r="AD709">
        <v>529.51</v>
      </c>
      <c r="AE709">
        <v>539.29999999999995</v>
      </c>
      <c r="AF709">
        <v>569.21</v>
      </c>
      <c r="AG709">
        <v>585.22</v>
      </c>
      <c r="AH709">
        <v>605.74</v>
      </c>
      <c r="AI709">
        <v>613.70000000000005</v>
      </c>
      <c r="AJ709">
        <v>649.79999999999995</v>
      </c>
      <c r="AK709">
        <v>2</v>
      </c>
      <c r="AL709">
        <v>7</v>
      </c>
      <c r="AM709">
        <v>14</v>
      </c>
      <c r="AN709">
        <v>16</v>
      </c>
      <c r="AO709">
        <v>21</v>
      </c>
      <c r="AP709">
        <v>9</v>
      </c>
      <c r="AQ709">
        <v>11</v>
      </c>
      <c r="AR709">
        <v>10</v>
      </c>
      <c r="AS709">
        <v>7</v>
      </c>
      <c r="AT709">
        <v>3</v>
      </c>
      <c r="AU709" s="576" t="str">
        <f t="shared" si="99"/>
        <v/>
      </c>
      <c r="AV709" s="577" t="str">
        <f t="shared" si="100"/>
        <v/>
      </c>
      <c r="AW709" s="522" t="str">
        <f t="shared" si="101"/>
        <v/>
      </c>
      <c r="AX709" s="523" t="str">
        <f t="shared" si="102"/>
        <v/>
      </c>
      <c r="AY709" s="522" t="str">
        <f t="shared" si="103"/>
        <v/>
      </c>
      <c r="AZ709" s="523" t="str">
        <f t="shared" si="104"/>
        <v/>
      </c>
      <c r="BA709" s="529">
        <f t="shared" si="105"/>
        <v>0.15805426456270549</v>
      </c>
      <c r="BB709" s="534">
        <f t="shared" si="106"/>
        <v>0.15323221312838325</v>
      </c>
      <c r="BC709" s="535">
        <f t="shared" si="107"/>
        <v>0.16468675522382542</v>
      </c>
      <c r="BD709" s="63"/>
    </row>
    <row r="710" spans="1:56" x14ac:dyDescent="0.2">
      <c r="A710">
        <v>708</v>
      </c>
      <c r="B710" t="s">
        <v>806</v>
      </c>
      <c r="C710" t="s">
        <v>134</v>
      </c>
      <c r="D710" t="s">
        <v>193</v>
      </c>
      <c r="E710" s="545" t="s">
        <v>134</v>
      </c>
      <c r="F710" s="546" t="s">
        <v>193</v>
      </c>
      <c r="G710" s="570">
        <v>2745.4750061450131</v>
      </c>
      <c r="H710" s="555">
        <v>343.18437576812659</v>
      </c>
      <c r="I710" s="566">
        <v>0.25</v>
      </c>
      <c r="J710">
        <v>0</v>
      </c>
      <c r="K710">
        <v>1000000</v>
      </c>
      <c r="L710" s="573">
        <v>2830.07</v>
      </c>
      <c r="M710" s="558">
        <v>0.25</v>
      </c>
      <c r="N710" t="s">
        <v>1143</v>
      </c>
      <c r="O710" s="545"/>
      <c r="P710" s="546"/>
      <c r="Q710" s="63" t="s">
        <v>437</v>
      </c>
      <c r="R710">
        <v>2740.75</v>
      </c>
      <c r="S710">
        <v>344.26</v>
      </c>
      <c r="T710">
        <v>2896.96</v>
      </c>
      <c r="U710">
        <v>128.4</v>
      </c>
      <c r="V710" s="545">
        <v>2830.07</v>
      </c>
      <c r="W710" s="546">
        <v>3309.58</v>
      </c>
      <c r="X710">
        <v>2829.78</v>
      </c>
      <c r="Y710">
        <v>2830.07</v>
      </c>
      <c r="Z710">
        <v>2830.07</v>
      </c>
      <c r="AA710">
        <v>2830.07</v>
      </c>
      <c r="AB710">
        <v>2830.07</v>
      </c>
      <c r="AC710">
        <v>2830.09</v>
      </c>
      <c r="AD710">
        <v>2830.1</v>
      </c>
      <c r="AE710">
        <v>2832.58</v>
      </c>
      <c r="AF710">
        <v>2867.8</v>
      </c>
      <c r="AG710">
        <v>2945.87</v>
      </c>
      <c r="AH710">
        <v>3071.99</v>
      </c>
      <c r="AI710">
        <v>3166.36</v>
      </c>
      <c r="AJ710">
        <v>3449.44</v>
      </c>
      <c r="AK710">
        <v>72</v>
      </c>
      <c r="AL710">
        <v>8</v>
      </c>
      <c r="AM710">
        <v>7</v>
      </c>
      <c r="AN710">
        <v>4</v>
      </c>
      <c r="AO710">
        <v>3</v>
      </c>
      <c r="AP710">
        <v>2</v>
      </c>
      <c r="AQ710">
        <v>0</v>
      </c>
      <c r="AR710">
        <v>2</v>
      </c>
      <c r="AS710">
        <v>1</v>
      </c>
      <c r="AT710">
        <v>1</v>
      </c>
      <c r="AU710" s="576">
        <f t="shared" si="99"/>
        <v>84.594993854987024</v>
      </c>
      <c r="AV710" s="577">
        <f t="shared" si="100"/>
        <v>3.0812516473704442E-2</v>
      </c>
      <c r="AW710" s="522">
        <f t="shared" si="101"/>
        <v>0</v>
      </c>
      <c r="AX710" s="523">
        <f t="shared" si="102"/>
        <v>0.16943397159787557</v>
      </c>
      <c r="AY710" s="522">
        <f t="shared" si="103"/>
        <v>-0.25</v>
      </c>
      <c r="AZ710" s="523">
        <f t="shared" si="104"/>
        <v>-8.0566028402124429E-2</v>
      </c>
      <c r="BA710" s="529" t="str">
        <f t="shared" si="105"/>
        <v/>
      </c>
      <c r="BB710" s="534" t="str">
        <f t="shared" si="106"/>
        <v/>
      </c>
      <c r="BC710" s="535" t="str">
        <f t="shared" si="107"/>
        <v/>
      </c>
      <c r="BD710" s="63"/>
    </row>
    <row r="711" spans="1:56" x14ac:dyDescent="0.2">
      <c r="A711">
        <v>709</v>
      </c>
      <c r="B711" t="s">
        <v>806</v>
      </c>
      <c r="C711" t="s">
        <v>134</v>
      </c>
      <c r="D711" t="s">
        <v>195</v>
      </c>
      <c r="E711" s="545" t="s">
        <v>134</v>
      </c>
      <c r="F711" s="546" t="s">
        <v>195</v>
      </c>
      <c r="G711" s="570"/>
      <c r="H711" s="555"/>
      <c r="I711" s="566"/>
      <c r="J711">
        <v>0</v>
      </c>
      <c r="K711">
        <v>1000000</v>
      </c>
      <c r="L711" s="573">
        <v>2547.06</v>
      </c>
      <c r="M711" s="558"/>
      <c r="N711" t="s">
        <v>1144</v>
      </c>
      <c r="O711" s="545"/>
      <c r="P711" s="546"/>
      <c r="Q711" s="63" t="s">
        <v>434</v>
      </c>
      <c r="T711">
        <v>2607.2600000000002</v>
      </c>
      <c r="U711">
        <v>115.56</v>
      </c>
      <c r="V711" s="545">
        <v>2547.06</v>
      </c>
      <c r="W711" s="546">
        <v>2978.62</v>
      </c>
      <c r="X711">
        <v>2546.8000000000002</v>
      </c>
      <c r="Y711">
        <v>2547.06</v>
      </c>
      <c r="Z711">
        <v>2547.06</v>
      </c>
      <c r="AA711">
        <v>2547.06</v>
      </c>
      <c r="AB711">
        <v>2547.0700000000002</v>
      </c>
      <c r="AC711">
        <v>2547.08</v>
      </c>
      <c r="AD711">
        <v>2547.09</v>
      </c>
      <c r="AE711">
        <v>2549.3200000000002</v>
      </c>
      <c r="AF711">
        <v>2581.02</v>
      </c>
      <c r="AG711">
        <v>2651.29</v>
      </c>
      <c r="AH711">
        <v>2764.79</v>
      </c>
      <c r="AI711">
        <v>2849.73</v>
      </c>
      <c r="AJ711">
        <v>3104.49</v>
      </c>
      <c r="AK711">
        <v>72</v>
      </c>
      <c r="AL711">
        <v>8</v>
      </c>
      <c r="AM711">
        <v>7</v>
      </c>
      <c r="AN711">
        <v>4</v>
      </c>
      <c r="AO711">
        <v>3</v>
      </c>
      <c r="AP711">
        <v>2</v>
      </c>
      <c r="AQ711">
        <v>0</v>
      </c>
      <c r="AR711">
        <v>2</v>
      </c>
      <c r="AS711">
        <v>1</v>
      </c>
      <c r="AT711">
        <v>1</v>
      </c>
      <c r="AU711" s="576" t="str">
        <f t="shared" si="99"/>
        <v/>
      </c>
      <c r="AV711" s="577" t="str">
        <f t="shared" si="100"/>
        <v/>
      </c>
      <c r="AW711" s="522" t="str">
        <f t="shared" si="101"/>
        <v/>
      </c>
      <c r="AX711" s="523" t="str">
        <f t="shared" si="102"/>
        <v/>
      </c>
      <c r="AY711" s="522" t="str">
        <f t="shared" si="103"/>
        <v/>
      </c>
      <c r="AZ711" s="523" t="str">
        <f t="shared" si="104"/>
        <v/>
      </c>
      <c r="BA711" s="529">
        <f t="shared" si="105"/>
        <v>7.8100794834300921E-2</v>
      </c>
      <c r="BB711" s="534">
        <f t="shared" si="106"/>
        <v>0</v>
      </c>
      <c r="BC711" s="535">
        <f t="shared" si="107"/>
        <v>0.16943456377156407</v>
      </c>
      <c r="BD711" s="63"/>
    </row>
    <row r="712" spans="1:56" x14ac:dyDescent="0.2">
      <c r="A712">
        <v>710</v>
      </c>
      <c r="B712" t="s">
        <v>806</v>
      </c>
      <c r="C712" t="s">
        <v>134</v>
      </c>
      <c r="D712" t="s">
        <v>196</v>
      </c>
      <c r="E712" s="545" t="s">
        <v>134</v>
      </c>
      <c r="F712" s="546" t="s">
        <v>196</v>
      </c>
      <c r="G712" s="570"/>
      <c r="H712" s="555"/>
      <c r="I712" s="566"/>
      <c r="J712">
        <v>0</v>
      </c>
      <c r="K712">
        <v>1000000</v>
      </c>
      <c r="L712" s="573">
        <v>283.01</v>
      </c>
      <c r="M712" s="558"/>
      <c r="N712" t="s">
        <v>1145</v>
      </c>
      <c r="O712" s="545"/>
      <c r="P712" s="546"/>
      <c r="Q712" s="63" t="s">
        <v>434</v>
      </c>
      <c r="T712">
        <v>289.7</v>
      </c>
      <c r="U712">
        <v>12.84</v>
      </c>
      <c r="V712" s="545">
        <v>283.01</v>
      </c>
      <c r="W712" s="546">
        <v>330.96</v>
      </c>
      <c r="X712">
        <v>282.98</v>
      </c>
      <c r="Y712">
        <v>283.01</v>
      </c>
      <c r="Z712">
        <v>283.01</v>
      </c>
      <c r="AA712">
        <v>283.01</v>
      </c>
      <c r="AB712">
        <v>283.01</v>
      </c>
      <c r="AC712">
        <v>283.01</v>
      </c>
      <c r="AD712">
        <v>283.01</v>
      </c>
      <c r="AE712">
        <v>283.26</v>
      </c>
      <c r="AF712">
        <v>286.77999999999997</v>
      </c>
      <c r="AG712">
        <v>294.58999999999997</v>
      </c>
      <c r="AH712">
        <v>307.2</v>
      </c>
      <c r="AI712">
        <v>316.64</v>
      </c>
      <c r="AJ712">
        <v>344.94</v>
      </c>
      <c r="AK712">
        <v>72</v>
      </c>
      <c r="AL712">
        <v>8</v>
      </c>
      <c r="AM712">
        <v>7</v>
      </c>
      <c r="AN712">
        <v>4</v>
      </c>
      <c r="AO712">
        <v>3</v>
      </c>
      <c r="AP712">
        <v>2</v>
      </c>
      <c r="AQ712">
        <v>0</v>
      </c>
      <c r="AR712">
        <v>2</v>
      </c>
      <c r="AS712">
        <v>1</v>
      </c>
      <c r="AT712">
        <v>1</v>
      </c>
      <c r="AU712" s="576" t="str">
        <f t="shared" si="99"/>
        <v/>
      </c>
      <c r="AV712" s="577" t="str">
        <f t="shared" si="100"/>
        <v/>
      </c>
      <c r="AW712" s="522" t="str">
        <f t="shared" si="101"/>
        <v/>
      </c>
      <c r="AX712" s="523" t="str">
        <f t="shared" si="102"/>
        <v/>
      </c>
      <c r="AY712" s="522" t="str">
        <f t="shared" si="103"/>
        <v/>
      </c>
      <c r="AZ712" s="523" t="str">
        <f t="shared" si="104"/>
        <v/>
      </c>
      <c r="BA712" s="529">
        <f t="shared" si="105"/>
        <v>7.809827841751224E-2</v>
      </c>
      <c r="BB712" s="534">
        <f t="shared" si="106"/>
        <v>0</v>
      </c>
      <c r="BC712" s="535">
        <f t="shared" si="107"/>
        <v>0.16942864209745234</v>
      </c>
      <c r="BD712" s="63"/>
    </row>
    <row r="713" spans="1:56" x14ac:dyDescent="0.2">
      <c r="A713">
        <v>711</v>
      </c>
      <c r="B713" t="s">
        <v>806</v>
      </c>
      <c r="C713" t="s">
        <v>134</v>
      </c>
      <c r="D713" t="s">
        <v>197</v>
      </c>
      <c r="E713" s="545" t="s">
        <v>134</v>
      </c>
      <c r="F713" s="546" t="s">
        <v>197</v>
      </c>
      <c r="G713" s="570"/>
      <c r="H713" s="555"/>
      <c r="I713" s="566"/>
      <c r="J713">
        <v>0</v>
      </c>
      <c r="K713">
        <v>1000000</v>
      </c>
      <c r="L713" s="573">
        <v>0</v>
      </c>
      <c r="M713" s="558"/>
      <c r="N713" t="s">
        <v>1146</v>
      </c>
      <c r="O713" s="545">
        <v>0</v>
      </c>
      <c r="P713" s="546">
        <v>662.83</v>
      </c>
      <c r="Q713" s="63" t="s">
        <v>451</v>
      </c>
      <c r="T713">
        <v>0.04</v>
      </c>
      <c r="U713">
        <v>0.11</v>
      </c>
      <c r="V713" s="545">
        <v>0</v>
      </c>
      <c r="W713" s="546">
        <v>920</v>
      </c>
      <c r="X713">
        <v>0</v>
      </c>
      <c r="Y713">
        <v>30</v>
      </c>
      <c r="Z713">
        <v>60</v>
      </c>
      <c r="AA713">
        <v>130</v>
      </c>
      <c r="AB713">
        <v>200</v>
      </c>
      <c r="AC713">
        <v>260</v>
      </c>
      <c r="AD713">
        <v>330</v>
      </c>
      <c r="AE713">
        <v>400</v>
      </c>
      <c r="AF713">
        <v>470</v>
      </c>
      <c r="AG713">
        <v>540</v>
      </c>
      <c r="AH713">
        <v>620</v>
      </c>
      <c r="AI713">
        <v>680</v>
      </c>
      <c r="AJ713">
        <v>920</v>
      </c>
      <c r="AK713">
        <v>1000</v>
      </c>
      <c r="AL713">
        <v>900</v>
      </c>
      <c r="AM713">
        <v>900</v>
      </c>
      <c r="AN713">
        <v>898</v>
      </c>
      <c r="AO713">
        <v>888</v>
      </c>
      <c r="AP713">
        <v>949</v>
      </c>
      <c r="AQ713">
        <v>667</v>
      </c>
      <c r="AR713">
        <v>373</v>
      </c>
      <c r="AS713">
        <v>124</v>
      </c>
      <c r="AT713">
        <v>31</v>
      </c>
      <c r="AU713" s="576" t="str">
        <f t="shared" si="99"/>
        <v/>
      </c>
      <c r="AV713" s="577" t="str">
        <f t="shared" si="100"/>
        <v/>
      </c>
      <c r="AW713" s="522" t="str">
        <f t="shared" si="101"/>
        <v/>
      </c>
      <c r="AX713" s="523" t="str">
        <f t="shared" si="102"/>
        <v/>
      </c>
      <c r="AY713" s="522" t="str">
        <f t="shared" si="103"/>
        <v/>
      </c>
      <c r="AZ713" s="523" t="str">
        <f t="shared" si="104"/>
        <v/>
      </c>
      <c r="BA713" s="529">
        <f t="shared" si="105"/>
        <v>1</v>
      </c>
      <c r="BB713" s="534" t="str">
        <f t="shared" si="106"/>
        <v/>
      </c>
      <c r="BC713" s="535" t="str">
        <f t="shared" si="107"/>
        <v/>
      </c>
      <c r="BD713" s="63"/>
    </row>
    <row r="714" spans="1:56" s="510" customFormat="1" x14ac:dyDescent="0.2">
      <c r="A714" s="510">
        <v>712</v>
      </c>
      <c r="B714" s="510" t="s">
        <v>806</v>
      </c>
      <c r="C714" s="510" t="s">
        <v>134</v>
      </c>
      <c r="D714" s="510" t="s">
        <v>19</v>
      </c>
      <c r="E714" s="547" t="s">
        <v>134</v>
      </c>
      <c r="F714" s="548" t="s">
        <v>19</v>
      </c>
      <c r="G714" s="571"/>
      <c r="H714" s="555"/>
      <c r="I714" s="567"/>
      <c r="J714" s="510">
        <v>0</v>
      </c>
      <c r="K714" s="510">
        <v>1000000</v>
      </c>
      <c r="L714" s="574">
        <v>393.66</v>
      </c>
      <c r="M714" s="559"/>
      <c r="N714" t="s">
        <v>1147</v>
      </c>
      <c r="O714" s="547">
        <v>0</v>
      </c>
      <c r="P714" s="548">
        <v>1000000</v>
      </c>
      <c r="Q714" s="540" t="s">
        <v>645</v>
      </c>
      <c r="R714"/>
      <c r="S714"/>
      <c r="T714">
        <v>375.73</v>
      </c>
      <c r="U714">
        <v>73.89</v>
      </c>
      <c r="V714" s="547">
        <v>0</v>
      </c>
      <c r="W714" s="548">
        <v>1000000</v>
      </c>
      <c r="X714">
        <v>0</v>
      </c>
      <c r="Y714">
        <v>50000</v>
      </c>
      <c r="Z714">
        <v>100000</v>
      </c>
      <c r="AA714">
        <v>200000</v>
      </c>
      <c r="AB714">
        <v>300000</v>
      </c>
      <c r="AC714">
        <v>400000</v>
      </c>
      <c r="AD714">
        <v>500000</v>
      </c>
      <c r="AE714">
        <v>600000</v>
      </c>
      <c r="AF714">
        <v>700000</v>
      </c>
      <c r="AG714">
        <v>800000</v>
      </c>
      <c r="AH714">
        <v>900000</v>
      </c>
      <c r="AI714">
        <v>950000</v>
      </c>
      <c r="AJ714">
        <v>1000000</v>
      </c>
      <c r="AK714">
        <v>1000</v>
      </c>
      <c r="AL714">
        <v>1000</v>
      </c>
      <c r="AM714">
        <v>1000</v>
      </c>
      <c r="AN714">
        <v>1000</v>
      </c>
      <c r="AO714">
        <v>1000</v>
      </c>
      <c r="AP714">
        <v>1000</v>
      </c>
      <c r="AQ714">
        <v>1000</v>
      </c>
      <c r="AR714">
        <v>1000</v>
      </c>
      <c r="AS714">
        <v>1000</v>
      </c>
      <c r="AT714">
        <v>1100</v>
      </c>
      <c r="AU714" s="578" t="str">
        <f t="shared" si="99"/>
        <v/>
      </c>
      <c r="AV714" s="579" t="str">
        <f t="shared" si="100"/>
        <v/>
      </c>
      <c r="AW714" s="524" t="str">
        <f t="shared" si="101"/>
        <v/>
      </c>
      <c r="AX714" s="525" t="str">
        <f t="shared" si="102"/>
        <v/>
      </c>
      <c r="AY714" s="524" t="str">
        <f t="shared" si="103"/>
        <v/>
      </c>
      <c r="AZ714" s="525" t="str">
        <f t="shared" si="104"/>
        <v/>
      </c>
      <c r="BA714" s="530">
        <f t="shared" si="105"/>
        <v>1</v>
      </c>
      <c r="BB714" s="536">
        <f t="shared" si="106"/>
        <v>1</v>
      </c>
      <c r="BC714" s="537">
        <f t="shared" si="107"/>
        <v>2539.263171264543</v>
      </c>
      <c r="BD714" s="540">
        <v>1</v>
      </c>
    </row>
    <row r="715" spans="1:56" s="510" customFormat="1" x14ac:dyDescent="0.2">
      <c r="A715" s="510">
        <v>713</v>
      </c>
      <c r="B715" s="510" t="s">
        <v>806</v>
      </c>
      <c r="C715" s="510" t="s">
        <v>134</v>
      </c>
      <c r="D715" s="510" t="s">
        <v>216</v>
      </c>
      <c r="E715" s="547" t="s">
        <v>134</v>
      </c>
      <c r="F715" s="548" t="s">
        <v>216</v>
      </c>
      <c r="G715" s="571"/>
      <c r="H715" s="555"/>
      <c r="I715" s="567"/>
      <c r="J715" s="510">
        <v>0</v>
      </c>
      <c r="K715" s="510">
        <v>1000000</v>
      </c>
      <c r="L715" s="574">
        <v>230.28</v>
      </c>
      <c r="M715" s="559"/>
      <c r="N715" t="s">
        <v>1148</v>
      </c>
      <c r="O715" s="547">
        <v>0</v>
      </c>
      <c r="P715" s="548">
        <v>1000000</v>
      </c>
      <c r="Q715" s="540" t="s">
        <v>645</v>
      </c>
      <c r="R715"/>
      <c r="S715"/>
      <c r="T715">
        <v>219.67</v>
      </c>
      <c r="U715">
        <v>43.31</v>
      </c>
      <c r="V715" s="547">
        <v>0</v>
      </c>
      <c r="W715" s="548">
        <v>1000000</v>
      </c>
      <c r="X715">
        <v>0</v>
      </c>
      <c r="Y715">
        <v>50000</v>
      </c>
      <c r="Z715">
        <v>100000</v>
      </c>
      <c r="AA715">
        <v>200000</v>
      </c>
      <c r="AB715">
        <v>300000</v>
      </c>
      <c r="AC715">
        <v>400000</v>
      </c>
      <c r="AD715">
        <v>500000</v>
      </c>
      <c r="AE715">
        <v>600000</v>
      </c>
      <c r="AF715">
        <v>700000</v>
      </c>
      <c r="AG715">
        <v>800000</v>
      </c>
      <c r="AH715">
        <v>900000</v>
      </c>
      <c r="AI715">
        <v>950000</v>
      </c>
      <c r="AJ715">
        <v>1000000</v>
      </c>
      <c r="AK715">
        <v>1000</v>
      </c>
      <c r="AL715">
        <v>1000</v>
      </c>
      <c r="AM715">
        <v>1000</v>
      </c>
      <c r="AN715">
        <v>1000</v>
      </c>
      <c r="AO715">
        <v>1000</v>
      </c>
      <c r="AP715">
        <v>1000</v>
      </c>
      <c r="AQ715">
        <v>1000</v>
      </c>
      <c r="AR715">
        <v>1000</v>
      </c>
      <c r="AS715">
        <v>1000</v>
      </c>
      <c r="AT715">
        <v>1100</v>
      </c>
      <c r="AU715" s="578" t="str">
        <f t="shared" si="99"/>
        <v/>
      </c>
      <c r="AV715" s="579" t="str">
        <f t="shared" si="100"/>
        <v/>
      </c>
      <c r="AW715" s="524" t="str">
        <f t="shared" si="101"/>
        <v/>
      </c>
      <c r="AX715" s="525" t="str">
        <f t="shared" si="102"/>
        <v/>
      </c>
      <c r="AY715" s="524" t="str">
        <f t="shared" si="103"/>
        <v/>
      </c>
      <c r="AZ715" s="525" t="str">
        <f t="shared" si="104"/>
        <v/>
      </c>
      <c r="BA715" s="530">
        <f t="shared" si="105"/>
        <v>1</v>
      </c>
      <c r="BB715" s="536">
        <f t="shared" si="106"/>
        <v>1</v>
      </c>
      <c r="BC715" s="537">
        <f t="shared" si="107"/>
        <v>4341.5395171096052</v>
      </c>
      <c r="BD715" s="540">
        <v>1</v>
      </c>
    </row>
    <row r="716" spans="1:56" s="510" customFormat="1" x14ac:dyDescent="0.2">
      <c r="A716" s="510">
        <v>714</v>
      </c>
      <c r="B716" s="510" t="s">
        <v>806</v>
      </c>
      <c r="C716" s="510" t="s">
        <v>134</v>
      </c>
      <c r="D716" s="510" t="s">
        <v>218</v>
      </c>
      <c r="E716" s="547" t="s">
        <v>134</v>
      </c>
      <c r="F716" s="548" t="s">
        <v>218</v>
      </c>
      <c r="G716" s="571"/>
      <c r="H716" s="555"/>
      <c r="I716" s="567"/>
      <c r="J716" s="510">
        <v>0</v>
      </c>
      <c r="K716" s="510">
        <v>1000000</v>
      </c>
      <c r="L716" s="574">
        <v>163.38999999999999</v>
      </c>
      <c r="M716" s="559"/>
      <c r="N716" t="s">
        <v>1149</v>
      </c>
      <c r="O716" s="547">
        <v>0</v>
      </c>
      <c r="P716" s="548">
        <v>1000000</v>
      </c>
      <c r="Q716" s="540" t="s">
        <v>645</v>
      </c>
      <c r="R716"/>
      <c r="S716"/>
      <c r="T716">
        <v>156.07</v>
      </c>
      <c r="U716">
        <v>34.75</v>
      </c>
      <c r="V716" s="547">
        <v>0</v>
      </c>
      <c r="W716" s="548">
        <v>1000000</v>
      </c>
      <c r="X716">
        <v>0</v>
      </c>
      <c r="Y716">
        <v>50000</v>
      </c>
      <c r="Z716">
        <v>100000</v>
      </c>
      <c r="AA716">
        <v>200000</v>
      </c>
      <c r="AB716">
        <v>300000</v>
      </c>
      <c r="AC716">
        <v>400000</v>
      </c>
      <c r="AD716">
        <v>500000</v>
      </c>
      <c r="AE716">
        <v>600000</v>
      </c>
      <c r="AF716">
        <v>700000</v>
      </c>
      <c r="AG716">
        <v>800000</v>
      </c>
      <c r="AH716">
        <v>900000</v>
      </c>
      <c r="AI716">
        <v>950000</v>
      </c>
      <c r="AJ716">
        <v>1000000</v>
      </c>
      <c r="AK716">
        <v>1000</v>
      </c>
      <c r="AL716">
        <v>1000</v>
      </c>
      <c r="AM716">
        <v>1000</v>
      </c>
      <c r="AN716">
        <v>1000</v>
      </c>
      <c r="AO716">
        <v>1000</v>
      </c>
      <c r="AP716">
        <v>1000</v>
      </c>
      <c r="AQ716">
        <v>1000</v>
      </c>
      <c r="AR716">
        <v>1000</v>
      </c>
      <c r="AS716">
        <v>1000</v>
      </c>
      <c r="AT716">
        <v>1100</v>
      </c>
      <c r="AU716" s="578" t="str">
        <f t="shared" si="99"/>
        <v/>
      </c>
      <c r="AV716" s="579" t="str">
        <f t="shared" si="100"/>
        <v/>
      </c>
      <c r="AW716" s="524" t="str">
        <f t="shared" si="101"/>
        <v/>
      </c>
      <c r="AX716" s="525" t="str">
        <f t="shared" si="102"/>
        <v/>
      </c>
      <c r="AY716" s="524" t="str">
        <f t="shared" si="103"/>
        <v/>
      </c>
      <c r="AZ716" s="525" t="str">
        <f t="shared" si="104"/>
        <v/>
      </c>
      <c r="BA716" s="530">
        <f t="shared" si="105"/>
        <v>1</v>
      </c>
      <c r="BB716" s="536">
        <f t="shared" si="106"/>
        <v>1</v>
      </c>
      <c r="BC716" s="537">
        <f t="shared" si="107"/>
        <v>6119.3256013219907</v>
      </c>
      <c r="BD716" s="540">
        <v>1</v>
      </c>
    </row>
    <row r="717" spans="1:56" s="510" customFormat="1" x14ac:dyDescent="0.2">
      <c r="A717" s="510">
        <v>715</v>
      </c>
      <c r="B717" s="510" t="s">
        <v>806</v>
      </c>
      <c r="C717" s="510" t="s">
        <v>134</v>
      </c>
      <c r="D717" s="510" t="s">
        <v>220</v>
      </c>
      <c r="E717" s="547" t="s">
        <v>134</v>
      </c>
      <c r="F717" s="548" t="s">
        <v>220</v>
      </c>
      <c r="G717" s="571"/>
      <c r="H717" s="555"/>
      <c r="I717" s="567"/>
      <c r="J717" s="510">
        <v>-1000000</v>
      </c>
      <c r="K717" s="510">
        <v>1000000</v>
      </c>
      <c r="L717" s="574">
        <v>-702.8</v>
      </c>
      <c r="M717" s="559"/>
      <c r="N717" t="s">
        <v>1150</v>
      </c>
      <c r="O717" s="547">
        <v>-1729.66</v>
      </c>
      <c r="P717" s="548">
        <v>1019.31</v>
      </c>
      <c r="Q717" s="540" t="s">
        <v>493</v>
      </c>
      <c r="R717"/>
      <c r="S717"/>
      <c r="T717">
        <v>-730.6</v>
      </c>
      <c r="U717">
        <v>166.02</v>
      </c>
      <c r="V717" s="547">
        <v>-2540</v>
      </c>
      <c r="W717" s="548">
        <v>1560</v>
      </c>
      <c r="X717">
        <v>-2540</v>
      </c>
      <c r="Y717">
        <v>-1751.6</v>
      </c>
      <c r="Z717">
        <v>-1585</v>
      </c>
      <c r="AA717">
        <v>-1286.8</v>
      </c>
      <c r="AB717">
        <v>-993.6</v>
      </c>
      <c r="AC717">
        <v>-701.8</v>
      </c>
      <c r="AD717">
        <v>-407</v>
      </c>
      <c r="AE717">
        <v>-114.2</v>
      </c>
      <c r="AF717">
        <v>179.2</v>
      </c>
      <c r="AG717">
        <v>471.4</v>
      </c>
      <c r="AH717">
        <v>763.2</v>
      </c>
      <c r="AI717">
        <v>914.6</v>
      </c>
      <c r="AJ717">
        <v>1560</v>
      </c>
      <c r="AK717">
        <v>15</v>
      </c>
      <c r="AL717">
        <v>152</v>
      </c>
      <c r="AM717">
        <v>395</v>
      </c>
      <c r="AN717">
        <v>412</v>
      </c>
      <c r="AO717">
        <v>408</v>
      </c>
      <c r="AP717">
        <v>413</v>
      </c>
      <c r="AQ717">
        <v>407</v>
      </c>
      <c r="AR717">
        <v>411</v>
      </c>
      <c r="AS717">
        <v>288</v>
      </c>
      <c r="AT717">
        <v>28</v>
      </c>
      <c r="AU717" s="578" t="str">
        <f t="shared" si="99"/>
        <v/>
      </c>
      <c r="AV717" s="579" t="str">
        <f t="shared" si="100"/>
        <v/>
      </c>
      <c r="AW717" s="524" t="str">
        <f t="shared" si="101"/>
        <v/>
      </c>
      <c r="AX717" s="525" t="str">
        <f t="shared" si="102"/>
        <v/>
      </c>
      <c r="AY717" s="524" t="str">
        <f t="shared" si="103"/>
        <v/>
      </c>
      <c r="AZ717" s="525" t="str">
        <f t="shared" si="104"/>
        <v/>
      </c>
      <c r="BA717" s="530">
        <f t="shared" si="105"/>
        <v>-4.1836734693877551</v>
      </c>
      <c r="BB717" s="536">
        <f t="shared" si="106"/>
        <v>-2.6141149686966423</v>
      </c>
      <c r="BC717" s="537">
        <f t="shared" si="107"/>
        <v>-3.2196926579396705</v>
      </c>
      <c r="BD717" s="540">
        <v>1</v>
      </c>
    </row>
    <row r="718" spans="1:56" x14ac:dyDescent="0.2">
      <c r="A718">
        <v>716</v>
      </c>
      <c r="B718" t="s">
        <v>806</v>
      </c>
      <c r="C718" t="s">
        <v>138</v>
      </c>
      <c r="D718" t="s">
        <v>169</v>
      </c>
      <c r="E718" s="545" t="s">
        <v>138</v>
      </c>
      <c r="F718" s="546" t="s">
        <v>169</v>
      </c>
      <c r="G718" s="570"/>
      <c r="H718" s="555"/>
      <c r="I718" s="566"/>
      <c r="J718">
        <v>0</v>
      </c>
      <c r="K718">
        <v>1000000</v>
      </c>
      <c r="L718" s="573">
        <v>887.16</v>
      </c>
      <c r="M718" s="558"/>
      <c r="N718" t="s">
        <v>1151</v>
      </c>
      <c r="O718" s="545">
        <v>709.73</v>
      </c>
      <c r="P718" s="546">
        <v>887.16</v>
      </c>
      <c r="Q718" s="63" t="s">
        <v>493</v>
      </c>
      <c r="T718">
        <v>883.35</v>
      </c>
      <c r="U718">
        <v>76.069999999999993</v>
      </c>
      <c r="V718" s="545">
        <v>588</v>
      </c>
      <c r="W718" s="546">
        <v>1090</v>
      </c>
      <c r="X718">
        <v>588</v>
      </c>
      <c r="Y718">
        <v>660</v>
      </c>
      <c r="Z718">
        <v>687</v>
      </c>
      <c r="AA718">
        <v>722</v>
      </c>
      <c r="AB718">
        <v>749</v>
      </c>
      <c r="AC718">
        <v>772</v>
      </c>
      <c r="AD718">
        <v>796</v>
      </c>
      <c r="AE718">
        <v>820</v>
      </c>
      <c r="AF718">
        <v>845</v>
      </c>
      <c r="AG718">
        <v>874</v>
      </c>
      <c r="AH718">
        <v>914</v>
      </c>
      <c r="AI718">
        <v>944</v>
      </c>
      <c r="AJ718">
        <v>1090</v>
      </c>
      <c r="AK718">
        <v>42</v>
      </c>
      <c r="AL718">
        <v>142</v>
      </c>
      <c r="AM718">
        <v>280</v>
      </c>
      <c r="AN718">
        <v>376</v>
      </c>
      <c r="AO718">
        <v>371</v>
      </c>
      <c r="AP718">
        <v>308</v>
      </c>
      <c r="AQ718">
        <v>176</v>
      </c>
      <c r="AR718">
        <v>80</v>
      </c>
      <c r="AS718">
        <v>20</v>
      </c>
      <c r="AT718">
        <v>6</v>
      </c>
      <c r="AU718" s="576" t="str">
        <f t="shared" si="99"/>
        <v/>
      </c>
      <c r="AV718" s="577" t="str">
        <f t="shared" si="100"/>
        <v/>
      </c>
      <c r="AW718" s="522" t="str">
        <f t="shared" si="101"/>
        <v/>
      </c>
      <c r="AX718" s="523" t="str">
        <f t="shared" si="102"/>
        <v/>
      </c>
      <c r="AY718" s="522" t="str">
        <f t="shared" si="103"/>
        <v/>
      </c>
      <c r="AZ718" s="523" t="str">
        <f t="shared" si="104"/>
        <v/>
      </c>
      <c r="BA718" s="529">
        <f t="shared" si="105"/>
        <v>0.29916567342073896</v>
      </c>
      <c r="BB718" s="534">
        <f t="shared" si="106"/>
        <v>0.33721087515217096</v>
      </c>
      <c r="BC718" s="535">
        <f t="shared" si="107"/>
        <v>0.22863970422471711</v>
      </c>
      <c r="BD718" s="63"/>
    </row>
    <row r="719" spans="1:56" x14ac:dyDescent="0.2">
      <c r="A719">
        <v>717</v>
      </c>
      <c r="B719" t="s">
        <v>806</v>
      </c>
      <c r="C719" t="s">
        <v>138</v>
      </c>
      <c r="D719" t="s">
        <v>171</v>
      </c>
      <c r="E719" s="545" t="s">
        <v>138</v>
      </c>
      <c r="F719" s="546" t="s">
        <v>171</v>
      </c>
      <c r="G719" s="570"/>
      <c r="H719" s="555"/>
      <c r="I719" s="566"/>
      <c r="J719">
        <v>0</v>
      </c>
      <c r="K719">
        <v>1000000</v>
      </c>
      <c r="L719" s="573">
        <v>887.16</v>
      </c>
      <c r="M719" s="558"/>
      <c r="N719" t="s">
        <v>1152</v>
      </c>
      <c r="O719" s="545">
        <v>709.73</v>
      </c>
      <c r="P719" s="546">
        <v>887.16</v>
      </c>
      <c r="Q719" s="63" t="s">
        <v>451</v>
      </c>
      <c r="T719">
        <v>883.35</v>
      </c>
      <c r="U719">
        <v>76.069999999999993</v>
      </c>
      <c r="V719" s="545">
        <v>588</v>
      </c>
      <c r="W719" s="546">
        <v>1090</v>
      </c>
      <c r="X719">
        <v>588</v>
      </c>
      <c r="Y719">
        <v>660</v>
      </c>
      <c r="Z719">
        <v>687</v>
      </c>
      <c r="AA719">
        <v>722</v>
      </c>
      <c r="AB719">
        <v>749</v>
      </c>
      <c r="AC719">
        <v>772</v>
      </c>
      <c r="AD719">
        <v>796</v>
      </c>
      <c r="AE719">
        <v>820</v>
      </c>
      <c r="AF719">
        <v>845</v>
      </c>
      <c r="AG719">
        <v>874</v>
      </c>
      <c r="AH719">
        <v>914</v>
      </c>
      <c r="AI719">
        <v>944</v>
      </c>
      <c r="AJ719">
        <v>1090</v>
      </c>
      <c r="AK719">
        <v>42</v>
      </c>
      <c r="AL719">
        <v>142</v>
      </c>
      <c r="AM719">
        <v>280</v>
      </c>
      <c r="AN719">
        <v>376</v>
      </c>
      <c r="AO719">
        <v>371</v>
      </c>
      <c r="AP719">
        <v>308</v>
      </c>
      <c r="AQ719">
        <v>176</v>
      </c>
      <c r="AR719">
        <v>80</v>
      </c>
      <c r="AS719">
        <v>20</v>
      </c>
      <c r="AT719">
        <v>6</v>
      </c>
      <c r="AU719" s="576" t="str">
        <f t="shared" si="99"/>
        <v/>
      </c>
      <c r="AV719" s="577" t="str">
        <f t="shared" si="100"/>
        <v/>
      </c>
      <c r="AW719" s="522" t="str">
        <f t="shared" si="101"/>
        <v/>
      </c>
      <c r="AX719" s="523" t="str">
        <f t="shared" si="102"/>
        <v/>
      </c>
      <c r="AY719" s="522" t="str">
        <f t="shared" si="103"/>
        <v/>
      </c>
      <c r="AZ719" s="523" t="str">
        <f t="shared" si="104"/>
        <v/>
      </c>
      <c r="BA719" s="529">
        <f t="shared" si="105"/>
        <v>0.29916567342073896</v>
      </c>
      <c r="BB719" s="534">
        <f t="shared" si="106"/>
        <v>0.33721087515217096</v>
      </c>
      <c r="BC719" s="535">
        <f t="shared" si="107"/>
        <v>0.22863970422471711</v>
      </c>
      <c r="BD719" s="63"/>
    </row>
    <row r="720" spans="1:56" x14ac:dyDescent="0.2">
      <c r="A720">
        <v>718</v>
      </c>
      <c r="B720" t="s">
        <v>806</v>
      </c>
      <c r="C720" t="s">
        <v>138</v>
      </c>
      <c r="D720" t="s">
        <v>177</v>
      </c>
      <c r="E720" s="545" t="s">
        <v>138</v>
      </c>
      <c r="F720" s="546" t="s">
        <v>177</v>
      </c>
      <c r="G720" s="570"/>
      <c r="H720" s="555"/>
      <c r="I720" s="566"/>
      <c r="J720">
        <v>0</v>
      </c>
      <c r="K720">
        <v>1000000</v>
      </c>
      <c r="L720" s="573">
        <v>0</v>
      </c>
      <c r="M720" s="558"/>
      <c r="N720" t="s">
        <v>1153</v>
      </c>
      <c r="O720" s="545">
        <v>0</v>
      </c>
      <c r="P720" s="546">
        <v>0</v>
      </c>
      <c r="Q720" s="63" t="s">
        <v>451</v>
      </c>
      <c r="T720">
        <v>0.01</v>
      </c>
      <c r="U720">
        <v>0.02</v>
      </c>
      <c r="V720" s="545">
        <v>0</v>
      </c>
      <c r="W720" s="546">
        <v>0</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1</v>
      </c>
      <c r="AQ720">
        <v>0</v>
      </c>
      <c r="AR720">
        <v>0</v>
      </c>
      <c r="AS720">
        <v>0</v>
      </c>
      <c r="AT720">
        <v>0</v>
      </c>
      <c r="AU720" s="576" t="str">
        <f t="shared" si="99"/>
        <v/>
      </c>
      <c r="AV720" s="577" t="str">
        <f t="shared" si="100"/>
        <v/>
      </c>
      <c r="AW720" s="522" t="str">
        <f t="shared" si="101"/>
        <v/>
      </c>
      <c r="AX720" s="523" t="str">
        <f t="shared" si="102"/>
        <v/>
      </c>
      <c r="AY720" s="522" t="str">
        <f t="shared" si="103"/>
        <v/>
      </c>
      <c r="AZ720" s="523" t="str">
        <f t="shared" si="104"/>
        <v/>
      </c>
      <c r="BA720" s="529" t="str">
        <f t="shared" si="105"/>
        <v/>
      </c>
      <c r="BB720" s="534" t="str">
        <f t="shared" si="106"/>
        <v/>
      </c>
      <c r="BC720" s="535" t="str">
        <f t="shared" si="107"/>
        <v/>
      </c>
      <c r="BD720" s="63"/>
    </row>
    <row r="721" spans="1:56" x14ac:dyDescent="0.2">
      <c r="A721">
        <v>719</v>
      </c>
      <c r="B721" t="s">
        <v>806</v>
      </c>
      <c r="C721" t="s">
        <v>138</v>
      </c>
      <c r="D721" t="s">
        <v>179</v>
      </c>
      <c r="E721" s="545" t="s">
        <v>138</v>
      </c>
      <c r="F721" s="546" t="s">
        <v>179</v>
      </c>
      <c r="G721" s="570"/>
      <c r="H721" s="555"/>
      <c r="I721" s="566"/>
      <c r="J721">
        <v>0</v>
      </c>
      <c r="K721">
        <v>1000000</v>
      </c>
      <c r="L721" s="573">
        <v>0</v>
      </c>
      <c r="M721" s="558"/>
      <c r="N721" t="s">
        <v>1154</v>
      </c>
      <c r="O721" s="545">
        <v>0</v>
      </c>
      <c r="P721" s="546">
        <v>0.08</v>
      </c>
      <c r="Q721" s="63" t="s">
        <v>451</v>
      </c>
      <c r="T721">
        <v>0.01</v>
      </c>
      <c r="U721">
        <v>0.04</v>
      </c>
      <c r="V721" s="545">
        <v>0</v>
      </c>
      <c r="W721" s="546">
        <v>0</v>
      </c>
      <c r="X721">
        <v>0</v>
      </c>
      <c r="Y721">
        <v>0</v>
      </c>
      <c r="Z721">
        <v>0</v>
      </c>
      <c r="AA721">
        <v>0</v>
      </c>
      <c r="AB721">
        <v>0</v>
      </c>
      <c r="AC721">
        <v>0</v>
      </c>
      <c r="AD721">
        <v>0</v>
      </c>
      <c r="AE721">
        <v>0</v>
      </c>
      <c r="AF721">
        <v>0</v>
      </c>
      <c r="AG721">
        <v>0</v>
      </c>
      <c r="AH721">
        <v>0</v>
      </c>
      <c r="AI721">
        <v>0</v>
      </c>
      <c r="AJ721">
        <v>0</v>
      </c>
      <c r="AK721">
        <v>0</v>
      </c>
      <c r="AL721">
        <v>0</v>
      </c>
      <c r="AM721">
        <v>0</v>
      </c>
      <c r="AN721">
        <v>0</v>
      </c>
      <c r="AO721">
        <v>0</v>
      </c>
      <c r="AP721">
        <v>1</v>
      </c>
      <c r="AQ721">
        <v>0</v>
      </c>
      <c r="AR721">
        <v>0</v>
      </c>
      <c r="AS721">
        <v>0</v>
      </c>
      <c r="AT721">
        <v>0</v>
      </c>
      <c r="AU721" s="576" t="str">
        <f t="shared" si="99"/>
        <v/>
      </c>
      <c r="AV721" s="577" t="str">
        <f t="shared" si="100"/>
        <v/>
      </c>
      <c r="AW721" s="522" t="str">
        <f t="shared" si="101"/>
        <v/>
      </c>
      <c r="AX721" s="523" t="str">
        <f t="shared" si="102"/>
        <v/>
      </c>
      <c r="AY721" s="522" t="str">
        <f t="shared" si="103"/>
        <v/>
      </c>
      <c r="AZ721" s="523" t="str">
        <f t="shared" si="104"/>
        <v/>
      </c>
      <c r="BA721" s="529" t="str">
        <f t="shared" si="105"/>
        <v/>
      </c>
      <c r="BB721" s="534" t="str">
        <f t="shared" si="106"/>
        <v/>
      </c>
      <c r="BC721" s="535" t="str">
        <f t="shared" si="107"/>
        <v/>
      </c>
      <c r="BD721" s="63"/>
    </row>
    <row r="722" spans="1:56" x14ac:dyDescent="0.2">
      <c r="A722">
        <v>720</v>
      </c>
      <c r="B722" t="s">
        <v>806</v>
      </c>
      <c r="C722" t="s">
        <v>138</v>
      </c>
      <c r="D722" t="s">
        <v>181</v>
      </c>
      <c r="E722" s="545" t="s">
        <v>138</v>
      </c>
      <c r="F722" s="546" t="s">
        <v>181</v>
      </c>
      <c r="G722" s="570"/>
      <c r="H722" s="555"/>
      <c r="I722" s="566"/>
      <c r="J722">
        <v>0</v>
      </c>
      <c r="K722">
        <v>1000000</v>
      </c>
      <c r="L722" s="573">
        <v>0</v>
      </c>
      <c r="M722" s="558"/>
      <c r="N722" t="s">
        <v>1155</v>
      </c>
      <c r="O722" s="545">
        <v>0</v>
      </c>
      <c r="P722" s="546">
        <v>1430.93</v>
      </c>
      <c r="Q722" s="63" t="s">
        <v>451</v>
      </c>
      <c r="T722">
        <v>49.86</v>
      </c>
      <c r="U722">
        <v>139.08000000000001</v>
      </c>
      <c r="V722" s="545">
        <v>0</v>
      </c>
      <c r="W722" s="546">
        <v>1599</v>
      </c>
      <c r="X722">
        <v>0</v>
      </c>
      <c r="Y722">
        <v>0</v>
      </c>
      <c r="Z722">
        <v>100</v>
      </c>
      <c r="AA722">
        <v>300</v>
      </c>
      <c r="AB722">
        <v>400</v>
      </c>
      <c r="AC722">
        <v>573</v>
      </c>
      <c r="AD722">
        <v>700</v>
      </c>
      <c r="AE722">
        <v>800</v>
      </c>
      <c r="AF722">
        <v>1000</v>
      </c>
      <c r="AG722">
        <v>1100</v>
      </c>
      <c r="AH722">
        <v>1300</v>
      </c>
      <c r="AI722">
        <v>1400</v>
      </c>
      <c r="AJ722">
        <v>1599</v>
      </c>
      <c r="AK722">
        <v>190</v>
      </c>
      <c r="AL722">
        <v>194</v>
      </c>
      <c r="AM722">
        <v>102</v>
      </c>
      <c r="AN722">
        <v>199</v>
      </c>
      <c r="AO722">
        <v>103</v>
      </c>
      <c r="AP722">
        <v>197</v>
      </c>
      <c r="AQ722">
        <v>198</v>
      </c>
      <c r="AR722">
        <v>103</v>
      </c>
      <c r="AS722">
        <v>159</v>
      </c>
      <c r="AT722">
        <v>20</v>
      </c>
      <c r="AU722" s="576" t="str">
        <f t="shared" si="99"/>
        <v/>
      </c>
      <c r="AV722" s="577" t="str">
        <f t="shared" si="100"/>
        <v/>
      </c>
      <c r="AW722" s="522" t="str">
        <f t="shared" si="101"/>
        <v/>
      </c>
      <c r="AX722" s="523" t="str">
        <f t="shared" si="102"/>
        <v/>
      </c>
      <c r="AY722" s="522" t="str">
        <f t="shared" si="103"/>
        <v/>
      </c>
      <c r="AZ722" s="523" t="str">
        <f t="shared" si="104"/>
        <v/>
      </c>
      <c r="BA722" s="529">
        <f t="shared" si="105"/>
        <v>1</v>
      </c>
      <c r="BB722" s="534" t="str">
        <f t="shared" si="106"/>
        <v/>
      </c>
      <c r="BC722" s="535" t="str">
        <f t="shared" si="107"/>
        <v/>
      </c>
      <c r="BD722" s="63"/>
    </row>
    <row r="723" spans="1:56" x14ac:dyDescent="0.2">
      <c r="A723">
        <v>721</v>
      </c>
      <c r="B723" t="s">
        <v>806</v>
      </c>
      <c r="C723" t="s">
        <v>138</v>
      </c>
      <c r="D723" t="s">
        <v>185</v>
      </c>
      <c r="E723" s="545" t="s">
        <v>138</v>
      </c>
      <c r="F723" s="546" t="s">
        <v>185</v>
      </c>
      <c r="G723" s="570"/>
      <c r="H723" s="555"/>
      <c r="I723" s="566"/>
      <c r="J723">
        <v>0</v>
      </c>
      <c r="K723">
        <v>1000000</v>
      </c>
      <c r="L723" s="573">
        <v>0</v>
      </c>
      <c r="M723" s="558"/>
      <c r="N723" t="s">
        <v>1156</v>
      </c>
      <c r="O723" s="545">
        <v>0</v>
      </c>
      <c r="P723" s="546">
        <v>396.95</v>
      </c>
      <c r="Q723" s="63" t="s">
        <v>451</v>
      </c>
      <c r="T723">
        <v>0.01</v>
      </c>
      <c r="U723">
        <v>0.04</v>
      </c>
      <c r="V723" s="545">
        <v>0</v>
      </c>
      <c r="W723" s="546">
        <v>540</v>
      </c>
      <c r="X723">
        <v>0</v>
      </c>
      <c r="Y723">
        <v>10</v>
      </c>
      <c r="Z723">
        <v>30</v>
      </c>
      <c r="AA723">
        <v>70</v>
      </c>
      <c r="AB723">
        <v>110</v>
      </c>
      <c r="AC723">
        <v>150</v>
      </c>
      <c r="AD723">
        <v>190</v>
      </c>
      <c r="AE723">
        <v>230</v>
      </c>
      <c r="AF723">
        <v>270</v>
      </c>
      <c r="AG723">
        <v>320</v>
      </c>
      <c r="AH723">
        <v>370</v>
      </c>
      <c r="AI723">
        <v>400</v>
      </c>
      <c r="AJ723">
        <v>540</v>
      </c>
      <c r="AK723">
        <v>600</v>
      </c>
      <c r="AL723">
        <v>500</v>
      </c>
      <c r="AM723">
        <v>590</v>
      </c>
      <c r="AN723">
        <v>480</v>
      </c>
      <c r="AO723">
        <v>468</v>
      </c>
      <c r="AP723">
        <v>510</v>
      </c>
      <c r="AQ723">
        <v>360</v>
      </c>
      <c r="AR723">
        <v>258</v>
      </c>
      <c r="AS723">
        <v>69</v>
      </c>
      <c r="AT723">
        <v>16</v>
      </c>
      <c r="AU723" s="576" t="str">
        <f t="shared" si="99"/>
        <v/>
      </c>
      <c r="AV723" s="577" t="str">
        <f t="shared" si="100"/>
        <v/>
      </c>
      <c r="AW723" s="522" t="str">
        <f t="shared" si="101"/>
        <v/>
      </c>
      <c r="AX723" s="523" t="str">
        <f t="shared" si="102"/>
        <v/>
      </c>
      <c r="AY723" s="522" t="str">
        <f t="shared" si="103"/>
        <v/>
      </c>
      <c r="AZ723" s="523" t="str">
        <f t="shared" si="104"/>
        <v/>
      </c>
      <c r="BA723" s="529">
        <f t="shared" si="105"/>
        <v>1</v>
      </c>
      <c r="BB723" s="534" t="str">
        <f t="shared" si="106"/>
        <v/>
      </c>
      <c r="BC723" s="535" t="str">
        <f t="shared" si="107"/>
        <v/>
      </c>
      <c r="BD723" s="63"/>
    </row>
    <row r="724" spans="1:56" s="510" customFormat="1" x14ac:dyDescent="0.2">
      <c r="A724" s="510">
        <v>722</v>
      </c>
      <c r="B724" s="510" t="s">
        <v>806</v>
      </c>
      <c r="C724" s="510" t="s">
        <v>138</v>
      </c>
      <c r="D724" s="510" t="s">
        <v>19</v>
      </c>
      <c r="E724" s="547" t="s">
        <v>138</v>
      </c>
      <c r="F724" s="548" t="s">
        <v>19</v>
      </c>
      <c r="G724" s="571"/>
      <c r="H724" s="555"/>
      <c r="I724" s="567"/>
      <c r="J724" s="510">
        <v>0</v>
      </c>
      <c r="K724" s="510">
        <v>1000000</v>
      </c>
      <c r="L724" s="574">
        <v>2345.23</v>
      </c>
      <c r="M724" s="559"/>
      <c r="N724" t="s">
        <v>1157</v>
      </c>
      <c r="O724" s="547">
        <v>563.09</v>
      </c>
      <c r="P724" s="548">
        <v>2607.37</v>
      </c>
      <c r="Q724" s="540" t="s">
        <v>451</v>
      </c>
      <c r="R724"/>
      <c r="S724"/>
      <c r="T724">
        <v>2292.39</v>
      </c>
      <c r="U724">
        <v>213.48</v>
      </c>
      <c r="V724" s="547">
        <v>188</v>
      </c>
      <c r="W724" s="548">
        <v>3323</v>
      </c>
      <c r="X724">
        <v>188</v>
      </c>
      <c r="Y724">
        <v>597.5</v>
      </c>
      <c r="Z724">
        <v>734</v>
      </c>
      <c r="AA724">
        <v>956</v>
      </c>
      <c r="AB724">
        <v>1160.5</v>
      </c>
      <c r="AC724">
        <v>1364</v>
      </c>
      <c r="AD724">
        <v>1565.5</v>
      </c>
      <c r="AE724">
        <v>1769</v>
      </c>
      <c r="AF724">
        <v>1990</v>
      </c>
      <c r="AG724">
        <v>2211</v>
      </c>
      <c r="AH724">
        <v>2481</v>
      </c>
      <c r="AI724">
        <v>2658.25</v>
      </c>
      <c r="AJ724">
        <v>3323</v>
      </c>
      <c r="AK724">
        <v>54</v>
      </c>
      <c r="AL724">
        <v>217</v>
      </c>
      <c r="AM724">
        <v>307</v>
      </c>
      <c r="AN724">
        <v>314</v>
      </c>
      <c r="AO724">
        <v>314</v>
      </c>
      <c r="AP724">
        <v>300</v>
      </c>
      <c r="AQ724">
        <v>260</v>
      </c>
      <c r="AR724">
        <v>184</v>
      </c>
      <c r="AS724">
        <v>75</v>
      </c>
      <c r="AT724">
        <v>11</v>
      </c>
      <c r="AU724" s="578" t="str">
        <f t="shared" si="99"/>
        <v/>
      </c>
      <c r="AV724" s="579" t="str">
        <f t="shared" si="100"/>
        <v/>
      </c>
      <c r="AW724" s="524" t="str">
        <f t="shared" si="101"/>
        <v/>
      </c>
      <c r="AX724" s="525" t="str">
        <f t="shared" si="102"/>
        <v/>
      </c>
      <c r="AY724" s="524" t="str">
        <f t="shared" si="103"/>
        <v/>
      </c>
      <c r="AZ724" s="525" t="str">
        <f t="shared" si="104"/>
        <v/>
      </c>
      <c r="BA724" s="530">
        <f t="shared" si="105"/>
        <v>0.89290800341782972</v>
      </c>
      <c r="BB724" s="536">
        <f t="shared" si="106"/>
        <v>0.91983728674799492</v>
      </c>
      <c r="BC724" s="537">
        <f t="shared" si="107"/>
        <v>0.41691859647028223</v>
      </c>
      <c r="BD724" s="540">
        <v>1</v>
      </c>
    </row>
    <row r="725" spans="1:56" s="510" customFormat="1" x14ac:dyDescent="0.2">
      <c r="A725" s="510">
        <v>723</v>
      </c>
      <c r="B725" s="510" t="s">
        <v>806</v>
      </c>
      <c r="C725" s="510" t="s">
        <v>138</v>
      </c>
      <c r="D725" s="510" t="s">
        <v>216</v>
      </c>
      <c r="E725" s="547" t="s">
        <v>138</v>
      </c>
      <c r="F725" s="548" t="s">
        <v>216</v>
      </c>
      <c r="G725" s="571"/>
      <c r="H725" s="555"/>
      <c r="I725" s="567"/>
      <c r="J725" s="510">
        <v>0</v>
      </c>
      <c r="K725" s="510">
        <v>1000000</v>
      </c>
      <c r="L725" s="574">
        <v>1720.15</v>
      </c>
      <c r="M725" s="559"/>
      <c r="N725" t="s">
        <v>1158</v>
      </c>
      <c r="O725" s="547">
        <v>0</v>
      </c>
      <c r="P725" s="548">
        <v>1914.23</v>
      </c>
      <c r="Q725" s="540" t="s">
        <v>451</v>
      </c>
      <c r="R725"/>
      <c r="S725"/>
      <c r="T725">
        <v>1676.88</v>
      </c>
      <c r="U725">
        <v>229.36</v>
      </c>
      <c r="V725" s="547">
        <v>0</v>
      </c>
      <c r="W725" s="548">
        <v>2760</v>
      </c>
      <c r="X725">
        <v>0</v>
      </c>
      <c r="Y725">
        <v>100</v>
      </c>
      <c r="Z725">
        <v>200</v>
      </c>
      <c r="AA725">
        <v>400</v>
      </c>
      <c r="AB725">
        <v>600</v>
      </c>
      <c r="AC725">
        <v>800</v>
      </c>
      <c r="AD725">
        <v>976</v>
      </c>
      <c r="AE725">
        <v>1143.2</v>
      </c>
      <c r="AF725">
        <v>1334.8</v>
      </c>
      <c r="AG725">
        <v>1548</v>
      </c>
      <c r="AH725">
        <v>1800</v>
      </c>
      <c r="AI725">
        <v>2000</v>
      </c>
      <c r="AJ725">
        <v>2760</v>
      </c>
      <c r="AK725">
        <v>250</v>
      </c>
      <c r="AL725">
        <v>291</v>
      </c>
      <c r="AM725">
        <v>286</v>
      </c>
      <c r="AN725">
        <v>295</v>
      </c>
      <c r="AO725">
        <v>221</v>
      </c>
      <c r="AP725">
        <v>258</v>
      </c>
      <c r="AQ725">
        <v>186</v>
      </c>
      <c r="AR725">
        <v>82</v>
      </c>
      <c r="AS725">
        <v>21</v>
      </c>
      <c r="AT725">
        <v>5</v>
      </c>
      <c r="AU725" s="578" t="str">
        <f t="shared" si="99"/>
        <v/>
      </c>
      <c r="AV725" s="579" t="str">
        <f t="shared" si="100"/>
        <v/>
      </c>
      <c r="AW725" s="524" t="str">
        <f t="shared" si="101"/>
        <v/>
      </c>
      <c r="AX725" s="525" t="str">
        <f t="shared" si="102"/>
        <v/>
      </c>
      <c r="AY725" s="524" t="str">
        <f t="shared" si="103"/>
        <v/>
      </c>
      <c r="AZ725" s="525" t="str">
        <f t="shared" si="104"/>
        <v/>
      </c>
      <c r="BA725" s="530">
        <f t="shared" si="105"/>
        <v>1</v>
      </c>
      <c r="BB725" s="536">
        <f t="shared" si="106"/>
        <v>1</v>
      </c>
      <c r="BC725" s="537">
        <f t="shared" si="107"/>
        <v>0.60451123448536459</v>
      </c>
      <c r="BD725" s="540">
        <v>1</v>
      </c>
    </row>
    <row r="726" spans="1:56" s="510" customFormat="1" x14ac:dyDescent="0.2">
      <c r="A726" s="510">
        <v>724</v>
      </c>
      <c r="B726" s="510" t="s">
        <v>806</v>
      </c>
      <c r="C726" s="510" t="s">
        <v>138</v>
      </c>
      <c r="D726" s="510" t="s">
        <v>218</v>
      </c>
      <c r="E726" s="547" t="s">
        <v>138</v>
      </c>
      <c r="F726" s="548" t="s">
        <v>218</v>
      </c>
      <c r="G726" s="571"/>
      <c r="H726" s="555"/>
      <c r="I726" s="567"/>
      <c r="J726" s="510">
        <v>0</v>
      </c>
      <c r="K726" s="510">
        <v>1000000</v>
      </c>
      <c r="L726" s="574">
        <v>625.09</v>
      </c>
      <c r="M726" s="559"/>
      <c r="N726" t="s">
        <v>1159</v>
      </c>
      <c r="O726" s="547">
        <v>0</v>
      </c>
      <c r="P726" s="548">
        <v>693.14</v>
      </c>
      <c r="Q726" s="540" t="s">
        <v>451</v>
      </c>
      <c r="R726"/>
      <c r="S726"/>
      <c r="T726">
        <v>615.52</v>
      </c>
      <c r="U726">
        <v>118.09</v>
      </c>
      <c r="V726" s="547">
        <v>0</v>
      </c>
      <c r="W726" s="548">
        <v>920</v>
      </c>
      <c r="X726">
        <v>0</v>
      </c>
      <c r="Y726">
        <v>30</v>
      </c>
      <c r="Z726">
        <v>60</v>
      </c>
      <c r="AA726">
        <v>130</v>
      </c>
      <c r="AB726">
        <v>200</v>
      </c>
      <c r="AC726">
        <v>270</v>
      </c>
      <c r="AD726">
        <v>340</v>
      </c>
      <c r="AE726">
        <v>410</v>
      </c>
      <c r="AF726">
        <v>480</v>
      </c>
      <c r="AG726">
        <v>550</v>
      </c>
      <c r="AH726">
        <v>640</v>
      </c>
      <c r="AI726">
        <v>710</v>
      </c>
      <c r="AJ726">
        <v>920</v>
      </c>
      <c r="AK726">
        <v>1000</v>
      </c>
      <c r="AL726">
        <v>900</v>
      </c>
      <c r="AM726">
        <v>900</v>
      </c>
      <c r="AN726">
        <v>900</v>
      </c>
      <c r="AO726">
        <v>883</v>
      </c>
      <c r="AP726">
        <v>935</v>
      </c>
      <c r="AQ726">
        <v>649</v>
      </c>
      <c r="AR726">
        <v>436</v>
      </c>
      <c r="AS726">
        <v>192</v>
      </c>
      <c r="AT726">
        <v>52</v>
      </c>
      <c r="AU726" s="578" t="str">
        <f t="shared" si="99"/>
        <v/>
      </c>
      <c r="AV726" s="579" t="str">
        <f t="shared" si="100"/>
        <v/>
      </c>
      <c r="AW726" s="524" t="str">
        <f t="shared" si="101"/>
        <v/>
      </c>
      <c r="AX726" s="525" t="str">
        <f t="shared" si="102"/>
        <v/>
      </c>
      <c r="AY726" s="524" t="str">
        <f t="shared" si="103"/>
        <v/>
      </c>
      <c r="AZ726" s="525" t="str">
        <f t="shared" si="104"/>
        <v/>
      </c>
      <c r="BA726" s="530">
        <f t="shared" si="105"/>
        <v>1</v>
      </c>
      <c r="BB726" s="536">
        <f t="shared" si="106"/>
        <v>1</v>
      </c>
      <c r="BC726" s="537">
        <f t="shared" si="107"/>
        <v>0.47178806251899719</v>
      </c>
      <c r="BD726" s="540">
        <v>1</v>
      </c>
    </row>
    <row r="727" spans="1:56" s="510" customFormat="1" x14ac:dyDescent="0.2">
      <c r="A727" s="510">
        <v>725</v>
      </c>
      <c r="B727" s="510" t="s">
        <v>806</v>
      </c>
      <c r="C727" s="510" t="s">
        <v>138</v>
      </c>
      <c r="D727" s="510" t="s">
        <v>220</v>
      </c>
      <c r="E727" s="547" t="s">
        <v>138</v>
      </c>
      <c r="F727" s="548" t="s">
        <v>220</v>
      </c>
      <c r="G727" s="571"/>
      <c r="H727" s="555"/>
      <c r="I727" s="567"/>
      <c r="J727" s="510">
        <v>-1000000</v>
      </c>
      <c r="K727" s="510">
        <v>1000000</v>
      </c>
      <c r="L727" s="574">
        <v>2213.54</v>
      </c>
      <c r="M727" s="559"/>
      <c r="N727" t="s">
        <v>1160</v>
      </c>
      <c r="O727" s="547">
        <v>563.09</v>
      </c>
      <c r="P727" s="548">
        <v>2607.37</v>
      </c>
      <c r="Q727" s="540" t="s">
        <v>493</v>
      </c>
      <c r="R727"/>
      <c r="S727"/>
      <c r="T727">
        <v>2211.4899999999998</v>
      </c>
      <c r="U727">
        <v>193.42</v>
      </c>
      <c r="V727" s="547">
        <v>156</v>
      </c>
      <c r="W727" s="548">
        <v>3323</v>
      </c>
      <c r="X727">
        <v>156</v>
      </c>
      <c r="Y727">
        <v>591.1</v>
      </c>
      <c r="Z727">
        <v>726.6</v>
      </c>
      <c r="AA727">
        <v>950</v>
      </c>
      <c r="AB727">
        <v>1154.5999999999999</v>
      </c>
      <c r="AC727">
        <v>1356</v>
      </c>
      <c r="AD727">
        <v>1558</v>
      </c>
      <c r="AE727">
        <v>1762</v>
      </c>
      <c r="AF727">
        <v>1968.4</v>
      </c>
      <c r="AG727">
        <v>2200</v>
      </c>
      <c r="AH727">
        <v>2450</v>
      </c>
      <c r="AI727">
        <v>2637.9</v>
      </c>
      <c r="AJ727">
        <v>3323</v>
      </c>
      <c r="AK727">
        <v>44</v>
      </c>
      <c r="AL727">
        <v>203</v>
      </c>
      <c r="AM727">
        <v>308</v>
      </c>
      <c r="AN727">
        <v>319</v>
      </c>
      <c r="AO727">
        <v>319</v>
      </c>
      <c r="AP727">
        <v>303</v>
      </c>
      <c r="AQ727">
        <v>270</v>
      </c>
      <c r="AR727">
        <v>179</v>
      </c>
      <c r="AS727">
        <v>71</v>
      </c>
      <c r="AT727">
        <v>7</v>
      </c>
      <c r="AU727" s="578" t="str">
        <f t="shared" si="99"/>
        <v/>
      </c>
      <c r="AV727" s="579" t="str">
        <f t="shared" si="100"/>
        <v/>
      </c>
      <c r="AW727" s="524" t="str">
        <f t="shared" si="101"/>
        <v/>
      </c>
      <c r="AX727" s="525" t="str">
        <f t="shared" si="102"/>
        <v/>
      </c>
      <c r="AY727" s="524" t="str">
        <f t="shared" si="103"/>
        <v/>
      </c>
      <c r="AZ727" s="525" t="str">
        <f t="shared" si="104"/>
        <v/>
      </c>
      <c r="BA727" s="530">
        <f t="shared" si="105"/>
        <v>0.91031905720034489</v>
      </c>
      <c r="BB727" s="536">
        <f t="shared" si="106"/>
        <v>0.92952465281856211</v>
      </c>
      <c r="BC727" s="537">
        <f t="shared" si="107"/>
        <v>0.50121524797383377</v>
      </c>
      <c r="BD727" s="540">
        <v>1</v>
      </c>
    </row>
    <row r="728" spans="1:56" x14ac:dyDescent="0.2">
      <c r="A728">
        <v>726</v>
      </c>
      <c r="B728" t="s">
        <v>806</v>
      </c>
      <c r="C728" t="s">
        <v>140</v>
      </c>
      <c r="D728" t="s">
        <v>169</v>
      </c>
      <c r="E728" s="545" t="s">
        <v>140</v>
      </c>
      <c r="F728" s="546" t="s">
        <v>169</v>
      </c>
      <c r="G728" s="570"/>
      <c r="H728" s="555"/>
      <c r="I728" s="566"/>
      <c r="J728">
        <v>0</v>
      </c>
      <c r="K728">
        <v>1000000</v>
      </c>
      <c r="L728" s="573">
        <v>1830.31</v>
      </c>
      <c r="M728" s="558"/>
      <c r="N728" t="s">
        <v>1161</v>
      </c>
      <c r="O728" s="545">
        <v>1610.79</v>
      </c>
      <c r="P728" s="546">
        <v>1968.74</v>
      </c>
      <c r="Q728" s="63" t="s">
        <v>493</v>
      </c>
      <c r="T728">
        <v>1849.25</v>
      </c>
      <c r="U728">
        <v>154.21</v>
      </c>
      <c r="V728" s="545">
        <v>1226</v>
      </c>
      <c r="W728" s="546">
        <v>2308</v>
      </c>
      <c r="X728">
        <v>1226</v>
      </c>
      <c r="Y728">
        <v>1467.1</v>
      </c>
      <c r="Z728">
        <v>1543.4</v>
      </c>
      <c r="AA728">
        <v>1614</v>
      </c>
      <c r="AB728">
        <v>1679.6</v>
      </c>
      <c r="AC728">
        <v>1725</v>
      </c>
      <c r="AD728">
        <v>1771.5</v>
      </c>
      <c r="AE728">
        <v>1814</v>
      </c>
      <c r="AF728">
        <v>1863</v>
      </c>
      <c r="AG728">
        <v>1913.6</v>
      </c>
      <c r="AH728">
        <v>1984.8</v>
      </c>
      <c r="AI728">
        <v>2049.9499999999998</v>
      </c>
      <c r="AJ728">
        <v>2308</v>
      </c>
      <c r="AK728">
        <v>4</v>
      </c>
      <c r="AL728">
        <v>12</v>
      </c>
      <c r="AM728">
        <v>26</v>
      </c>
      <c r="AN728">
        <v>56</v>
      </c>
      <c r="AO728">
        <v>90</v>
      </c>
      <c r="AP728">
        <v>88</v>
      </c>
      <c r="AQ728">
        <v>67</v>
      </c>
      <c r="AR728">
        <v>26</v>
      </c>
      <c r="AS728">
        <v>8</v>
      </c>
      <c r="AT728">
        <v>5</v>
      </c>
      <c r="AU728" s="576" t="str">
        <f t="shared" si="99"/>
        <v/>
      </c>
      <c r="AV728" s="577" t="str">
        <f t="shared" si="100"/>
        <v/>
      </c>
      <c r="AW728" s="522" t="str">
        <f t="shared" si="101"/>
        <v/>
      </c>
      <c r="AX728" s="523" t="str">
        <f t="shared" si="102"/>
        <v/>
      </c>
      <c r="AY728" s="522" t="str">
        <f t="shared" si="103"/>
        <v/>
      </c>
      <c r="AZ728" s="523" t="str">
        <f t="shared" si="104"/>
        <v/>
      </c>
      <c r="BA728" s="529">
        <f t="shared" si="105"/>
        <v>0.30616864742501415</v>
      </c>
      <c r="BB728" s="534">
        <f t="shared" si="106"/>
        <v>0.33016811359824288</v>
      </c>
      <c r="BC728" s="535">
        <f t="shared" si="107"/>
        <v>0.26098857570575479</v>
      </c>
      <c r="BD728" s="63"/>
    </row>
    <row r="729" spans="1:56" x14ac:dyDescent="0.2">
      <c r="A729">
        <v>727</v>
      </c>
      <c r="B729" t="s">
        <v>806</v>
      </c>
      <c r="C729" t="s">
        <v>140</v>
      </c>
      <c r="D729" t="s">
        <v>173</v>
      </c>
      <c r="E729" s="545" t="s">
        <v>140</v>
      </c>
      <c r="F729" s="546" t="s">
        <v>173</v>
      </c>
      <c r="G729" s="570"/>
      <c r="H729" s="555"/>
      <c r="I729" s="566"/>
      <c r="J729">
        <v>0</v>
      </c>
      <c r="K729">
        <v>1000000</v>
      </c>
      <c r="L729" s="573">
        <v>1830.31</v>
      </c>
      <c r="M729" s="558"/>
      <c r="N729" t="s">
        <v>1162</v>
      </c>
      <c r="O729" s="545">
        <v>1610.79</v>
      </c>
      <c r="P729" s="546">
        <v>1968.74</v>
      </c>
      <c r="Q729" s="63" t="s">
        <v>451</v>
      </c>
      <c r="T729">
        <v>1849.25</v>
      </c>
      <c r="U729">
        <v>154.21</v>
      </c>
      <c r="V729" s="545">
        <v>1226</v>
      </c>
      <c r="W729" s="546">
        <v>2308</v>
      </c>
      <c r="X729">
        <v>1226</v>
      </c>
      <c r="Y729">
        <v>1467.1</v>
      </c>
      <c r="Z729">
        <v>1543.4</v>
      </c>
      <c r="AA729">
        <v>1614</v>
      </c>
      <c r="AB729">
        <v>1679.6</v>
      </c>
      <c r="AC729">
        <v>1725</v>
      </c>
      <c r="AD729">
        <v>1771.5</v>
      </c>
      <c r="AE729">
        <v>1814</v>
      </c>
      <c r="AF729">
        <v>1863</v>
      </c>
      <c r="AG729">
        <v>1913.6</v>
      </c>
      <c r="AH729">
        <v>1984.8</v>
      </c>
      <c r="AI729">
        <v>2049.9499999999998</v>
      </c>
      <c r="AJ729">
        <v>2308</v>
      </c>
      <c r="AK729">
        <v>4</v>
      </c>
      <c r="AL729">
        <v>12</v>
      </c>
      <c r="AM729">
        <v>26</v>
      </c>
      <c r="AN729">
        <v>56</v>
      </c>
      <c r="AO729">
        <v>90</v>
      </c>
      <c r="AP729">
        <v>88</v>
      </c>
      <c r="AQ729">
        <v>67</v>
      </c>
      <c r="AR729">
        <v>26</v>
      </c>
      <c r="AS729">
        <v>8</v>
      </c>
      <c r="AT729">
        <v>5</v>
      </c>
      <c r="AU729" s="576" t="str">
        <f t="shared" si="99"/>
        <v/>
      </c>
      <c r="AV729" s="577" t="str">
        <f t="shared" si="100"/>
        <v/>
      </c>
      <c r="AW729" s="522" t="str">
        <f t="shared" si="101"/>
        <v/>
      </c>
      <c r="AX729" s="523" t="str">
        <f t="shared" si="102"/>
        <v/>
      </c>
      <c r="AY729" s="522" t="str">
        <f t="shared" si="103"/>
        <v/>
      </c>
      <c r="AZ729" s="523" t="str">
        <f t="shared" si="104"/>
        <v/>
      </c>
      <c r="BA729" s="529">
        <f t="shared" si="105"/>
        <v>0.30616864742501415</v>
      </c>
      <c r="BB729" s="534">
        <f t="shared" si="106"/>
        <v>0.33016811359824288</v>
      </c>
      <c r="BC729" s="535">
        <f t="shared" si="107"/>
        <v>0.26098857570575479</v>
      </c>
      <c r="BD729" s="63"/>
    </row>
    <row r="730" spans="1:56" x14ac:dyDescent="0.2">
      <c r="A730">
        <v>728</v>
      </c>
      <c r="B730" t="s">
        <v>806</v>
      </c>
      <c r="C730" t="s">
        <v>140</v>
      </c>
      <c r="D730" t="s">
        <v>177</v>
      </c>
      <c r="E730" s="545" t="s">
        <v>140</v>
      </c>
      <c r="F730" s="546" t="s">
        <v>177</v>
      </c>
      <c r="G730" s="570"/>
      <c r="H730" s="555"/>
      <c r="I730" s="566"/>
      <c r="J730">
        <v>0</v>
      </c>
      <c r="K730">
        <v>1000000</v>
      </c>
      <c r="L730" s="573">
        <v>0</v>
      </c>
      <c r="M730" s="558"/>
      <c r="N730" t="s">
        <v>1163</v>
      </c>
      <c r="O730" s="545">
        <v>0</v>
      </c>
      <c r="P730" s="546">
        <v>0</v>
      </c>
      <c r="Q730" s="63" t="s">
        <v>451</v>
      </c>
      <c r="T730">
        <v>0</v>
      </c>
      <c r="U730">
        <v>0.02</v>
      </c>
      <c r="V730" s="545">
        <v>0</v>
      </c>
      <c r="W730" s="546">
        <v>0</v>
      </c>
      <c r="X730">
        <v>0</v>
      </c>
      <c r="Y730">
        <v>0</v>
      </c>
      <c r="Z730">
        <v>0</v>
      </c>
      <c r="AA730">
        <v>0</v>
      </c>
      <c r="AB730">
        <v>0</v>
      </c>
      <c r="AC730">
        <v>0</v>
      </c>
      <c r="AD730">
        <v>0</v>
      </c>
      <c r="AE730">
        <v>0</v>
      </c>
      <c r="AF730">
        <v>0</v>
      </c>
      <c r="AG730">
        <v>0</v>
      </c>
      <c r="AH730">
        <v>0</v>
      </c>
      <c r="AI730">
        <v>0</v>
      </c>
      <c r="AJ730">
        <v>0</v>
      </c>
      <c r="AK730">
        <v>0</v>
      </c>
      <c r="AL730">
        <v>0</v>
      </c>
      <c r="AM730">
        <v>0</v>
      </c>
      <c r="AN730">
        <v>0</v>
      </c>
      <c r="AO730">
        <v>0</v>
      </c>
      <c r="AP730">
        <v>1</v>
      </c>
      <c r="AQ730">
        <v>0</v>
      </c>
      <c r="AR730">
        <v>0</v>
      </c>
      <c r="AS730">
        <v>0</v>
      </c>
      <c r="AT730">
        <v>0</v>
      </c>
      <c r="AU730" s="576" t="str">
        <f t="shared" si="99"/>
        <v/>
      </c>
      <c r="AV730" s="577" t="str">
        <f t="shared" si="100"/>
        <v/>
      </c>
      <c r="AW730" s="522" t="str">
        <f t="shared" si="101"/>
        <v/>
      </c>
      <c r="AX730" s="523" t="str">
        <f t="shared" si="102"/>
        <v/>
      </c>
      <c r="AY730" s="522" t="str">
        <f t="shared" si="103"/>
        <v/>
      </c>
      <c r="AZ730" s="523" t="str">
        <f t="shared" si="104"/>
        <v/>
      </c>
      <c r="BA730" s="529" t="str">
        <f t="shared" si="105"/>
        <v/>
      </c>
      <c r="BB730" s="534" t="str">
        <f t="shared" si="106"/>
        <v/>
      </c>
      <c r="BC730" s="535" t="str">
        <f t="shared" si="107"/>
        <v/>
      </c>
      <c r="BD730" s="63"/>
    </row>
    <row r="731" spans="1:56" x14ac:dyDescent="0.2">
      <c r="A731">
        <v>729</v>
      </c>
      <c r="B731" t="s">
        <v>806</v>
      </c>
      <c r="C731" t="s">
        <v>140</v>
      </c>
      <c r="D731" t="s">
        <v>179</v>
      </c>
      <c r="E731" s="545" t="s">
        <v>140</v>
      </c>
      <c r="F731" s="546" t="s">
        <v>179</v>
      </c>
      <c r="G731" s="570"/>
      <c r="H731" s="555"/>
      <c r="I731" s="566"/>
      <c r="J731">
        <v>0</v>
      </c>
      <c r="K731">
        <v>1000000</v>
      </c>
      <c r="L731" s="573">
        <v>0</v>
      </c>
      <c r="M731" s="558"/>
      <c r="N731" t="s">
        <v>1164</v>
      </c>
      <c r="O731" s="545">
        <v>0</v>
      </c>
      <c r="P731" s="546">
        <v>0.08</v>
      </c>
      <c r="Q731" s="63" t="s">
        <v>451</v>
      </c>
      <c r="T731">
        <v>0.01</v>
      </c>
      <c r="U731">
        <v>0.04</v>
      </c>
      <c r="V731" s="545">
        <v>0</v>
      </c>
      <c r="W731" s="546">
        <v>0</v>
      </c>
      <c r="X731">
        <v>0</v>
      </c>
      <c r="Y731">
        <v>0</v>
      </c>
      <c r="Z731">
        <v>0</v>
      </c>
      <c r="AA731">
        <v>0</v>
      </c>
      <c r="AB731">
        <v>0</v>
      </c>
      <c r="AC731">
        <v>0</v>
      </c>
      <c r="AD731">
        <v>0</v>
      </c>
      <c r="AE731">
        <v>0</v>
      </c>
      <c r="AF731">
        <v>0</v>
      </c>
      <c r="AG731">
        <v>0</v>
      </c>
      <c r="AH731">
        <v>0</v>
      </c>
      <c r="AI731">
        <v>0</v>
      </c>
      <c r="AJ731">
        <v>0</v>
      </c>
      <c r="AK731">
        <v>0</v>
      </c>
      <c r="AL731">
        <v>0</v>
      </c>
      <c r="AM731">
        <v>0</v>
      </c>
      <c r="AN731">
        <v>0</v>
      </c>
      <c r="AO731">
        <v>0</v>
      </c>
      <c r="AP731">
        <v>1</v>
      </c>
      <c r="AQ731">
        <v>0</v>
      </c>
      <c r="AR731">
        <v>0</v>
      </c>
      <c r="AS731">
        <v>0</v>
      </c>
      <c r="AT731">
        <v>0</v>
      </c>
      <c r="AU731" s="576" t="str">
        <f t="shared" si="99"/>
        <v/>
      </c>
      <c r="AV731" s="577" t="str">
        <f t="shared" si="100"/>
        <v/>
      </c>
      <c r="AW731" s="522" t="str">
        <f t="shared" si="101"/>
        <v/>
      </c>
      <c r="AX731" s="523" t="str">
        <f t="shared" si="102"/>
        <v/>
      </c>
      <c r="AY731" s="522" t="str">
        <f t="shared" si="103"/>
        <v/>
      </c>
      <c r="AZ731" s="523" t="str">
        <f t="shared" si="104"/>
        <v/>
      </c>
      <c r="BA731" s="529" t="str">
        <f t="shared" si="105"/>
        <v/>
      </c>
      <c r="BB731" s="534" t="str">
        <f t="shared" si="106"/>
        <v/>
      </c>
      <c r="BC731" s="535" t="str">
        <f t="shared" si="107"/>
        <v/>
      </c>
      <c r="BD731" s="63"/>
    </row>
    <row r="732" spans="1:56" x14ac:dyDescent="0.2">
      <c r="A732">
        <v>730</v>
      </c>
      <c r="B732" t="s">
        <v>806</v>
      </c>
      <c r="C732" t="s">
        <v>140</v>
      </c>
      <c r="D732" t="s">
        <v>181</v>
      </c>
      <c r="E732" s="545" t="s">
        <v>140</v>
      </c>
      <c r="F732" s="546" t="s">
        <v>181</v>
      </c>
      <c r="G732" s="570"/>
      <c r="H732" s="555"/>
      <c r="I732" s="566"/>
      <c r="J732">
        <v>0</v>
      </c>
      <c r="K732">
        <v>1000000</v>
      </c>
      <c r="L732" s="573">
        <v>1430.93</v>
      </c>
      <c r="M732" s="558"/>
      <c r="N732" t="s">
        <v>1165</v>
      </c>
      <c r="O732" s="545">
        <v>0</v>
      </c>
      <c r="P732" s="546">
        <v>1430.93</v>
      </c>
      <c r="Q732" s="63" t="s">
        <v>451</v>
      </c>
      <c r="T732">
        <v>1382.1</v>
      </c>
      <c r="U732">
        <v>146.72999999999999</v>
      </c>
      <c r="V732" s="545">
        <v>0</v>
      </c>
      <c r="W732" s="546">
        <v>1500</v>
      </c>
      <c r="X732">
        <v>0</v>
      </c>
      <c r="Y732">
        <v>0</v>
      </c>
      <c r="Z732">
        <v>100</v>
      </c>
      <c r="AA732">
        <v>200</v>
      </c>
      <c r="AB732">
        <v>400</v>
      </c>
      <c r="AC732">
        <v>500</v>
      </c>
      <c r="AD732">
        <v>700</v>
      </c>
      <c r="AE732">
        <v>800</v>
      </c>
      <c r="AF732">
        <v>1000</v>
      </c>
      <c r="AG732">
        <v>1100</v>
      </c>
      <c r="AH732">
        <v>1300</v>
      </c>
      <c r="AI732">
        <v>1400</v>
      </c>
      <c r="AJ732">
        <v>1500</v>
      </c>
      <c r="AK732">
        <v>200</v>
      </c>
      <c r="AL732">
        <v>100</v>
      </c>
      <c r="AM732">
        <v>200</v>
      </c>
      <c r="AN732">
        <v>100</v>
      </c>
      <c r="AO732">
        <v>200</v>
      </c>
      <c r="AP732">
        <v>100</v>
      </c>
      <c r="AQ732">
        <v>199</v>
      </c>
      <c r="AR732">
        <v>99</v>
      </c>
      <c r="AS732">
        <v>187</v>
      </c>
      <c r="AT732">
        <v>80</v>
      </c>
      <c r="AU732" s="576" t="str">
        <f t="shared" si="99"/>
        <v/>
      </c>
      <c r="AV732" s="577" t="str">
        <f t="shared" si="100"/>
        <v/>
      </c>
      <c r="AW732" s="522" t="str">
        <f t="shared" si="101"/>
        <v/>
      </c>
      <c r="AX732" s="523" t="str">
        <f t="shared" si="102"/>
        <v/>
      </c>
      <c r="AY732" s="522" t="str">
        <f t="shared" si="103"/>
        <v/>
      </c>
      <c r="AZ732" s="523" t="str">
        <f t="shared" si="104"/>
        <v/>
      </c>
      <c r="BA732" s="529">
        <f t="shared" si="105"/>
        <v>1</v>
      </c>
      <c r="BB732" s="534">
        <f t="shared" si="106"/>
        <v>1</v>
      </c>
      <c r="BC732" s="535">
        <f t="shared" si="107"/>
        <v>4.8269307373526263E-2</v>
      </c>
      <c r="BD732" s="63"/>
    </row>
    <row r="733" spans="1:56" x14ac:dyDescent="0.2">
      <c r="A733">
        <v>731</v>
      </c>
      <c r="B733" t="s">
        <v>806</v>
      </c>
      <c r="C733" t="s">
        <v>140</v>
      </c>
      <c r="D733" t="s">
        <v>185</v>
      </c>
      <c r="E733" s="545" t="s">
        <v>140</v>
      </c>
      <c r="F733" s="546" t="s">
        <v>185</v>
      </c>
      <c r="G733" s="570"/>
      <c r="H733" s="555"/>
      <c r="I733" s="566"/>
      <c r="J733">
        <v>0</v>
      </c>
      <c r="K733">
        <v>1000000</v>
      </c>
      <c r="L733" s="573">
        <v>0</v>
      </c>
      <c r="M733" s="558"/>
      <c r="N733" t="s">
        <v>1166</v>
      </c>
      <c r="O733" s="545">
        <v>0</v>
      </c>
      <c r="P733" s="546">
        <v>396.95</v>
      </c>
      <c r="Q733" s="63" t="s">
        <v>451</v>
      </c>
      <c r="T733">
        <v>0.01</v>
      </c>
      <c r="U733">
        <v>0.04</v>
      </c>
      <c r="V733" s="545">
        <v>0</v>
      </c>
      <c r="W733" s="546">
        <v>540</v>
      </c>
      <c r="X733">
        <v>0</v>
      </c>
      <c r="Y733">
        <v>10</v>
      </c>
      <c r="Z733">
        <v>30</v>
      </c>
      <c r="AA733">
        <v>70</v>
      </c>
      <c r="AB733">
        <v>110</v>
      </c>
      <c r="AC733">
        <v>150</v>
      </c>
      <c r="AD733">
        <v>190</v>
      </c>
      <c r="AE733">
        <v>230</v>
      </c>
      <c r="AF733">
        <v>270</v>
      </c>
      <c r="AG733">
        <v>320</v>
      </c>
      <c r="AH733">
        <v>370</v>
      </c>
      <c r="AI733">
        <v>400</v>
      </c>
      <c r="AJ733">
        <v>540</v>
      </c>
      <c r="AK733">
        <v>600</v>
      </c>
      <c r="AL733">
        <v>500</v>
      </c>
      <c r="AM733">
        <v>590</v>
      </c>
      <c r="AN733">
        <v>480</v>
      </c>
      <c r="AO733">
        <v>468</v>
      </c>
      <c r="AP733">
        <v>510</v>
      </c>
      <c r="AQ733">
        <v>360</v>
      </c>
      <c r="AR733">
        <v>258</v>
      </c>
      <c r="AS733">
        <v>69</v>
      </c>
      <c r="AT733">
        <v>16</v>
      </c>
      <c r="AU733" s="576" t="str">
        <f t="shared" si="99"/>
        <v/>
      </c>
      <c r="AV733" s="577" t="str">
        <f t="shared" si="100"/>
        <v/>
      </c>
      <c r="AW733" s="522" t="str">
        <f t="shared" si="101"/>
        <v/>
      </c>
      <c r="AX733" s="523" t="str">
        <f t="shared" si="102"/>
        <v/>
      </c>
      <c r="AY733" s="522" t="str">
        <f t="shared" si="103"/>
        <v/>
      </c>
      <c r="AZ733" s="523" t="str">
        <f t="shared" si="104"/>
        <v/>
      </c>
      <c r="BA733" s="529">
        <f t="shared" si="105"/>
        <v>1</v>
      </c>
      <c r="BB733" s="534" t="str">
        <f t="shared" si="106"/>
        <v/>
      </c>
      <c r="BC733" s="535" t="str">
        <f t="shared" si="107"/>
        <v/>
      </c>
      <c r="BD733" s="63"/>
    </row>
    <row r="734" spans="1:56" s="510" customFormat="1" x14ac:dyDescent="0.2">
      <c r="A734" s="510">
        <v>732</v>
      </c>
      <c r="B734" s="510" t="s">
        <v>806</v>
      </c>
      <c r="C734" s="510" t="s">
        <v>140</v>
      </c>
      <c r="D734" s="510" t="s">
        <v>19</v>
      </c>
      <c r="E734" s="547" t="s">
        <v>140</v>
      </c>
      <c r="F734" s="548" t="s">
        <v>19</v>
      </c>
      <c r="G734" s="571"/>
      <c r="H734" s="555"/>
      <c r="I734" s="567"/>
      <c r="J734" s="510">
        <v>0</v>
      </c>
      <c r="K734" s="510">
        <v>1000000</v>
      </c>
      <c r="L734" s="574">
        <v>182.15</v>
      </c>
      <c r="M734" s="559"/>
      <c r="N734" t="s">
        <v>1167</v>
      </c>
      <c r="O734" s="547">
        <v>0</v>
      </c>
      <c r="P734" s="548">
        <v>2607.37</v>
      </c>
      <c r="Q734" s="540" t="s">
        <v>451</v>
      </c>
      <c r="R734"/>
      <c r="S734"/>
      <c r="T734">
        <v>121.53</v>
      </c>
      <c r="U734">
        <v>101.59</v>
      </c>
      <c r="V734" s="547">
        <v>0</v>
      </c>
      <c r="W734" s="548">
        <v>3100</v>
      </c>
      <c r="X734">
        <v>0</v>
      </c>
      <c r="Y734">
        <v>100</v>
      </c>
      <c r="Z734">
        <v>200</v>
      </c>
      <c r="AA734">
        <v>460</v>
      </c>
      <c r="AB734">
        <v>700</v>
      </c>
      <c r="AC734">
        <v>920</v>
      </c>
      <c r="AD734">
        <v>1200</v>
      </c>
      <c r="AE734">
        <v>1480</v>
      </c>
      <c r="AF734">
        <v>1700</v>
      </c>
      <c r="AG734">
        <v>2000</v>
      </c>
      <c r="AH734">
        <v>2300</v>
      </c>
      <c r="AI734">
        <v>2500</v>
      </c>
      <c r="AJ734">
        <v>3100</v>
      </c>
      <c r="AK734">
        <v>400</v>
      </c>
      <c r="AL734">
        <v>300</v>
      </c>
      <c r="AM734">
        <v>300</v>
      </c>
      <c r="AN734">
        <v>300</v>
      </c>
      <c r="AO734">
        <v>297</v>
      </c>
      <c r="AP734">
        <v>290</v>
      </c>
      <c r="AQ734">
        <v>271</v>
      </c>
      <c r="AR734">
        <v>209</v>
      </c>
      <c r="AS734">
        <v>105</v>
      </c>
      <c r="AT734">
        <v>27</v>
      </c>
      <c r="AU734" s="578" t="str">
        <f t="shared" si="99"/>
        <v/>
      </c>
      <c r="AV734" s="579" t="str">
        <f t="shared" si="100"/>
        <v/>
      </c>
      <c r="AW734" s="524" t="str">
        <f t="shared" si="101"/>
        <v/>
      </c>
      <c r="AX734" s="525" t="str">
        <f t="shared" si="102"/>
        <v/>
      </c>
      <c r="AY734" s="524" t="str">
        <f t="shared" si="103"/>
        <v/>
      </c>
      <c r="AZ734" s="525" t="str">
        <f t="shared" si="104"/>
        <v/>
      </c>
      <c r="BA734" s="530">
        <f t="shared" si="105"/>
        <v>1</v>
      </c>
      <c r="BB734" s="536">
        <f t="shared" si="106"/>
        <v>1</v>
      </c>
      <c r="BC734" s="537">
        <f t="shared" si="107"/>
        <v>16.01894043370848</v>
      </c>
      <c r="BD734" s="540">
        <v>1</v>
      </c>
    </row>
    <row r="735" spans="1:56" s="510" customFormat="1" x14ac:dyDescent="0.2">
      <c r="A735" s="510">
        <v>733</v>
      </c>
      <c r="B735" s="510" t="s">
        <v>806</v>
      </c>
      <c r="C735" s="510" t="s">
        <v>140</v>
      </c>
      <c r="D735" s="510" t="s">
        <v>216</v>
      </c>
      <c r="E735" s="547" t="s">
        <v>140</v>
      </c>
      <c r="F735" s="548" t="s">
        <v>216</v>
      </c>
      <c r="G735" s="571"/>
      <c r="H735" s="555"/>
      <c r="I735" s="567"/>
      <c r="J735" s="510">
        <v>0</v>
      </c>
      <c r="K735" s="510">
        <v>1000000</v>
      </c>
      <c r="L735" s="574">
        <v>114.09</v>
      </c>
      <c r="M735" s="559"/>
      <c r="N735" t="s">
        <v>1168</v>
      </c>
      <c r="O735" s="547">
        <v>0</v>
      </c>
      <c r="P735" s="548">
        <v>1914.23</v>
      </c>
      <c r="Q735" s="540" t="s">
        <v>451</v>
      </c>
      <c r="R735"/>
      <c r="S735"/>
      <c r="T735">
        <v>73.02</v>
      </c>
      <c r="U735">
        <v>72.400000000000006</v>
      </c>
      <c r="V735" s="547">
        <v>0</v>
      </c>
      <c r="W735" s="548">
        <v>2500</v>
      </c>
      <c r="X735">
        <v>0</v>
      </c>
      <c r="Y735">
        <v>0</v>
      </c>
      <c r="Z735">
        <v>100</v>
      </c>
      <c r="AA735">
        <v>300</v>
      </c>
      <c r="AB735">
        <v>500</v>
      </c>
      <c r="AC735">
        <v>700</v>
      </c>
      <c r="AD735">
        <v>900</v>
      </c>
      <c r="AE735">
        <v>1100</v>
      </c>
      <c r="AF735">
        <v>1300</v>
      </c>
      <c r="AG735">
        <v>1500</v>
      </c>
      <c r="AH735">
        <v>1700</v>
      </c>
      <c r="AI735">
        <v>1900</v>
      </c>
      <c r="AJ735">
        <v>2500</v>
      </c>
      <c r="AK735">
        <v>300</v>
      </c>
      <c r="AL735">
        <v>200</v>
      </c>
      <c r="AM735">
        <v>300</v>
      </c>
      <c r="AN735">
        <v>200</v>
      </c>
      <c r="AO735">
        <v>294</v>
      </c>
      <c r="AP735">
        <v>183</v>
      </c>
      <c r="AQ735">
        <v>235</v>
      </c>
      <c r="AR735">
        <v>103</v>
      </c>
      <c r="AS735">
        <v>67</v>
      </c>
      <c r="AT735">
        <v>13</v>
      </c>
      <c r="AU735" s="578" t="str">
        <f t="shared" si="99"/>
        <v/>
      </c>
      <c r="AV735" s="579" t="str">
        <f t="shared" si="100"/>
        <v/>
      </c>
      <c r="AW735" s="524" t="str">
        <f t="shared" si="101"/>
        <v/>
      </c>
      <c r="AX735" s="525" t="str">
        <f t="shared" si="102"/>
        <v/>
      </c>
      <c r="AY735" s="524" t="str">
        <f t="shared" si="103"/>
        <v/>
      </c>
      <c r="AZ735" s="525" t="str">
        <f t="shared" si="104"/>
        <v/>
      </c>
      <c r="BA735" s="530">
        <f t="shared" si="105"/>
        <v>1</v>
      </c>
      <c r="BB735" s="536">
        <f t="shared" si="106"/>
        <v>1</v>
      </c>
      <c r="BC735" s="537">
        <f t="shared" si="107"/>
        <v>20.912525199403976</v>
      </c>
      <c r="BD735" s="540">
        <v>1</v>
      </c>
    </row>
    <row r="736" spans="1:56" s="510" customFormat="1" x14ac:dyDescent="0.2">
      <c r="A736" s="510">
        <v>734</v>
      </c>
      <c r="B736" s="510" t="s">
        <v>806</v>
      </c>
      <c r="C736" s="510" t="s">
        <v>140</v>
      </c>
      <c r="D736" s="510" t="s">
        <v>218</v>
      </c>
      <c r="E736" s="547" t="s">
        <v>140</v>
      </c>
      <c r="F736" s="548" t="s">
        <v>218</v>
      </c>
      <c r="G736" s="571"/>
      <c r="H736" s="555"/>
      <c r="I736" s="567"/>
      <c r="J736" s="510">
        <v>0</v>
      </c>
      <c r="K736" s="510">
        <v>1000000</v>
      </c>
      <c r="L736" s="574">
        <v>68.06</v>
      </c>
      <c r="M736" s="559"/>
      <c r="N736" t="s">
        <v>1169</v>
      </c>
      <c r="O736" s="547">
        <v>0</v>
      </c>
      <c r="P736" s="548">
        <v>693.14</v>
      </c>
      <c r="Q736" s="540" t="s">
        <v>451</v>
      </c>
      <c r="R736"/>
      <c r="S736"/>
      <c r="T736">
        <v>48.52</v>
      </c>
      <c r="U736">
        <v>40.01</v>
      </c>
      <c r="V736" s="547">
        <v>0</v>
      </c>
      <c r="W736" s="548">
        <v>920</v>
      </c>
      <c r="X736">
        <v>0</v>
      </c>
      <c r="Y736">
        <v>30</v>
      </c>
      <c r="Z736">
        <v>60</v>
      </c>
      <c r="AA736">
        <v>130</v>
      </c>
      <c r="AB736">
        <v>200</v>
      </c>
      <c r="AC736">
        <v>270</v>
      </c>
      <c r="AD736">
        <v>340</v>
      </c>
      <c r="AE736">
        <v>410</v>
      </c>
      <c r="AF736">
        <v>480</v>
      </c>
      <c r="AG736">
        <v>550</v>
      </c>
      <c r="AH736">
        <v>640</v>
      </c>
      <c r="AI736">
        <v>710</v>
      </c>
      <c r="AJ736">
        <v>920</v>
      </c>
      <c r="AK736">
        <v>1000</v>
      </c>
      <c r="AL736">
        <v>900</v>
      </c>
      <c r="AM736">
        <v>900</v>
      </c>
      <c r="AN736">
        <v>900</v>
      </c>
      <c r="AO736">
        <v>883</v>
      </c>
      <c r="AP736">
        <v>935</v>
      </c>
      <c r="AQ736">
        <v>649</v>
      </c>
      <c r="AR736">
        <v>436</v>
      </c>
      <c r="AS736">
        <v>192</v>
      </c>
      <c r="AT736">
        <v>52</v>
      </c>
      <c r="AU736" s="578" t="str">
        <f t="shared" si="99"/>
        <v/>
      </c>
      <c r="AV736" s="579" t="str">
        <f t="shared" si="100"/>
        <v/>
      </c>
      <c r="AW736" s="524" t="str">
        <f t="shared" si="101"/>
        <v/>
      </c>
      <c r="AX736" s="525" t="str">
        <f t="shared" si="102"/>
        <v/>
      </c>
      <c r="AY736" s="524" t="str">
        <f t="shared" si="103"/>
        <v/>
      </c>
      <c r="AZ736" s="525" t="str">
        <f t="shared" si="104"/>
        <v/>
      </c>
      <c r="BA736" s="530">
        <f t="shared" si="105"/>
        <v>1</v>
      </c>
      <c r="BB736" s="536">
        <f t="shared" si="106"/>
        <v>1</v>
      </c>
      <c r="BC736" s="537">
        <f t="shared" si="107"/>
        <v>12.517484572436086</v>
      </c>
      <c r="BD736" s="540">
        <v>1</v>
      </c>
    </row>
    <row r="737" spans="1:56" s="510" customFormat="1" x14ac:dyDescent="0.2">
      <c r="A737" s="510">
        <v>735</v>
      </c>
      <c r="B737" s="510" t="s">
        <v>806</v>
      </c>
      <c r="C737" s="510" t="s">
        <v>140</v>
      </c>
      <c r="D737" s="510" t="s">
        <v>220</v>
      </c>
      <c r="E737" s="547" t="s">
        <v>140</v>
      </c>
      <c r="F737" s="548" t="s">
        <v>220</v>
      </c>
      <c r="G737" s="571"/>
      <c r="H737" s="555"/>
      <c r="I737" s="567"/>
      <c r="J737" s="510">
        <v>-1000000</v>
      </c>
      <c r="K737" s="510">
        <v>1000000</v>
      </c>
      <c r="L737" s="574">
        <v>-1043.79</v>
      </c>
      <c r="M737" s="559"/>
      <c r="N737" t="s">
        <v>1170</v>
      </c>
      <c r="O737" s="547">
        <v>-1437.63</v>
      </c>
      <c r="P737" s="548">
        <v>606.66</v>
      </c>
      <c r="Q737" s="540" t="s">
        <v>493</v>
      </c>
      <c r="R737"/>
      <c r="S737"/>
      <c r="T737">
        <v>-982.43</v>
      </c>
      <c r="U737">
        <v>243.54</v>
      </c>
      <c r="V737" s="547">
        <v>-1786</v>
      </c>
      <c r="W737" s="548">
        <v>1051</v>
      </c>
      <c r="X737">
        <v>-1786</v>
      </c>
      <c r="Y737">
        <v>-1386</v>
      </c>
      <c r="Z737">
        <v>-1221</v>
      </c>
      <c r="AA737">
        <v>-971.6</v>
      </c>
      <c r="AB737">
        <v>-758</v>
      </c>
      <c r="AC737">
        <v>-556.20000000000005</v>
      </c>
      <c r="AD737">
        <v>-356</v>
      </c>
      <c r="AE737">
        <v>-157.80000000000001</v>
      </c>
      <c r="AF737">
        <v>40.700000000000003</v>
      </c>
      <c r="AG737">
        <v>236.6</v>
      </c>
      <c r="AH737">
        <v>442.3</v>
      </c>
      <c r="AI737">
        <v>581.29999999999995</v>
      </c>
      <c r="AJ737">
        <v>1051</v>
      </c>
      <c r="AK737">
        <v>45</v>
      </c>
      <c r="AL737">
        <v>155</v>
      </c>
      <c r="AM737">
        <v>224</v>
      </c>
      <c r="AN737">
        <v>270</v>
      </c>
      <c r="AO737">
        <v>276</v>
      </c>
      <c r="AP737">
        <v>286</v>
      </c>
      <c r="AQ737">
        <v>278</v>
      </c>
      <c r="AR737">
        <v>267</v>
      </c>
      <c r="AS737">
        <v>144</v>
      </c>
      <c r="AT737">
        <v>23</v>
      </c>
      <c r="AU737" s="578" t="str">
        <f t="shared" si="99"/>
        <v/>
      </c>
      <c r="AV737" s="579" t="str">
        <f t="shared" si="100"/>
        <v/>
      </c>
      <c r="AW737" s="524" t="str">
        <f t="shared" si="101"/>
        <v/>
      </c>
      <c r="AX737" s="525" t="str">
        <f t="shared" si="102"/>
        <v/>
      </c>
      <c r="AY737" s="524" t="str">
        <f t="shared" si="103"/>
        <v/>
      </c>
      <c r="AZ737" s="525" t="str">
        <f t="shared" si="104"/>
        <v/>
      </c>
      <c r="BA737" s="530">
        <f t="shared" si="105"/>
        <v>-3.8598639455782311</v>
      </c>
      <c r="BB737" s="536">
        <f t="shared" si="106"/>
        <v>-0.71107215052836303</v>
      </c>
      <c r="BC737" s="537">
        <f t="shared" si="107"/>
        <v>-2.0069075197118194</v>
      </c>
      <c r="BD737" s="540">
        <v>1</v>
      </c>
    </row>
    <row r="738" spans="1:56" x14ac:dyDescent="0.2">
      <c r="A738">
        <v>736</v>
      </c>
      <c r="B738" t="s">
        <v>806</v>
      </c>
      <c r="C738" t="s">
        <v>142</v>
      </c>
      <c r="D738" t="s">
        <v>187</v>
      </c>
      <c r="E738" s="545" t="s">
        <v>142</v>
      </c>
      <c r="F738" s="546" t="s">
        <v>187</v>
      </c>
      <c r="G738" s="570"/>
      <c r="H738" s="555"/>
      <c r="I738" s="566"/>
      <c r="J738">
        <v>0</v>
      </c>
      <c r="K738">
        <v>1000000</v>
      </c>
      <c r="L738" s="573">
        <v>4992.6400000000003</v>
      </c>
      <c r="M738" s="558"/>
      <c r="N738" t="s">
        <v>1171</v>
      </c>
      <c r="O738" s="545"/>
      <c r="P738" s="546"/>
      <c r="Q738" s="63" t="s">
        <v>443</v>
      </c>
      <c r="T738">
        <v>4949.03</v>
      </c>
      <c r="U738">
        <v>512.79999999999995</v>
      </c>
      <c r="V738" s="545">
        <v>4044.49</v>
      </c>
      <c r="W738" s="546">
        <v>5950.02</v>
      </c>
      <c r="X738">
        <v>3822.66</v>
      </c>
      <c r="Y738">
        <v>4140.8</v>
      </c>
      <c r="Z738">
        <v>4296.2700000000004</v>
      </c>
      <c r="AA738">
        <v>4503.05</v>
      </c>
      <c r="AB738">
        <v>4646.6400000000003</v>
      </c>
      <c r="AC738">
        <v>4827.18</v>
      </c>
      <c r="AD738">
        <v>4919.6400000000003</v>
      </c>
      <c r="AE738">
        <v>4999.8100000000004</v>
      </c>
      <c r="AF738">
        <v>5210.34</v>
      </c>
      <c r="AG738">
        <v>5395.19</v>
      </c>
      <c r="AH738">
        <v>5702.42</v>
      </c>
      <c r="AI738">
        <v>5777.17</v>
      </c>
      <c r="AJ738">
        <v>6086.64</v>
      </c>
      <c r="AK738">
        <v>3</v>
      </c>
      <c r="AL738">
        <v>5</v>
      </c>
      <c r="AM738">
        <v>12</v>
      </c>
      <c r="AN738">
        <v>15</v>
      </c>
      <c r="AO738">
        <v>21</v>
      </c>
      <c r="AP738">
        <v>13</v>
      </c>
      <c r="AQ738">
        <v>12</v>
      </c>
      <c r="AR738">
        <v>6</v>
      </c>
      <c r="AS738">
        <v>8</v>
      </c>
      <c r="AT738">
        <v>5</v>
      </c>
      <c r="AU738" s="576" t="str">
        <f t="shared" si="99"/>
        <v/>
      </c>
      <c r="AV738" s="577" t="str">
        <f t="shared" si="100"/>
        <v/>
      </c>
      <c r="AW738" s="522" t="str">
        <f t="shared" si="101"/>
        <v/>
      </c>
      <c r="AX738" s="523" t="str">
        <f t="shared" si="102"/>
        <v/>
      </c>
      <c r="AY738" s="522" t="str">
        <f t="shared" si="103"/>
        <v/>
      </c>
      <c r="AZ738" s="523" t="str">
        <f t="shared" si="104"/>
        <v/>
      </c>
      <c r="BA738" s="529">
        <f t="shared" si="105"/>
        <v>0.19065767106141276</v>
      </c>
      <c r="BB738" s="534">
        <f t="shared" si="106"/>
        <v>0.18990954685296765</v>
      </c>
      <c r="BC738" s="535">
        <f t="shared" si="107"/>
        <v>0.19175826817074734</v>
      </c>
      <c r="BD738" s="63"/>
    </row>
    <row r="739" spans="1:56" x14ac:dyDescent="0.2">
      <c r="A739">
        <v>737</v>
      </c>
      <c r="B739" t="s">
        <v>806</v>
      </c>
      <c r="C739" t="s">
        <v>142</v>
      </c>
      <c r="D739" t="s">
        <v>190</v>
      </c>
      <c r="E739" s="545" t="s">
        <v>142</v>
      </c>
      <c r="F739" s="546" t="s">
        <v>190</v>
      </c>
      <c r="G739" s="570">
        <v>5928.2550609412783</v>
      </c>
      <c r="H739" s="555">
        <v>741.03188261765979</v>
      </c>
      <c r="I739" s="566">
        <v>0.25</v>
      </c>
      <c r="J739">
        <v>0</v>
      </c>
      <c r="K739">
        <v>1000000</v>
      </c>
      <c r="L739" s="573">
        <v>4992.6400000000003</v>
      </c>
      <c r="M739" s="560">
        <v>1.26</v>
      </c>
      <c r="N739" t="s">
        <v>1172</v>
      </c>
      <c r="O739" s="545"/>
      <c r="P739" s="546"/>
      <c r="Q739" s="63" t="s">
        <v>437</v>
      </c>
      <c r="R739">
        <v>5823.52</v>
      </c>
      <c r="S739">
        <v>741</v>
      </c>
      <c r="T739">
        <v>4949.03</v>
      </c>
      <c r="U739">
        <v>512.79999999999995</v>
      </c>
      <c r="V739" s="545">
        <v>4044.49</v>
      </c>
      <c r="W739" s="546">
        <v>5950.02</v>
      </c>
      <c r="X739">
        <v>3822.66</v>
      </c>
      <c r="Y739">
        <v>4140.8</v>
      </c>
      <c r="Z739">
        <v>4296.2700000000004</v>
      </c>
      <c r="AA739">
        <v>4503.05</v>
      </c>
      <c r="AB739">
        <v>4646.6400000000003</v>
      </c>
      <c r="AC739">
        <v>4827.18</v>
      </c>
      <c r="AD739">
        <v>4919.6400000000003</v>
      </c>
      <c r="AE739">
        <v>4999.8100000000004</v>
      </c>
      <c r="AF739">
        <v>5210.34</v>
      </c>
      <c r="AG739">
        <v>5395.19</v>
      </c>
      <c r="AH739">
        <v>5702.42</v>
      </c>
      <c r="AI739">
        <v>5777.17</v>
      </c>
      <c r="AJ739">
        <v>6086.64</v>
      </c>
      <c r="AK739">
        <v>3</v>
      </c>
      <c r="AL739">
        <v>5</v>
      </c>
      <c r="AM739">
        <v>12</v>
      </c>
      <c r="AN739">
        <v>15</v>
      </c>
      <c r="AO739">
        <v>21</v>
      </c>
      <c r="AP739">
        <v>13</v>
      </c>
      <c r="AQ739">
        <v>12</v>
      </c>
      <c r="AR739">
        <v>6</v>
      </c>
      <c r="AS739">
        <v>8</v>
      </c>
      <c r="AT739">
        <v>5</v>
      </c>
      <c r="AU739" s="576">
        <f t="shared" si="99"/>
        <v>-935.61506094127799</v>
      </c>
      <c r="AV739" s="577">
        <f t="shared" si="100"/>
        <v>-0.15782301053570436</v>
      </c>
      <c r="AW739" s="522">
        <f t="shared" si="101"/>
        <v>0.18990954685296765</v>
      </c>
      <c r="AX739" s="523">
        <f t="shared" si="102"/>
        <v>0.19175826817074734</v>
      </c>
      <c r="AY739" s="522">
        <f t="shared" si="103"/>
        <v>-6.0090453147032347E-2</v>
      </c>
      <c r="AZ739" s="523">
        <f t="shared" si="104"/>
        <v>-5.8241731829252658E-2</v>
      </c>
      <c r="BA739" s="529" t="str">
        <f t="shared" si="105"/>
        <v/>
      </c>
      <c r="BB739" s="534" t="str">
        <f t="shared" si="106"/>
        <v/>
      </c>
      <c r="BC739" s="535" t="str">
        <f t="shared" si="107"/>
        <v/>
      </c>
      <c r="BD739" s="63"/>
    </row>
    <row r="740" spans="1:56" s="510" customFormat="1" x14ac:dyDescent="0.2">
      <c r="A740" s="510">
        <v>738</v>
      </c>
      <c r="B740" s="510" t="s">
        <v>806</v>
      </c>
      <c r="C740" s="510" t="s">
        <v>142</v>
      </c>
      <c r="D740" s="510" t="s">
        <v>19</v>
      </c>
      <c r="E740" s="547" t="s">
        <v>142</v>
      </c>
      <c r="F740" s="548" t="s">
        <v>19</v>
      </c>
      <c r="G740" s="571"/>
      <c r="H740" s="555"/>
      <c r="I740" s="567"/>
      <c r="J740" s="510">
        <v>0</v>
      </c>
      <c r="K740" s="510">
        <v>1000000</v>
      </c>
      <c r="L740" s="574">
        <v>79.989999999999995</v>
      </c>
      <c r="M740" s="559"/>
      <c r="N740" t="s">
        <v>1173</v>
      </c>
      <c r="O740" s="547">
        <v>0</v>
      </c>
      <c r="P740" s="548">
        <v>1437.63</v>
      </c>
      <c r="Q740" s="540" t="s">
        <v>451</v>
      </c>
      <c r="R740"/>
      <c r="S740"/>
      <c r="T740">
        <v>175.9</v>
      </c>
      <c r="U740">
        <v>167.65</v>
      </c>
      <c r="V740" s="547">
        <v>0</v>
      </c>
      <c r="W740" s="548">
        <v>1900</v>
      </c>
      <c r="X740">
        <v>0</v>
      </c>
      <c r="Y740">
        <v>0</v>
      </c>
      <c r="Z740">
        <v>100</v>
      </c>
      <c r="AA740">
        <v>200</v>
      </c>
      <c r="AB740">
        <v>400</v>
      </c>
      <c r="AC740">
        <v>500</v>
      </c>
      <c r="AD740">
        <v>700</v>
      </c>
      <c r="AE740">
        <v>800</v>
      </c>
      <c r="AF740">
        <v>1000</v>
      </c>
      <c r="AG740">
        <v>1200</v>
      </c>
      <c r="AH740">
        <v>1400</v>
      </c>
      <c r="AI740">
        <v>1500</v>
      </c>
      <c r="AJ740">
        <v>1900</v>
      </c>
      <c r="AK740">
        <v>199</v>
      </c>
      <c r="AL740">
        <v>199</v>
      </c>
      <c r="AM740">
        <v>196</v>
      </c>
      <c r="AN740">
        <v>191</v>
      </c>
      <c r="AO740">
        <v>181</v>
      </c>
      <c r="AP740">
        <v>157</v>
      </c>
      <c r="AQ740">
        <v>135</v>
      </c>
      <c r="AR740">
        <v>106</v>
      </c>
      <c r="AS740">
        <v>38</v>
      </c>
      <c r="AT740">
        <v>4</v>
      </c>
      <c r="AU740" s="578" t="str">
        <f t="shared" si="99"/>
        <v/>
      </c>
      <c r="AV740" s="579" t="str">
        <f t="shared" si="100"/>
        <v/>
      </c>
      <c r="AW740" s="524" t="str">
        <f t="shared" si="101"/>
        <v/>
      </c>
      <c r="AX740" s="525" t="str">
        <f t="shared" si="102"/>
        <v/>
      </c>
      <c r="AY740" s="524" t="str">
        <f t="shared" si="103"/>
        <v/>
      </c>
      <c r="AZ740" s="525" t="str">
        <f t="shared" si="104"/>
        <v/>
      </c>
      <c r="BA740" s="530">
        <f t="shared" si="105"/>
        <v>1</v>
      </c>
      <c r="BB740" s="536">
        <f t="shared" si="106"/>
        <v>1</v>
      </c>
      <c r="BC740" s="537">
        <f t="shared" si="107"/>
        <v>22.752969121140143</v>
      </c>
      <c r="BD740" s="540">
        <v>1</v>
      </c>
    </row>
    <row r="741" spans="1:56" s="510" customFormat="1" x14ac:dyDescent="0.2">
      <c r="A741" s="510">
        <v>739</v>
      </c>
      <c r="B741" s="510" t="s">
        <v>806</v>
      </c>
      <c r="C741" s="510" t="s">
        <v>142</v>
      </c>
      <c r="D741" s="510" t="s">
        <v>216</v>
      </c>
      <c r="E741" s="547" t="s">
        <v>142</v>
      </c>
      <c r="F741" s="548" t="s">
        <v>216</v>
      </c>
      <c r="G741" s="571"/>
      <c r="H741" s="555"/>
      <c r="I741" s="567"/>
      <c r="J741" s="510">
        <v>0</v>
      </c>
      <c r="K741" s="510">
        <v>1000000</v>
      </c>
      <c r="L741" s="574">
        <v>79.989999999999995</v>
      </c>
      <c r="M741" s="559"/>
      <c r="N741" t="s">
        <v>1174</v>
      </c>
      <c r="O741" s="547">
        <v>0</v>
      </c>
      <c r="P741" s="548">
        <v>1437.63</v>
      </c>
      <c r="Q741" s="540" t="s">
        <v>451</v>
      </c>
      <c r="R741"/>
      <c r="S741"/>
      <c r="T741">
        <v>160.49</v>
      </c>
      <c r="U741">
        <v>167.41</v>
      </c>
      <c r="V741" s="547">
        <v>0</v>
      </c>
      <c r="W741" s="548">
        <v>1900</v>
      </c>
      <c r="X741">
        <v>0</v>
      </c>
      <c r="Y741">
        <v>0</v>
      </c>
      <c r="Z741">
        <v>100</v>
      </c>
      <c r="AA741">
        <v>200</v>
      </c>
      <c r="AB741">
        <v>400</v>
      </c>
      <c r="AC741">
        <v>500</v>
      </c>
      <c r="AD741">
        <v>700</v>
      </c>
      <c r="AE741">
        <v>800</v>
      </c>
      <c r="AF741">
        <v>1000</v>
      </c>
      <c r="AG741">
        <v>1200</v>
      </c>
      <c r="AH741">
        <v>1400</v>
      </c>
      <c r="AI741">
        <v>1500</v>
      </c>
      <c r="AJ741">
        <v>1900</v>
      </c>
      <c r="AK741">
        <v>200</v>
      </c>
      <c r="AL741">
        <v>199</v>
      </c>
      <c r="AM741">
        <v>196</v>
      </c>
      <c r="AN741">
        <v>192</v>
      </c>
      <c r="AO741">
        <v>181</v>
      </c>
      <c r="AP741">
        <v>157</v>
      </c>
      <c r="AQ741">
        <v>135</v>
      </c>
      <c r="AR741">
        <v>106</v>
      </c>
      <c r="AS741">
        <v>38</v>
      </c>
      <c r="AT741">
        <v>4</v>
      </c>
      <c r="AU741" s="578" t="str">
        <f t="shared" si="99"/>
        <v/>
      </c>
      <c r="AV741" s="579" t="str">
        <f t="shared" si="100"/>
        <v/>
      </c>
      <c r="AW741" s="524" t="str">
        <f t="shared" si="101"/>
        <v/>
      </c>
      <c r="AX741" s="525" t="str">
        <f t="shared" si="102"/>
        <v/>
      </c>
      <c r="AY741" s="524" t="str">
        <f t="shared" si="103"/>
        <v/>
      </c>
      <c r="AZ741" s="525" t="str">
        <f t="shared" si="104"/>
        <v/>
      </c>
      <c r="BA741" s="530">
        <f t="shared" si="105"/>
        <v>1</v>
      </c>
      <c r="BB741" s="536">
        <f t="shared" si="106"/>
        <v>1</v>
      </c>
      <c r="BC741" s="537">
        <f t="shared" si="107"/>
        <v>22.752969121140143</v>
      </c>
      <c r="BD741" s="540">
        <v>1</v>
      </c>
    </row>
    <row r="742" spans="1:56" s="510" customFormat="1" x14ac:dyDescent="0.2">
      <c r="A742" s="510">
        <v>740</v>
      </c>
      <c r="B742" s="510" t="s">
        <v>806</v>
      </c>
      <c r="C742" s="510" t="s">
        <v>142</v>
      </c>
      <c r="D742" s="510" t="s">
        <v>218</v>
      </c>
      <c r="E742" s="547" t="s">
        <v>142</v>
      </c>
      <c r="F742" s="548" t="s">
        <v>218</v>
      </c>
      <c r="G742" s="571"/>
      <c r="H742" s="555"/>
      <c r="I742" s="567"/>
      <c r="J742" s="510">
        <v>0</v>
      </c>
      <c r="K742" s="510">
        <v>1000000</v>
      </c>
      <c r="L742" s="574">
        <v>0</v>
      </c>
      <c r="M742" s="559"/>
      <c r="N742" t="s">
        <v>1175</v>
      </c>
      <c r="O742" s="547">
        <v>0</v>
      </c>
      <c r="P742" s="548">
        <v>693.14</v>
      </c>
      <c r="Q742" s="540" t="s">
        <v>451</v>
      </c>
      <c r="R742"/>
      <c r="S742"/>
      <c r="T742">
        <v>15.41</v>
      </c>
      <c r="U742">
        <v>24.11</v>
      </c>
      <c r="V742" s="547">
        <v>0</v>
      </c>
      <c r="W742" s="548">
        <v>920</v>
      </c>
      <c r="X742">
        <v>0</v>
      </c>
      <c r="Y742">
        <v>30</v>
      </c>
      <c r="Z742">
        <v>60</v>
      </c>
      <c r="AA742">
        <v>130</v>
      </c>
      <c r="AB742">
        <v>200</v>
      </c>
      <c r="AC742">
        <v>270</v>
      </c>
      <c r="AD742">
        <v>330</v>
      </c>
      <c r="AE742">
        <v>400</v>
      </c>
      <c r="AF742">
        <v>480</v>
      </c>
      <c r="AG742">
        <v>550</v>
      </c>
      <c r="AH742">
        <v>640</v>
      </c>
      <c r="AI742">
        <v>710</v>
      </c>
      <c r="AJ742">
        <v>920</v>
      </c>
      <c r="AK742">
        <v>1000</v>
      </c>
      <c r="AL742">
        <v>900</v>
      </c>
      <c r="AM742">
        <v>900</v>
      </c>
      <c r="AN742">
        <v>890</v>
      </c>
      <c r="AO742">
        <v>865</v>
      </c>
      <c r="AP742">
        <v>915</v>
      </c>
      <c r="AQ742">
        <v>640</v>
      </c>
      <c r="AR742">
        <v>433</v>
      </c>
      <c r="AS742">
        <v>192</v>
      </c>
      <c r="AT742">
        <v>52</v>
      </c>
      <c r="AU742" s="578" t="str">
        <f t="shared" si="99"/>
        <v/>
      </c>
      <c r="AV742" s="579" t="str">
        <f t="shared" si="100"/>
        <v/>
      </c>
      <c r="AW742" s="524" t="str">
        <f t="shared" si="101"/>
        <v/>
      </c>
      <c r="AX742" s="525" t="str">
        <f t="shared" si="102"/>
        <v/>
      </c>
      <c r="AY742" s="524" t="str">
        <f t="shared" si="103"/>
        <v/>
      </c>
      <c r="AZ742" s="525" t="str">
        <f t="shared" si="104"/>
        <v/>
      </c>
      <c r="BA742" s="530">
        <f t="shared" si="105"/>
        <v>1</v>
      </c>
      <c r="BB742" s="536" t="str">
        <f t="shared" si="106"/>
        <v/>
      </c>
      <c r="BC742" s="537" t="str">
        <f t="shared" si="107"/>
        <v/>
      </c>
      <c r="BD742" s="540">
        <v>1</v>
      </c>
    </row>
    <row r="743" spans="1:56" s="510" customFormat="1" x14ac:dyDescent="0.2">
      <c r="A743" s="510">
        <v>741</v>
      </c>
      <c r="B743" s="510" t="s">
        <v>806</v>
      </c>
      <c r="C743" s="510" t="s">
        <v>142</v>
      </c>
      <c r="D743" s="510" t="s">
        <v>220</v>
      </c>
      <c r="E743" s="547" t="s">
        <v>142</v>
      </c>
      <c r="F743" s="548" t="s">
        <v>220</v>
      </c>
      <c r="G743" s="571"/>
      <c r="H743" s="555"/>
      <c r="I743" s="567"/>
      <c r="J743" s="510">
        <v>-1000000</v>
      </c>
      <c r="K743" s="510">
        <v>1000000</v>
      </c>
      <c r="L743" s="574">
        <v>-24.68</v>
      </c>
      <c r="M743" s="559"/>
      <c r="N743" t="s">
        <v>1176</v>
      </c>
      <c r="O743" s="547">
        <v>-324.68</v>
      </c>
      <c r="P743" s="548">
        <v>-24.68</v>
      </c>
      <c r="Q743" s="540" t="s">
        <v>493</v>
      </c>
      <c r="R743"/>
      <c r="S743"/>
      <c r="T743">
        <v>-121.57</v>
      </c>
      <c r="U743">
        <v>349.97</v>
      </c>
      <c r="V743" s="547">
        <v>-1345</v>
      </c>
      <c r="W743" s="548">
        <v>167</v>
      </c>
      <c r="X743">
        <v>-1345</v>
      </c>
      <c r="Y743">
        <v>-1029.5</v>
      </c>
      <c r="Z743">
        <v>-857.6</v>
      </c>
      <c r="AA743">
        <v>-615.4</v>
      </c>
      <c r="AB743">
        <v>-402.5</v>
      </c>
      <c r="AC743">
        <v>-193.8</v>
      </c>
      <c r="AD743">
        <v>-162</v>
      </c>
      <c r="AE743">
        <v>-86.6</v>
      </c>
      <c r="AF743">
        <v>-51</v>
      </c>
      <c r="AG743">
        <v>23.2</v>
      </c>
      <c r="AH743">
        <v>57.2</v>
      </c>
      <c r="AI743">
        <v>121.1</v>
      </c>
      <c r="AJ743">
        <v>167</v>
      </c>
      <c r="AK743">
        <v>6</v>
      </c>
      <c r="AL743">
        <v>10</v>
      </c>
      <c r="AM743">
        <v>14</v>
      </c>
      <c r="AN743">
        <v>19</v>
      </c>
      <c r="AO743">
        <v>21</v>
      </c>
      <c r="AP743">
        <v>24</v>
      </c>
      <c r="AQ743">
        <v>25</v>
      </c>
      <c r="AR743">
        <v>65</v>
      </c>
      <c r="AS743">
        <v>72</v>
      </c>
      <c r="AT743">
        <v>74</v>
      </c>
      <c r="AU743" s="578" t="str">
        <f t="shared" si="99"/>
        <v/>
      </c>
      <c r="AV743" s="579" t="str">
        <f t="shared" si="100"/>
        <v/>
      </c>
      <c r="AW743" s="524" t="str">
        <f t="shared" si="101"/>
        <v/>
      </c>
      <c r="AX743" s="525" t="str">
        <f t="shared" si="102"/>
        <v/>
      </c>
      <c r="AY743" s="524" t="str">
        <f t="shared" si="103"/>
        <v/>
      </c>
      <c r="AZ743" s="525" t="str">
        <f t="shared" si="104"/>
        <v/>
      </c>
      <c r="BA743" s="530">
        <f t="shared" si="105"/>
        <v>-1.2835314091680814</v>
      </c>
      <c r="BB743" s="536">
        <f t="shared" si="106"/>
        <v>-53.497568881685574</v>
      </c>
      <c r="BC743" s="537">
        <f t="shared" si="107"/>
        <v>-7.766612641815235</v>
      </c>
      <c r="BD743" s="540">
        <v>1</v>
      </c>
    </row>
    <row r="744" spans="1:56" x14ac:dyDescent="0.2">
      <c r="A744">
        <v>742</v>
      </c>
      <c r="B744" t="s">
        <v>806</v>
      </c>
      <c r="C744" t="s">
        <v>144</v>
      </c>
      <c r="D744" t="s">
        <v>187</v>
      </c>
      <c r="E744" s="545" t="s">
        <v>144</v>
      </c>
      <c r="F744" s="546" t="s">
        <v>187</v>
      </c>
      <c r="G744" s="570"/>
      <c r="H744" s="555"/>
      <c r="I744" s="566"/>
      <c r="J744">
        <v>0</v>
      </c>
      <c r="K744">
        <v>1000000</v>
      </c>
      <c r="L744" s="573">
        <v>3999.96</v>
      </c>
      <c r="M744" s="558"/>
      <c r="N744" t="s">
        <v>1177</v>
      </c>
      <c r="O744" s="545"/>
      <c r="P744" s="546"/>
      <c r="Q744" s="63" t="s">
        <v>434</v>
      </c>
      <c r="T744">
        <v>3862.54</v>
      </c>
      <c r="U744">
        <v>456.44</v>
      </c>
      <c r="V744" s="545">
        <v>3108</v>
      </c>
      <c r="W744" s="546">
        <v>4838.7299999999996</v>
      </c>
      <c r="X744">
        <v>2402.29</v>
      </c>
      <c r="Y744">
        <v>3228.42</v>
      </c>
      <c r="Z744">
        <v>3296.81</v>
      </c>
      <c r="AA744">
        <v>3482.45</v>
      </c>
      <c r="AB744">
        <v>3627.3</v>
      </c>
      <c r="AC744">
        <v>3732.36</v>
      </c>
      <c r="AD744">
        <v>3868.79</v>
      </c>
      <c r="AE744">
        <v>3932.82</v>
      </c>
      <c r="AF744">
        <v>4058.15</v>
      </c>
      <c r="AG744">
        <v>4224.83</v>
      </c>
      <c r="AH744">
        <v>4446.07</v>
      </c>
      <c r="AI744">
        <v>4719.88</v>
      </c>
      <c r="AJ744">
        <v>4955.13</v>
      </c>
      <c r="AK744">
        <v>1</v>
      </c>
      <c r="AL744">
        <v>0</v>
      </c>
      <c r="AM744">
        <v>4</v>
      </c>
      <c r="AN744">
        <v>11</v>
      </c>
      <c r="AO744">
        <v>16</v>
      </c>
      <c r="AP744">
        <v>28</v>
      </c>
      <c r="AQ744">
        <v>18</v>
      </c>
      <c r="AR744">
        <v>12</v>
      </c>
      <c r="AS744">
        <v>4</v>
      </c>
      <c r="AT744">
        <v>6</v>
      </c>
      <c r="AU744" s="576" t="str">
        <f t="shared" si="99"/>
        <v/>
      </c>
      <c r="AV744" s="577" t="str">
        <f t="shared" si="100"/>
        <v/>
      </c>
      <c r="AW744" s="522" t="str">
        <f t="shared" si="101"/>
        <v/>
      </c>
      <c r="AX744" s="523" t="str">
        <f t="shared" si="102"/>
        <v/>
      </c>
      <c r="AY744" s="522" t="str">
        <f t="shared" si="103"/>
        <v/>
      </c>
      <c r="AZ744" s="523" t="str">
        <f t="shared" si="104"/>
        <v/>
      </c>
      <c r="BA744" s="529">
        <f t="shared" si="105"/>
        <v>0.2177914689438297</v>
      </c>
      <c r="BB744" s="534">
        <f t="shared" si="106"/>
        <v>0.22299222992229922</v>
      </c>
      <c r="BC744" s="535">
        <f t="shared" si="107"/>
        <v>0.20969459694596934</v>
      </c>
      <c r="BD744" s="63"/>
    </row>
    <row r="745" spans="1:56" x14ac:dyDescent="0.2">
      <c r="A745">
        <v>743</v>
      </c>
      <c r="B745" t="s">
        <v>806</v>
      </c>
      <c r="C745" t="s">
        <v>144</v>
      </c>
      <c r="D745" t="s">
        <v>190</v>
      </c>
      <c r="E745" s="545" t="s">
        <v>144</v>
      </c>
      <c r="F745" s="546" t="s">
        <v>190</v>
      </c>
      <c r="G745" s="570"/>
      <c r="H745" s="555"/>
      <c r="I745" s="566"/>
      <c r="J745">
        <v>0</v>
      </c>
      <c r="K745">
        <v>1000000</v>
      </c>
      <c r="L745" s="573">
        <v>3999.96</v>
      </c>
      <c r="M745" s="558"/>
      <c r="N745" t="s">
        <v>1178</v>
      </c>
      <c r="O745" s="545"/>
      <c r="P745" s="546"/>
      <c r="Q745" s="63" t="s">
        <v>434</v>
      </c>
      <c r="T745">
        <v>3862.54</v>
      </c>
      <c r="U745">
        <v>456.44</v>
      </c>
      <c r="V745" s="545">
        <v>3108</v>
      </c>
      <c r="W745" s="546">
        <v>4838.7299999999996</v>
      </c>
      <c r="X745">
        <v>2402.29</v>
      </c>
      <c r="Y745">
        <v>3228.42</v>
      </c>
      <c r="Z745">
        <v>3296.81</v>
      </c>
      <c r="AA745">
        <v>3482.45</v>
      </c>
      <c r="AB745">
        <v>3627.3</v>
      </c>
      <c r="AC745">
        <v>3732.36</v>
      </c>
      <c r="AD745">
        <v>3868.79</v>
      </c>
      <c r="AE745">
        <v>3932.82</v>
      </c>
      <c r="AF745">
        <v>4058.15</v>
      </c>
      <c r="AG745">
        <v>4224.83</v>
      </c>
      <c r="AH745">
        <v>4446.07</v>
      </c>
      <c r="AI745">
        <v>4719.88</v>
      </c>
      <c r="AJ745">
        <v>4955.13</v>
      </c>
      <c r="AK745">
        <v>1</v>
      </c>
      <c r="AL745">
        <v>0</v>
      </c>
      <c r="AM745">
        <v>4</v>
      </c>
      <c r="AN745">
        <v>11</v>
      </c>
      <c r="AO745">
        <v>16</v>
      </c>
      <c r="AP745">
        <v>28</v>
      </c>
      <c r="AQ745">
        <v>18</v>
      </c>
      <c r="AR745">
        <v>12</v>
      </c>
      <c r="AS745">
        <v>4</v>
      </c>
      <c r="AT745">
        <v>6</v>
      </c>
      <c r="AU745" s="576" t="str">
        <f t="shared" si="99"/>
        <v/>
      </c>
      <c r="AV745" s="577" t="str">
        <f t="shared" si="100"/>
        <v/>
      </c>
      <c r="AW745" s="522" t="str">
        <f t="shared" si="101"/>
        <v/>
      </c>
      <c r="AX745" s="523" t="str">
        <f t="shared" si="102"/>
        <v/>
      </c>
      <c r="AY745" s="522" t="str">
        <f t="shared" si="103"/>
        <v/>
      </c>
      <c r="AZ745" s="523" t="str">
        <f t="shared" si="104"/>
        <v/>
      </c>
      <c r="BA745" s="529">
        <f t="shared" si="105"/>
        <v>0.2177914689438297</v>
      </c>
      <c r="BB745" s="534">
        <f t="shared" si="106"/>
        <v>0.22299222992229922</v>
      </c>
      <c r="BC745" s="535">
        <f t="shared" si="107"/>
        <v>0.20969459694596934</v>
      </c>
      <c r="BD745" s="63"/>
    </row>
    <row r="746" spans="1:56" x14ac:dyDescent="0.2">
      <c r="A746">
        <v>744</v>
      </c>
      <c r="B746" t="s">
        <v>806</v>
      </c>
      <c r="C746" t="s">
        <v>145</v>
      </c>
      <c r="D746" t="s">
        <v>187</v>
      </c>
      <c r="E746" s="545" t="s">
        <v>145</v>
      </c>
      <c r="F746" s="546" t="s">
        <v>187</v>
      </c>
      <c r="G746" s="570"/>
      <c r="H746" s="555"/>
      <c r="I746" s="566"/>
      <c r="J746">
        <v>0</v>
      </c>
      <c r="K746">
        <v>1000000</v>
      </c>
      <c r="L746" s="573">
        <v>300</v>
      </c>
      <c r="M746" s="558"/>
      <c r="N746" t="s">
        <v>1179</v>
      </c>
      <c r="O746" s="545">
        <v>0</v>
      </c>
      <c r="P746" s="546">
        <v>300</v>
      </c>
      <c r="Q746" s="63" t="s">
        <v>451</v>
      </c>
      <c r="T746">
        <v>295.79000000000002</v>
      </c>
      <c r="U746">
        <v>32.119999999999997</v>
      </c>
      <c r="V746" s="545">
        <v>0</v>
      </c>
      <c r="W746" s="546">
        <v>300</v>
      </c>
      <c r="X746">
        <v>0</v>
      </c>
      <c r="Y746">
        <v>10</v>
      </c>
      <c r="Z746">
        <v>30</v>
      </c>
      <c r="AA746">
        <v>60</v>
      </c>
      <c r="AB746">
        <v>90</v>
      </c>
      <c r="AC746">
        <v>120</v>
      </c>
      <c r="AD746">
        <v>150</v>
      </c>
      <c r="AE746">
        <v>180</v>
      </c>
      <c r="AF746">
        <v>210</v>
      </c>
      <c r="AG746">
        <v>240</v>
      </c>
      <c r="AH746">
        <v>270</v>
      </c>
      <c r="AI746">
        <v>290</v>
      </c>
      <c r="AJ746">
        <v>300</v>
      </c>
      <c r="AK746">
        <v>259</v>
      </c>
      <c r="AL746">
        <v>276</v>
      </c>
      <c r="AM746">
        <v>281</v>
      </c>
      <c r="AN746">
        <v>285</v>
      </c>
      <c r="AO746">
        <v>286</v>
      </c>
      <c r="AP746">
        <v>293</v>
      </c>
      <c r="AQ746">
        <v>295</v>
      </c>
      <c r="AR746">
        <v>294</v>
      </c>
      <c r="AS746">
        <v>294</v>
      </c>
      <c r="AT746">
        <v>376</v>
      </c>
      <c r="AU746" s="576" t="str">
        <f t="shared" si="99"/>
        <v/>
      </c>
      <c r="AV746" s="577" t="str">
        <f t="shared" si="100"/>
        <v/>
      </c>
      <c r="AW746" s="522" t="str">
        <f t="shared" si="101"/>
        <v/>
      </c>
      <c r="AX746" s="523" t="str">
        <f t="shared" si="102"/>
        <v/>
      </c>
      <c r="AY746" s="522" t="str">
        <f t="shared" si="103"/>
        <v/>
      </c>
      <c r="AZ746" s="523" t="str">
        <f t="shared" si="104"/>
        <v/>
      </c>
      <c r="BA746" s="529">
        <f t="shared" si="105"/>
        <v>1</v>
      </c>
      <c r="BB746" s="534">
        <f t="shared" si="106"/>
        <v>1</v>
      </c>
      <c r="BC746" s="535">
        <f t="shared" si="107"/>
        <v>0</v>
      </c>
      <c r="BD746" s="63"/>
    </row>
    <row r="747" spans="1:56" x14ac:dyDescent="0.2">
      <c r="A747">
        <v>745</v>
      </c>
      <c r="B747" t="s">
        <v>806</v>
      </c>
      <c r="C747" t="s">
        <v>145</v>
      </c>
      <c r="D747" t="s">
        <v>190</v>
      </c>
      <c r="E747" s="545" t="s">
        <v>145</v>
      </c>
      <c r="F747" s="546" t="s">
        <v>190</v>
      </c>
      <c r="G747" s="570"/>
      <c r="H747" s="555"/>
      <c r="I747" s="566"/>
      <c r="J747">
        <v>0</v>
      </c>
      <c r="K747">
        <v>1000000</v>
      </c>
      <c r="L747" s="573">
        <v>300</v>
      </c>
      <c r="M747" s="558"/>
      <c r="N747" t="s">
        <v>1180</v>
      </c>
      <c r="O747" s="545">
        <v>0</v>
      </c>
      <c r="P747" s="546">
        <v>300</v>
      </c>
      <c r="Q747" s="63" t="s">
        <v>451</v>
      </c>
      <c r="T747">
        <v>295.79000000000002</v>
      </c>
      <c r="U747">
        <v>32.119999999999997</v>
      </c>
      <c r="V747" s="545">
        <v>0</v>
      </c>
      <c r="W747" s="546">
        <v>300</v>
      </c>
      <c r="X747">
        <v>0</v>
      </c>
      <c r="Y747">
        <v>10</v>
      </c>
      <c r="Z747">
        <v>30</v>
      </c>
      <c r="AA747">
        <v>60</v>
      </c>
      <c r="AB747">
        <v>90</v>
      </c>
      <c r="AC747">
        <v>120</v>
      </c>
      <c r="AD747">
        <v>150</v>
      </c>
      <c r="AE747">
        <v>180</v>
      </c>
      <c r="AF747">
        <v>210</v>
      </c>
      <c r="AG747">
        <v>240</v>
      </c>
      <c r="AH747">
        <v>270</v>
      </c>
      <c r="AI747">
        <v>290</v>
      </c>
      <c r="AJ747">
        <v>300</v>
      </c>
      <c r="AK747">
        <v>259</v>
      </c>
      <c r="AL747">
        <v>276</v>
      </c>
      <c r="AM747">
        <v>281</v>
      </c>
      <c r="AN747">
        <v>285</v>
      </c>
      <c r="AO747">
        <v>286</v>
      </c>
      <c r="AP747">
        <v>293</v>
      </c>
      <c r="AQ747">
        <v>295</v>
      </c>
      <c r="AR747">
        <v>294</v>
      </c>
      <c r="AS747">
        <v>294</v>
      </c>
      <c r="AT747">
        <v>376</v>
      </c>
      <c r="AU747" s="576" t="str">
        <f t="shared" si="99"/>
        <v/>
      </c>
      <c r="AV747" s="577" t="str">
        <f t="shared" si="100"/>
        <v/>
      </c>
      <c r="AW747" s="522" t="str">
        <f t="shared" si="101"/>
        <v/>
      </c>
      <c r="AX747" s="523" t="str">
        <f t="shared" si="102"/>
        <v/>
      </c>
      <c r="AY747" s="522" t="str">
        <f t="shared" si="103"/>
        <v/>
      </c>
      <c r="AZ747" s="523" t="str">
        <f t="shared" si="104"/>
        <v/>
      </c>
      <c r="BA747" s="529">
        <f t="shared" si="105"/>
        <v>1</v>
      </c>
      <c r="BB747" s="534">
        <f t="shared" si="106"/>
        <v>1</v>
      </c>
      <c r="BC747" s="535">
        <f t="shared" si="107"/>
        <v>0</v>
      </c>
      <c r="BD747" s="63"/>
    </row>
    <row r="748" spans="1:56" x14ac:dyDescent="0.2">
      <c r="A748">
        <v>746</v>
      </c>
      <c r="B748" t="s">
        <v>806</v>
      </c>
      <c r="C748" t="s">
        <v>146</v>
      </c>
      <c r="D748" t="s">
        <v>181</v>
      </c>
      <c r="E748" s="545" t="s">
        <v>146</v>
      </c>
      <c r="F748" s="546" t="s">
        <v>181</v>
      </c>
      <c r="G748" s="570"/>
      <c r="H748" s="555"/>
      <c r="I748" s="566"/>
      <c r="J748">
        <v>0</v>
      </c>
      <c r="K748">
        <v>1000000</v>
      </c>
      <c r="L748" s="573">
        <v>97.3</v>
      </c>
      <c r="M748" s="558"/>
      <c r="N748" t="s">
        <v>1181</v>
      </c>
      <c r="O748" s="545">
        <v>0</v>
      </c>
      <c r="P748" s="546">
        <v>941.87</v>
      </c>
      <c r="Q748" s="63" t="s">
        <v>451</v>
      </c>
      <c r="T748">
        <v>67.83</v>
      </c>
      <c r="U748">
        <v>48.02</v>
      </c>
      <c r="V748" s="545">
        <v>0</v>
      </c>
      <c r="W748" s="546">
        <v>1400</v>
      </c>
      <c r="X748">
        <v>0</v>
      </c>
      <c r="Y748">
        <v>0</v>
      </c>
      <c r="Z748">
        <v>100</v>
      </c>
      <c r="AA748">
        <v>200</v>
      </c>
      <c r="AB748">
        <v>300</v>
      </c>
      <c r="AC748">
        <v>400</v>
      </c>
      <c r="AD748">
        <v>500</v>
      </c>
      <c r="AE748">
        <v>600</v>
      </c>
      <c r="AF748">
        <v>700</v>
      </c>
      <c r="AG748">
        <v>800</v>
      </c>
      <c r="AH748">
        <v>1000</v>
      </c>
      <c r="AI748">
        <v>1100</v>
      </c>
      <c r="AJ748">
        <v>1400</v>
      </c>
      <c r="AK748">
        <v>200</v>
      </c>
      <c r="AL748">
        <v>100</v>
      </c>
      <c r="AM748">
        <v>200</v>
      </c>
      <c r="AN748">
        <v>99</v>
      </c>
      <c r="AO748">
        <v>99</v>
      </c>
      <c r="AP748">
        <v>172</v>
      </c>
      <c r="AQ748">
        <v>62</v>
      </c>
      <c r="AR748">
        <v>78</v>
      </c>
      <c r="AS748">
        <v>22</v>
      </c>
      <c r="AT748">
        <v>18</v>
      </c>
      <c r="AU748" s="576" t="str">
        <f t="shared" si="99"/>
        <v/>
      </c>
      <c r="AV748" s="577" t="str">
        <f t="shared" si="100"/>
        <v/>
      </c>
      <c r="AW748" s="522" t="str">
        <f t="shared" si="101"/>
        <v/>
      </c>
      <c r="AX748" s="523" t="str">
        <f t="shared" si="102"/>
        <v/>
      </c>
      <c r="AY748" s="522" t="str">
        <f t="shared" si="103"/>
        <v/>
      </c>
      <c r="AZ748" s="523" t="str">
        <f t="shared" si="104"/>
        <v/>
      </c>
      <c r="BA748" s="529">
        <f t="shared" si="105"/>
        <v>1</v>
      </c>
      <c r="BB748" s="534">
        <f t="shared" si="106"/>
        <v>1</v>
      </c>
      <c r="BC748" s="535">
        <f t="shared" si="107"/>
        <v>13.388489208633095</v>
      </c>
      <c r="BD748" s="63"/>
    </row>
    <row r="749" spans="1:56" x14ac:dyDescent="0.2">
      <c r="A749">
        <v>747</v>
      </c>
      <c r="B749" t="s">
        <v>806</v>
      </c>
      <c r="C749" t="s">
        <v>146</v>
      </c>
      <c r="D749" t="s">
        <v>187</v>
      </c>
      <c r="E749" s="545" t="s">
        <v>146</v>
      </c>
      <c r="F749" s="546" t="s">
        <v>187</v>
      </c>
      <c r="G749" s="570"/>
      <c r="H749" s="555"/>
      <c r="I749" s="566"/>
      <c r="J749">
        <v>0</v>
      </c>
      <c r="K749">
        <v>1000000</v>
      </c>
      <c r="L749" s="573">
        <v>2311.44</v>
      </c>
      <c r="M749" s="558"/>
      <c r="N749" t="s">
        <v>1182</v>
      </c>
      <c r="O749" s="545">
        <v>2291.36</v>
      </c>
      <c r="P749" s="546">
        <v>2574.37</v>
      </c>
      <c r="Q749" s="63" t="s">
        <v>493</v>
      </c>
      <c r="T749">
        <v>2395.7399999999998</v>
      </c>
      <c r="U749">
        <v>114.33</v>
      </c>
      <c r="V749" s="545">
        <v>2218</v>
      </c>
      <c r="W749" s="546">
        <v>3267</v>
      </c>
      <c r="X749">
        <v>2218</v>
      </c>
      <c r="Y749">
        <v>2270.4499999999998</v>
      </c>
      <c r="Z749">
        <v>2287</v>
      </c>
      <c r="AA749">
        <v>2314</v>
      </c>
      <c r="AB749">
        <v>2373.4</v>
      </c>
      <c r="AC749">
        <v>2401.6</v>
      </c>
      <c r="AD749">
        <v>2448</v>
      </c>
      <c r="AE749">
        <v>2488.4</v>
      </c>
      <c r="AF749">
        <v>2517.3000000000002</v>
      </c>
      <c r="AG749">
        <v>2588</v>
      </c>
      <c r="AH749">
        <v>2689.4</v>
      </c>
      <c r="AI749">
        <v>2803.1</v>
      </c>
      <c r="AJ749">
        <v>3267</v>
      </c>
      <c r="AK749">
        <v>93</v>
      </c>
      <c r="AL749">
        <v>102</v>
      </c>
      <c r="AM749">
        <v>102</v>
      </c>
      <c r="AN749">
        <v>60</v>
      </c>
      <c r="AO749">
        <v>24</v>
      </c>
      <c r="AP749">
        <v>14</v>
      </c>
      <c r="AQ749">
        <v>8</v>
      </c>
      <c r="AR749">
        <v>4</v>
      </c>
      <c r="AS749">
        <v>1</v>
      </c>
      <c r="AT749">
        <v>2</v>
      </c>
      <c r="AU749" s="576" t="str">
        <f t="shared" si="99"/>
        <v/>
      </c>
      <c r="AV749" s="577" t="str">
        <f t="shared" si="100"/>
        <v/>
      </c>
      <c r="AW749" s="522" t="str">
        <f t="shared" si="101"/>
        <v/>
      </c>
      <c r="AX749" s="523" t="str">
        <f t="shared" si="102"/>
        <v/>
      </c>
      <c r="AY749" s="522" t="str">
        <f t="shared" si="103"/>
        <v/>
      </c>
      <c r="AZ749" s="523" t="str">
        <f t="shared" si="104"/>
        <v/>
      </c>
      <c r="BA749" s="529">
        <f t="shared" si="105"/>
        <v>0.19124886052871468</v>
      </c>
      <c r="BB749" s="534">
        <f t="shared" si="106"/>
        <v>4.0425016439968181E-2</v>
      </c>
      <c r="BC749" s="535">
        <f t="shared" si="107"/>
        <v>0.41340463087945173</v>
      </c>
      <c r="BD749" s="63"/>
    </row>
    <row r="750" spans="1:56" x14ac:dyDescent="0.2">
      <c r="A750">
        <v>748</v>
      </c>
      <c r="B750" t="s">
        <v>806</v>
      </c>
      <c r="C750" t="s">
        <v>146</v>
      </c>
      <c r="D750" t="s">
        <v>190</v>
      </c>
      <c r="E750" s="545" t="s">
        <v>146</v>
      </c>
      <c r="F750" s="546" t="s">
        <v>190</v>
      </c>
      <c r="G750" s="570">
        <v>207.84836424620161</v>
      </c>
      <c r="H750" s="555">
        <v>25.981045530775209</v>
      </c>
      <c r="I750" s="566">
        <v>0.25</v>
      </c>
      <c r="J750">
        <v>0</v>
      </c>
      <c r="K750">
        <v>1000000</v>
      </c>
      <c r="L750" s="573">
        <v>207.85</v>
      </c>
      <c r="M750" s="558">
        <v>0</v>
      </c>
      <c r="N750" t="s">
        <v>1183</v>
      </c>
      <c r="O750" s="545"/>
      <c r="P750" s="546"/>
      <c r="Q750" s="63" t="s">
        <v>437</v>
      </c>
      <c r="R750">
        <v>211.38</v>
      </c>
      <c r="S750">
        <v>26.99</v>
      </c>
      <c r="T750">
        <v>207.01</v>
      </c>
      <c r="U750">
        <v>26.97</v>
      </c>
      <c r="V750" s="545">
        <v>151.27000000000001</v>
      </c>
      <c r="W750" s="546">
        <v>257.06</v>
      </c>
      <c r="X750">
        <v>134.05000000000001</v>
      </c>
      <c r="Y750">
        <v>161.19</v>
      </c>
      <c r="Z750">
        <v>168.65</v>
      </c>
      <c r="AA750">
        <v>185.92</v>
      </c>
      <c r="AB750">
        <v>194.07</v>
      </c>
      <c r="AC750">
        <v>203.07</v>
      </c>
      <c r="AD750">
        <v>207.28</v>
      </c>
      <c r="AE750">
        <v>215.17</v>
      </c>
      <c r="AF750">
        <v>222.25</v>
      </c>
      <c r="AG750">
        <v>229.19</v>
      </c>
      <c r="AH750">
        <v>235.77</v>
      </c>
      <c r="AI750">
        <v>248.37</v>
      </c>
      <c r="AJ750">
        <v>272.64999999999998</v>
      </c>
      <c r="AK750">
        <v>2</v>
      </c>
      <c r="AL750">
        <v>4</v>
      </c>
      <c r="AM750">
        <v>6</v>
      </c>
      <c r="AN750">
        <v>11</v>
      </c>
      <c r="AO750">
        <v>17</v>
      </c>
      <c r="AP750">
        <v>23</v>
      </c>
      <c r="AQ750">
        <v>21</v>
      </c>
      <c r="AR750">
        <v>9</v>
      </c>
      <c r="AS750">
        <v>4</v>
      </c>
      <c r="AT750">
        <v>3</v>
      </c>
      <c r="AU750" s="576">
        <f t="shared" si="99"/>
        <v>1.6357537983822112E-3</v>
      </c>
      <c r="AV750" s="577">
        <f t="shared" si="100"/>
        <v>7.8699382807969544E-6</v>
      </c>
      <c r="AW750" s="522">
        <f t="shared" si="101"/>
        <v>0.2722155400529227</v>
      </c>
      <c r="AX750" s="523">
        <f t="shared" si="102"/>
        <v>0.23675727688236714</v>
      </c>
      <c r="AY750" s="522">
        <f t="shared" si="103"/>
        <v>2.22155400529227E-2</v>
      </c>
      <c r="AZ750" s="523">
        <f t="shared" si="104"/>
        <v>-1.324272311763286E-2</v>
      </c>
      <c r="BA750" s="529" t="str">
        <f t="shared" si="105"/>
        <v/>
      </c>
      <c r="BB750" s="534" t="str">
        <f t="shared" si="106"/>
        <v/>
      </c>
      <c r="BC750" s="535" t="str">
        <f t="shared" si="107"/>
        <v/>
      </c>
      <c r="BD750" s="63"/>
    </row>
    <row r="751" spans="1:56" x14ac:dyDescent="0.2">
      <c r="A751">
        <v>749</v>
      </c>
      <c r="B751" t="s">
        <v>806</v>
      </c>
      <c r="C751" t="s">
        <v>146</v>
      </c>
      <c r="D751" t="s">
        <v>193</v>
      </c>
      <c r="E751" s="545" t="s">
        <v>146</v>
      </c>
      <c r="F751" s="546" t="s">
        <v>193</v>
      </c>
      <c r="G751" s="570"/>
      <c r="H751" s="555"/>
      <c r="I751" s="566"/>
      <c r="J751">
        <v>0</v>
      </c>
      <c r="K751">
        <v>1000000</v>
      </c>
      <c r="L751" s="573">
        <v>2103.59</v>
      </c>
      <c r="M751" s="558"/>
      <c r="N751" t="s">
        <v>1184</v>
      </c>
      <c r="O751" s="545">
        <v>2083.5100000000002</v>
      </c>
      <c r="P751" s="546">
        <v>2366.52</v>
      </c>
      <c r="Q751" s="63" t="s">
        <v>493</v>
      </c>
      <c r="T751">
        <v>2188.7199999999998</v>
      </c>
      <c r="U751">
        <v>112.45</v>
      </c>
      <c r="V751" s="545">
        <v>2084</v>
      </c>
      <c r="W751" s="546">
        <v>3084</v>
      </c>
      <c r="X751">
        <v>2084</v>
      </c>
      <c r="Y751">
        <v>2084</v>
      </c>
      <c r="Z751">
        <v>2084</v>
      </c>
      <c r="AA751">
        <v>2084</v>
      </c>
      <c r="AB751">
        <v>2184</v>
      </c>
      <c r="AC751">
        <v>2184</v>
      </c>
      <c r="AD751">
        <v>2284</v>
      </c>
      <c r="AE751">
        <v>2284</v>
      </c>
      <c r="AF751">
        <v>2284</v>
      </c>
      <c r="AG751">
        <v>2384</v>
      </c>
      <c r="AH751">
        <v>2484</v>
      </c>
      <c r="AI751">
        <v>2584</v>
      </c>
      <c r="AJ751">
        <v>3084</v>
      </c>
      <c r="AK751">
        <v>100</v>
      </c>
      <c r="AL751">
        <v>100</v>
      </c>
      <c r="AM751">
        <v>100</v>
      </c>
      <c r="AN751">
        <v>56</v>
      </c>
      <c r="AO751">
        <v>23</v>
      </c>
      <c r="AP751">
        <v>14</v>
      </c>
      <c r="AQ751">
        <v>8</v>
      </c>
      <c r="AR751">
        <v>4</v>
      </c>
      <c r="AS751">
        <v>2</v>
      </c>
      <c r="AT751">
        <v>2</v>
      </c>
      <c r="AU751" s="576" t="str">
        <f t="shared" si="99"/>
        <v/>
      </c>
      <c r="AV751" s="577" t="str">
        <f t="shared" si="100"/>
        <v/>
      </c>
      <c r="AW751" s="522" t="str">
        <f t="shared" si="101"/>
        <v/>
      </c>
      <c r="AX751" s="523" t="str">
        <f t="shared" si="102"/>
        <v/>
      </c>
      <c r="AY751" s="522" t="str">
        <f t="shared" si="103"/>
        <v/>
      </c>
      <c r="AZ751" s="523" t="str">
        <f t="shared" si="104"/>
        <v/>
      </c>
      <c r="BA751" s="529">
        <f t="shared" si="105"/>
        <v>0.19349845201238391</v>
      </c>
      <c r="BB751" s="534">
        <f t="shared" si="106"/>
        <v>9.3126512295647647E-3</v>
      </c>
      <c r="BC751" s="535">
        <f t="shared" si="107"/>
        <v>0.46606515528216041</v>
      </c>
      <c r="BD751" s="63"/>
    </row>
    <row r="752" spans="1:56" x14ac:dyDescent="0.2">
      <c r="A752">
        <v>750</v>
      </c>
      <c r="B752" t="s">
        <v>806</v>
      </c>
      <c r="C752" t="s">
        <v>146</v>
      </c>
      <c r="D752" t="s">
        <v>195</v>
      </c>
      <c r="E752" s="545" t="s">
        <v>146</v>
      </c>
      <c r="F752" s="546" t="s">
        <v>195</v>
      </c>
      <c r="G752" s="570"/>
      <c r="H752" s="555"/>
      <c r="I752" s="566"/>
      <c r="J752">
        <v>0</v>
      </c>
      <c r="K752">
        <v>1000000</v>
      </c>
      <c r="L752" s="573">
        <v>2083.5100000000002</v>
      </c>
      <c r="M752" s="558"/>
      <c r="N752" t="s">
        <v>1185</v>
      </c>
      <c r="O752" s="545">
        <v>2083.5100000000002</v>
      </c>
      <c r="P752" s="546">
        <v>2083.5100000000002</v>
      </c>
      <c r="Q752" s="63" t="s">
        <v>451</v>
      </c>
      <c r="T752">
        <v>2142.58</v>
      </c>
      <c r="U752">
        <v>115.36</v>
      </c>
      <c r="V752" s="545">
        <v>2084</v>
      </c>
      <c r="W752" s="546">
        <v>2764</v>
      </c>
      <c r="X752">
        <v>2084</v>
      </c>
      <c r="Y752">
        <v>2084</v>
      </c>
      <c r="Z752">
        <v>2094</v>
      </c>
      <c r="AA752">
        <v>2124</v>
      </c>
      <c r="AB752">
        <v>2144</v>
      </c>
      <c r="AC752">
        <v>2174</v>
      </c>
      <c r="AD752">
        <v>2204</v>
      </c>
      <c r="AE752">
        <v>2244</v>
      </c>
      <c r="AF752">
        <v>2294</v>
      </c>
      <c r="AG752">
        <v>2354</v>
      </c>
      <c r="AH752">
        <v>2474</v>
      </c>
      <c r="AI752">
        <v>2569</v>
      </c>
      <c r="AJ752">
        <v>2764</v>
      </c>
      <c r="AK752">
        <v>248</v>
      </c>
      <c r="AL752">
        <v>179</v>
      </c>
      <c r="AM752">
        <v>110</v>
      </c>
      <c r="AN752">
        <v>80</v>
      </c>
      <c r="AO752">
        <v>45</v>
      </c>
      <c r="AP752">
        <v>41</v>
      </c>
      <c r="AQ752">
        <v>26</v>
      </c>
      <c r="AR752">
        <v>16</v>
      </c>
      <c r="AS752">
        <v>14</v>
      </c>
      <c r="AT752">
        <v>12</v>
      </c>
      <c r="AU752" s="576" t="str">
        <f t="shared" si="99"/>
        <v/>
      </c>
      <c r="AV752" s="577" t="str">
        <f t="shared" si="100"/>
        <v/>
      </c>
      <c r="AW752" s="522" t="str">
        <f t="shared" si="101"/>
        <v/>
      </c>
      <c r="AX752" s="523" t="str">
        <f t="shared" si="102"/>
        <v/>
      </c>
      <c r="AY752" s="522" t="str">
        <f t="shared" si="103"/>
        <v/>
      </c>
      <c r="AZ752" s="523" t="str">
        <f t="shared" si="104"/>
        <v/>
      </c>
      <c r="BA752" s="529">
        <f t="shared" si="105"/>
        <v>0.14026402640264027</v>
      </c>
      <c r="BB752" s="534">
        <f t="shared" si="106"/>
        <v>-2.3518005673108441E-4</v>
      </c>
      <c r="BC752" s="535">
        <f t="shared" si="107"/>
        <v>0.32660750368368746</v>
      </c>
      <c r="BD752" s="63"/>
    </row>
    <row r="753" spans="1:56" x14ac:dyDescent="0.2">
      <c r="A753">
        <v>751</v>
      </c>
      <c r="B753" t="s">
        <v>806</v>
      </c>
      <c r="C753" t="s">
        <v>146</v>
      </c>
      <c r="D753" t="s">
        <v>196</v>
      </c>
      <c r="E753" s="545" t="s">
        <v>146</v>
      </c>
      <c r="F753" s="546" t="s">
        <v>196</v>
      </c>
      <c r="G753" s="570"/>
      <c r="H753" s="555"/>
      <c r="I753" s="566"/>
      <c r="J753">
        <v>0</v>
      </c>
      <c r="K753">
        <v>1000000</v>
      </c>
      <c r="L753" s="573">
        <v>20.079999999999998</v>
      </c>
      <c r="M753" s="558"/>
      <c r="N753" t="s">
        <v>1186</v>
      </c>
      <c r="O753" s="545">
        <v>0</v>
      </c>
      <c r="P753" s="546">
        <v>283.01</v>
      </c>
      <c r="Q753" s="63" t="s">
        <v>451</v>
      </c>
      <c r="T753">
        <v>46.18</v>
      </c>
      <c r="U753">
        <v>63.08</v>
      </c>
      <c r="V753" s="545">
        <v>0</v>
      </c>
      <c r="W753" s="546">
        <v>560</v>
      </c>
      <c r="X753">
        <v>0</v>
      </c>
      <c r="Y753">
        <v>10</v>
      </c>
      <c r="Z753">
        <v>30</v>
      </c>
      <c r="AA753">
        <v>60</v>
      </c>
      <c r="AB753">
        <v>90</v>
      </c>
      <c r="AC753">
        <v>120</v>
      </c>
      <c r="AD753">
        <v>150</v>
      </c>
      <c r="AE753">
        <v>180</v>
      </c>
      <c r="AF753">
        <v>210</v>
      </c>
      <c r="AG753">
        <v>250</v>
      </c>
      <c r="AH753">
        <v>280</v>
      </c>
      <c r="AI753">
        <v>300</v>
      </c>
      <c r="AJ753">
        <v>560</v>
      </c>
      <c r="AK753">
        <v>600</v>
      </c>
      <c r="AL753">
        <v>600</v>
      </c>
      <c r="AM753">
        <v>500</v>
      </c>
      <c r="AN753">
        <v>600</v>
      </c>
      <c r="AO753">
        <v>495</v>
      </c>
      <c r="AP753">
        <v>266</v>
      </c>
      <c r="AQ753">
        <v>49</v>
      </c>
      <c r="AR753">
        <v>16</v>
      </c>
      <c r="AS753">
        <v>10</v>
      </c>
      <c r="AT753">
        <v>6</v>
      </c>
      <c r="AU753" s="576" t="str">
        <f t="shared" si="99"/>
        <v/>
      </c>
      <c r="AV753" s="577" t="str">
        <f t="shared" si="100"/>
        <v/>
      </c>
      <c r="AW753" s="522" t="str">
        <f t="shared" si="101"/>
        <v/>
      </c>
      <c r="AX753" s="523" t="str">
        <f t="shared" si="102"/>
        <v/>
      </c>
      <c r="AY753" s="522" t="str">
        <f t="shared" si="103"/>
        <v/>
      </c>
      <c r="AZ753" s="523" t="str">
        <f t="shared" si="104"/>
        <v/>
      </c>
      <c r="BA753" s="529">
        <f t="shared" si="105"/>
        <v>1</v>
      </c>
      <c r="BB753" s="534">
        <f t="shared" si="106"/>
        <v>1</v>
      </c>
      <c r="BC753" s="535">
        <f t="shared" si="107"/>
        <v>26.888446215139442</v>
      </c>
      <c r="BD753" s="63"/>
    </row>
    <row r="754" spans="1:56" x14ac:dyDescent="0.2">
      <c r="A754">
        <v>752</v>
      </c>
      <c r="B754" t="s">
        <v>806</v>
      </c>
      <c r="C754" t="s">
        <v>146</v>
      </c>
      <c r="D754" t="s">
        <v>197</v>
      </c>
      <c r="E754" s="545" t="s">
        <v>146</v>
      </c>
      <c r="F754" s="546" t="s">
        <v>197</v>
      </c>
      <c r="G754" s="570"/>
      <c r="H754" s="555"/>
      <c r="I754" s="566"/>
      <c r="J754">
        <v>0</v>
      </c>
      <c r="K754">
        <v>1000000</v>
      </c>
      <c r="L754" s="573">
        <v>0</v>
      </c>
      <c r="M754" s="558"/>
      <c r="N754" t="s">
        <v>1187</v>
      </c>
      <c r="O754" s="545">
        <v>0</v>
      </c>
      <c r="P754" s="546">
        <v>662.83</v>
      </c>
      <c r="Q754" s="63" t="s">
        <v>451</v>
      </c>
      <c r="T754">
        <v>0.04</v>
      </c>
      <c r="U754">
        <v>0.11</v>
      </c>
      <c r="V754" s="545">
        <v>0</v>
      </c>
      <c r="W754" s="546">
        <v>920</v>
      </c>
      <c r="X754">
        <v>0</v>
      </c>
      <c r="Y754">
        <v>30</v>
      </c>
      <c r="Z754">
        <v>60</v>
      </c>
      <c r="AA754">
        <v>130</v>
      </c>
      <c r="AB754">
        <v>200</v>
      </c>
      <c r="AC754">
        <v>260</v>
      </c>
      <c r="AD754">
        <v>330</v>
      </c>
      <c r="AE754">
        <v>400</v>
      </c>
      <c r="AF754">
        <v>470</v>
      </c>
      <c r="AG754">
        <v>540</v>
      </c>
      <c r="AH754">
        <v>620</v>
      </c>
      <c r="AI754">
        <v>680</v>
      </c>
      <c r="AJ754">
        <v>920</v>
      </c>
      <c r="AK754">
        <v>1000</v>
      </c>
      <c r="AL754">
        <v>900</v>
      </c>
      <c r="AM754">
        <v>900</v>
      </c>
      <c r="AN754">
        <v>898</v>
      </c>
      <c r="AO754">
        <v>888</v>
      </c>
      <c r="AP754">
        <v>949</v>
      </c>
      <c r="AQ754">
        <v>667</v>
      </c>
      <c r="AR754">
        <v>373</v>
      </c>
      <c r="AS754">
        <v>124</v>
      </c>
      <c r="AT754">
        <v>31</v>
      </c>
      <c r="AU754" s="576" t="str">
        <f t="shared" si="99"/>
        <v/>
      </c>
      <c r="AV754" s="577" t="str">
        <f t="shared" si="100"/>
        <v/>
      </c>
      <c r="AW754" s="522" t="str">
        <f t="shared" si="101"/>
        <v/>
      </c>
      <c r="AX754" s="523" t="str">
        <f t="shared" si="102"/>
        <v/>
      </c>
      <c r="AY754" s="522" t="str">
        <f t="shared" si="103"/>
        <v/>
      </c>
      <c r="AZ754" s="523" t="str">
        <f t="shared" si="104"/>
        <v/>
      </c>
      <c r="BA754" s="529">
        <f t="shared" si="105"/>
        <v>1</v>
      </c>
      <c r="BB754" s="534" t="str">
        <f t="shared" si="106"/>
        <v/>
      </c>
      <c r="BC754" s="535" t="str">
        <f t="shared" si="107"/>
        <v/>
      </c>
      <c r="BD754" s="63"/>
    </row>
    <row r="755" spans="1:56" s="510" customFormat="1" x14ac:dyDescent="0.2">
      <c r="A755" s="510">
        <v>753</v>
      </c>
      <c r="B755" s="510" t="s">
        <v>806</v>
      </c>
      <c r="C755" s="510" t="s">
        <v>146</v>
      </c>
      <c r="D755" s="510" t="s">
        <v>19</v>
      </c>
      <c r="E755" s="547" t="s">
        <v>146</v>
      </c>
      <c r="F755" s="548" t="s">
        <v>19</v>
      </c>
      <c r="G755" s="571"/>
      <c r="H755" s="555"/>
      <c r="I755" s="567"/>
      <c r="J755" s="510">
        <v>0</v>
      </c>
      <c r="K755" s="510">
        <v>1000000</v>
      </c>
      <c r="L755" s="574">
        <v>29.58</v>
      </c>
      <c r="M755" s="559"/>
      <c r="N755" t="s">
        <v>1188</v>
      </c>
      <c r="O755" s="547">
        <v>0</v>
      </c>
      <c r="P755" s="548">
        <v>502.03</v>
      </c>
      <c r="Q755" s="540" t="s">
        <v>451</v>
      </c>
      <c r="R755"/>
      <c r="S755"/>
      <c r="T755">
        <v>14.51</v>
      </c>
      <c r="U755">
        <v>16.95</v>
      </c>
      <c r="V755" s="547">
        <v>0</v>
      </c>
      <c r="W755" s="548">
        <v>710</v>
      </c>
      <c r="X755">
        <v>0</v>
      </c>
      <c r="Y755">
        <v>20</v>
      </c>
      <c r="Z755">
        <v>50</v>
      </c>
      <c r="AA755">
        <v>100</v>
      </c>
      <c r="AB755">
        <v>150</v>
      </c>
      <c r="AC755">
        <v>200</v>
      </c>
      <c r="AD755">
        <v>250</v>
      </c>
      <c r="AE755">
        <v>300</v>
      </c>
      <c r="AF755">
        <v>350</v>
      </c>
      <c r="AG755">
        <v>410</v>
      </c>
      <c r="AH755">
        <v>470</v>
      </c>
      <c r="AI755">
        <v>520</v>
      </c>
      <c r="AJ755">
        <v>710</v>
      </c>
      <c r="AK755">
        <v>800</v>
      </c>
      <c r="AL755">
        <v>700</v>
      </c>
      <c r="AM755">
        <v>700</v>
      </c>
      <c r="AN755">
        <v>700</v>
      </c>
      <c r="AO755">
        <v>697</v>
      </c>
      <c r="AP755">
        <v>671</v>
      </c>
      <c r="AQ755">
        <v>479</v>
      </c>
      <c r="AR755">
        <v>254</v>
      </c>
      <c r="AS755">
        <v>95</v>
      </c>
      <c r="AT755">
        <v>22</v>
      </c>
      <c r="AU755" s="578" t="str">
        <f t="shared" si="99"/>
        <v/>
      </c>
      <c r="AV755" s="579" t="str">
        <f t="shared" si="100"/>
        <v/>
      </c>
      <c r="AW755" s="524" t="str">
        <f t="shared" si="101"/>
        <v/>
      </c>
      <c r="AX755" s="525" t="str">
        <f t="shared" si="102"/>
        <v/>
      </c>
      <c r="AY755" s="524" t="str">
        <f t="shared" si="103"/>
        <v/>
      </c>
      <c r="AZ755" s="525" t="str">
        <f t="shared" si="104"/>
        <v/>
      </c>
      <c r="BA755" s="530">
        <f t="shared" si="105"/>
        <v>1</v>
      </c>
      <c r="BB755" s="536">
        <f t="shared" si="106"/>
        <v>1</v>
      </c>
      <c r="BC755" s="537">
        <f t="shared" si="107"/>
        <v>23.002704530087897</v>
      </c>
      <c r="BD755" s="540">
        <v>1</v>
      </c>
    </row>
    <row r="756" spans="1:56" s="510" customFormat="1" x14ac:dyDescent="0.2">
      <c r="A756" s="510">
        <v>754</v>
      </c>
      <c r="B756" s="510" t="s">
        <v>806</v>
      </c>
      <c r="C756" s="510" t="s">
        <v>146</v>
      </c>
      <c r="D756" s="510" t="s">
        <v>216</v>
      </c>
      <c r="E756" s="547" t="s">
        <v>146</v>
      </c>
      <c r="F756" s="548" t="s">
        <v>216</v>
      </c>
      <c r="G756" s="571"/>
      <c r="H756" s="555"/>
      <c r="I756" s="567"/>
      <c r="J756" s="510">
        <v>0</v>
      </c>
      <c r="K756" s="510">
        <v>1000000</v>
      </c>
      <c r="L756" s="574">
        <v>14.61</v>
      </c>
      <c r="M756" s="559"/>
      <c r="N756" t="s">
        <v>1189</v>
      </c>
      <c r="O756" s="547">
        <v>0</v>
      </c>
      <c r="P756" s="548">
        <v>333.26</v>
      </c>
      <c r="Q756" s="540" t="s">
        <v>451</v>
      </c>
      <c r="R756"/>
      <c r="S756"/>
      <c r="T756">
        <v>7.11</v>
      </c>
      <c r="U756">
        <v>8.3699999999999992</v>
      </c>
      <c r="V756" s="547">
        <v>0</v>
      </c>
      <c r="W756" s="548">
        <v>480</v>
      </c>
      <c r="X756">
        <v>0</v>
      </c>
      <c r="Y756">
        <v>10</v>
      </c>
      <c r="Z756">
        <v>30</v>
      </c>
      <c r="AA756">
        <v>60</v>
      </c>
      <c r="AB756">
        <v>100</v>
      </c>
      <c r="AC756">
        <v>130</v>
      </c>
      <c r="AD756">
        <v>170</v>
      </c>
      <c r="AE756">
        <v>200</v>
      </c>
      <c r="AF756">
        <v>240</v>
      </c>
      <c r="AG756">
        <v>270</v>
      </c>
      <c r="AH756">
        <v>320</v>
      </c>
      <c r="AI756">
        <v>350</v>
      </c>
      <c r="AJ756">
        <v>480</v>
      </c>
      <c r="AK756">
        <v>500</v>
      </c>
      <c r="AL756">
        <v>500</v>
      </c>
      <c r="AM756">
        <v>500</v>
      </c>
      <c r="AN756">
        <v>500</v>
      </c>
      <c r="AO756">
        <v>398</v>
      </c>
      <c r="AP756">
        <v>464</v>
      </c>
      <c r="AQ756">
        <v>347</v>
      </c>
      <c r="AR756">
        <v>169</v>
      </c>
      <c r="AS756">
        <v>61</v>
      </c>
      <c r="AT756">
        <v>13</v>
      </c>
      <c r="AU756" s="578" t="str">
        <f t="shared" si="99"/>
        <v/>
      </c>
      <c r="AV756" s="579" t="str">
        <f t="shared" si="100"/>
        <v/>
      </c>
      <c r="AW756" s="524" t="str">
        <f t="shared" si="101"/>
        <v/>
      </c>
      <c r="AX756" s="525" t="str">
        <f t="shared" si="102"/>
        <v/>
      </c>
      <c r="AY756" s="524" t="str">
        <f t="shared" si="103"/>
        <v/>
      </c>
      <c r="AZ756" s="525" t="str">
        <f t="shared" si="104"/>
        <v/>
      </c>
      <c r="BA756" s="530">
        <f t="shared" si="105"/>
        <v>1</v>
      </c>
      <c r="BB756" s="536">
        <f t="shared" si="106"/>
        <v>1</v>
      </c>
      <c r="BC756" s="537">
        <f t="shared" si="107"/>
        <v>31.854209445585216</v>
      </c>
      <c r="BD756" s="540">
        <v>1</v>
      </c>
    </row>
    <row r="757" spans="1:56" s="510" customFormat="1" x14ac:dyDescent="0.2">
      <c r="A757" s="510">
        <v>755</v>
      </c>
      <c r="B757" s="510" t="s">
        <v>806</v>
      </c>
      <c r="C757" s="510" t="s">
        <v>146</v>
      </c>
      <c r="D757" s="510" t="s">
        <v>218</v>
      </c>
      <c r="E757" s="547" t="s">
        <v>146</v>
      </c>
      <c r="F757" s="548" t="s">
        <v>218</v>
      </c>
      <c r="G757" s="571"/>
      <c r="H757" s="555"/>
      <c r="I757" s="567"/>
      <c r="J757" s="510">
        <v>0</v>
      </c>
      <c r="K757" s="510">
        <v>1000000</v>
      </c>
      <c r="L757" s="574">
        <v>14.97</v>
      </c>
      <c r="M757" s="559"/>
      <c r="N757" t="s">
        <v>1190</v>
      </c>
      <c r="O757" s="547">
        <v>0</v>
      </c>
      <c r="P757" s="548">
        <v>168.77</v>
      </c>
      <c r="Q757" s="540" t="s">
        <v>451</v>
      </c>
      <c r="R757"/>
      <c r="S757"/>
      <c r="T757">
        <v>7.41</v>
      </c>
      <c r="U757">
        <v>8.6300000000000008</v>
      </c>
      <c r="V757" s="547">
        <v>0</v>
      </c>
      <c r="W757" s="548">
        <v>270</v>
      </c>
      <c r="X757">
        <v>0</v>
      </c>
      <c r="Y757">
        <v>0</v>
      </c>
      <c r="Z757">
        <v>10</v>
      </c>
      <c r="AA757">
        <v>30</v>
      </c>
      <c r="AB757">
        <v>50</v>
      </c>
      <c r="AC757">
        <v>60</v>
      </c>
      <c r="AD757">
        <v>80</v>
      </c>
      <c r="AE757">
        <v>100</v>
      </c>
      <c r="AF757">
        <v>120</v>
      </c>
      <c r="AG757">
        <v>140</v>
      </c>
      <c r="AH757">
        <v>170</v>
      </c>
      <c r="AI757">
        <v>200</v>
      </c>
      <c r="AJ757">
        <v>270</v>
      </c>
      <c r="AK757">
        <v>300</v>
      </c>
      <c r="AL757">
        <v>300</v>
      </c>
      <c r="AM757">
        <v>299</v>
      </c>
      <c r="AN757">
        <v>194</v>
      </c>
      <c r="AO757">
        <v>245</v>
      </c>
      <c r="AP757">
        <v>178</v>
      </c>
      <c r="AQ757">
        <v>79</v>
      </c>
      <c r="AR757">
        <v>75</v>
      </c>
      <c r="AS757">
        <v>39</v>
      </c>
      <c r="AT757">
        <v>6</v>
      </c>
      <c r="AU757" s="578" t="str">
        <f t="shared" si="99"/>
        <v/>
      </c>
      <c r="AV757" s="579" t="str">
        <f t="shared" si="100"/>
        <v/>
      </c>
      <c r="AW757" s="524" t="str">
        <f t="shared" si="101"/>
        <v/>
      </c>
      <c r="AX757" s="525" t="str">
        <f t="shared" si="102"/>
        <v/>
      </c>
      <c r="AY757" s="524" t="str">
        <f t="shared" si="103"/>
        <v/>
      </c>
      <c r="AZ757" s="525" t="str">
        <f t="shared" si="104"/>
        <v/>
      </c>
      <c r="BA757" s="530">
        <f t="shared" si="105"/>
        <v>1</v>
      </c>
      <c r="BB757" s="536">
        <f t="shared" si="106"/>
        <v>1</v>
      </c>
      <c r="BC757" s="537">
        <f t="shared" si="107"/>
        <v>17.036072144288575</v>
      </c>
      <c r="BD757" s="540">
        <v>1</v>
      </c>
    </row>
    <row r="758" spans="1:56" s="510" customFormat="1" x14ac:dyDescent="0.2">
      <c r="A758" s="510">
        <v>756</v>
      </c>
      <c r="B758" s="510" t="s">
        <v>806</v>
      </c>
      <c r="C758" s="510" t="s">
        <v>146</v>
      </c>
      <c r="D758" s="510" t="s">
        <v>220</v>
      </c>
      <c r="E758" s="547" t="s">
        <v>146</v>
      </c>
      <c r="F758" s="548" t="s">
        <v>220</v>
      </c>
      <c r="G758" s="571"/>
      <c r="H758" s="555"/>
      <c r="I758" s="567"/>
      <c r="J758" s="510">
        <v>-1000000</v>
      </c>
      <c r="K758" s="510">
        <v>1000000</v>
      </c>
      <c r="L758" s="574">
        <v>-611.08000000000004</v>
      </c>
      <c r="M758" s="559"/>
      <c r="N758" t="s">
        <v>1191</v>
      </c>
      <c r="O758" s="547">
        <v>-1179.6400000000001</v>
      </c>
      <c r="P758" s="548">
        <v>502.03</v>
      </c>
      <c r="Q758" s="540" t="s">
        <v>493</v>
      </c>
      <c r="R758"/>
      <c r="S758"/>
      <c r="T758">
        <v>-636</v>
      </c>
      <c r="U758">
        <v>93.39</v>
      </c>
      <c r="V758" s="547">
        <v>-1573</v>
      </c>
      <c r="W758" s="548">
        <v>655</v>
      </c>
      <c r="X758">
        <v>-1573</v>
      </c>
      <c r="Y758">
        <v>-1197.25</v>
      </c>
      <c r="Z758">
        <v>-1091.5</v>
      </c>
      <c r="AA758">
        <v>-908</v>
      </c>
      <c r="AB758">
        <v>-731.5</v>
      </c>
      <c r="AC758">
        <v>-559</v>
      </c>
      <c r="AD758">
        <v>-385</v>
      </c>
      <c r="AE758">
        <v>-205</v>
      </c>
      <c r="AF758">
        <v>-30</v>
      </c>
      <c r="AG758">
        <v>144</v>
      </c>
      <c r="AH758">
        <v>319.5</v>
      </c>
      <c r="AI758">
        <v>409.25</v>
      </c>
      <c r="AJ758">
        <v>655</v>
      </c>
      <c r="AK758">
        <v>17</v>
      </c>
      <c r="AL758">
        <v>121</v>
      </c>
      <c r="AM758">
        <v>218</v>
      </c>
      <c r="AN758">
        <v>225</v>
      </c>
      <c r="AO758">
        <v>221</v>
      </c>
      <c r="AP758">
        <v>221</v>
      </c>
      <c r="AQ758">
        <v>222</v>
      </c>
      <c r="AR758">
        <v>230</v>
      </c>
      <c r="AS758">
        <v>211</v>
      </c>
      <c r="AT758">
        <v>70</v>
      </c>
      <c r="AU758" s="578" t="str">
        <f t="shared" si="99"/>
        <v/>
      </c>
      <c r="AV758" s="579" t="str">
        <f t="shared" si="100"/>
        <v/>
      </c>
      <c r="AW758" s="524" t="str">
        <f t="shared" si="101"/>
        <v/>
      </c>
      <c r="AX758" s="525" t="str">
        <f t="shared" si="102"/>
        <v/>
      </c>
      <c r="AY758" s="524" t="str">
        <f t="shared" si="103"/>
        <v/>
      </c>
      <c r="AZ758" s="525" t="str">
        <f t="shared" si="104"/>
        <v/>
      </c>
      <c r="BA758" s="530">
        <f t="shared" si="105"/>
        <v>-2.4270152505446623</v>
      </c>
      <c r="BB758" s="536">
        <f t="shared" si="106"/>
        <v>-1.5741310466714666</v>
      </c>
      <c r="BC758" s="537">
        <f t="shared" si="107"/>
        <v>-2.0718727498854483</v>
      </c>
      <c r="BD758" s="540">
        <v>1</v>
      </c>
    </row>
    <row r="759" spans="1:56" x14ac:dyDescent="0.2">
      <c r="A759">
        <v>757</v>
      </c>
      <c r="B759" t="s">
        <v>806</v>
      </c>
      <c r="C759" t="s">
        <v>147</v>
      </c>
      <c r="D759" t="s">
        <v>175</v>
      </c>
      <c r="E759" s="545" t="s">
        <v>147</v>
      </c>
      <c r="F759" s="546" t="s">
        <v>175</v>
      </c>
      <c r="G759" s="570"/>
      <c r="H759" s="555"/>
      <c r="I759" s="566"/>
      <c r="J759">
        <v>0</v>
      </c>
      <c r="K759">
        <v>1000000</v>
      </c>
      <c r="L759" s="573">
        <v>117.94</v>
      </c>
      <c r="M759" s="558"/>
      <c r="N759" t="s">
        <v>1192</v>
      </c>
      <c r="O759" s="545">
        <v>0</v>
      </c>
      <c r="P759" s="546">
        <v>316.67</v>
      </c>
      <c r="Q759" s="63" t="s">
        <v>451</v>
      </c>
      <c r="T759">
        <v>106.55</v>
      </c>
      <c r="U759">
        <v>22.84</v>
      </c>
      <c r="V759" s="545">
        <v>0</v>
      </c>
      <c r="W759" s="546">
        <v>350</v>
      </c>
      <c r="X759">
        <v>0</v>
      </c>
      <c r="Y759">
        <v>10</v>
      </c>
      <c r="Z759">
        <v>30</v>
      </c>
      <c r="AA759">
        <v>60</v>
      </c>
      <c r="AB759">
        <v>90</v>
      </c>
      <c r="AC759">
        <v>120</v>
      </c>
      <c r="AD759">
        <v>150</v>
      </c>
      <c r="AE759">
        <v>180</v>
      </c>
      <c r="AF759">
        <v>220</v>
      </c>
      <c r="AG759">
        <v>250</v>
      </c>
      <c r="AH759">
        <v>280</v>
      </c>
      <c r="AI759">
        <v>300</v>
      </c>
      <c r="AJ759">
        <v>350</v>
      </c>
      <c r="AK759">
        <v>400</v>
      </c>
      <c r="AL759">
        <v>300</v>
      </c>
      <c r="AM759">
        <v>400</v>
      </c>
      <c r="AN759">
        <v>300</v>
      </c>
      <c r="AO759">
        <v>400</v>
      </c>
      <c r="AP759">
        <v>300</v>
      </c>
      <c r="AQ759">
        <v>400</v>
      </c>
      <c r="AR759">
        <v>298</v>
      </c>
      <c r="AS759">
        <v>312</v>
      </c>
      <c r="AT759">
        <v>53</v>
      </c>
      <c r="AU759" s="576" t="str">
        <f t="shared" si="99"/>
        <v/>
      </c>
      <c r="AV759" s="577" t="str">
        <f t="shared" si="100"/>
        <v/>
      </c>
      <c r="AW759" s="522" t="str">
        <f t="shared" si="101"/>
        <v/>
      </c>
      <c r="AX759" s="523" t="str">
        <f t="shared" si="102"/>
        <v/>
      </c>
      <c r="AY759" s="522" t="str">
        <f t="shared" si="103"/>
        <v/>
      </c>
      <c r="AZ759" s="523" t="str">
        <f t="shared" si="104"/>
        <v/>
      </c>
      <c r="BA759" s="529">
        <f t="shared" si="105"/>
        <v>1</v>
      </c>
      <c r="BB759" s="534">
        <f t="shared" si="106"/>
        <v>1</v>
      </c>
      <c r="BC759" s="535">
        <f t="shared" si="107"/>
        <v>1.9676106494827879</v>
      </c>
      <c r="BD759" s="63"/>
    </row>
    <row r="760" spans="1:56" x14ac:dyDescent="0.2">
      <c r="A760">
        <v>758</v>
      </c>
      <c r="B760" t="s">
        <v>806</v>
      </c>
      <c r="C760" t="s">
        <v>147</v>
      </c>
      <c r="D760" t="s">
        <v>181</v>
      </c>
      <c r="E760" s="545" t="s">
        <v>147</v>
      </c>
      <c r="F760" s="546" t="s">
        <v>181</v>
      </c>
      <c r="G760" s="570"/>
      <c r="H760" s="555"/>
      <c r="I760" s="566"/>
      <c r="J760">
        <v>0</v>
      </c>
      <c r="K760">
        <v>1000000</v>
      </c>
      <c r="L760" s="573">
        <v>97.21</v>
      </c>
      <c r="M760" s="558"/>
      <c r="N760" t="s">
        <v>1193</v>
      </c>
      <c r="O760" s="545">
        <v>0</v>
      </c>
      <c r="P760" s="546">
        <v>1381.3</v>
      </c>
      <c r="Q760" s="63" t="s">
        <v>451</v>
      </c>
      <c r="T760">
        <v>83.71</v>
      </c>
      <c r="U760">
        <v>39.49</v>
      </c>
      <c r="V760" s="545">
        <v>0</v>
      </c>
      <c r="W760" s="546">
        <v>1500</v>
      </c>
      <c r="X760">
        <v>0</v>
      </c>
      <c r="Y760">
        <v>0</v>
      </c>
      <c r="Z760">
        <v>100</v>
      </c>
      <c r="AA760">
        <v>200</v>
      </c>
      <c r="AB760">
        <v>400</v>
      </c>
      <c r="AC760">
        <v>500</v>
      </c>
      <c r="AD760">
        <v>600</v>
      </c>
      <c r="AE760">
        <v>800</v>
      </c>
      <c r="AF760">
        <v>900</v>
      </c>
      <c r="AG760">
        <v>1100</v>
      </c>
      <c r="AH760">
        <v>1200</v>
      </c>
      <c r="AI760">
        <v>1300</v>
      </c>
      <c r="AJ760">
        <v>1500</v>
      </c>
      <c r="AK760">
        <v>200</v>
      </c>
      <c r="AL760">
        <v>100</v>
      </c>
      <c r="AM760">
        <v>200</v>
      </c>
      <c r="AN760">
        <v>100</v>
      </c>
      <c r="AO760">
        <v>200</v>
      </c>
      <c r="AP760">
        <v>99</v>
      </c>
      <c r="AQ760">
        <v>195</v>
      </c>
      <c r="AR760">
        <v>95</v>
      </c>
      <c r="AS760">
        <v>147</v>
      </c>
      <c r="AT760">
        <v>33</v>
      </c>
      <c r="AU760" s="576" t="str">
        <f t="shared" si="99"/>
        <v/>
      </c>
      <c r="AV760" s="577" t="str">
        <f t="shared" si="100"/>
        <v/>
      </c>
      <c r="AW760" s="522" t="str">
        <f t="shared" si="101"/>
        <v/>
      </c>
      <c r="AX760" s="523" t="str">
        <f t="shared" si="102"/>
        <v/>
      </c>
      <c r="AY760" s="522" t="str">
        <f t="shared" si="103"/>
        <v/>
      </c>
      <c r="AZ760" s="523" t="str">
        <f t="shared" si="104"/>
        <v/>
      </c>
      <c r="BA760" s="529">
        <f t="shared" si="105"/>
        <v>1</v>
      </c>
      <c r="BB760" s="534">
        <f t="shared" si="106"/>
        <v>1</v>
      </c>
      <c r="BC760" s="535">
        <f t="shared" si="107"/>
        <v>14.430511264273223</v>
      </c>
      <c r="BD760" s="63"/>
    </row>
    <row r="761" spans="1:56" x14ac:dyDescent="0.2">
      <c r="A761">
        <v>759</v>
      </c>
      <c r="B761" t="s">
        <v>806</v>
      </c>
      <c r="C761" t="s">
        <v>147</v>
      </c>
      <c r="D761" t="s">
        <v>187</v>
      </c>
      <c r="E761" s="545" t="s">
        <v>147</v>
      </c>
      <c r="F761" s="546" t="s">
        <v>187</v>
      </c>
      <c r="G761" s="570"/>
      <c r="H761" s="555"/>
      <c r="I761" s="566"/>
      <c r="J761">
        <v>0</v>
      </c>
      <c r="K761">
        <v>1000000</v>
      </c>
      <c r="L761" s="573">
        <v>318.37</v>
      </c>
      <c r="M761" s="558"/>
      <c r="N761" t="s">
        <v>1194</v>
      </c>
      <c r="O761" s="545">
        <v>0</v>
      </c>
      <c r="P761" s="546">
        <v>1036.2</v>
      </c>
      <c r="Q761" s="63" t="s">
        <v>493</v>
      </c>
      <c r="T761">
        <v>327.47000000000003</v>
      </c>
      <c r="U761">
        <v>49.56</v>
      </c>
      <c r="V761" s="545">
        <v>0</v>
      </c>
      <c r="W761" s="546">
        <v>1200</v>
      </c>
      <c r="X761">
        <v>0</v>
      </c>
      <c r="Y761">
        <v>0</v>
      </c>
      <c r="Z761">
        <v>100</v>
      </c>
      <c r="AA761">
        <v>200</v>
      </c>
      <c r="AB761">
        <v>300</v>
      </c>
      <c r="AC761">
        <v>400</v>
      </c>
      <c r="AD761">
        <v>500</v>
      </c>
      <c r="AE761">
        <v>600</v>
      </c>
      <c r="AF761">
        <v>700</v>
      </c>
      <c r="AG761">
        <v>800</v>
      </c>
      <c r="AH761">
        <v>900</v>
      </c>
      <c r="AI761">
        <v>1000</v>
      </c>
      <c r="AJ761">
        <v>1200</v>
      </c>
      <c r="AK761">
        <v>199</v>
      </c>
      <c r="AL761">
        <v>101</v>
      </c>
      <c r="AM761">
        <v>100</v>
      </c>
      <c r="AN761">
        <v>100</v>
      </c>
      <c r="AO761">
        <v>100</v>
      </c>
      <c r="AP761">
        <v>199</v>
      </c>
      <c r="AQ761">
        <v>101</v>
      </c>
      <c r="AR761">
        <v>99</v>
      </c>
      <c r="AS761">
        <v>88</v>
      </c>
      <c r="AT761">
        <v>11</v>
      </c>
      <c r="AU761" s="576" t="str">
        <f t="shared" si="99"/>
        <v/>
      </c>
      <c r="AV761" s="577" t="str">
        <f t="shared" si="100"/>
        <v/>
      </c>
      <c r="AW761" s="522" t="str">
        <f t="shared" si="101"/>
        <v/>
      </c>
      <c r="AX761" s="523" t="str">
        <f t="shared" si="102"/>
        <v/>
      </c>
      <c r="AY761" s="522" t="str">
        <f t="shared" si="103"/>
        <v/>
      </c>
      <c r="AZ761" s="523" t="str">
        <f t="shared" si="104"/>
        <v/>
      </c>
      <c r="BA761" s="529">
        <f t="shared" si="105"/>
        <v>1</v>
      </c>
      <c r="BB761" s="534">
        <f t="shared" si="106"/>
        <v>1</v>
      </c>
      <c r="BC761" s="535">
        <f t="shared" si="107"/>
        <v>2.7691993592361088</v>
      </c>
      <c r="BD761" s="63"/>
    </row>
    <row r="762" spans="1:56" x14ac:dyDescent="0.2">
      <c r="A762">
        <v>760</v>
      </c>
      <c r="B762" t="s">
        <v>806</v>
      </c>
      <c r="C762" t="s">
        <v>147</v>
      </c>
      <c r="D762" t="s">
        <v>190</v>
      </c>
      <c r="E762" s="545" t="s">
        <v>147</v>
      </c>
      <c r="F762" s="546" t="s">
        <v>190</v>
      </c>
      <c r="G762" s="570"/>
      <c r="H762" s="555"/>
      <c r="I762" s="566"/>
      <c r="J762">
        <v>0</v>
      </c>
      <c r="K762">
        <v>1000000</v>
      </c>
      <c r="L762" s="573">
        <v>0</v>
      </c>
      <c r="M762" s="558"/>
      <c r="N762" t="s">
        <v>1195</v>
      </c>
      <c r="O762" s="545">
        <v>0</v>
      </c>
      <c r="P762" s="546">
        <v>207.85</v>
      </c>
      <c r="Q762" s="63" t="s">
        <v>451</v>
      </c>
      <c r="T762">
        <v>0.03</v>
      </c>
      <c r="U762">
        <v>0.06</v>
      </c>
      <c r="V762" s="545">
        <v>0</v>
      </c>
      <c r="W762" s="546">
        <v>270</v>
      </c>
      <c r="X762">
        <v>0</v>
      </c>
      <c r="Y762">
        <v>10</v>
      </c>
      <c r="Z762">
        <v>20</v>
      </c>
      <c r="AA762">
        <v>40</v>
      </c>
      <c r="AB762">
        <v>60</v>
      </c>
      <c r="AC762">
        <v>80</v>
      </c>
      <c r="AD762">
        <v>100</v>
      </c>
      <c r="AE762">
        <v>120</v>
      </c>
      <c r="AF762">
        <v>140</v>
      </c>
      <c r="AG762">
        <v>170</v>
      </c>
      <c r="AH762">
        <v>190</v>
      </c>
      <c r="AI762">
        <v>210</v>
      </c>
      <c r="AJ762">
        <v>270</v>
      </c>
      <c r="AK762">
        <v>300</v>
      </c>
      <c r="AL762">
        <v>300</v>
      </c>
      <c r="AM762">
        <v>300</v>
      </c>
      <c r="AN762">
        <v>200</v>
      </c>
      <c r="AO762">
        <v>300</v>
      </c>
      <c r="AP762">
        <v>292</v>
      </c>
      <c r="AQ762">
        <v>175</v>
      </c>
      <c r="AR762">
        <v>187</v>
      </c>
      <c r="AS762">
        <v>61</v>
      </c>
      <c r="AT762">
        <v>10</v>
      </c>
      <c r="AU762" s="576" t="str">
        <f t="shared" si="99"/>
        <v/>
      </c>
      <c r="AV762" s="577" t="str">
        <f t="shared" si="100"/>
        <v/>
      </c>
      <c r="AW762" s="522" t="str">
        <f t="shared" si="101"/>
        <v/>
      </c>
      <c r="AX762" s="523" t="str">
        <f t="shared" si="102"/>
        <v/>
      </c>
      <c r="AY762" s="522" t="str">
        <f t="shared" si="103"/>
        <v/>
      </c>
      <c r="AZ762" s="523" t="str">
        <f t="shared" si="104"/>
        <v/>
      </c>
      <c r="BA762" s="529">
        <f t="shared" si="105"/>
        <v>1</v>
      </c>
      <c r="BB762" s="534" t="str">
        <f t="shared" si="106"/>
        <v/>
      </c>
      <c r="BC762" s="535" t="str">
        <f t="shared" si="107"/>
        <v/>
      </c>
      <c r="BD762" s="63"/>
    </row>
    <row r="763" spans="1:56" x14ac:dyDescent="0.2">
      <c r="A763">
        <v>761</v>
      </c>
      <c r="B763" t="s">
        <v>806</v>
      </c>
      <c r="C763" t="s">
        <v>147</v>
      </c>
      <c r="D763" t="s">
        <v>193</v>
      </c>
      <c r="E763" s="545" t="s">
        <v>147</v>
      </c>
      <c r="F763" s="546" t="s">
        <v>193</v>
      </c>
      <c r="G763" s="570"/>
      <c r="H763" s="555"/>
      <c r="I763" s="566"/>
      <c r="J763">
        <v>0</v>
      </c>
      <c r="K763">
        <v>1000000</v>
      </c>
      <c r="L763" s="573">
        <v>318.37</v>
      </c>
      <c r="M763" s="558"/>
      <c r="N763" t="s">
        <v>1196</v>
      </c>
      <c r="O763" s="545">
        <v>0</v>
      </c>
      <c r="P763" s="546">
        <v>828.35</v>
      </c>
      <c r="Q763" s="63" t="s">
        <v>493</v>
      </c>
      <c r="T763">
        <v>327.45</v>
      </c>
      <c r="U763">
        <v>49.56</v>
      </c>
      <c r="V763" s="545">
        <v>0</v>
      </c>
      <c r="W763" s="546">
        <v>1000</v>
      </c>
      <c r="X763">
        <v>0</v>
      </c>
      <c r="Y763">
        <v>0</v>
      </c>
      <c r="Z763">
        <v>0</v>
      </c>
      <c r="AA763">
        <v>100</v>
      </c>
      <c r="AB763">
        <v>200</v>
      </c>
      <c r="AC763">
        <v>300</v>
      </c>
      <c r="AD763">
        <v>400</v>
      </c>
      <c r="AE763">
        <v>500</v>
      </c>
      <c r="AF763">
        <v>600</v>
      </c>
      <c r="AG763">
        <v>700</v>
      </c>
      <c r="AH763">
        <v>800</v>
      </c>
      <c r="AI763">
        <v>800</v>
      </c>
      <c r="AJ763">
        <v>1000</v>
      </c>
      <c r="AK763">
        <v>100</v>
      </c>
      <c r="AL763">
        <v>100</v>
      </c>
      <c r="AM763">
        <v>100</v>
      </c>
      <c r="AN763">
        <v>100</v>
      </c>
      <c r="AO763">
        <v>100</v>
      </c>
      <c r="AP763">
        <v>100</v>
      </c>
      <c r="AQ763">
        <v>100</v>
      </c>
      <c r="AR763">
        <v>99</v>
      </c>
      <c r="AS763">
        <v>97</v>
      </c>
      <c r="AT763">
        <v>8</v>
      </c>
      <c r="AU763" s="576" t="str">
        <f t="shared" si="99"/>
        <v/>
      </c>
      <c r="AV763" s="577" t="str">
        <f t="shared" si="100"/>
        <v/>
      </c>
      <c r="AW763" s="522" t="str">
        <f t="shared" si="101"/>
        <v/>
      </c>
      <c r="AX763" s="523" t="str">
        <f t="shared" si="102"/>
        <v/>
      </c>
      <c r="AY763" s="522" t="str">
        <f t="shared" si="103"/>
        <v/>
      </c>
      <c r="AZ763" s="523" t="str">
        <f t="shared" si="104"/>
        <v/>
      </c>
      <c r="BA763" s="529">
        <f t="shared" si="105"/>
        <v>1</v>
      </c>
      <c r="BB763" s="534">
        <f t="shared" si="106"/>
        <v>1</v>
      </c>
      <c r="BC763" s="535">
        <f t="shared" si="107"/>
        <v>2.1409994660300908</v>
      </c>
      <c r="BD763" s="63"/>
    </row>
    <row r="764" spans="1:56" x14ac:dyDescent="0.2">
      <c r="A764">
        <v>762</v>
      </c>
      <c r="B764" t="s">
        <v>806</v>
      </c>
      <c r="C764" t="s">
        <v>147</v>
      </c>
      <c r="D764" t="s">
        <v>195</v>
      </c>
      <c r="E764" s="545" t="s">
        <v>147</v>
      </c>
      <c r="F764" s="546" t="s">
        <v>195</v>
      </c>
      <c r="G764" s="570"/>
      <c r="H764" s="555"/>
      <c r="I764" s="566"/>
      <c r="J764">
        <v>0</v>
      </c>
      <c r="K764">
        <v>1000000</v>
      </c>
      <c r="L764" s="573">
        <v>318.37</v>
      </c>
      <c r="M764" s="558"/>
      <c r="N764" t="s">
        <v>1197</v>
      </c>
      <c r="O764" s="545">
        <v>0</v>
      </c>
      <c r="P764" s="546">
        <v>828.35</v>
      </c>
      <c r="Q764" s="63" t="s">
        <v>451</v>
      </c>
      <c r="T764">
        <v>323.95</v>
      </c>
      <c r="U764">
        <v>48.97</v>
      </c>
      <c r="V764" s="545">
        <v>0</v>
      </c>
      <c r="W764" s="546">
        <v>1000</v>
      </c>
      <c r="X764">
        <v>0</v>
      </c>
      <c r="Y764">
        <v>0</v>
      </c>
      <c r="Z764">
        <v>0</v>
      </c>
      <c r="AA764">
        <v>100</v>
      </c>
      <c r="AB764">
        <v>200</v>
      </c>
      <c r="AC764">
        <v>300</v>
      </c>
      <c r="AD764">
        <v>400</v>
      </c>
      <c r="AE764">
        <v>500</v>
      </c>
      <c r="AF764">
        <v>600</v>
      </c>
      <c r="AG764">
        <v>700</v>
      </c>
      <c r="AH764">
        <v>800</v>
      </c>
      <c r="AI764">
        <v>800</v>
      </c>
      <c r="AJ764">
        <v>1000</v>
      </c>
      <c r="AK764">
        <v>100</v>
      </c>
      <c r="AL764">
        <v>100</v>
      </c>
      <c r="AM764">
        <v>100</v>
      </c>
      <c r="AN764">
        <v>100</v>
      </c>
      <c r="AO764">
        <v>100</v>
      </c>
      <c r="AP764">
        <v>100</v>
      </c>
      <c r="AQ764">
        <v>100</v>
      </c>
      <c r="AR764">
        <v>99</v>
      </c>
      <c r="AS764">
        <v>97</v>
      </c>
      <c r="AT764">
        <v>8</v>
      </c>
      <c r="AU764" s="576" t="str">
        <f t="shared" si="99"/>
        <v/>
      </c>
      <c r="AV764" s="577" t="str">
        <f t="shared" si="100"/>
        <v/>
      </c>
      <c r="AW764" s="522" t="str">
        <f t="shared" si="101"/>
        <v/>
      </c>
      <c r="AX764" s="523" t="str">
        <f t="shared" si="102"/>
        <v/>
      </c>
      <c r="AY764" s="522" t="str">
        <f t="shared" si="103"/>
        <v/>
      </c>
      <c r="AZ764" s="523" t="str">
        <f t="shared" si="104"/>
        <v/>
      </c>
      <c r="BA764" s="529">
        <f t="shared" si="105"/>
        <v>1</v>
      </c>
      <c r="BB764" s="534">
        <f t="shared" si="106"/>
        <v>1</v>
      </c>
      <c r="BC764" s="535">
        <f t="shared" si="107"/>
        <v>2.1409994660300908</v>
      </c>
      <c r="BD764" s="63"/>
    </row>
    <row r="765" spans="1:56" x14ac:dyDescent="0.2">
      <c r="A765">
        <v>763</v>
      </c>
      <c r="B765" t="s">
        <v>806</v>
      </c>
      <c r="C765" t="s">
        <v>147</v>
      </c>
      <c r="D765" t="s">
        <v>196</v>
      </c>
      <c r="E765" s="545" t="s">
        <v>147</v>
      </c>
      <c r="F765" s="546" t="s">
        <v>196</v>
      </c>
      <c r="G765" s="570"/>
      <c r="H765" s="555"/>
      <c r="I765" s="566"/>
      <c r="J765">
        <v>0</v>
      </c>
      <c r="K765">
        <v>1000000</v>
      </c>
      <c r="L765" s="573">
        <v>0</v>
      </c>
      <c r="M765" s="558"/>
      <c r="N765" t="s">
        <v>1198</v>
      </c>
      <c r="O765" s="545">
        <v>0</v>
      </c>
      <c r="P765" s="546">
        <v>0</v>
      </c>
      <c r="Q765" s="63" t="s">
        <v>451</v>
      </c>
      <c r="T765">
        <v>3.5</v>
      </c>
      <c r="U765">
        <v>6.65</v>
      </c>
      <c r="V765" s="545">
        <v>0</v>
      </c>
      <c r="W765" s="546">
        <v>780</v>
      </c>
      <c r="X765">
        <v>0</v>
      </c>
      <c r="Y765">
        <v>0</v>
      </c>
      <c r="Z765">
        <v>0</v>
      </c>
      <c r="AA765">
        <v>0</v>
      </c>
      <c r="AB765">
        <v>0</v>
      </c>
      <c r="AC765">
        <v>20</v>
      </c>
      <c r="AD765">
        <v>30</v>
      </c>
      <c r="AE765">
        <v>50</v>
      </c>
      <c r="AF765">
        <v>79</v>
      </c>
      <c r="AG765">
        <v>156</v>
      </c>
      <c r="AH765">
        <v>453</v>
      </c>
      <c r="AI765">
        <v>616.5</v>
      </c>
      <c r="AJ765">
        <v>780</v>
      </c>
      <c r="AK765">
        <v>229</v>
      </c>
      <c r="AL765">
        <v>33</v>
      </c>
      <c r="AM765">
        <v>11</v>
      </c>
      <c r="AN765">
        <v>8</v>
      </c>
      <c r="AO765">
        <v>7</v>
      </c>
      <c r="AP765">
        <v>8</v>
      </c>
      <c r="AQ765">
        <v>8</v>
      </c>
      <c r="AR765">
        <v>8</v>
      </c>
      <c r="AS765">
        <v>8</v>
      </c>
      <c r="AT765">
        <v>8</v>
      </c>
      <c r="AU765" s="576" t="str">
        <f t="shared" si="99"/>
        <v/>
      </c>
      <c r="AV765" s="577" t="str">
        <f t="shared" si="100"/>
        <v/>
      </c>
      <c r="AW765" s="522" t="str">
        <f t="shared" si="101"/>
        <v/>
      </c>
      <c r="AX765" s="523" t="str">
        <f t="shared" si="102"/>
        <v/>
      </c>
      <c r="AY765" s="522" t="str">
        <f t="shared" si="103"/>
        <v/>
      </c>
      <c r="AZ765" s="523" t="str">
        <f t="shared" si="104"/>
        <v/>
      </c>
      <c r="BA765" s="529">
        <f t="shared" si="105"/>
        <v>1</v>
      </c>
      <c r="BB765" s="534" t="str">
        <f t="shared" si="106"/>
        <v/>
      </c>
      <c r="BC765" s="535" t="str">
        <f t="shared" si="107"/>
        <v/>
      </c>
      <c r="BD765" s="63"/>
    </row>
    <row r="766" spans="1:56" x14ac:dyDescent="0.2">
      <c r="A766">
        <v>764</v>
      </c>
      <c r="B766" t="s">
        <v>806</v>
      </c>
      <c r="C766" t="s">
        <v>147</v>
      </c>
      <c r="D766" t="s">
        <v>197</v>
      </c>
      <c r="E766" s="545" t="s">
        <v>147</v>
      </c>
      <c r="F766" s="546" t="s">
        <v>197</v>
      </c>
      <c r="G766" s="570"/>
      <c r="H766" s="555"/>
      <c r="I766" s="566"/>
      <c r="J766">
        <v>0</v>
      </c>
      <c r="K766">
        <v>1000000</v>
      </c>
      <c r="L766" s="573">
        <v>113.99</v>
      </c>
      <c r="M766" s="558"/>
      <c r="N766" t="s">
        <v>1199</v>
      </c>
      <c r="O766" s="545">
        <v>0</v>
      </c>
      <c r="P766" s="546">
        <v>2102.06</v>
      </c>
      <c r="Q766" s="63" t="s">
        <v>451</v>
      </c>
      <c r="T766">
        <v>112.52</v>
      </c>
      <c r="U766">
        <v>58.69</v>
      </c>
      <c r="V766" s="545">
        <v>0</v>
      </c>
      <c r="W766" s="546">
        <v>2600</v>
      </c>
      <c r="X766">
        <v>0</v>
      </c>
      <c r="Y766">
        <v>100</v>
      </c>
      <c r="Z766">
        <v>200</v>
      </c>
      <c r="AA766">
        <v>400</v>
      </c>
      <c r="AB766">
        <v>600</v>
      </c>
      <c r="AC766">
        <v>800</v>
      </c>
      <c r="AD766">
        <v>1000</v>
      </c>
      <c r="AE766">
        <v>1200</v>
      </c>
      <c r="AF766">
        <v>1400</v>
      </c>
      <c r="AG766">
        <v>1700</v>
      </c>
      <c r="AH766">
        <v>1900</v>
      </c>
      <c r="AI766">
        <v>2000</v>
      </c>
      <c r="AJ766">
        <v>2600</v>
      </c>
      <c r="AK766">
        <v>300</v>
      </c>
      <c r="AL766">
        <v>300</v>
      </c>
      <c r="AM766">
        <v>200</v>
      </c>
      <c r="AN766">
        <v>300</v>
      </c>
      <c r="AO766">
        <v>200</v>
      </c>
      <c r="AP766">
        <v>299</v>
      </c>
      <c r="AQ766">
        <v>294</v>
      </c>
      <c r="AR766">
        <v>164</v>
      </c>
      <c r="AS766">
        <v>70</v>
      </c>
      <c r="AT766">
        <v>7</v>
      </c>
      <c r="AU766" s="576" t="str">
        <f t="shared" si="99"/>
        <v/>
      </c>
      <c r="AV766" s="577" t="str">
        <f t="shared" si="100"/>
        <v/>
      </c>
      <c r="AW766" s="522" t="str">
        <f t="shared" si="101"/>
        <v/>
      </c>
      <c r="AX766" s="523" t="str">
        <f t="shared" si="102"/>
        <v/>
      </c>
      <c r="AY766" s="522" t="str">
        <f t="shared" si="103"/>
        <v/>
      </c>
      <c r="AZ766" s="523" t="str">
        <f t="shared" si="104"/>
        <v/>
      </c>
      <c r="BA766" s="529">
        <f t="shared" si="105"/>
        <v>1</v>
      </c>
      <c r="BB766" s="534">
        <f t="shared" si="106"/>
        <v>1</v>
      </c>
      <c r="BC766" s="535">
        <f t="shared" si="107"/>
        <v>21.809018334941666</v>
      </c>
      <c r="BD766" s="63"/>
    </row>
    <row r="767" spans="1:56" s="510" customFormat="1" x14ac:dyDescent="0.2">
      <c r="A767" s="510">
        <v>765</v>
      </c>
      <c r="B767" s="510" t="s">
        <v>806</v>
      </c>
      <c r="C767" s="510" t="s">
        <v>147</v>
      </c>
      <c r="D767" s="510" t="s">
        <v>19</v>
      </c>
      <c r="E767" s="547" t="s">
        <v>147</v>
      </c>
      <c r="F767" s="548" t="s">
        <v>19</v>
      </c>
      <c r="G767" s="571"/>
      <c r="H767" s="555"/>
      <c r="I767" s="567"/>
      <c r="J767" s="510">
        <v>0</v>
      </c>
      <c r="K767" s="510">
        <v>1000000</v>
      </c>
      <c r="L767" s="574">
        <v>38.619999999999997</v>
      </c>
      <c r="M767" s="559"/>
      <c r="N767" t="s">
        <v>1200</v>
      </c>
      <c r="O767" s="547">
        <v>0</v>
      </c>
      <c r="P767" s="548">
        <v>251.01</v>
      </c>
      <c r="Q767" s="540" t="s">
        <v>451</v>
      </c>
      <c r="R767"/>
      <c r="S767"/>
      <c r="T767">
        <v>30.47</v>
      </c>
      <c r="U767">
        <v>18.36</v>
      </c>
      <c r="V767" s="547">
        <v>0</v>
      </c>
      <c r="W767" s="548">
        <v>350</v>
      </c>
      <c r="X767">
        <v>0</v>
      </c>
      <c r="Y767">
        <v>10</v>
      </c>
      <c r="Z767">
        <v>20</v>
      </c>
      <c r="AA767">
        <v>50</v>
      </c>
      <c r="AB767">
        <v>70</v>
      </c>
      <c r="AC767">
        <v>100</v>
      </c>
      <c r="AD767">
        <v>120</v>
      </c>
      <c r="AE767">
        <v>150</v>
      </c>
      <c r="AF767">
        <v>180</v>
      </c>
      <c r="AG767">
        <v>200</v>
      </c>
      <c r="AH767">
        <v>230</v>
      </c>
      <c r="AI767">
        <v>260</v>
      </c>
      <c r="AJ767">
        <v>350</v>
      </c>
      <c r="AK767">
        <v>400</v>
      </c>
      <c r="AL767">
        <v>300</v>
      </c>
      <c r="AM767">
        <v>400</v>
      </c>
      <c r="AN767">
        <v>300</v>
      </c>
      <c r="AO767">
        <v>399</v>
      </c>
      <c r="AP767">
        <v>291</v>
      </c>
      <c r="AQ767">
        <v>296</v>
      </c>
      <c r="AR767">
        <v>119</v>
      </c>
      <c r="AS767">
        <v>65</v>
      </c>
      <c r="AT767">
        <v>12</v>
      </c>
      <c r="AU767" s="578" t="str">
        <f t="shared" si="99"/>
        <v/>
      </c>
      <c r="AV767" s="579" t="str">
        <f t="shared" si="100"/>
        <v/>
      </c>
      <c r="AW767" s="524" t="str">
        <f t="shared" si="101"/>
        <v/>
      </c>
      <c r="AX767" s="525" t="str">
        <f t="shared" si="102"/>
        <v/>
      </c>
      <c r="AY767" s="524" t="str">
        <f t="shared" si="103"/>
        <v/>
      </c>
      <c r="AZ767" s="525" t="str">
        <f t="shared" si="104"/>
        <v/>
      </c>
      <c r="BA767" s="530">
        <f t="shared" si="105"/>
        <v>1</v>
      </c>
      <c r="BB767" s="536">
        <f t="shared" si="106"/>
        <v>1</v>
      </c>
      <c r="BC767" s="537">
        <f t="shared" si="107"/>
        <v>8.0626618332470219</v>
      </c>
      <c r="BD767" s="540">
        <v>1</v>
      </c>
    </row>
    <row r="768" spans="1:56" s="510" customFormat="1" x14ac:dyDescent="0.2">
      <c r="A768" s="510">
        <v>766</v>
      </c>
      <c r="B768" s="510" t="s">
        <v>806</v>
      </c>
      <c r="C768" s="510" t="s">
        <v>147</v>
      </c>
      <c r="D768" s="510" t="s">
        <v>216</v>
      </c>
      <c r="E768" s="547" t="s">
        <v>147</v>
      </c>
      <c r="F768" s="548" t="s">
        <v>216</v>
      </c>
      <c r="G768" s="571"/>
      <c r="H768" s="555"/>
      <c r="I768" s="567"/>
      <c r="J768" s="510">
        <v>0</v>
      </c>
      <c r="K768" s="510">
        <v>1000000</v>
      </c>
      <c r="L768" s="574">
        <v>18.8</v>
      </c>
      <c r="M768" s="559"/>
      <c r="N768" t="s">
        <v>1201</v>
      </c>
      <c r="O768" s="547">
        <v>0</v>
      </c>
      <c r="P768" s="548">
        <v>166.63</v>
      </c>
      <c r="Q768" s="540" t="s">
        <v>451</v>
      </c>
      <c r="R768"/>
      <c r="S768"/>
      <c r="T768">
        <v>16.48</v>
      </c>
      <c r="U768">
        <v>11.11</v>
      </c>
      <c r="V768" s="547">
        <v>0</v>
      </c>
      <c r="W768" s="548">
        <v>240</v>
      </c>
      <c r="X768">
        <v>0</v>
      </c>
      <c r="Y768">
        <v>0</v>
      </c>
      <c r="Z768">
        <v>10</v>
      </c>
      <c r="AA768">
        <v>30</v>
      </c>
      <c r="AB768">
        <v>50</v>
      </c>
      <c r="AC768">
        <v>62</v>
      </c>
      <c r="AD768">
        <v>80</v>
      </c>
      <c r="AE768">
        <v>100</v>
      </c>
      <c r="AF768">
        <v>120</v>
      </c>
      <c r="AG768">
        <v>140</v>
      </c>
      <c r="AH768">
        <v>160</v>
      </c>
      <c r="AI768">
        <v>170</v>
      </c>
      <c r="AJ768">
        <v>240</v>
      </c>
      <c r="AK768">
        <v>300</v>
      </c>
      <c r="AL768">
        <v>200</v>
      </c>
      <c r="AM768">
        <v>300</v>
      </c>
      <c r="AN768">
        <v>200</v>
      </c>
      <c r="AO768">
        <v>199</v>
      </c>
      <c r="AP768">
        <v>278</v>
      </c>
      <c r="AQ768">
        <v>138</v>
      </c>
      <c r="AR768">
        <v>101</v>
      </c>
      <c r="AS768">
        <v>25</v>
      </c>
      <c r="AT768">
        <v>8</v>
      </c>
      <c r="AU768" s="578" t="str">
        <f t="shared" si="99"/>
        <v/>
      </c>
      <c r="AV768" s="579" t="str">
        <f t="shared" si="100"/>
        <v/>
      </c>
      <c r="AW768" s="524" t="str">
        <f t="shared" si="101"/>
        <v/>
      </c>
      <c r="AX768" s="525" t="str">
        <f t="shared" si="102"/>
        <v/>
      </c>
      <c r="AY768" s="524" t="str">
        <f t="shared" si="103"/>
        <v/>
      </c>
      <c r="AZ768" s="525" t="str">
        <f t="shared" si="104"/>
        <v/>
      </c>
      <c r="BA768" s="530">
        <f t="shared" si="105"/>
        <v>1</v>
      </c>
      <c r="BB768" s="536">
        <f t="shared" si="106"/>
        <v>1</v>
      </c>
      <c r="BC768" s="537">
        <f t="shared" si="107"/>
        <v>11.76595744680851</v>
      </c>
      <c r="BD768" s="540">
        <v>1</v>
      </c>
    </row>
    <row r="769" spans="1:56" s="510" customFormat="1" x14ac:dyDescent="0.2">
      <c r="A769" s="510">
        <v>767</v>
      </c>
      <c r="B769" s="510" t="s">
        <v>806</v>
      </c>
      <c r="C769" s="510" t="s">
        <v>147</v>
      </c>
      <c r="D769" s="510" t="s">
        <v>218</v>
      </c>
      <c r="E769" s="547" t="s">
        <v>147</v>
      </c>
      <c r="F769" s="548" t="s">
        <v>218</v>
      </c>
      <c r="G769" s="571"/>
      <c r="H769" s="555"/>
      <c r="I769" s="567"/>
      <c r="J769" s="510">
        <v>0</v>
      </c>
      <c r="K769" s="510">
        <v>1000000</v>
      </c>
      <c r="L769" s="574">
        <v>19.829999999999998</v>
      </c>
      <c r="M769" s="559"/>
      <c r="N769" t="s">
        <v>1202</v>
      </c>
      <c r="O769" s="547">
        <v>0</v>
      </c>
      <c r="P769" s="548">
        <v>84.38</v>
      </c>
      <c r="Q769" s="540" t="s">
        <v>451</v>
      </c>
      <c r="R769"/>
      <c r="S769"/>
      <c r="T769">
        <v>13.99</v>
      </c>
      <c r="U769">
        <v>8.58</v>
      </c>
      <c r="V769" s="547">
        <v>0</v>
      </c>
      <c r="W769" s="548">
        <v>130</v>
      </c>
      <c r="X769">
        <v>0</v>
      </c>
      <c r="Y769">
        <v>0</v>
      </c>
      <c r="Z769">
        <v>0</v>
      </c>
      <c r="AA769">
        <v>10</v>
      </c>
      <c r="AB769">
        <v>20</v>
      </c>
      <c r="AC769">
        <v>30</v>
      </c>
      <c r="AD769">
        <v>40</v>
      </c>
      <c r="AE769">
        <v>50</v>
      </c>
      <c r="AF769">
        <v>60</v>
      </c>
      <c r="AG769">
        <v>70</v>
      </c>
      <c r="AH769">
        <v>88</v>
      </c>
      <c r="AI769">
        <v>100</v>
      </c>
      <c r="AJ769">
        <v>130</v>
      </c>
      <c r="AK769">
        <v>200</v>
      </c>
      <c r="AL769">
        <v>100</v>
      </c>
      <c r="AM769">
        <v>100</v>
      </c>
      <c r="AN769">
        <v>195</v>
      </c>
      <c r="AO769">
        <v>80</v>
      </c>
      <c r="AP769">
        <v>68</v>
      </c>
      <c r="AQ769">
        <v>87</v>
      </c>
      <c r="AR769">
        <v>25</v>
      </c>
      <c r="AS769">
        <v>19</v>
      </c>
      <c r="AT769">
        <v>9</v>
      </c>
      <c r="AU769" s="578" t="str">
        <f t="shared" si="99"/>
        <v/>
      </c>
      <c r="AV769" s="579" t="str">
        <f t="shared" si="100"/>
        <v/>
      </c>
      <c r="AW769" s="524" t="str">
        <f t="shared" si="101"/>
        <v/>
      </c>
      <c r="AX769" s="525" t="str">
        <f t="shared" si="102"/>
        <v/>
      </c>
      <c r="AY769" s="524" t="str">
        <f t="shared" si="103"/>
        <v/>
      </c>
      <c r="AZ769" s="525" t="str">
        <f t="shared" si="104"/>
        <v/>
      </c>
      <c r="BA769" s="530">
        <f t="shared" si="105"/>
        <v>1</v>
      </c>
      <c r="BB769" s="536">
        <f t="shared" si="106"/>
        <v>1</v>
      </c>
      <c r="BC769" s="537">
        <f t="shared" si="107"/>
        <v>5.5557236510337882</v>
      </c>
      <c r="BD769" s="540">
        <v>1</v>
      </c>
    </row>
    <row r="770" spans="1:56" s="510" customFormat="1" x14ac:dyDescent="0.2">
      <c r="A770" s="510">
        <v>768</v>
      </c>
      <c r="B770" s="510" t="s">
        <v>806</v>
      </c>
      <c r="C770" s="510" t="s">
        <v>147</v>
      </c>
      <c r="D770" s="510" t="s">
        <v>220</v>
      </c>
      <c r="E770" s="547" t="s">
        <v>147</v>
      </c>
      <c r="F770" s="548" t="s">
        <v>220</v>
      </c>
      <c r="G770" s="571"/>
      <c r="H770" s="555"/>
      <c r="I770" s="567"/>
      <c r="J770" s="510">
        <v>-1000000</v>
      </c>
      <c r="K770" s="510">
        <v>1000000</v>
      </c>
      <c r="L770" s="574">
        <v>-115.21</v>
      </c>
      <c r="M770" s="559"/>
      <c r="N770" t="s">
        <v>1203</v>
      </c>
      <c r="O770" s="547">
        <v>-929.38</v>
      </c>
      <c r="P770" s="548">
        <v>251.01</v>
      </c>
      <c r="Q770" s="540" t="s">
        <v>493</v>
      </c>
      <c r="R770"/>
      <c r="S770"/>
      <c r="T770">
        <v>-95.46</v>
      </c>
      <c r="U770">
        <v>78.34</v>
      </c>
      <c r="V770" s="547">
        <v>-1239</v>
      </c>
      <c r="W770" s="548">
        <v>297</v>
      </c>
      <c r="X770">
        <v>-1239</v>
      </c>
      <c r="Y770">
        <v>-955.15</v>
      </c>
      <c r="Z770">
        <v>-878.3</v>
      </c>
      <c r="AA770">
        <v>-745</v>
      </c>
      <c r="AB770">
        <v>-629.9</v>
      </c>
      <c r="AC770">
        <v>-498.8</v>
      </c>
      <c r="AD770">
        <v>-374.5</v>
      </c>
      <c r="AE770">
        <v>-242.8</v>
      </c>
      <c r="AF770">
        <v>-127.1</v>
      </c>
      <c r="AG770">
        <v>9</v>
      </c>
      <c r="AH770">
        <v>127.6</v>
      </c>
      <c r="AI770">
        <v>191.15</v>
      </c>
      <c r="AJ770">
        <v>297</v>
      </c>
      <c r="AK770">
        <v>10</v>
      </c>
      <c r="AL770">
        <v>73</v>
      </c>
      <c r="AM770">
        <v>140</v>
      </c>
      <c r="AN770">
        <v>160</v>
      </c>
      <c r="AO770">
        <v>149</v>
      </c>
      <c r="AP770">
        <v>153</v>
      </c>
      <c r="AQ770">
        <v>155</v>
      </c>
      <c r="AR770">
        <v>153</v>
      </c>
      <c r="AS770">
        <v>152</v>
      </c>
      <c r="AT770">
        <v>113</v>
      </c>
      <c r="AU770" s="578" t="str">
        <f t="shared" ref="AU770:AU819" si="108">IF(ISBLANK(G770),"",L770-G770)</f>
        <v/>
      </c>
      <c r="AV770" s="579" t="str">
        <f t="shared" ref="AV770:AV833" si="109">IF(ISBLANK(G770),"",AU770/G770)</f>
        <v/>
      </c>
      <c r="AW770" s="524" t="str">
        <f t="shared" ref="AW770:AW819" si="110">IF(Q770="mesuré",(L770-V770)/L770,"")</f>
        <v/>
      </c>
      <c r="AX770" s="525" t="str">
        <f t="shared" ref="AX770:AX819" si="111">IF(Q770="mesuré",(W770-L770)/L770,"")</f>
        <v/>
      </c>
      <c r="AY770" s="524" t="str">
        <f t="shared" ref="AY770:AY819" si="112">IF(Q770="mesuré",AW770-I770,"")</f>
        <v/>
      </c>
      <c r="AZ770" s="525" t="str">
        <f t="shared" ref="AZ770:AZ819" si="113">IF(Q770="mesuré",AX770-I770,"")</f>
        <v/>
      </c>
      <c r="BA770" s="530">
        <f t="shared" ref="BA770:BA819" si="114">IF(OR(Q770="mesuré",W770=0),"",(W770-V770)/2/AVERAGE(V770:W770))</f>
        <v>-1.6305732484076434</v>
      </c>
      <c r="BB770" s="536">
        <f t="shared" ref="BB770:BB797" si="115">IF(OR(Q770="mesuré",L770=0),"",(L770-V770)/L770)</f>
        <v>-9.7542748025345016</v>
      </c>
      <c r="BC770" s="537">
        <f t="shared" ref="BC770:BC797" si="116">IF(OR(Q770="mesuré",L770=0),"",(W770-L770)/L770)</f>
        <v>-3.5779012238520962</v>
      </c>
      <c r="BD770" s="540">
        <v>1</v>
      </c>
    </row>
    <row r="771" spans="1:56" x14ac:dyDescent="0.2">
      <c r="A771">
        <v>769</v>
      </c>
      <c r="B771" t="s">
        <v>806</v>
      </c>
      <c r="C771" t="s">
        <v>149</v>
      </c>
      <c r="D771" t="s">
        <v>175</v>
      </c>
      <c r="E771" s="545" t="s">
        <v>149</v>
      </c>
      <c r="F771" s="546" t="s">
        <v>175</v>
      </c>
      <c r="G771" s="570"/>
      <c r="H771" s="555"/>
      <c r="I771" s="566"/>
      <c r="J771">
        <v>0</v>
      </c>
      <c r="K771">
        <v>1000000</v>
      </c>
      <c r="L771" s="573">
        <v>117.94</v>
      </c>
      <c r="M771" s="558"/>
      <c r="N771" t="s">
        <v>1204</v>
      </c>
      <c r="O771" s="545">
        <v>0</v>
      </c>
      <c r="P771" s="546">
        <v>316.67</v>
      </c>
      <c r="Q771" s="63" t="s">
        <v>451</v>
      </c>
      <c r="T771">
        <v>106.55</v>
      </c>
      <c r="U771">
        <v>22.84</v>
      </c>
      <c r="V771" s="545">
        <v>0</v>
      </c>
      <c r="W771" s="546">
        <v>350</v>
      </c>
      <c r="X771">
        <v>0</v>
      </c>
      <c r="Y771">
        <v>10</v>
      </c>
      <c r="Z771">
        <v>30</v>
      </c>
      <c r="AA771">
        <v>60</v>
      </c>
      <c r="AB771">
        <v>90</v>
      </c>
      <c r="AC771">
        <v>120</v>
      </c>
      <c r="AD771">
        <v>150</v>
      </c>
      <c r="AE771">
        <v>180</v>
      </c>
      <c r="AF771">
        <v>220</v>
      </c>
      <c r="AG771">
        <v>250</v>
      </c>
      <c r="AH771">
        <v>280</v>
      </c>
      <c r="AI771">
        <v>300</v>
      </c>
      <c r="AJ771">
        <v>350</v>
      </c>
      <c r="AK771">
        <v>400</v>
      </c>
      <c r="AL771">
        <v>300</v>
      </c>
      <c r="AM771">
        <v>400</v>
      </c>
      <c r="AN771">
        <v>300</v>
      </c>
      <c r="AO771">
        <v>400</v>
      </c>
      <c r="AP771">
        <v>300</v>
      </c>
      <c r="AQ771">
        <v>400</v>
      </c>
      <c r="AR771">
        <v>298</v>
      </c>
      <c r="AS771">
        <v>312</v>
      </c>
      <c r="AT771">
        <v>53</v>
      </c>
      <c r="AU771" s="576" t="str">
        <f t="shared" si="108"/>
        <v/>
      </c>
      <c r="AV771" s="577" t="str">
        <f t="shared" si="109"/>
        <v/>
      </c>
      <c r="AW771" s="522" t="str">
        <f t="shared" si="110"/>
        <v/>
      </c>
      <c r="AX771" s="523" t="str">
        <f t="shared" si="111"/>
        <v/>
      </c>
      <c r="AY771" s="522" t="str">
        <f t="shared" si="112"/>
        <v/>
      </c>
      <c r="AZ771" s="523" t="str">
        <f t="shared" si="113"/>
        <v/>
      </c>
      <c r="BA771" s="529">
        <f t="shared" si="114"/>
        <v>1</v>
      </c>
      <c r="BB771" s="534">
        <f t="shared" si="115"/>
        <v>1</v>
      </c>
      <c r="BC771" s="535">
        <f t="shared" si="116"/>
        <v>1.9676106494827879</v>
      </c>
      <c r="BD771" s="63"/>
    </row>
    <row r="772" spans="1:56" x14ac:dyDescent="0.2">
      <c r="A772">
        <v>770</v>
      </c>
      <c r="B772" t="s">
        <v>806</v>
      </c>
      <c r="C772" t="s">
        <v>149</v>
      </c>
      <c r="D772" t="s">
        <v>181</v>
      </c>
      <c r="E772" s="545" t="s">
        <v>149</v>
      </c>
      <c r="F772" s="546" t="s">
        <v>181</v>
      </c>
      <c r="G772" s="570"/>
      <c r="H772" s="555"/>
      <c r="I772" s="566"/>
      <c r="J772">
        <v>0</v>
      </c>
      <c r="K772">
        <v>1000000</v>
      </c>
      <c r="L772" s="573">
        <v>97.21</v>
      </c>
      <c r="M772" s="558"/>
      <c r="N772" t="s">
        <v>1205</v>
      </c>
      <c r="O772" s="545">
        <v>0</v>
      </c>
      <c r="P772" s="546">
        <v>1381.3</v>
      </c>
      <c r="Q772" s="63" t="s">
        <v>451</v>
      </c>
      <c r="T772">
        <v>83.71</v>
      </c>
      <c r="U772">
        <v>39.49</v>
      </c>
      <c r="V772" s="545">
        <v>0</v>
      </c>
      <c r="W772" s="546">
        <v>1500</v>
      </c>
      <c r="X772">
        <v>0</v>
      </c>
      <c r="Y772">
        <v>0</v>
      </c>
      <c r="Z772">
        <v>100</v>
      </c>
      <c r="AA772">
        <v>200</v>
      </c>
      <c r="AB772">
        <v>400</v>
      </c>
      <c r="AC772">
        <v>500</v>
      </c>
      <c r="AD772">
        <v>600</v>
      </c>
      <c r="AE772">
        <v>800</v>
      </c>
      <c r="AF772">
        <v>900</v>
      </c>
      <c r="AG772">
        <v>1100</v>
      </c>
      <c r="AH772">
        <v>1200</v>
      </c>
      <c r="AI772">
        <v>1300</v>
      </c>
      <c r="AJ772">
        <v>1500</v>
      </c>
      <c r="AK772">
        <v>200</v>
      </c>
      <c r="AL772">
        <v>100</v>
      </c>
      <c r="AM772">
        <v>200</v>
      </c>
      <c r="AN772">
        <v>100</v>
      </c>
      <c r="AO772">
        <v>200</v>
      </c>
      <c r="AP772">
        <v>99</v>
      </c>
      <c r="AQ772">
        <v>195</v>
      </c>
      <c r="AR772">
        <v>95</v>
      </c>
      <c r="AS772">
        <v>147</v>
      </c>
      <c r="AT772">
        <v>33</v>
      </c>
      <c r="AU772" s="576" t="str">
        <f t="shared" si="108"/>
        <v/>
      </c>
      <c r="AV772" s="577" t="str">
        <f t="shared" si="109"/>
        <v/>
      </c>
      <c r="AW772" s="522" t="str">
        <f t="shared" si="110"/>
        <v/>
      </c>
      <c r="AX772" s="523" t="str">
        <f t="shared" si="111"/>
        <v/>
      </c>
      <c r="AY772" s="522" t="str">
        <f t="shared" si="112"/>
        <v/>
      </c>
      <c r="AZ772" s="523" t="str">
        <f t="shared" si="113"/>
        <v/>
      </c>
      <c r="BA772" s="529">
        <f t="shared" si="114"/>
        <v>1</v>
      </c>
      <c r="BB772" s="534">
        <f t="shared" si="115"/>
        <v>1</v>
      </c>
      <c r="BC772" s="535">
        <f t="shared" si="116"/>
        <v>14.430511264273223</v>
      </c>
      <c r="BD772" s="63"/>
    </row>
    <row r="773" spans="1:56" x14ac:dyDescent="0.2">
      <c r="A773">
        <v>771</v>
      </c>
      <c r="B773" t="s">
        <v>806</v>
      </c>
      <c r="C773" t="s">
        <v>149</v>
      </c>
      <c r="D773" t="s">
        <v>187</v>
      </c>
      <c r="E773" s="545" t="s">
        <v>149</v>
      </c>
      <c r="F773" s="546" t="s">
        <v>187</v>
      </c>
      <c r="G773" s="570"/>
      <c r="H773" s="555"/>
      <c r="I773" s="566"/>
      <c r="J773">
        <v>0</v>
      </c>
      <c r="K773">
        <v>1000000</v>
      </c>
      <c r="L773" s="573">
        <v>318.37</v>
      </c>
      <c r="M773" s="558"/>
      <c r="N773" t="s">
        <v>1206</v>
      </c>
      <c r="O773" s="545">
        <v>0</v>
      </c>
      <c r="P773" s="546">
        <v>1036.2</v>
      </c>
      <c r="Q773" s="63" t="s">
        <v>493</v>
      </c>
      <c r="T773">
        <v>320.76</v>
      </c>
      <c r="U773">
        <v>49.67</v>
      </c>
      <c r="V773" s="545">
        <v>0</v>
      </c>
      <c r="W773" s="546">
        <v>1200</v>
      </c>
      <c r="X773">
        <v>0</v>
      </c>
      <c r="Y773">
        <v>0</v>
      </c>
      <c r="Z773">
        <v>100</v>
      </c>
      <c r="AA773">
        <v>200</v>
      </c>
      <c r="AB773">
        <v>300</v>
      </c>
      <c r="AC773">
        <v>400</v>
      </c>
      <c r="AD773">
        <v>500</v>
      </c>
      <c r="AE773">
        <v>600</v>
      </c>
      <c r="AF773">
        <v>700</v>
      </c>
      <c r="AG773">
        <v>800</v>
      </c>
      <c r="AH773">
        <v>900</v>
      </c>
      <c r="AI773">
        <v>1000</v>
      </c>
      <c r="AJ773">
        <v>1200</v>
      </c>
      <c r="AK773">
        <v>199</v>
      </c>
      <c r="AL773">
        <v>101</v>
      </c>
      <c r="AM773">
        <v>100</v>
      </c>
      <c r="AN773">
        <v>100</v>
      </c>
      <c r="AO773">
        <v>100</v>
      </c>
      <c r="AP773">
        <v>199</v>
      </c>
      <c r="AQ773">
        <v>101</v>
      </c>
      <c r="AR773">
        <v>99</v>
      </c>
      <c r="AS773">
        <v>88</v>
      </c>
      <c r="AT773">
        <v>11</v>
      </c>
      <c r="AU773" s="576" t="str">
        <f t="shared" si="108"/>
        <v/>
      </c>
      <c r="AV773" s="577" t="str">
        <f t="shared" si="109"/>
        <v/>
      </c>
      <c r="AW773" s="522" t="str">
        <f t="shared" si="110"/>
        <v/>
      </c>
      <c r="AX773" s="523" t="str">
        <f t="shared" si="111"/>
        <v/>
      </c>
      <c r="AY773" s="522" t="str">
        <f t="shared" si="112"/>
        <v/>
      </c>
      <c r="AZ773" s="523" t="str">
        <f t="shared" si="113"/>
        <v/>
      </c>
      <c r="BA773" s="529">
        <f t="shared" si="114"/>
        <v>1</v>
      </c>
      <c r="BB773" s="534">
        <f t="shared" si="115"/>
        <v>1</v>
      </c>
      <c r="BC773" s="535">
        <f t="shared" si="116"/>
        <v>2.7691993592361088</v>
      </c>
      <c r="BD773" s="63"/>
    </row>
    <row r="774" spans="1:56" x14ac:dyDescent="0.2">
      <c r="A774">
        <v>772</v>
      </c>
      <c r="B774" t="s">
        <v>806</v>
      </c>
      <c r="C774" t="s">
        <v>149</v>
      </c>
      <c r="D774" t="s">
        <v>190</v>
      </c>
      <c r="E774" s="545" t="s">
        <v>149</v>
      </c>
      <c r="F774" s="546" t="s">
        <v>190</v>
      </c>
      <c r="G774" s="570"/>
      <c r="H774" s="555"/>
      <c r="I774" s="566"/>
      <c r="J774">
        <v>0</v>
      </c>
      <c r="K774">
        <v>1000000</v>
      </c>
      <c r="L774" s="573">
        <v>0</v>
      </c>
      <c r="M774" s="558"/>
      <c r="N774" t="s">
        <v>1207</v>
      </c>
      <c r="O774" s="545">
        <v>0</v>
      </c>
      <c r="P774" s="546">
        <v>207.85</v>
      </c>
      <c r="Q774" s="63" t="s">
        <v>451</v>
      </c>
      <c r="T774">
        <v>0.03</v>
      </c>
      <c r="U774">
        <v>0.06</v>
      </c>
      <c r="V774" s="545">
        <v>0</v>
      </c>
      <c r="W774" s="546">
        <v>270</v>
      </c>
      <c r="X774">
        <v>0</v>
      </c>
      <c r="Y774">
        <v>10</v>
      </c>
      <c r="Z774">
        <v>20</v>
      </c>
      <c r="AA774">
        <v>40</v>
      </c>
      <c r="AB774">
        <v>60</v>
      </c>
      <c r="AC774">
        <v>80</v>
      </c>
      <c r="AD774">
        <v>100</v>
      </c>
      <c r="AE774">
        <v>120</v>
      </c>
      <c r="AF774">
        <v>140</v>
      </c>
      <c r="AG774">
        <v>170</v>
      </c>
      <c r="AH774">
        <v>190</v>
      </c>
      <c r="AI774">
        <v>210</v>
      </c>
      <c r="AJ774">
        <v>270</v>
      </c>
      <c r="AK774">
        <v>300</v>
      </c>
      <c r="AL774">
        <v>300</v>
      </c>
      <c r="AM774">
        <v>300</v>
      </c>
      <c r="AN774">
        <v>200</v>
      </c>
      <c r="AO774">
        <v>300</v>
      </c>
      <c r="AP774">
        <v>292</v>
      </c>
      <c r="AQ774">
        <v>175</v>
      </c>
      <c r="AR774">
        <v>187</v>
      </c>
      <c r="AS774">
        <v>61</v>
      </c>
      <c r="AT774">
        <v>10</v>
      </c>
      <c r="AU774" s="576" t="str">
        <f t="shared" si="108"/>
        <v/>
      </c>
      <c r="AV774" s="577" t="str">
        <f t="shared" si="109"/>
        <v/>
      </c>
      <c r="AW774" s="522" t="str">
        <f t="shared" si="110"/>
        <v/>
      </c>
      <c r="AX774" s="523" t="str">
        <f t="shared" si="111"/>
        <v/>
      </c>
      <c r="AY774" s="522" t="str">
        <f t="shared" si="112"/>
        <v/>
      </c>
      <c r="AZ774" s="523" t="str">
        <f t="shared" si="113"/>
        <v/>
      </c>
      <c r="BA774" s="529">
        <f t="shared" si="114"/>
        <v>1</v>
      </c>
      <c r="BB774" s="534" t="str">
        <f t="shared" si="115"/>
        <v/>
      </c>
      <c r="BC774" s="535" t="str">
        <f t="shared" si="116"/>
        <v/>
      </c>
      <c r="BD774" s="63"/>
    </row>
    <row r="775" spans="1:56" x14ac:dyDescent="0.2">
      <c r="A775">
        <v>773</v>
      </c>
      <c r="B775" t="s">
        <v>806</v>
      </c>
      <c r="C775" t="s">
        <v>149</v>
      </c>
      <c r="D775" t="s">
        <v>193</v>
      </c>
      <c r="E775" s="545" t="s">
        <v>149</v>
      </c>
      <c r="F775" s="546" t="s">
        <v>193</v>
      </c>
      <c r="G775" s="570"/>
      <c r="H775" s="555"/>
      <c r="I775" s="566"/>
      <c r="J775">
        <v>0</v>
      </c>
      <c r="K775">
        <v>1000000</v>
      </c>
      <c r="L775" s="573">
        <v>318.37</v>
      </c>
      <c r="M775" s="558"/>
      <c r="N775" t="s">
        <v>1208</v>
      </c>
      <c r="O775" s="545">
        <v>0</v>
      </c>
      <c r="P775" s="546">
        <v>828.35</v>
      </c>
      <c r="Q775" s="63" t="s">
        <v>493</v>
      </c>
      <c r="T775">
        <v>320.74</v>
      </c>
      <c r="U775">
        <v>49.67</v>
      </c>
      <c r="V775" s="545">
        <v>0</v>
      </c>
      <c r="W775" s="546">
        <v>1000</v>
      </c>
      <c r="X775">
        <v>0</v>
      </c>
      <c r="Y775">
        <v>0</v>
      </c>
      <c r="Z775">
        <v>0</v>
      </c>
      <c r="AA775">
        <v>100</v>
      </c>
      <c r="AB775">
        <v>200</v>
      </c>
      <c r="AC775">
        <v>300</v>
      </c>
      <c r="AD775">
        <v>400</v>
      </c>
      <c r="AE775">
        <v>500</v>
      </c>
      <c r="AF775">
        <v>600</v>
      </c>
      <c r="AG775">
        <v>700</v>
      </c>
      <c r="AH775">
        <v>800</v>
      </c>
      <c r="AI775">
        <v>800</v>
      </c>
      <c r="AJ775">
        <v>1000</v>
      </c>
      <c r="AK775">
        <v>100</v>
      </c>
      <c r="AL775">
        <v>100</v>
      </c>
      <c r="AM775">
        <v>100</v>
      </c>
      <c r="AN775">
        <v>100</v>
      </c>
      <c r="AO775">
        <v>100</v>
      </c>
      <c r="AP775">
        <v>100</v>
      </c>
      <c r="AQ775">
        <v>100</v>
      </c>
      <c r="AR775">
        <v>99</v>
      </c>
      <c r="AS775">
        <v>97</v>
      </c>
      <c r="AT775">
        <v>8</v>
      </c>
      <c r="AU775" s="576" t="str">
        <f t="shared" si="108"/>
        <v/>
      </c>
      <c r="AV775" s="577" t="str">
        <f t="shared" si="109"/>
        <v/>
      </c>
      <c r="AW775" s="522" t="str">
        <f t="shared" si="110"/>
        <v/>
      </c>
      <c r="AX775" s="523" t="str">
        <f t="shared" si="111"/>
        <v/>
      </c>
      <c r="AY775" s="522" t="str">
        <f t="shared" si="112"/>
        <v/>
      </c>
      <c r="AZ775" s="523" t="str">
        <f t="shared" si="113"/>
        <v/>
      </c>
      <c r="BA775" s="529">
        <f t="shared" si="114"/>
        <v>1</v>
      </c>
      <c r="BB775" s="534">
        <f t="shared" si="115"/>
        <v>1</v>
      </c>
      <c r="BC775" s="535">
        <f t="shared" si="116"/>
        <v>2.1409994660300908</v>
      </c>
      <c r="BD775" s="63"/>
    </row>
    <row r="776" spans="1:56" x14ac:dyDescent="0.2">
      <c r="A776">
        <v>774</v>
      </c>
      <c r="B776" t="s">
        <v>806</v>
      </c>
      <c r="C776" t="s">
        <v>149</v>
      </c>
      <c r="D776" t="s">
        <v>195</v>
      </c>
      <c r="E776" s="545" t="s">
        <v>149</v>
      </c>
      <c r="F776" s="546" t="s">
        <v>195</v>
      </c>
      <c r="G776" s="570"/>
      <c r="H776" s="555"/>
      <c r="I776" s="566"/>
      <c r="J776">
        <v>0</v>
      </c>
      <c r="K776">
        <v>1000000</v>
      </c>
      <c r="L776" s="573">
        <v>318.37</v>
      </c>
      <c r="M776" s="558"/>
      <c r="N776" t="s">
        <v>1209</v>
      </c>
      <c r="O776" s="545">
        <v>0</v>
      </c>
      <c r="P776" s="546">
        <v>828.35</v>
      </c>
      <c r="Q776" s="63" t="s">
        <v>451</v>
      </c>
      <c r="T776">
        <v>320.70999999999998</v>
      </c>
      <c r="U776">
        <v>49.67</v>
      </c>
      <c r="V776" s="545">
        <v>0</v>
      </c>
      <c r="W776" s="546">
        <v>950</v>
      </c>
      <c r="X776">
        <v>0</v>
      </c>
      <c r="Y776">
        <v>40</v>
      </c>
      <c r="Z776">
        <v>80</v>
      </c>
      <c r="AA776">
        <v>160</v>
      </c>
      <c r="AB776">
        <v>249.2</v>
      </c>
      <c r="AC776">
        <v>330</v>
      </c>
      <c r="AD776">
        <v>410</v>
      </c>
      <c r="AE776">
        <v>490</v>
      </c>
      <c r="AF776">
        <v>580</v>
      </c>
      <c r="AG776">
        <v>660</v>
      </c>
      <c r="AH776">
        <v>750</v>
      </c>
      <c r="AI776">
        <v>790</v>
      </c>
      <c r="AJ776">
        <v>950</v>
      </c>
      <c r="AK776">
        <v>997</v>
      </c>
      <c r="AL776">
        <v>901</v>
      </c>
      <c r="AM776">
        <v>999</v>
      </c>
      <c r="AN776">
        <v>901</v>
      </c>
      <c r="AO776">
        <v>999</v>
      </c>
      <c r="AP776">
        <v>901</v>
      </c>
      <c r="AQ776">
        <v>998</v>
      </c>
      <c r="AR776">
        <v>892</v>
      </c>
      <c r="AS776">
        <v>714</v>
      </c>
      <c r="AT776">
        <v>23</v>
      </c>
      <c r="AU776" s="576" t="str">
        <f t="shared" si="108"/>
        <v/>
      </c>
      <c r="AV776" s="577" t="str">
        <f t="shared" si="109"/>
        <v/>
      </c>
      <c r="AW776" s="522" t="str">
        <f t="shared" si="110"/>
        <v/>
      </c>
      <c r="AX776" s="523" t="str">
        <f t="shared" si="111"/>
        <v/>
      </c>
      <c r="AY776" s="522" t="str">
        <f t="shared" si="112"/>
        <v/>
      </c>
      <c r="AZ776" s="523" t="str">
        <f t="shared" si="113"/>
        <v/>
      </c>
      <c r="BA776" s="529">
        <f t="shared" si="114"/>
        <v>1</v>
      </c>
      <c r="BB776" s="534">
        <f t="shared" si="115"/>
        <v>1</v>
      </c>
      <c r="BC776" s="535">
        <f t="shared" si="116"/>
        <v>1.9839494927285861</v>
      </c>
      <c r="BD776" s="63"/>
    </row>
    <row r="777" spans="1:56" x14ac:dyDescent="0.2">
      <c r="A777">
        <v>775</v>
      </c>
      <c r="B777" t="s">
        <v>806</v>
      </c>
      <c r="C777" t="s">
        <v>149</v>
      </c>
      <c r="D777" t="s">
        <v>196</v>
      </c>
      <c r="E777" s="545" t="s">
        <v>149</v>
      </c>
      <c r="F777" s="546" t="s">
        <v>196</v>
      </c>
      <c r="G777" s="570"/>
      <c r="H777" s="555"/>
      <c r="I777" s="566"/>
      <c r="J777">
        <v>0</v>
      </c>
      <c r="K777">
        <v>1000000</v>
      </c>
      <c r="L777" s="573">
        <v>0</v>
      </c>
      <c r="M777" s="558"/>
      <c r="N777" t="s">
        <v>1210</v>
      </c>
      <c r="O777" s="545">
        <v>0</v>
      </c>
      <c r="P777" s="546">
        <v>0</v>
      </c>
      <c r="Q777" s="63" t="s">
        <v>451</v>
      </c>
      <c r="T777">
        <v>0.03</v>
      </c>
      <c r="U777">
        <v>7.0000000000000007E-2</v>
      </c>
      <c r="V777" s="545">
        <v>0</v>
      </c>
      <c r="W777" s="546">
        <v>280</v>
      </c>
      <c r="X777">
        <v>0</v>
      </c>
      <c r="Y777">
        <v>0</v>
      </c>
      <c r="Z777">
        <v>0</v>
      </c>
      <c r="AA777">
        <v>0</v>
      </c>
      <c r="AB777">
        <v>0</v>
      </c>
      <c r="AC777">
        <v>10</v>
      </c>
      <c r="AD777">
        <v>20</v>
      </c>
      <c r="AE777">
        <v>30</v>
      </c>
      <c r="AF777">
        <v>41</v>
      </c>
      <c r="AG777">
        <v>70</v>
      </c>
      <c r="AH777">
        <v>110</v>
      </c>
      <c r="AI777">
        <v>163.5</v>
      </c>
      <c r="AJ777">
        <v>280</v>
      </c>
      <c r="AK777">
        <v>156</v>
      </c>
      <c r="AL777">
        <v>49</v>
      </c>
      <c r="AM777">
        <v>28</v>
      </c>
      <c r="AN777">
        <v>15</v>
      </c>
      <c r="AO777">
        <v>6</v>
      </c>
      <c r="AP777">
        <v>6</v>
      </c>
      <c r="AQ777">
        <v>5</v>
      </c>
      <c r="AR777">
        <v>3</v>
      </c>
      <c r="AS777">
        <v>3</v>
      </c>
      <c r="AT777">
        <v>3</v>
      </c>
      <c r="AU777" s="576" t="str">
        <f t="shared" si="108"/>
        <v/>
      </c>
      <c r="AV777" s="577" t="str">
        <f t="shared" si="109"/>
        <v/>
      </c>
      <c r="AW777" s="522" t="str">
        <f t="shared" si="110"/>
        <v/>
      </c>
      <c r="AX777" s="523" t="str">
        <f t="shared" si="111"/>
        <v/>
      </c>
      <c r="AY777" s="522" t="str">
        <f t="shared" si="112"/>
        <v/>
      </c>
      <c r="AZ777" s="523" t="str">
        <f t="shared" si="113"/>
        <v/>
      </c>
      <c r="BA777" s="529">
        <f t="shared" si="114"/>
        <v>1</v>
      </c>
      <c r="BB777" s="534" t="str">
        <f t="shared" si="115"/>
        <v/>
      </c>
      <c r="BC777" s="535" t="str">
        <f t="shared" si="116"/>
        <v/>
      </c>
      <c r="BD777" s="63"/>
    </row>
    <row r="778" spans="1:56" x14ac:dyDescent="0.2">
      <c r="A778">
        <v>776</v>
      </c>
      <c r="B778" t="s">
        <v>806</v>
      </c>
      <c r="C778" t="s">
        <v>149</v>
      </c>
      <c r="D778" t="s">
        <v>197</v>
      </c>
      <c r="E778" s="545" t="s">
        <v>149</v>
      </c>
      <c r="F778" s="546" t="s">
        <v>197</v>
      </c>
      <c r="G778" s="570"/>
      <c r="H778" s="555"/>
      <c r="I778" s="566"/>
      <c r="J778">
        <v>0</v>
      </c>
      <c r="K778">
        <v>1000000</v>
      </c>
      <c r="L778" s="573">
        <v>0</v>
      </c>
      <c r="M778" s="558"/>
      <c r="N778" t="s">
        <v>1211</v>
      </c>
      <c r="O778" s="545">
        <v>0</v>
      </c>
      <c r="P778" s="546">
        <v>1409.33</v>
      </c>
      <c r="Q778" s="63" t="s">
        <v>451</v>
      </c>
      <c r="T778">
        <v>0.06</v>
      </c>
      <c r="U778">
        <v>0.18</v>
      </c>
      <c r="V778" s="545">
        <v>0</v>
      </c>
      <c r="W778" s="546">
        <v>1800</v>
      </c>
      <c r="X778">
        <v>0</v>
      </c>
      <c r="Y778">
        <v>0</v>
      </c>
      <c r="Z778">
        <v>100</v>
      </c>
      <c r="AA778">
        <v>200</v>
      </c>
      <c r="AB778">
        <v>400</v>
      </c>
      <c r="AC778">
        <v>500</v>
      </c>
      <c r="AD778">
        <v>700</v>
      </c>
      <c r="AE778">
        <v>800</v>
      </c>
      <c r="AF778">
        <v>900</v>
      </c>
      <c r="AG778">
        <v>1100</v>
      </c>
      <c r="AH778">
        <v>1300</v>
      </c>
      <c r="AI778">
        <v>1400</v>
      </c>
      <c r="AJ778">
        <v>1800</v>
      </c>
      <c r="AK778">
        <v>200</v>
      </c>
      <c r="AL778">
        <v>200</v>
      </c>
      <c r="AM778">
        <v>200</v>
      </c>
      <c r="AN778">
        <v>200</v>
      </c>
      <c r="AO778">
        <v>99</v>
      </c>
      <c r="AP778">
        <v>195</v>
      </c>
      <c r="AQ778">
        <v>179</v>
      </c>
      <c r="AR778">
        <v>122</v>
      </c>
      <c r="AS778">
        <v>26</v>
      </c>
      <c r="AT778">
        <v>3</v>
      </c>
      <c r="AU778" s="576" t="str">
        <f t="shared" si="108"/>
        <v/>
      </c>
      <c r="AV778" s="577" t="str">
        <f t="shared" si="109"/>
        <v/>
      </c>
      <c r="AW778" s="522" t="str">
        <f t="shared" si="110"/>
        <v/>
      </c>
      <c r="AX778" s="523" t="str">
        <f t="shared" si="111"/>
        <v/>
      </c>
      <c r="AY778" s="522" t="str">
        <f t="shared" si="112"/>
        <v/>
      </c>
      <c r="AZ778" s="523" t="str">
        <f t="shared" si="113"/>
        <v/>
      </c>
      <c r="BA778" s="529">
        <f t="shared" si="114"/>
        <v>1</v>
      </c>
      <c r="BB778" s="534" t="str">
        <f t="shared" si="115"/>
        <v/>
      </c>
      <c r="BC778" s="535" t="str">
        <f t="shared" si="116"/>
        <v/>
      </c>
      <c r="BD778" s="63"/>
    </row>
    <row r="779" spans="1:56" s="510" customFormat="1" x14ac:dyDescent="0.2">
      <c r="A779" s="510">
        <v>777</v>
      </c>
      <c r="B779" s="510" t="s">
        <v>806</v>
      </c>
      <c r="C779" s="510" t="s">
        <v>149</v>
      </c>
      <c r="D779" s="510" t="s">
        <v>19</v>
      </c>
      <c r="E779" s="547" t="s">
        <v>149</v>
      </c>
      <c r="F779" s="548" t="s">
        <v>19</v>
      </c>
      <c r="G779" s="571"/>
      <c r="H779" s="555"/>
      <c r="I779" s="567"/>
      <c r="J779" s="510">
        <v>0</v>
      </c>
      <c r="K779" s="510">
        <v>1000000</v>
      </c>
      <c r="L779" s="574">
        <v>29.53</v>
      </c>
      <c r="M779" s="559"/>
      <c r="N779" t="s">
        <v>1212</v>
      </c>
      <c r="O779" s="547">
        <v>0</v>
      </c>
      <c r="P779" s="548">
        <v>251.01</v>
      </c>
      <c r="Q779" s="540" t="s">
        <v>451</v>
      </c>
      <c r="R779"/>
      <c r="S779"/>
      <c r="T779">
        <v>11.05</v>
      </c>
      <c r="U779">
        <v>13.33</v>
      </c>
      <c r="V779" s="547">
        <v>0</v>
      </c>
      <c r="W779" s="548">
        <v>350</v>
      </c>
      <c r="X779">
        <v>0</v>
      </c>
      <c r="Y779">
        <v>10</v>
      </c>
      <c r="Z779">
        <v>20</v>
      </c>
      <c r="AA779">
        <v>50</v>
      </c>
      <c r="AB779">
        <v>70</v>
      </c>
      <c r="AC779">
        <v>100</v>
      </c>
      <c r="AD779">
        <v>120</v>
      </c>
      <c r="AE779">
        <v>150</v>
      </c>
      <c r="AF779">
        <v>180</v>
      </c>
      <c r="AG779">
        <v>200</v>
      </c>
      <c r="AH779">
        <v>230</v>
      </c>
      <c r="AI779">
        <v>260</v>
      </c>
      <c r="AJ779">
        <v>350</v>
      </c>
      <c r="AK779">
        <v>400</v>
      </c>
      <c r="AL779">
        <v>300</v>
      </c>
      <c r="AM779">
        <v>400</v>
      </c>
      <c r="AN779">
        <v>300</v>
      </c>
      <c r="AO779">
        <v>399</v>
      </c>
      <c r="AP779">
        <v>291</v>
      </c>
      <c r="AQ779">
        <v>296</v>
      </c>
      <c r="AR779">
        <v>119</v>
      </c>
      <c r="AS779">
        <v>65</v>
      </c>
      <c r="AT779">
        <v>12</v>
      </c>
      <c r="AU779" s="578" t="str">
        <f t="shared" si="108"/>
        <v/>
      </c>
      <c r="AV779" s="579" t="str">
        <f t="shared" si="109"/>
        <v/>
      </c>
      <c r="AW779" s="524" t="str">
        <f t="shared" si="110"/>
        <v/>
      </c>
      <c r="AX779" s="525" t="str">
        <f t="shared" si="111"/>
        <v/>
      </c>
      <c r="AY779" s="524" t="str">
        <f t="shared" si="112"/>
        <v/>
      </c>
      <c r="AZ779" s="525" t="str">
        <f t="shared" si="113"/>
        <v/>
      </c>
      <c r="BA779" s="530">
        <f t="shared" si="114"/>
        <v>1</v>
      </c>
      <c r="BB779" s="536">
        <f t="shared" si="115"/>
        <v>1</v>
      </c>
      <c r="BC779" s="537">
        <f t="shared" si="116"/>
        <v>10.852353538774128</v>
      </c>
      <c r="BD779" s="540">
        <v>1</v>
      </c>
    </row>
    <row r="780" spans="1:56" s="510" customFormat="1" x14ac:dyDescent="0.2">
      <c r="A780" s="510">
        <v>778</v>
      </c>
      <c r="B780" s="510" t="s">
        <v>806</v>
      </c>
      <c r="C780" s="510" t="s">
        <v>149</v>
      </c>
      <c r="D780" s="510" t="s">
        <v>216</v>
      </c>
      <c r="E780" s="547" t="s">
        <v>149</v>
      </c>
      <c r="F780" s="548" t="s">
        <v>216</v>
      </c>
      <c r="G780" s="571"/>
      <c r="H780" s="555"/>
      <c r="I780" s="567"/>
      <c r="J780" s="510">
        <v>0</v>
      </c>
      <c r="K780" s="510">
        <v>1000000</v>
      </c>
      <c r="L780" s="574">
        <v>14.61</v>
      </c>
      <c r="M780" s="559"/>
      <c r="N780" t="s">
        <v>1213</v>
      </c>
      <c r="O780" s="547">
        <v>0</v>
      </c>
      <c r="P780" s="548">
        <v>166.63</v>
      </c>
      <c r="Q780" s="540" t="s">
        <v>451</v>
      </c>
      <c r="R780"/>
      <c r="S780"/>
      <c r="T780">
        <v>5.48</v>
      </c>
      <c r="U780">
        <v>6.69</v>
      </c>
      <c r="V780" s="547">
        <v>0</v>
      </c>
      <c r="W780" s="548">
        <v>240</v>
      </c>
      <c r="X780">
        <v>0</v>
      </c>
      <c r="Y780">
        <v>0</v>
      </c>
      <c r="Z780">
        <v>10</v>
      </c>
      <c r="AA780">
        <v>30</v>
      </c>
      <c r="AB780">
        <v>50</v>
      </c>
      <c r="AC780">
        <v>62</v>
      </c>
      <c r="AD780">
        <v>80</v>
      </c>
      <c r="AE780">
        <v>100</v>
      </c>
      <c r="AF780">
        <v>120</v>
      </c>
      <c r="AG780">
        <v>140</v>
      </c>
      <c r="AH780">
        <v>160</v>
      </c>
      <c r="AI780">
        <v>170</v>
      </c>
      <c r="AJ780">
        <v>240</v>
      </c>
      <c r="AK780">
        <v>300</v>
      </c>
      <c r="AL780">
        <v>200</v>
      </c>
      <c r="AM780">
        <v>300</v>
      </c>
      <c r="AN780">
        <v>200</v>
      </c>
      <c r="AO780">
        <v>199</v>
      </c>
      <c r="AP780">
        <v>278</v>
      </c>
      <c r="AQ780">
        <v>138</v>
      </c>
      <c r="AR780">
        <v>101</v>
      </c>
      <c r="AS780">
        <v>25</v>
      </c>
      <c r="AT780">
        <v>8</v>
      </c>
      <c r="AU780" s="578" t="str">
        <f t="shared" si="108"/>
        <v/>
      </c>
      <c r="AV780" s="579" t="str">
        <f t="shared" si="109"/>
        <v/>
      </c>
      <c r="AW780" s="524" t="str">
        <f t="shared" si="110"/>
        <v/>
      </c>
      <c r="AX780" s="525" t="str">
        <f t="shared" si="111"/>
        <v/>
      </c>
      <c r="AY780" s="524" t="str">
        <f t="shared" si="112"/>
        <v/>
      </c>
      <c r="AZ780" s="525" t="str">
        <f t="shared" si="113"/>
        <v/>
      </c>
      <c r="BA780" s="530">
        <f t="shared" si="114"/>
        <v>1</v>
      </c>
      <c r="BB780" s="536">
        <f t="shared" si="115"/>
        <v>1</v>
      </c>
      <c r="BC780" s="537">
        <f t="shared" si="116"/>
        <v>15.427104722792608</v>
      </c>
      <c r="BD780" s="540">
        <v>1</v>
      </c>
    </row>
    <row r="781" spans="1:56" s="510" customFormat="1" x14ac:dyDescent="0.2">
      <c r="A781" s="510">
        <v>779</v>
      </c>
      <c r="B781" s="510" t="s">
        <v>806</v>
      </c>
      <c r="C781" s="510" t="s">
        <v>149</v>
      </c>
      <c r="D781" s="510" t="s">
        <v>218</v>
      </c>
      <c r="E781" s="547" t="s">
        <v>149</v>
      </c>
      <c r="F781" s="548" t="s">
        <v>218</v>
      </c>
      <c r="G781" s="571"/>
      <c r="H781" s="555"/>
      <c r="I781" s="567"/>
      <c r="J781" s="510">
        <v>0</v>
      </c>
      <c r="K781" s="510">
        <v>1000000</v>
      </c>
      <c r="L781" s="574">
        <v>14.92</v>
      </c>
      <c r="M781" s="559"/>
      <c r="N781" t="s">
        <v>1214</v>
      </c>
      <c r="O781" s="547">
        <v>0</v>
      </c>
      <c r="P781" s="548">
        <v>84.38</v>
      </c>
      <c r="Q781" s="540" t="s">
        <v>451</v>
      </c>
      <c r="R781"/>
      <c r="S781"/>
      <c r="T781">
        <v>5.58</v>
      </c>
      <c r="U781">
        <v>6.68</v>
      </c>
      <c r="V781" s="547">
        <v>0</v>
      </c>
      <c r="W781" s="548">
        <v>130</v>
      </c>
      <c r="X781">
        <v>0</v>
      </c>
      <c r="Y781">
        <v>0</v>
      </c>
      <c r="Z781">
        <v>0</v>
      </c>
      <c r="AA781">
        <v>10</v>
      </c>
      <c r="AB781">
        <v>20</v>
      </c>
      <c r="AC781">
        <v>30</v>
      </c>
      <c r="AD781">
        <v>40</v>
      </c>
      <c r="AE781">
        <v>50</v>
      </c>
      <c r="AF781">
        <v>60</v>
      </c>
      <c r="AG781">
        <v>70</v>
      </c>
      <c r="AH781">
        <v>88</v>
      </c>
      <c r="AI781">
        <v>100</v>
      </c>
      <c r="AJ781">
        <v>130</v>
      </c>
      <c r="AK781">
        <v>200</v>
      </c>
      <c r="AL781">
        <v>100</v>
      </c>
      <c r="AM781">
        <v>100</v>
      </c>
      <c r="AN781">
        <v>195</v>
      </c>
      <c r="AO781">
        <v>80</v>
      </c>
      <c r="AP781">
        <v>68</v>
      </c>
      <c r="AQ781">
        <v>87</v>
      </c>
      <c r="AR781">
        <v>25</v>
      </c>
      <c r="AS781">
        <v>19</v>
      </c>
      <c r="AT781">
        <v>9</v>
      </c>
      <c r="AU781" s="578" t="str">
        <f t="shared" si="108"/>
        <v/>
      </c>
      <c r="AV781" s="579" t="str">
        <f t="shared" si="109"/>
        <v/>
      </c>
      <c r="AW781" s="524" t="str">
        <f t="shared" si="110"/>
        <v/>
      </c>
      <c r="AX781" s="525" t="str">
        <f t="shared" si="111"/>
        <v/>
      </c>
      <c r="AY781" s="524" t="str">
        <f t="shared" si="112"/>
        <v/>
      </c>
      <c r="AZ781" s="525" t="str">
        <f t="shared" si="113"/>
        <v/>
      </c>
      <c r="BA781" s="530">
        <f t="shared" si="114"/>
        <v>1</v>
      </c>
      <c r="BB781" s="536">
        <f t="shared" si="115"/>
        <v>1</v>
      </c>
      <c r="BC781" s="537">
        <f t="shared" si="116"/>
        <v>7.7131367292225201</v>
      </c>
      <c r="BD781" s="540">
        <v>1</v>
      </c>
    </row>
    <row r="782" spans="1:56" s="510" customFormat="1" x14ac:dyDescent="0.2">
      <c r="A782" s="510">
        <v>780</v>
      </c>
      <c r="B782" s="510" t="s">
        <v>806</v>
      </c>
      <c r="C782" s="510" t="s">
        <v>149</v>
      </c>
      <c r="D782" s="510" t="s">
        <v>220</v>
      </c>
      <c r="E782" s="547" t="s">
        <v>149</v>
      </c>
      <c r="F782" s="548" t="s">
        <v>220</v>
      </c>
      <c r="G782" s="571"/>
      <c r="H782" s="555"/>
      <c r="I782" s="567"/>
      <c r="J782" s="510">
        <v>-1000000</v>
      </c>
      <c r="K782" s="510">
        <v>1000000</v>
      </c>
      <c r="L782" s="574">
        <v>-107.86</v>
      </c>
      <c r="M782" s="559"/>
      <c r="N782" t="s">
        <v>1215</v>
      </c>
      <c r="O782" s="547">
        <v>-501.28</v>
      </c>
      <c r="P782" s="548">
        <v>251.01</v>
      </c>
      <c r="Q782" s="540" t="s">
        <v>493</v>
      </c>
      <c r="R782"/>
      <c r="S782"/>
      <c r="T782">
        <v>-88.45</v>
      </c>
      <c r="U782">
        <v>43.65</v>
      </c>
      <c r="V782" s="547">
        <v>-715</v>
      </c>
      <c r="W782" s="548">
        <v>332</v>
      </c>
      <c r="X782">
        <v>-715</v>
      </c>
      <c r="Y782">
        <v>-535.29999999999995</v>
      </c>
      <c r="Z782">
        <v>-471.6</v>
      </c>
      <c r="AA782">
        <v>-391</v>
      </c>
      <c r="AB782">
        <v>-316</v>
      </c>
      <c r="AC782">
        <v>-232.4</v>
      </c>
      <c r="AD782">
        <v>-145</v>
      </c>
      <c r="AE782">
        <v>-66.599999999999994</v>
      </c>
      <c r="AF782">
        <v>20</v>
      </c>
      <c r="AG782">
        <v>89.2</v>
      </c>
      <c r="AH782">
        <v>175.6</v>
      </c>
      <c r="AI782">
        <v>227.3</v>
      </c>
      <c r="AJ782">
        <v>332</v>
      </c>
      <c r="AK782">
        <v>13</v>
      </c>
      <c r="AL782">
        <v>48</v>
      </c>
      <c r="AM782">
        <v>98</v>
      </c>
      <c r="AN782">
        <v>101</v>
      </c>
      <c r="AO782">
        <v>103</v>
      </c>
      <c r="AP782">
        <v>101</v>
      </c>
      <c r="AQ782">
        <v>103</v>
      </c>
      <c r="AR782">
        <v>106</v>
      </c>
      <c r="AS782">
        <v>101</v>
      </c>
      <c r="AT782">
        <v>41</v>
      </c>
      <c r="AU782" s="578" t="str">
        <f t="shared" si="108"/>
        <v/>
      </c>
      <c r="AV782" s="579" t="str">
        <f t="shared" si="109"/>
        <v/>
      </c>
      <c r="AW782" s="524" t="str">
        <f t="shared" si="110"/>
        <v/>
      </c>
      <c r="AX782" s="525" t="str">
        <f t="shared" si="111"/>
        <v/>
      </c>
      <c r="AY782" s="524" t="str">
        <f t="shared" si="112"/>
        <v/>
      </c>
      <c r="AZ782" s="525" t="str">
        <f t="shared" si="113"/>
        <v/>
      </c>
      <c r="BA782" s="530">
        <f t="shared" si="114"/>
        <v>-2.7336814621409919</v>
      </c>
      <c r="BB782" s="536">
        <f t="shared" si="115"/>
        <v>-5.628963471166327</v>
      </c>
      <c r="BC782" s="537">
        <f t="shared" si="116"/>
        <v>-4.0780641572408678</v>
      </c>
      <c r="BD782" s="540">
        <v>1</v>
      </c>
    </row>
    <row r="783" spans="1:56" x14ac:dyDescent="0.2">
      <c r="A783">
        <v>781</v>
      </c>
      <c r="B783" t="s">
        <v>806</v>
      </c>
      <c r="C783" t="s">
        <v>152</v>
      </c>
      <c r="D783" t="s">
        <v>175</v>
      </c>
      <c r="E783" s="545" t="s">
        <v>152</v>
      </c>
      <c r="F783" s="546" t="s">
        <v>175</v>
      </c>
      <c r="G783" s="570"/>
      <c r="H783" s="555"/>
      <c r="I783" s="566"/>
      <c r="J783">
        <v>0</v>
      </c>
      <c r="K783">
        <v>1000000</v>
      </c>
      <c r="L783" s="573">
        <v>198.73</v>
      </c>
      <c r="M783" s="558"/>
      <c r="N783" t="s">
        <v>1216</v>
      </c>
      <c r="O783" s="545">
        <v>0</v>
      </c>
      <c r="P783" s="546">
        <v>316.67</v>
      </c>
      <c r="Q783" s="63" t="s">
        <v>451</v>
      </c>
      <c r="T783">
        <v>204.31</v>
      </c>
      <c r="U783">
        <v>25.45</v>
      </c>
      <c r="V783" s="545">
        <v>0</v>
      </c>
      <c r="W783" s="546">
        <v>350</v>
      </c>
      <c r="X783">
        <v>0</v>
      </c>
      <c r="Y783">
        <v>10</v>
      </c>
      <c r="Z783">
        <v>30</v>
      </c>
      <c r="AA783">
        <v>60</v>
      </c>
      <c r="AB783">
        <v>90</v>
      </c>
      <c r="AC783">
        <v>120</v>
      </c>
      <c r="AD783">
        <v>150</v>
      </c>
      <c r="AE783">
        <v>180</v>
      </c>
      <c r="AF783">
        <v>220</v>
      </c>
      <c r="AG783">
        <v>250</v>
      </c>
      <c r="AH783">
        <v>280</v>
      </c>
      <c r="AI783">
        <v>300</v>
      </c>
      <c r="AJ783">
        <v>350</v>
      </c>
      <c r="AK783">
        <v>400</v>
      </c>
      <c r="AL783">
        <v>300</v>
      </c>
      <c r="AM783">
        <v>400</v>
      </c>
      <c r="AN783">
        <v>300</v>
      </c>
      <c r="AO783">
        <v>400</v>
      </c>
      <c r="AP783">
        <v>300</v>
      </c>
      <c r="AQ783">
        <v>400</v>
      </c>
      <c r="AR783">
        <v>298</v>
      </c>
      <c r="AS783">
        <v>312</v>
      </c>
      <c r="AT783">
        <v>53</v>
      </c>
      <c r="AU783" s="576" t="str">
        <f t="shared" si="108"/>
        <v/>
      </c>
      <c r="AV783" s="577" t="str">
        <f t="shared" si="109"/>
        <v/>
      </c>
      <c r="AW783" s="522" t="str">
        <f t="shared" si="110"/>
        <v/>
      </c>
      <c r="AX783" s="523" t="str">
        <f t="shared" si="111"/>
        <v/>
      </c>
      <c r="AY783" s="522" t="str">
        <f t="shared" si="112"/>
        <v/>
      </c>
      <c r="AZ783" s="523" t="str">
        <f t="shared" si="113"/>
        <v/>
      </c>
      <c r="BA783" s="529">
        <f t="shared" si="114"/>
        <v>1</v>
      </c>
      <c r="BB783" s="534">
        <f t="shared" si="115"/>
        <v>1</v>
      </c>
      <c r="BC783" s="535">
        <f t="shared" si="116"/>
        <v>0.76118351532229667</v>
      </c>
      <c r="BD783" s="63"/>
    </row>
    <row r="784" spans="1:56" x14ac:dyDescent="0.2">
      <c r="A784">
        <v>782</v>
      </c>
      <c r="B784" t="s">
        <v>806</v>
      </c>
      <c r="C784" t="s">
        <v>152</v>
      </c>
      <c r="D784" t="s">
        <v>181</v>
      </c>
      <c r="E784" s="545" t="s">
        <v>152</v>
      </c>
      <c r="F784" s="546" t="s">
        <v>181</v>
      </c>
      <c r="G784" s="570"/>
      <c r="H784" s="555"/>
      <c r="I784" s="566"/>
      <c r="J784">
        <v>0</v>
      </c>
      <c r="K784">
        <v>1000000</v>
      </c>
      <c r="L784" s="573">
        <v>40.46</v>
      </c>
      <c r="M784" s="558"/>
      <c r="N784" t="s">
        <v>1217</v>
      </c>
      <c r="O784" s="545">
        <v>0</v>
      </c>
      <c r="P784" s="546">
        <v>1381.3</v>
      </c>
      <c r="Q784" s="63" t="s">
        <v>451</v>
      </c>
      <c r="T784">
        <v>47.38</v>
      </c>
      <c r="U784">
        <v>28.85</v>
      </c>
      <c r="V784" s="545">
        <v>0</v>
      </c>
      <c r="W784" s="546">
        <v>1500</v>
      </c>
      <c r="X784">
        <v>0</v>
      </c>
      <c r="Y784">
        <v>0</v>
      </c>
      <c r="Z784">
        <v>100</v>
      </c>
      <c r="AA784">
        <v>200</v>
      </c>
      <c r="AB784">
        <v>400</v>
      </c>
      <c r="AC784">
        <v>500</v>
      </c>
      <c r="AD784">
        <v>600</v>
      </c>
      <c r="AE784">
        <v>800</v>
      </c>
      <c r="AF784">
        <v>900</v>
      </c>
      <c r="AG784">
        <v>1100</v>
      </c>
      <c r="AH784">
        <v>1200</v>
      </c>
      <c r="AI784">
        <v>1300</v>
      </c>
      <c r="AJ784">
        <v>1500</v>
      </c>
      <c r="AK784">
        <v>200</v>
      </c>
      <c r="AL784">
        <v>100</v>
      </c>
      <c r="AM784">
        <v>200</v>
      </c>
      <c r="AN784">
        <v>100</v>
      </c>
      <c r="AO784">
        <v>200</v>
      </c>
      <c r="AP784">
        <v>99</v>
      </c>
      <c r="AQ784">
        <v>195</v>
      </c>
      <c r="AR784">
        <v>95</v>
      </c>
      <c r="AS784">
        <v>149</v>
      </c>
      <c r="AT784">
        <v>39</v>
      </c>
      <c r="AU784" s="576" t="str">
        <f t="shared" si="108"/>
        <v/>
      </c>
      <c r="AV784" s="577" t="str">
        <f t="shared" si="109"/>
        <v/>
      </c>
      <c r="AW784" s="522" t="str">
        <f t="shared" si="110"/>
        <v/>
      </c>
      <c r="AX784" s="523" t="str">
        <f t="shared" si="111"/>
        <v/>
      </c>
      <c r="AY784" s="522" t="str">
        <f t="shared" si="112"/>
        <v/>
      </c>
      <c r="AZ784" s="523" t="str">
        <f t="shared" si="113"/>
        <v/>
      </c>
      <c r="BA784" s="529">
        <f t="shared" si="114"/>
        <v>1</v>
      </c>
      <c r="BB784" s="534">
        <f t="shared" si="115"/>
        <v>1</v>
      </c>
      <c r="BC784" s="535">
        <f t="shared" si="116"/>
        <v>36.073652990608004</v>
      </c>
      <c r="BD784" s="63"/>
    </row>
    <row r="785" spans="1:56" x14ac:dyDescent="0.2">
      <c r="A785">
        <v>783</v>
      </c>
      <c r="B785" t="s">
        <v>806</v>
      </c>
      <c r="C785" t="s">
        <v>152</v>
      </c>
      <c r="D785" t="s">
        <v>187</v>
      </c>
      <c r="E785" s="545" t="s">
        <v>152</v>
      </c>
      <c r="F785" s="546" t="s">
        <v>187</v>
      </c>
      <c r="G785" s="570"/>
      <c r="H785" s="555"/>
      <c r="I785" s="566"/>
      <c r="J785">
        <v>0</v>
      </c>
      <c r="K785">
        <v>1000000</v>
      </c>
      <c r="L785" s="573">
        <v>509.97</v>
      </c>
      <c r="M785" s="558"/>
      <c r="N785" t="s">
        <v>1218</v>
      </c>
      <c r="O785" s="545">
        <v>0</v>
      </c>
      <c r="P785" s="546">
        <v>1036.2</v>
      </c>
      <c r="Q785" s="63" t="s">
        <v>493</v>
      </c>
      <c r="T785">
        <v>517.16999999999996</v>
      </c>
      <c r="U785">
        <v>53.78</v>
      </c>
      <c r="V785" s="545">
        <v>0</v>
      </c>
      <c r="W785" s="546">
        <v>1629</v>
      </c>
      <c r="X785">
        <v>0</v>
      </c>
      <c r="Y785">
        <v>0</v>
      </c>
      <c r="Z785">
        <v>100</v>
      </c>
      <c r="AA785">
        <v>200</v>
      </c>
      <c r="AB785">
        <v>300</v>
      </c>
      <c r="AC785">
        <v>400</v>
      </c>
      <c r="AD785">
        <v>500</v>
      </c>
      <c r="AE785">
        <v>600</v>
      </c>
      <c r="AF785">
        <v>700</v>
      </c>
      <c r="AG785">
        <v>882</v>
      </c>
      <c r="AH785">
        <v>1000</v>
      </c>
      <c r="AI785">
        <v>1000</v>
      </c>
      <c r="AJ785">
        <v>1629</v>
      </c>
      <c r="AK785">
        <v>198</v>
      </c>
      <c r="AL785">
        <v>198</v>
      </c>
      <c r="AM785">
        <v>103</v>
      </c>
      <c r="AN785">
        <v>198</v>
      </c>
      <c r="AO785">
        <v>199</v>
      </c>
      <c r="AP785">
        <v>103</v>
      </c>
      <c r="AQ785">
        <v>110</v>
      </c>
      <c r="AR785">
        <v>10</v>
      </c>
      <c r="AS785">
        <v>3</v>
      </c>
      <c r="AT785">
        <v>2</v>
      </c>
      <c r="AU785" s="576" t="str">
        <f t="shared" si="108"/>
        <v/>
      </c>
      <c r="AV785" s="577" t="str">
        <f t="shared" si="109"/>
        <v/>
      </c>
      <c r="AW785" s="522" t="str">
        <f t="shared" si="110"/>
        <v/>
      </c>
      <c r="AX785" s="523" t="str">
        <f t="shared" si="111"/>
        <v/>
      </c>
      <c r="AY785" s="522" t="str">
        <f t="shared" si="112"/>
        <v/>
      </c>
      <c r="AZ785" s="523" t="str">
        <f t="shared" si="113"/>
        <v/>
      </c>
      <c r="BA785" s="529">
        <f t="shared" si="114"/>
        <v>1</v>
      </c>
      <c r="BB785" s="534">
        <f t="shared" si="115"/>
        <v>1</v>
      </c>
      <c r="BC785" s="535">
        <f t="shared" si="116"/>
        <v>2.1943055473851403</v>
      </c>
      <c r="BD785" s="63"/>
    </row>
    <row r="786" spans="1:56" x14ac:dyDescent="0.2">
      <c r="A786">
        <v>784</v>
      </c>
      <c r="B786" t="s">
        <v>806</v>
      </c>
      <c r="C786" t="s">
        <v>152</v>
      </c>
      <c r="D786" t="s">
        <v>190</v>
      </c>
      <c r="E786" s="545" t="s">
        <v>152</v>
      </c>
      <c r="F786" s="546" t="s">
        <v>190</v>
      </c>
      <c r="G786" s="570"/>
      <c r="H786" s="555"/>
      <c r="I786" s="566"/>
      <c r="J786">
        <v>0</v>
      </c>
      <c r="K786">
        <v>1000000</v>
      </c>
      <c r="L786" s="573">
        <v>0</v>
      </c>
      <c r="M786" s="558"/>
      <c r="N786" t="s">
        <v>1219</v>
      </c>
      <c r="O786" s="545">
        <v>0</v>
      </c>
      <c r="P786" s="546">
        <v>207.85</v>
      </c>
      <c r="Q786" s="63" t="s">
        <v>451</v>
      </c>
      <c r="T786">
        <v>0.02</v>
      </c>
      <c r="U786">
        <v>0.06</v>
      </c>
      <c r="V786" s="545">
        <v>0</v>
      </c>
      <c r="W786" s="546">
        <v>270</v>
      </c>
      <c r="X786">
        <v>0</v>
      </c>
      <c r="Y786">
        <v>10</v>
      </c>
      <c r="Z786">
        <v>20</v>
      </c>
      <c r="AA786">
        <v>40</v>
      </c>
      <c r="AB786">
        <v>60</v>
      </c>
      <c r="AC786">
        <v>80</v>
      </c>
      <c r="AD786">
        <v>100</v>
      </c>
      <c r="AE786">
        <v>120</v>
      </c>
      <c r="AF786">
        <v>140</v>
      </c>
      <c r="AG786">
        <v>170</v>
      </c>
      <c r="AH786">
        <v>190</v>
      </c>
      <c r="AI786">
        <v>210</v>
      </c>
      <c r="AJ786">
        <v>270</v>
      </c>
      <c r="AK786">
        <v>300</v>
      </c>
      <c r="AL786">
        <v>300</v>
      </c>
      <c r="AM786">
        <v>300</v>
      </c>
      <c r="AN786">
        <v>200</v>
      </c>
      <c r="AO786">
        <v>300</v>
      </c>
      <c r="AP786">
        <v>292</v>
      </c>
      <c r="AQ786">
        <v>175</v>
      </c>
      <c r="AR786">
        <v>187</v>
      </c>
      <c r="AS786">
        <v>61</v>
      </c>
      <c r="AT786">
        <v>10</v>
      </c>
      <c r="AU786" s="576" t="str">
        <f t="shared" si="108"/>
        <v/>
      </c>
      <c r="AV786" s="577" t="str">
        <f t="shared" si="109"/>
        <v/>
      </c>
      <c r="AW786" s="522" t="str">
        <f t="shared" si="110"/>
        <v/>
      </c>
      <c r="AX786" s="523" t="str">
        <f t="shared" si="111"/>
        <v/>
      </c>
      <c r="AY786" s="522" t="str">
        <f t="shared" si="112"/>
        <v/>
      </c>
      <c r="AZ786" s="523" t="str">
        <f t="shared" si="113"/>
        <v/>
      </c>
      <c r="BA786" s="529">
        <f t="shared" si="114"/>
        <v>1</v>
      </c>
      <c r="BB786" s="534" t="str">
        <f t="shared" si="115"/>
        <v/>
      </c>
      <c r="BC786" s="535" t="str">
        <f t="shared" si="116"/>
        <v/>
      </c>
      <c r="BD786" s="63"/>
    </row>
    <row r="787" spans="1:56" x14ac:dyDescent="0.2">
      <c r="A787">
        <v>785</v>
      </c>
      <c r="B787" t="s">
        <v>806</v>
      </c>
      <c r="C787" t="s">
        <v>152</v>
      </c>
      <c r="D787" t="s">
        <v>193</v>
      </c>
      <c r="E787" s="545" t="s">
        <v>152</v>
      </c>
      <c r="F787" s="546" t="s">
        <v>193</v>
      </c>
      <c r="G787" s="570"/>
      <c r="H787" s="555"/>
      <c r="I787" s="566"/>
      <c r="J787">
        <v>0</v>
      </c>
      <c r="K787">
        <v>1000000</v>
      </c>
      <c r="L787" s="573">
        <v>509.97</v>
      </c>
      <c r="M787" s="558"/>
      <c r="N787" t="s">
        <v>1220</v>
      </c>
      <c r="O787" s="545">
        <v>0</v>
      </c>
      <c r="P787" s="546">
        <v>828.35</v>
      </c>
      <c r="Q787" s="63" t="s">
        <v>493</v>
      </c>
      <c r="T787">
        <v>517.15</v>
      </c>
      <c r="U787">
        <v>53.78</v>
      </c>
      <c r="V787" s="545">
        <v>0</v>
      </c>
      <c r="W787" s="546">
        <v>1429</v>
      </c>
      <c r="X787">
        <v>0</v>
      </c>
      <c r="Y787">
        <v>0</v>
      </c>
      <c r="Z787">
        <v>0</v>
      </c>
      <c r="AA787">
        <v>100</v>
      </c>
      <c r="AB787">
        <v>200</v>
      </c>
      <c r="AC787">
        <v>300</v>
      </c>
      <c r="AD787">
        <v>400</v>
      </c>
      <c r="AE787">
        <v>500</v>
      </c>
      <c r="AF787">
        <v>600</v>
      </c>
      <c r="AG787">
        <v>700</v>
      </c>
      <c r="AH787">
        <v>800</v>
      </c>
      <c r="AI787">
        <v>800</v>
      </c>
      <c r="AJ787">
        <v>1429</v>
      </c>
      <c r="AK787">
        <v>197</v>
      </c>
      <c r="AL787">
        <v>102</v>
      </c>
      <c r="AM787">
        <v>197</v>
      </c>
      <c r="AN787">
        <v>103</v>
      </c>
      <c r="AO787">
        <v>197</v>
      </c>
      <c r="AP787">
        <v>101</v>
      </c>
      <c r="AQ787">
        <v>23</v>
      </c>
      <c r="AR787">
        <v>3</v>
      </c>
      <c r="AS787">
        <v>1</v>
      </c>
      <c r="AT787">
        <v>2</v>
      </c>
      <c r="AU787" s="576" t="str">
        <f t="shared" si="108"/>
        <v/>
      </c>
      <c r="AV787" s="577" t="str">
        <f t="shared" si="109"/>
        <v/>
      </c>
      <c r="AW787" s="522" t="str">
        <f t="shared" si="110"/>
        <v/>
      </c>
      <c r="AX787" s="523" t="str">
        <f t="shared" si="111"/>
        <v/>
      </c>
      <c r="AY787" s="522" t="str">
        <f t="shared" si="112"/>
        <v/>
      </c>
      <c r="AZ787" s="523" t="str">
        <f t="shared" si="113"/>
        <v/>
      </c>
      <c r="BA787" s="529">
        <f t="shared" si="114"/>
        <v>1</v>
      </c>
      <c r="BB787" s="534">
        <f t="shared" si="115"/>
        <v>1</v>
      </c>
      <c r="BC787" s="535">
        <f t="shared" si="116"/>
        <v>1.8021256152322684</v>
      </c>
      <c r="BD787" s="63"/>
    </row>
    <row r="788" spans="1:56" x14ac:dyDescent="0.2">
      <c r="A788">
        <v>786</v>
      </c>
      <c r="B788" t="s">
        <v>806</v>
      </c>
      <c r="C788" t="s">
        <v>152</v>
      </c>
      <c r="D788" t="s">
        <v>195</v>
      </c>
      <c r="E788" s="545" t="s">
        <v>152</v>
      </c>
      <c r="F788" s="546" t="s">
        <v>195</v>
      </c>
      <c r="G788" s="570"/>
      <c r="H788" s="555"/>
      <c r="I788" s="566"/>
      <c r="J788">
        <v>0</v>
      </c>
      <c r="K788">
        <v>1000000</v>
      </c>
      <c r="L788" s="573">
        <v>509.97</v>
      </c>
      <c r="M788" s="558"/>
      <c r="N788" t="s">
        <v>1221</v>
      </c>
      <c r="O788" s="545">
        <v>0</v>
      </c>
      <c r="P788" s="546">
        <v>828.35</v>
      </c>
      <c r="Q788" s="63" t="s">
        <v>451</v>
      </c>
      <c r="T788">
        <v>514.32000000000005</v>
      </c>
      <c r="U788">
        <v>51.59</v>
      </c>
      <c r="V788" s="545">
        <v>0</v>
      </c>
      <c r="W788" s="546">
        <v>1000</v>
      </c>
      <c r="X788">
        <v>0</v>
      </c>
      <c r="Y788">
        <v>0</v>
      </c>
      <c r="Z788">
        <v>0</v>
      </c>
      <c r="AA788">
        <v>100</v>
      </c>
      <c r="AB788">
        <v>200</v>
      </c>
      <c r="AC788">
        <v>300</v>
      </c>
      <c r="AD788">
        <v>400</v>
      </c>
      <c r="AE788">
        <v>500</v>
      </c>
      <c r="AF788">
        <v>600</v>
      </c>
      <c r="AG788">
        <v>700</v>
      </c>
      <c r="AH788">
        <v>800</v>
      </c>
      <c r="AI788">
        <v>800</v>
      </c>
      <c r="AJ788">
        <v>1000</v>
      </c>
      <c r="AK788">
        <v>99</v>
      </c>
      <c r="AL788">
        <v>100</v>
      </c>
      <c r="AM788">
        <v>100</v>
      </c>
      <c r="AN788">
        <v>100</v>
      </c>
      <c r="AO788">
        <v>100</v>
      </c>
      <c r="AP788">
        <v>100</v>
      </c>
      <c r="AQ788">
        <v>100</v>
      </c>
      <c r="AR788">
        <v>100</v>
      </c>
      <c r="AS788">
        <v>97</v>
      </c>
      <c r="AT788">
        <v>8</v>
      </c>
      <c r="AU788" s="576" t="str">
        <f t="shared" si="108"/>
        <v/>
      </c>
      <c r="AV788" s="577" t="str">
        <f t="shared" si="109"/>
        <v/>
      </c>
      <c r="AW788" s="522" t="str">
        <f t="shared" si="110"/>
        <v/>
      </c>
      <c r="AX788" s="523" t="str">
        <f t="shared" si="111"/>
        <v/>
      </c>
      <c r="AY788" s="522" t="str">
        <f t="shared" si="112"/>
        <v/>
      </c>
      <c r="AZ788" s="523" t="str">
        <f t="shared" si="113"/>
        <v/>
      </c>
      <c r="BA788" s="529">
        <f t="shared" si="114"/>
        <v>1</v>
      </c>
      <c r="BB788" s="534">
        <f t="shared" si="115"/>
        <v>1</v>
      </c>
      <c r="BC788" s="535">
        <f t="shared" si="116"/>
        <v>0.96089966076435862</v>
      </c>
      <c r="BD788" s="63"/>
    </row>
    <row r="789" spans="1:56" x14ac:dyDescent="0.2">
      <c r="A789">
        <v>787</v>
      </c>
      <c r="B789" t="s">
        <v>806</v>
      </c>
      <c r="C789" t="s">
        <v>152</v>
      </c>
      <c r="D789" t="s">
        <v>196</v>
      </c>
      <c r="E789" s="545" t="s">
        <v>152</v>
      </c>
      <c r="F789" s="546" t="s">
        <v>196</v>
      </c>
      <c r="G789" s="570"/>
      <c r="H789" s="555"/>
      <c r="I789" s="566"/>
      <c r="J789">
        <v>0</v>
      </c>
      <c r="K789">
        <v>1000000</v>
      </c>
      <c r="L789" s="573">
        <v>0</v>
      </c>
      <c r="M789" s="558"/>
      <c r="N789" t="s">
        <v>1222</v>
      </c>
      <c r="O789" s="545">
        <v>0</v>
      </c>
      <c r="P789" s="546">
        <v>0</v>
      </c>
      <c r="Q789" s="63" t="s">
        <v>451</v>
      </c>
      <c r="T789">
        <v>2.83</v>
      </c>
      <c r="U789">
        <v>7.31</v>
      </c>
      <c r="V789" s="545">
        <v>0</v>
      </c>
      <c r="W789" s="546">
        <v>790</v>
      </c>
      <c r="X789">
        <v>0</v>
      </c>
      <c r="Y789">
        <v>0</v>
      </c>
      <c r="Z789">
        <v>0</v>
      </c>
      <c r="AA789">
        <v>0</v>
      </c>
      <c r="AB789">
        <v>0</v>
      </c>
      <c r="AC789">
        <v>20</v>
      </c>
      <c r="AD789">
        <v>30</v>
      </c>
      <c r="AE789">
        <v>50</v>
      </c>
      <c r="AF789">
        <v>80</v>
      </c>
      <c r="AG789">
        <v>160</v>
      </c>
      <c r="AH789">
        <v>462</v>
      </c>
      <c r="AI789">
        <v>626</v>
      </c>
      <c r="AJ789">
        <v>790</v>
      </c>
      <c r="AK789">
        <v>229</v>
      </c>
      <c r="AL789">
        <v>33</v>
      </c>
      <c r="AM789">
        <v>11</v>
      </c>
      <c r="AN789">
        <v>8</v>
      </c>
      <c r="AO789">
        <v>8</v>
      </c>
      <c r="AP789">
        <v>8</v>
      </c>
      <c r="AQ789">
        <v>8</v>
      </c>
      <c r="AR789">
        <v>8</v>
      </c>
      <c r="AS789">
        <v>8</v>
      </c>
      <c r="AT789">
        <v>8</v>
      </c>
      <c r="AU789" s="576" t="str">
        <f t="shared" si="108"/>
        <v/>
      </c>
      <c r="AV789" s="577" t="str">
        <f t="shared" si="109"/>
        <v/>
      </c>
      <c r="AW789" s="522" t="str">
        <f t="shared" si="110"/>
        <v/>
      </c>
      <c r="AX789" s="523" t="str">
        <f t="shared" si="111"/>
        <v/>
      </c>
      <c r="AY789" s="522" t="str">
        <f t="shared" si="112"/>
        <v/>
      </c>
      <c r="AZ789" s="523" t="str">
        <f t="shared" si="113"/>
        <v/>
      </c>
      <c r="BA789" s="529">
        <f t="shared" si="114"/>
        <v>1</v>
      </c>
      <c r="BB789" s="534" t="str">
        <f t="shared" si="115"/>
        <v/>
      </c>
      <c r="BC789" s="535" t="str">
        <f t="shared" si="116"/>
        <v/>
      </c>
      <c r="BD789" s="63"/>
    </row>
    <row r="790" spans="1:56" x14ac:dyDescent="0.2">
      <c r="A790">
        <v>788</v>
      </c>
      <c r="B790" t="s">
        <v>806</v>
      </c>
      <c r="C790" t="s">
        <v>152</v>
      </c>
      <c r="D790" t="s">
        <v>197</v>
      </c>
      <c r="E790" s="545" t="s">
        <v>152</v>
      </c>
      <c r="F790" s="546" t="s">
        <v>197</v>
      </c>
      <c r="G790" s="570"/>
      <c r="H790" s="555"/>
      <c r="I790" s="566"/>
      <c r="J790">
        <v>0</v>
      </c>
      <c r="K790">
        <v>1000000</v>
      </c>
      <c r="L790" s="573">
        <v>490.55</v>
      </c>
      <c r="M790" s="558"/>
      <c r="N790" t="s">
        <v>1223</v>
      </c>
      <c r="O790" s="545">
        <v>0</v>
      </c>
      <c r="P790" s="546">
        <v>2597.69</v>
      </c>
      <c r="Q790" s="63" t="s">
        <v>451</v>
      </c>
      <c r="T790">
        <v>446.96</v>
      </c>
      <c r="U790">
        <v>58.63</v>
      </c>
      <c r="V790" s="545">
        <v>0</v>
      </c>
      <c r="W790" s="546">
        <v>3200</v>
      </c>
      <c r="X790">
        <v>0</v>
      </c>
      <c r="Y790">
        <v>100</v>
      </c>
      <c r="Z790">
        <v>200</v>
      </c>
      <c r="AA790">
        <v>500</v>
      </c>
      <c r="AB790">
        <v>723</v>
      </c>
      <c r="AC790">
        <v>1000</v>
      </c>
      <c r="AD790">
        <v>1300</v>
      </c>
      <c r="AE790">
        <v>1505</v>
      </c>
      <c r="AF790">
        <v>1800</v>
      </c>
      <c r="AG790">
        <v>2100</v>
      </c>
      <c r="AH790">
        <v>2323</v>
      </c>
      <c r="AI790">
        <v>2500</v>
      </c>
      <c r="AJ790">
        <v>3200</v>
      </c>
      <c r="AK790">
        <v>384</v>
      </c>
      <c r="AL790">
        <v>311</v>
      </c>
      <c r="AM790">
        <v>304</v>
      </c>
      <c r="AN790">
        <v>301</v>
      </c>
      <c r="AO790">
        <v>300</v>
      </c>
      <c r="AP790">
        <v>380</v>
      </c>
      <c r="AQ790">
        <v>298</v>
      </c>
      <c r="AR790">
        <v>230</v>
      </c>
      <c r="AS790">
        <v>97</v>
      </c>
      <c r="AT790">
        <v>16</v>
      </c>
      <c r="AU790" s="576" t="str">
        <f t="shared" si="108"/>
        <v/>
      </c>
      <c r="AV790" s="577" t="str">
        <f t="shared" si="109"/>
        <v/>
      </c>
      <c r="AW790" s="522" t="str">
        <f t="shared" si="110"/>
        <v/>
      </c>
      <c r="AX790" s="523" t="str">
        <f t="shared" si="111"/>
        <v/>
      </c>
      <c r="AY790" s="522" t="str">
        <f t="shared" si="112"/>
        <v/>
      </c>
      <c r="AZ790" s="523" t="str">
        <f t="shared" si="113"/>
        <v/>
      </c>
      <c r="BA790" s="529">
        <f t="shared" si="114"/>
        <v>1</v>
      </c>
      <c r="BB790" s="534">
        <f t="shared" si="115"/>
        <v>1</v>
      </c>
      <c r="BC790" s="535">
        <f t="shared" si="116"/>
        <v>5.5232901844868003</v>
      </c>
      <c r="BD790" s="63"/>
    </row>
    <row r="791" spans="1:56" s="510" customFormat="1" x14ac:dyDescent="0.2">
      <c r="A791" s="510">
        <v>789</v>
      </c>
      <c r="B791" s="510" t="s">
        <v>806</v>
      </c>
      <c r="C791" s="510" t="s">
        <v>152</v>
      </c>
      <c r="D791" s="510" t="s">
        <v>19</v>
      </c>
      <c r="E791" s="547" t="s">
        <v>152</v>
      </c>
      <c r="F791" s="548" t="s">
        <v>19</v>
      </c>
      <c r="G791" s="571"/>
      <c r="H791" s="555"/>
      <c r="I791" s="567"/>
      <c r="J791" s="510">
        <v>0</v>
      </c>
      <c r="K791" s="510">
        <v>1000000</v>
      </c>
      <c r="L791" s="574">
        <v>10.17</v>
      </c>
      <c r="M791" s="559"/>
      <c r="N791" t="s">
        <v>1224</v>
      </c>
      <c r="O791" s="547">
        <v>0</v>
      </c>
      <c r="P791" s="548">
        <v>251.01</v>
      </c>
      <c r="Q791" s="540" t="s">
        <v>451</v>
      </c>
      <c r="R791"/>
      <c r="S791"/>
      <c r="T791">
        <v>46.63</v>
      </c>
      <c r="U791">
        <v>40.29</v>
      </c>
      <c r="V791" s="547">
        <v>0</v>
      </c>
      <c r="W791" s="548">
        <v>350</v>
      </c>
      <c r="X791">
        <v>0</v>
      </c>
      <c r="Y791">
        <v>10</v>
      </c>
      <c r="Z791">
        <v>20</v>
      </c>
      <c r="AA791">
        <v>50</v>
      </c>
      <c r="AB791">
        <v>70</v>
      </c>
      <c r="AC791">
        <v>100</v>
      </c>
      <c r="AD791">
        <v>120</v>
      </c>
      <c r="AE791">
        <v>150</v>
      </c>
      <c r="AF791">
        <v>180</v>
      </c>
      <c r="AG791">
        <v>200</v>
      </c>
      <c r="AH791">
        <v>230</v>
      </c>
      <c r="AI791">
        <v>260</v>
      </c>
      <c r="AJ791">
        <v>350</v>
      </c>
      <c r="AK791">
        <v>400</v>
      </c>
      <c r="AL791">
        <v>300</v>
      </c>
      <c r="AM791">
        <v>400</v>
      </c>
      <c r="AN791">
        <v>300</v>
      </c>
      <c r="AO791">
        <v>399</v>
      </c>
      <c r="AP791">
        <v>291</v>
      </c>
      <c r="AQ791">
        <v>296</v>
      </c>
      <c r="AR791">
        <v>119</v>
      </c>
      <c r="AS791">
        <v>65</v>
      </c>
      <c r="AT791">
        <v>12</v>
      </c>
      <c r="AU791" s="578" t="str">
        <f t="shared" si="108"/>
        <v/>
      </c>
      <c r="AV791" s="579" t="str">
        <f t="shared" si="109"/>
        <v/>
      </c>
      <c r="AW791" s="524" t="str">
        <f t="shared" si="110"/>
        <v/>
      </c>
      <c r="AX791" s="525" t="str">
        <f t="shared" si="111"/>
        <v/>
      </c>
      <c r="AY791" s="524" t="str">
        <f t="shared" si="112"/>
        <v/>
      </c>
      <c r="AZ791" s="525" t="str">
        <f t="shared" si="113"/>
        <v/>
      </c>
      <c r="BA791" s="530">
        <f t="shared" si="114"/>
        <v>1</v>
      </c>
      <c r="BB791" s="536">
        <f t="shared" si="115"/>
        <v>1</v>
      </c>
      <c r="BC791" s="537">
        <f t="shared" si="116"/>
        <v>33.414945919370695</v>
      </c>
      <c r="BD791" s="540">
        <v>1</v>
      </c>
    </row>
    <row r="792" spans="1:56" s="510" customFormat="1" x14ac:dyDescent="0.2">
      <c r="A792" s="510">
        <v>790</v>
      </c>
      <c r="B792" s="510" t="s">
        <v>806</v>
      </c>
      <c r="C792" s="510" t="s">
        <v>152</v>
      </c>
      <c r="D792" s="510" t="s">
        <v>216</v>
      </c>
      <c r="E792" s="547" t="s">
        <v>152</v>
      </c>
      <c r="F792" s="548" t="s">
        <v>216</v>
      </c>
      <c r="G792" s="571"/>
      <c r="H792" s="555"/>
      <c r="I792" s="567"/>
      <c r="J792" s="510">
        <v>0</v>
      </c>
      <c r="K792" s="510">
        <v>1000000</v>
      </c>
      <c r="L792" s="574">
        <v>6.06</v>
      </c>
      <c r="M792" s="559"/>
      <c r="N792" t="s">
        <v>1225</v>
      </c>
      <c r="O792" s="547">
        <v>0</v>
      </c>
      <c r="P792" s="548">
        <v>166.63</v>
      </c>
      <c r="Q792" s="540" t="s">
        <v>451</v>
      </c>
      <c r="R792"/>
      <c r="S792"/>
      <c r="T792">
        <v>29.74</v>
      </c>
      <c r="U792">
        <v>31.92</v>
      </c>
      <c r="V792" s="547">
        <v>0</v>
      </c>
      <c r="W792" s="548">
        <v>240</v>
      </c>
      <c r="X792">
        <v>0</v>
      </c>
      <c r="Y792">
        <v>0</v>
      </c>
      <c r="Z792">
        <v>10</v>
      </c>
      <c r="AA792">
        <v>30</v>
      </c>
      <c r="AB792">
        <v>50</v>
      </c>
      <c r="AC792">
        <v>62</v>
      </c>
      <c r="AD792">
        <v>80</v>
      </c>
      <c r="AE792">
        <v>100</v>
      </c>
      <c r="AF792">
        <v>120</v>
      </c>
      <c r="AG792">
        <v>140</v>
      </c>
      <c r="AH792">
        <v>160</v>
      </c>
      <c r="AI792">
        <v>170</v>
      </c>
      <c r="AJ792">
        <v>240</v>
      </c>
      <c r="AK792">
        <v>300</v>
      </c>
      <c r="AL792">
        <v>200</v>
      </c>
      <c r="AM792">
        <v>300</v>
      </c>
      <c r="AN792">
        <v>200</v>
      </c>
      <c r="AO792">
        <v>199</v>
      </c>
      <c r="AP792">
        <v>278</v>
      </c>
      <c r="AQ792">
        <v>138</v>
      </c>
      <c r="AR792">
        <v>101</v>
      </c>
      <c r="AS792">
        <v>25</v>
      </c>
      <c r="AT792">
        <v>8</v>
      </c>
      <c r="AU792" s="578" t="str">
        <f t="shared" si="108"/>
        <v/>
      </c>
      <c r="AV792" s="579" t="str">
        <f t="shared" si="109"/>
        <v/>
      </c>
      <c r="AW792" s="524" t="str">
        <f t="shared" si="110"/>
        <v/>
      </c>
      <c r="AX792" s="525" t="str">
        <f t="shared" si="111"/>
        <v/>
      </c>
      <c r="AY792" s="524" t="str">
        <f t="shared" si="112"/>
        <v/>
      </c>
      <c r="AZ792" s="525" t="str">
        <f t="shared" si="113"/>
        <v/>
      </c>
      <c r="BA792" s="530">
        <f t="shared" si="114"/>
        <v>1</v>
      </c>
      <c r="BB792" s="536">
        <f t="shared" si="115"/>
        <v>1</v>
      </c>
      <c r="BC792" s="537">
        <f t="shared" si="116"/>
        <v>38.603960396039604</v>
      </c>
      <c r="BD792" s="540">
        <v>1</v>
      </c>
    </row>
    <row r="793" spans="1:56" s="510" customFormat="1" x14ac:dyDescent="0.2">
      <c r="A793" s="510">
        <v>791</v>
      </c>
      <c r="B793" s="510" t="s">
        <v>806</v>
      </c>
      <c r="C793" s="510" t="s">
        <v>152</v>
      </c>
      <c r="D793" s="510" t="s">
        <v>218</v>
      </c>
      <c r="E793" s="547" t="s">
        <v>152</v>
      </c>
      <c r="F793" s="548" t="s">
        <v>218</v>
      </c>
      <c r="G793" s="571"/>
      <c r="H793" s="555"/>
      <c r="I793" s="567"/>
      <c r="J793" s="510">
        <v>0</v>
      </c>
      <c r="K793" s="510">
        <v>1000000</v>
      </c>
      <c r="L793" s="574">
        <v>4.1100000000000003</v>
      </c>
      <c r="M793" s="559"/>
      <c r="N793" t="s">
        <v>1226</v>
      </c>
      <c r="O793" s="547">
        <v>0</v>
      </c>
      <c r="P793" s="548">
        <v>84.38</v>
      </c>
      <c r="Q793" s="540" t="s">
        <v>451</v>
      </c>
      <c r="R793"/>
      <c r="S793"/>
      <c r="T793">
        <v>16.89</v>
      </c>
      <c r="U793">
        <v>13</v>
      </c>
      <c r="V793" s="547">
        <v>0</v>
      </c>
      <c r="W793" s="548">
        <v>130</v>
      </c>
      <c r="X793">
        <v>0</v>
      </c>
      <c r="Y793">
        <v>0</v>
      </c>
      <c r="Z793">
        <v>0</v>
      </c>
      <c r="AA793">
        <v>10</v>
      </c>
      <c r="AB793">
        <v>20</v>
      </c>
      <c r="AC793">
        <v>30</v>
      </c>
      <c r="AD793">
        <v>40</v>
      </c>
      <c r="AE793">
        <v>50</v>
      </c>
      <c r="AF793">
        <v>60</v>
      </c>
      <c r="AG793">
        <v>70</v>
      </c>
      <c r="AH793">
        <v>88</v>
      </c>
      <c r="AI793">
        <v>100</v>
      </c>
      <c r="AJ793">
        <v>130</v>
      </c>
      <c r="AK793">
        <v>200</v>
      </c>
      <c r="AL793">
        <v>100</v>
      </c>
      <c r="AM793">
        <v>100</v>
      </c>
      <c r="AN793">
        <v>195</v>
      </c>
      <c r="AO793">
        <v>80</v>
      </c>
      <c r="AP793">
        <v>68</v>
      </c>
      <c r="AQ793">
        <v>87</v>
      </c>
      <c r="AR793">
        <v>25</v>
      </c>
      <c r="AS793">
        <v>19</v>
      </c>
      <c r="AT793">
        <v>9</v>
      </c>
      <c r="AU793" s="578" t="str">
        <f t="shared" si="108"/>
        <v/>
      </c>
      <c r="AV793" s="579" t="str">
        <f t="shared" si="109"/>
        <v/>
      </c>
      <c r="AW793" s="524" t="str">
        <f t="shared" si="110"/>
        <v/>
      </c>
      <c r="AX793" s="525" t="str">
        <f t="shared" si="111"/>
        <v/>
      </c>
      <c r="AY793" s="524" t="str">
        <f t="shared" si="112"/>
        <v/>
      </c>
      <c r="AZ793" s="525" t="str">
        <f t="shared" si="113"/>
        <v/>
      </c>
      <c r="BA793" s="530">
        <f t="shared" si="114"/>
        <v>1</v>
      </c>
      <c r="BB793" s="536">
        <f t="shared" si="115"/>
        <v>1</v>
      </c>
      <c r="BC793" s="537">
        <f t="shared" si="116"/>
        <v>30.630170316301701</v>
      </c>
      <c r="BD793" s="540">
        <v>1</v>
      </c>
    </row>
    <row r="794" spans="1:56" s="510" customFormat="1" x14ac:dyDescent="0.2">
      <c r="A794" s="510">
        <v>792</v>
      </c>
      <c r="B794" s="510" t="s">
        <v>806</v>
      </c>
      <c r="C794" s="510" t="s">
        <v>152</v>
      </c>
      <c r="D794" s="510" t="s">
        <v>220</v>
      </c>
      <c r="E794" s="547" t="s">
        <v>152</v>
      </c>
      <c r="F794" s="548" t="s">
        <v>220</v>
      </c>
      <c r="G794" s="571"/>
      <c r="H794" s="555"/>
      <c r="I794" s="567"/>
      <c r="J794" s="510">
        <v>-1000000</v>
      </c>
      <c r="K794" s="510">
        <v>1000000</v>
      </c>
      <c r="L794" s="574">
        <v>-80.709999999999994</v>
      </c>
      <c r="M794" s="559"/>
      <c r="N794" t="s">
        <v>1227</v>
      </c>
      <c r="O794" s="547">
        <v>-929.38</v>
      </c>
      <c r="P794" s="548">
        <v>251.01</v>
      </c>
      <c r="Q794" s="540" t="s">
        <v>493</v>
      </c>
      <c r="R794"/>
      <c r="S794"/>
      <c r="T794">
        <v>-50.03</v>
      </c>
      <c r="U794">
        <v>66.45</v>
      </c>
      <c r="V794" s="547">
        <v>-1239</v>
      </c>
      <c r="W794" s="548">
        <v>297</v>
      </c>
      <c r="X794">
        <v>-1239</v>
      </c>
      <c r="Y794">
        <v>-955.15</v>
      </c>
      <c r="Z794">
        <v>-878.3</v>
      </c>
      <c r="AA794">
        <v>-745</v>
      </c>
      <c r="AB794">
        <v>-629.9</v>
      </c>
      <c r="AC794">
        <v>-498.8</v>
      </c>
      <c r="AD794">
        <v>-374.5</v>
      </c>
      <c r="AE794">
        <v>-242.8</v>
      </c>
      <c r="AF794">
        <v>-127.1</v>
      </c>
      <c r="AG794">
        <v>9</v>
      </c>
      <c r="AH794">
        <v>127.6</v>
      </c>
      <c r="AI794">
        <v>191.15</v>
      </c>
      <c r="AJ794">
        <v>297</v>
      </c>
      <c r="AK794">
        <v>10</v>
      </c>
      <c r="AL794">
        <v>73</v>
      </c>
      <c r="AM794">
        <v>140</v>
      </c>
      <c r="AN794">
        <v>160</v>
      </c>
      <c r="AO794">
        <v>149</v>
      </c>
      <c r="AP794">
        <v>153</v>
      </c>
      <c r="AQ794">
        <v>155</v>
      </c>
      <c r="AR794">
        <v>153</v>
      </c>
      <c r="AS794">
        <v>152</v>
      </c>
      <c r="AT794">
        <v>113</v>
      </c>
      <c r="AU794" s="578" t="str">
        <f t="shared" si="108"/>
        <v/>
      </c>
      <c r="AV794" s="579" t="str">
        <f t="shared" si="109"/>
        <v/>
      </c>
      <c r="AW794" s="524" t="str">
        <f t="shared" si="110"/>
        <v/>
      </c>
      <c r="AX794" s="525" t="str">
        <f t="shared" si="111"/>
        <v/>
      </c>
      <c r="AY794" s="524" t="str">
        <f t="shared" si="112"/>
        <v/>
      </c>
      <c r="AZ794" s="525" t="str">
        <f t="shared" si="113"/>
        <v/>
      </c>
      <c r="BA794" s="530">
        <f t="shared" si="114"/>
        <v>-1.6305732484076434</v>
      </c>
      <c r="BB794" s="536">
        <f t="shared" si="115"/>
        <v>-14.351257588898527</v>
      </c>
      <c r="BC794" s="537">
        <f t="shared" si="116"/>
        <v>-4.6798414075083636</v>
      </c>
      <c r="BD794" s="540">
        <v>1</v>
      </c>
    </row>
    <row r="795" spans="1:56" x14ac:dyDescent="0.2">
      <c r="A795">
        <v>793</v>
      </c>
      <c r="B795" t="s">
        <v>806</v>
      </c>
      <c r="C795" t="s">
        <v>154</v>
      </c>
      <c r="D795" t="s">
        <v>175</v>
      </c>
      <c r="E795" s="545" t="s">
        <v>154</v>
      </c>
      <c r="F795" s="546" t="s">
        <v>175</v>
      </c>
      <c r="G795" s="570"/>
      <c r="H795" s="555"/>
      <c r="I795" s="566"/>
      <c r="J795">
        <v>0</v>
      </c>
      <c r="K795">
        <v>1000000</v>
      </c>
      <c r="L795" s="573">
        <v>198.73</v>
      </c>
      <c r="M795" s="558"/>
      <c r="N795" t="s">
        <v>1228</v>
      </c>
      <c r="O795" s="545">
        <v>0</v>
      </c>
      <c r="P795" s="546">
        <v>316.67</v>
      </c>
      <c r="Q795" s="63" t="s">
        <v>451</v>
      </c>
      <c r="T795">
        <v>204.31</v>
      </c>
      <c r="U795">
        <v>25.45</v>
      </c>
      <c r="V795" s="545">
        <v>0</v>
      </c>
      <c r="W795" s="546">
        <v>350</v>
      </c>
      <c r="X795">
        <v>0</v>
      </c>
      <c r="Y795">
        <v>10</v>
      </c>
      <c r="Z795">
        <v>30</v>
      </c>
      <c r="AA795">
        <v>60</v>
      </c>
      <c r="AB795">
        <v>90</v>
      </c>
      <c r="AC795">
        <v>120</v>
      </c>
      <c r="AD795">
        <v>150</v>
      </c>
      <c r="AE795">
        <v>180</v>
      </c>
      <c r="AF795">
        <v>220</v>
      </c>
      <c r="AG795">
        <v>250</v>
      </c>
      <c r="AH795">
        <v>280</v>
      </c>
      <c r="AI795">
        <v>300</v>
      </c>
      <c r="AJ795">
        <v>350</v>
      </c>
      <c r="AK795">
        <v>400</v>
      </c>
      <c r="AL795">
        <v>300</v>
      </c>
      <c r="AM795">
        <v>400</v>
      </c>
      <c r="AN795">
        <v>300</v>
      </c>
      <c r="AO795">
        <v>400</v>
      </c>
      <c r="AP795">
        <v>300</v>
      </c>
      <c r="AQ795">
        <v>400</v>
      </c>
      <c r="AR795">
        <v>298</v>
      </c>
      <c r="AS795">
        <v>312</v>
      </c>
      <c r="AT795">
        <v>53</v>
      </c>
      <c r="AU795" s="576" t="str">
        <f t="shared" si="108"/>
        <v/>
      </c>
      <c r="AV795" s="577" t="str">
        <f t="shared" si="109"/>
        <v/>
      </c>
      <c r="AW795" s="522" t="str">
        <f t="shared" si="110"/>
        <v/>
      </c>
      <c r="AX795" s="523" t="str">
        <f t="shared" si="111"/>
        <v/>
      </c>
      <c r="AY795" s="522" t="str">
        <f t="shared" si="112"/>
        <v/>
      </c>
      <c r="AZ795" s="523" t="str">
        <f t="shared" si="113"/>
        <v/>
      </c>
      <c r="BA795" s="529">
        <f t="shared" si="114"/>
        <v>1</v>
      </c>
      <c r="BB795" s="534">
        <f t="shared" si="115"/>
        <v>1</v>
      </c>
      <c r="BC795" s="535">
        <f t="shared" si="116"/>
        <v>0.76118351532229667</v>
      </c>
      <c r="BD795" s="63"/>
    </row>
    <row r="796" spans="1:56" x14ac:dyDescent="0.2">
      <c r="A796">
        <v>794</v>
      </c>
      <c r="B796" t="s">
        <v>806</v>
      </c>
      <c r="C796" t="s">
        <v>154</v>
      </c>
      <c r="D796" t="s">
        <v>181</v>
      </c>
      <c r="E796" s="545" t="s">
        <v>154</v>
      </c>
      <c r="F796" s="546" t="s">
        <v>181</v>
      </c>
      <c r="G796" s="570"/>
      <c r="H796" s="555"/>
      <c r="I796" s="566"/>
      <c r="J796">
        <v>0</v>
      </c>
      <c r="K796">
        <v>1000000</v>
      </c>
      <c r="L796" s="573">
        <v>40.46</v>
      </c>
      <c r="M796" s="558"/>
      <c r="N796" t="s">
        <v>1229</v>
      </c>
      <c r="O796" s="545">
        <v>0</v>
      </c>
      <c r="P796" s="546">
        <v>1381.3</v>
      </c>
      <c r="Q796" s="63" t="s">
        <v>451</v>
      </c>
      <c r="T796">
        <v>47.38</v>
      </c>
      <c r="U796">
        <v>28.85</v>
      </c>
      <c r="V796" s="545">
        <v>0</v>
      </c>
      <c r="W796" s="546">
        <v>1500</v>
      </c>
      <c r="X796">
        <v>0</v>
      </c>
      <c r="Y796">
        <v>0</v>
      </c>
      <c r="Z796">
        <v>100</v>
      </c>
      <c r="AA796">
        <v>200</v>
      </c>
      <c r="AB796">
        <v>400</v>
      </c>
      <c r="AC796">
        <v>500</v>
      </c>
      <c r="AD796">
        <v>600</v>
      </c>
      <c r="AE796">
        <v>800</v>
      </c>
      <c r="AF796">
        <v>900</v>
      </c>
      <c r="AG796">
        <v>1100</v>
      </c>
      <c r="AH796">
        <v>1200</v>
      </c>
      <c r="AI796">
        <v>1300</v>
      </c>
      <c r="AJ796">
        <v>1500</v>
      </c>
      <c r="AK796">
        <v>200</v>
      </c>
      <c r="AL796">
        <v>100</v>
      </c>
      <c r="AM796">
        <v>200</v>
      </c>
      <c r="AN796">
        <v>100</v>
      </c>
      <c r="AO796">
        <v>200</v>
      </c>
      <c r="AP796">
        <v>99</v>
      </c>
      <c r="AQ796">
        <v>195</v>
      </c>
      <c r="AR796">
        <v>95</v>
      </c>
      <c r="AS796">
        <v>149</v>
      </c>
      <c r="AT796">
        <v>39</v>
      </c>
      <c r="AU796" s="576" t="str">
        <f t="shared" si="108"/>
        <v/>
      </c>
      <c r="AV796" s="577" t="str">
        <f t="shared" si="109"/>
        <v/>
      </c>
      <c r="AW796" s="522" t="str">
        <f t="shared" si="110"/>
        <v/>
      </c>
      <c r="AX796" s="523" t="str">
        <f t="shared" si="111"/>
        <v/>
      </c>
      <c r="AY796" s="522" t="str">
        <f t="shared" si="112"/>
        <v/>
      </c>
      <c r="AZ796" s="523" t="str">
        <f t="shared" si="113"/>
        <v/>
      </c>
      <c r="BA796" s="529">
        <f t="shared" si="114"/>
        <v>1</v>
      </c>
      <c r="BB796" s="534">
        <f t="shared" si="115"/>
        <v>1</v>
      </c>
      <c r="BC796" s="535">
        <f t="shared" si="116"/>
        <v>36.073652990608004</v>
      </c>
      <c r="BD796" s="63"/>
    </row>
    <row r="797" spans="1:56" x14ac:dyDescent="0.2">
      <c r="A797">
        <v>795</v>
      </c>
      <c r="B797" t="s">
        <v>806</v>
      </c>
      <c r="C797" t="s">
        <v>154</v>
      </c>
      <c r="D797" t="s">
        <v>187</v>
      </c>
      <c r="E797" s="545" t="s">
        <v>154</v>
      </c>
      <c r="F797" s="546" t="s">
        <v>187</v>
      </c>
      <c r="G797" s="570"/>
      <c r="H797" s="555"/>
      <c r="I797" s="566"/>
      <c r="J797">
        <v>0</v>
      </c>
      <c r="K797">
        <v>1000000</v>
      </c>
      <c r="L797" s="573">
        <v>509.97</v>
      </c>
      <c r="M797" s="558"/>
      <c r="N797" t="s">
        <v>1230</v>
      </c>
      <c r="O797" s="545">
        <v>0</v>
      </c>
      <c r="P797" s="546">
        <v>1036.2</v>
      </c>
      <c r="Q797" s="63" t="s">
        <v>493</v>
      </c>
      <c r="T797">
        <v>508.08</v>
      </c>
      <c r="U797">
        <v>49.69</v>
      </c>
      <c r="V797" s="545">
        <v>0</v>
      </c>
      <c r="W797" s="546">
        <v>1200</v>
      </c>
      <c r="X797">
        <v>0</v>
      </c>
      <c r="Y797">
        <v>0</v>
      </c>
      <c r="Z797">
        <v>100</v>
      </c>
      <c r="AA797">
        <v>200</v>
      </c>
      <c r="AB797">
        <v>300</v>
      </c>
      <c r="AC797">
        <v>400</v>
      </c>
      <c r="AD797">
        <v>500</v>
      </c>
      <c r="AE797">
        <v>600</v>
      </c>
      <c r="AF797">
        <v>700</v>
      </c>
      <c r="AG797">
        <v>800</v>
      </c>
      <c r="AH797">
        <v>900</v>
      </c>
      <c r="AI797">
        <v>1000</v>
      </c>
      <c r="AJ797">
        <v>1200</v>
      </c>
      <c r="AK797">
        <v>196</v>
      </c>
      <c r="AL797">
        <v>101</v>
      </c>
      <c r="AM797">
        <v>101</v>
      </c>
      <c r="AN797">
        <v>101</v>
      </c>
      <c r="AO797">
        <v>100</v>
      </c>
      <c r="AP797">
        <v>197</v>
      </c>
      <c r="AQ797">
        <v>101</v>
      </c>
      <c r="AR797">
        <v>101</v>
      </c>
      <c r="AS797">
        <v>89</v>
      </c>
      <c r="AT797">
        <v>11</v>
      </c>
      <c r="AU797" s="576" t="str">
        <f t="shared" si="108"/>
        <v/>
      </c>
      <c r="AV797" s="577" t="str">
        <f t="shared" si="109"/>
        <v/>
      </c>
      <c r="AW797" s="522" t="str">
        <f t="shared" si="110"/>
        <v/>
      </c>
      <c r="AX797" s="523" t="str">
        <f t="shared" si="111"/>
        <v/>
      </c>
      <c r="AY797" s="522" t="str">
        <f t="shared" si="112"/>
        <v/>
      </c>
      <c r="AZ797" s="523" t="str">
        <f t="shared" si="113"/>
        <v/>
      </c>
      <c r="BA797" s="529">
        <f t="shared" si="114"/>
        <v>1</v>
      </c>
      <c r="BB797" s="534">
        <f t="shared" si="115"/>
        <v>1</v>
      </c>
      <c r="BC797" s="535">
        <f t="shared" si="116"/>
        <v>1.3530795929172303</v>
      </c>
      <c r="BD797" s="63"/>
    </row>
    <row r="798" spans="1:56" x14ac:dyDescent="0.2">
      <c r="A798">
        <v>796</v>
      </c>
      <c r="B798" t="s">
        <v>806</v>
      </c>
      <c r="C798" t="s">
        <v>154</v>
      </c>
      <c r="D798" t="s">
        <v>190</v>
      </c>
      <c r="E798" s="545" t="s">
        <v>154</v>
      </c>
      <c r="F798" s="546" t="s">
        <v>190</v>
      </c>
      <c r="G798" s="570"/>
      <c r="H798" s="555"/>
      <c r="I798" s="566"/>
      <c r="J798">
        <v>0</v>
      </c>
      <c r="K798">
        <v>1000000</v>
      </c>
      <c r="L798" s="573">
        <v>0</v>
      </c>
      <c r="M798" s="558"/>
      <c r="N798" t="s">
        <v>1231</v>
      </c>
      <c r="O798" s="545">
        <v>0</v>
      </c>
      <c r="P798" s="546">
        <v>207.85</v>
      </c>
      <c r="Q798" s="63" t="s">
        <v>451</v>
      </c>
      <c r="T798">
        <v>0.02</v>
      </c>
      <c r="U798">
        <v>0.06</v>
      </c>
      <c r="V798" s="545">
        <v>0</v>
      </c>
      <c r="W798" s="546">
        <v>270</v>
      </c>
      <c r="X798">
        <v>0</v>
      </c>
      <c r="Y798">
        <v>10</v>
      </c>
      <c r="Z798">
        <v>20</v>
      </c>
      <c r="AA798">
        <v>40</v>
      </c>
      <c r="AB798">
        <v>60</v>
      </c>
      <c r="AC798">
        <v>80</v>
      </c>
      <c r="AD798">
        <v>100</v>
      </c>
      <c r="AE798">
        <v>120</v>
      </c>
      <c r="AF798">
        <v>140</v>
      </c>
      <c r="AG798">
        <v>170</v>
      </c>
      <c r="AH798">
        <v>190</v>
      </c>
      <c r="AI798">
        <v>210</v>
      </c>
      <c r="AJ798">
        <v>270</v>
      </c>
      <c r="AK798">
        <v>300</v>
      </c>
      <c r="AL798">
        <v>300</v>
      </c>
      <c r="AM798">
        <v>300</v>
      </c>
      <c r="AN798">
        <v>200</v>
      </c>
      <c r="AO798">
        <v>300</v>
      </c>
      <c r="AP798">
        <v>292</v>
      </c>
      <c r="AQ798">
        <v>175</v>
      </c>
      <c r="AR798">
        <v>187</v>
      </c>
      <c r="AS798">
        <v>61</v>
      </c>
      <c r="AT798">
        <v>10</v>
      </c>
      <c r="AU798" s="576" t="str">
        <f t="shared" si="108"/>
        <v/>
      </c>
      <c r="AV798" s="577" t="str">
        <f t="shared" si="109"/>
        <v/>
      </c>
      <c r="AW798" s="522" t="str">
        <f t="shared" si="110"/>
        <v/>
      </c>
      <c r="AX798" s="523" t="str">
        <f t="shared" si="111"/>
        <v/>
      </c>
      <c r="AY798" s="522" t="str">
        <f t="shared" si="112"/>
        <v/>
      </c>
      <c r="AZ798" s="523" t="str">
        <f t="shared" si="113"/>
        <v/>
      </c>
      <c r="BA798" s="529">
        <f t="shared" si="114"/>
        <v>1</v>
      </c>
      <c r="BB798" s="534" t="str">
        <f t="shared" ref="BB798:BB819" si="117">IF(OR(Q798="mesuré",L798=0),"",(L798-V798)/L798)</f>
        <v/>
      </c>
      <c r="BC798" s="535" t="str">
        <f t="shared" ref="BC798:BC819" si="118">IF(OR(Q798="mesuré",L798=0),"",(W798-L798)/L798)</f>
        <v/>
      </c>
      <c r="BD798" s="63"/>
    </row>
    <row r="799" spans="1:56" x14ac:dyDescent="0.2">
      <c r="A799">
        <v>797</v>
      </c>
      <c r="B799" t="s">
        <v>806</v>
      </c>
      <c r="C799" t="s">
        <v>154</v>
      </c>
      <c r="D799" t="s">
        <v>193</v>
      </c>
      <c r="E799" s="545" t="s">
        <v>154</v>
      </c>
      <c r="F799" s="546" t="s">
        <v>193</v>
      </c>
      <c r="G799" s="570"/>
      <c r="H799" s="555"/>
      <c r="I799" s="566"/>
      <c r="J799">
        <v>0</v>
      </c>
      <c r="K799">
        <v>1000000</v>
      </c>
      <c r="L799" s="573">
        <v>509.97</v>
      </c>
      <c r="M799" s="558"/>
      <c r="N799" t="s">
        <v>1232</v>
      </c>
      <c r="O799" s="545">
        <v>0</v>
      </c>
      <c r="P799" s="546">
        <v>828.35</v>
      </c>
      <c r="Q799" s="63" t="s">
        <v>493</v>
      </c>
      <c r="T799">
        <v>508.06</v>
      </c>
      <c r="U799">
        <v>49.68</v>
      </c>
      <c r="V799" s="545">
        <v>0</v>
      </c>
      <c r="W799" s="546">
        <v>1000</v>
      </c>
      <c r="X799">
        <v>0</v>
      </c>
      <c r="Y799">
        <v>0</v>
      </c>
      <c r="Z799">
        <v>0</v>
      </c>
      <c r="AA799">
        <v>100</v>
      </c>
      <c r="AB799">
        <v>200</v>
      </c>
      <c r="AC799">
        <v>300</v>
      </c>
      <c r="AD799">
        <v>400</v>
      </c>
      <c r="AE799">
        <v>500</v>
      </c>
      <c r="AF799">
        <v>600</v>
      </c>
      <c r="AG799">
        <v>700</v>
      </c>
      <c r="AH799">
        <v>800</v>
      </c>
      <c r="AI799">
        <v>800</v>
      </c>
      <c r="AJ799">
        <v>1000</v>
      </c>
      <c r="AK799">
        <v>99</v>
      </c>
      <c r="AL799">
        <v>100</v>
      </c>
      <c r="AM799">
        <v>100</v>
      </c>
      <c r="AN799">
        <v>100</v>
      </c>
      <c r="AO799">
        <v>100</v>
      </c>
      <c r="AP799">
        <v>100</v>
      </c>
      <c r="AQ799">
        <v>100</v>
      </c>
      <c r="AR799">
        <v>100</v>
      </c>
      <c r="AS799">
        <v>97</v>
      </c>
      <c r="AT799">
        <v>8</v>
      </c>
      <c r="AU799" s="576" t="str">
        <f t="shared" si="108"/>
        <v/>
      </c>
      <c r="AV799" s="577" t="str">
        <f t="shared" si="109"/>
        <v/>
      </c>
      <c r="AW799" s="522" t="str">
        <f t="shared" si="110"/>
        <v/>
      </c>
      <c r="AX799" s="523" t="str">
        <f t="shared" si="111"/>
        <v/>
      </c>
      <c r="AY799" s="522" t="str">
        <f t="shared" si="112"/>
        <v/>
      </c>
      <c r="AZ799" s="523" t="str">
        <f t="shared" si="113"/>
        <v/>
      </c>
      <c r="BA799" s="529">
        <f t="shared" si="114"/>
        <v>1</v>
      </c>
      <c r="BB799" s="534">
        <f t="shared" si="117"/>
        <v>1</v>
      </c>
      <c r="BC799" s="535">
        <f t="shared" si="118"/>
        <v>0.96089966076435862</v>
      </c>
      <c r="BD799" s="63"/>
    </row>
    <row r="800" spans="1:56" x14ac:dyDescent="0.2">
      <c r="A800">
        <v>798</v>
      </c>
      <c r="B800" t="s">
        <v>806</v>
      </c>
      <c r="C800" t="s">
        <v>154</v>
      </c>
      <c r="D800" t="s">
        <v>195</v>
      </c>
      <c r="E800" s="545" t="s">
        <v>154</v>
      </c>
      <c r="F800" s="546" t="s">
        <v>195</v>
      </c>
      <c r="G800" s="570"/>
      <c r="H800" s="555"/>
      <c r="I800" s="566"/>
      <c r="J800">
        <v>0</v>
      </c>
      <c r="K800">
        <v>1000000</v>
      </c>
      <c r="L800" s="573">
        <v>509.97</v>
      </c>
      <c r="M800" s="558"/>
      <c r="N800" t="s">
        <v>1233</v>
      </c>
      <c r="O800" s="545">
        <v>0</v>
      </c>
      <c r="P800" s="546">
        <v>828.35</v>
      </c>
      <c r="Q800" s="63" t="s">
        <v>451</v>
      </c>
      <c r="T800">
        <v>508.03</v>
      </c>
      <c r="U800">
        <v>49.69</v>
      </c>
      <c r="V800" s="545">
        <v>0</v>
      </c>
      <c r="W800" s="546">
        <v>950</v>
      </c>
      <c r="X800">
        <v>0</v>
      </c>
      <c r="Y800">
        <v>40</v>
      </c>
      <c r="Z800">
        <v>80</v>
      </c>
      <c r="AA800">
        <v>160</v>
      </c>
      <c r="AB800">
        <v>250</v>
      </c>
      <c r="AC800">
        <v>330</v>
      </c>
      <c r="AD800">
        <v>410</v>
      </c>
      <c r="AE800">
        <v>500</v>
      </c>
      <c r="AF800">
        <v>580</v>
      </c>
      <c r="AG800">
        <v>660</v>
      </c>
      <c r="AH800">
        <v>750</v>
      </c>
      <c r="AI800">
        <v>790</v>
      </c>
      <c r="AJ800">
        <v>950</v>
      </c>
      <c r="AK800">
        <v>981</v>
      </c>
      <c r="AL800">
        <v>894</v>
      </c>
      <c r="AM800">
        <v>999</v>
      </c>
      <c r="AN800">
        <v>901</v>
      </c>
      <c r="AO800">
        <v>999</v>
      </c>
      <c r="AP800">
        <v>901</v>
      </c>
      <c r="AQ800">
        <v>999</v>
      </c>
      <c r="AR800">
        <v>901</v>
      </c>
      <c r="AS800">
        <v>727</v>
      </c>
      <c r="AT800">
        <v>24</v>
      </c>
      <c r="AU800" s="576" t="str">
        <f t="shared" si="108"/>
        <v/>
      </c>
      <c r="AV800" s="577" t="str">
        <f t="shared" si="109"/>
        <v/>
      </c>
      <c r="AW800" s="522" t="str">
        <f t="shared" si="110"/>
        <v/>
      </c>
      <c r="AX800" s="523" t="str">
        <f t="shared" si="111"/>
        <v/>
      </c>
      <c r="AY800" s="522" t="str">
        <f t="shared" si="112"/>
        <v/>
      </c>
      <c r="AZ800" s="523" t="str">
        <f t="shared" si="113"/>
        <v/>
      </c>
      <c r="BA800" s="529">
        <f t="shared" si="114"/>
        <v>1</v>
      </c>
      <c r="BB800" s="534">
        <f t="shared" si="117"/>
        <v>1</v>
      </c>
      <c r="BC800" s="535">
        <f t="shared" si="118"/>
        <v>0.86285467772614066</v>
      </c>
      <c r="BD800" s="63"/>
    </row>
    <row r="801" spans="1:56" x14ac:dyDescent="0.2">
      <c r="A801">
        <v>799</v>
      </c>
      <c r="B801" t="s">
        <v>806</v>
      </c>
      <c r="C801" t="s">
        <v>154</v>
      </c>
      <c r="D801" t="s">
        <v>196</v>
      </c>
      <c r="E801" s="545" t="s">
        <v>154</v>
      </c>
      <c r="F801" s="546" t="s">
        <v>196</v>
      </c>
      <c r="G801" s="570"/>
      <c r="H801" s="555"/>
      <c r="I801" s="566"/>
      <c r="J801">
        <v>0</v>
      </c>
      <c r="K801">
        <v>1000000</v>
      </c>
      <c r="L801" s="573">
        <v>0</v>
      </c>
      <c r="M801" s="558"/>
      <c r="N801" t="s">
        <v>1234</v>
      </c>
      <c r="O801" s="545">
        <v>0</v>
      </c>
      <c r="P801" s="546">
        <v>0</v>
      </c>
      <c r="Q801" s="63" t="s">
        <v>451</v>
      </c>
      <c r="T801">
        <v>0.02</v>
      </c>
      <c r="U801">
        <v>7.0000000000000007E-2</v>
      </c>
      <c r="V801" s="545">
        <v>0</v>
      </c>
      <c r="W801" s="546">
        <v>280</v>
      </c>
      <c r="X801">
        <v>0</v>
      </c>
      <c r="Y801">
        <v>0</v>
      </c>
      <c r="Z801">
        <v>0</v>
      </c>
      <c r="AA801">
        <v>0</v>
      </c>
      <c r="AB801">
        <v>0</v>
      </c>
      <c r="AC801">
        <v>10</v>
      </c>
      <c r="AD801">
        <v>20</v>
      </c>
      <c r="AE801">
        <v>30</v>
      </c>
      <c r="AF801">
        <v>41</v>
      </c>
      <c r="AG801">
        <v>70</v>
      </c>
      <c r="AH801">
        <v>110</v>
      </c>
      <c r="AI801">
        <v>163.5</v>
      </c>
      <c r="AJ801">
        <v>280</v>
      </c>
      <c r="AK801">
        <v>156</v>
      </c>
      <c r="AL801">
        <v>49</v>
      </c>
      <c r="AM801">
        <v>28</v>
      </c>
      <c r="AN801">
        <v>15</v>
      </c>
      <c r="AO801">
        <v>6</v>
      </c>
      <c r="AP801">
        <v>6</v>
      </c>
      <c r="AQ801">
        <v>5</v>
      </c>
      <c r="AR801">
        <v>3</v>
      </c>
      <c r="AS801">
        <v>3</v>
      </c>
      <c r="AT801">
        <v>3</v>
      </c>
      <c r="AU801" s="576" t="str">
        <f t="shared" si="108"/>
        <v/>
      </c>
      <c r="AV801" s="577" t="str">
        <f t="shared" si="109"/>
        <v/>
      </c>
      <c r="AW801" s="522" t="str">
        <f t="shared" si="110"/>
        <v/>
      </c>
      <c r="AX801" s="523" t="str">
        <f t="shared" si="111"/>
        <v/>
      </c>
      <c r="AY801" s="522" t="str">
        <f t="shared" si="112"/>
        <v/>
      </c>
      <c r="AZ801" s="523" t="str">
        <f t="shared" si="113"/>
        <v/>
      </c>
      <c r="BA801" s="529">
        <f t="shared" si="114"/>
        <v>1</v>
      </c>
      <c r="BB801" s="534" t="str">
        <f t="shared" si="117"/>
        <v/>
      </c>
      <c r="BC801" s="535" t="str">
        <f t="shared" si="118"/>
        <v/>
      </c>
      <c r="BD801" s="63"/>
    </row>
    <row r="802" spans="1:56" x14ac:dyDescent="0.2">
      <c r="A802">
        <v>800</v>
      </c>
      <c r="B802" t="s">
        <v>806</v>
      </c>
      <c r="C802" t="s">
        <v>154</v>
      </c>
      <c r="D802" t="s">
        <v>197</v>
      </c>
      <c r="E802" s="545" t="s">
        <v>154</v>
      </c>
      <c r="F802" s="546" t="s">
        <v>197</v>
      </c>
      <c r="G802" s="570"/>
      <c r="H802" s="555"/>
      <c r="I802" s="566"/>
      <c r="J802">
        <v>0</v>
      </c>
      <c r="K802">
        <v>1000000</v>
      </c>
      <c r="L802" s="573">
        <v>0</v>
      </c>
      <c r="M802" s="558"/>
      <c r="N802" t="s">
        <v>1235</v>
      </c>
      <c r="O802" s="545">
        <v>0</v>
      </c>
      <c r="P802" s="546">
        <v>1409.33</v>
      </c>
      <c r="Q802" s="63" t="s">
        <v>451</v>
      </c>
      <c r="T802">
        <v>0.04</v>
      </c>
      <c r="U802">
        <v>0.14000000000000001</v>
      </c>
      <c r="V802" s="545">
        <v>0</v>
      </c>
      <c r="W802" s="546">
        <v>1800</v>
      </c>
      <c r="X802">
        <v>0</v>
      </c>
      <c r="Y802">
        <v>0</v>
      </c>
      <c r="Z802">
        <v>100</v>
      </c>
      <c r="AA802">
        <v>200</v>
      </c>
      <c r="AB802">
        <v>400</v>
      </c>
      <c r="AC802">
        <v>500</v>
      </c>
      <c r="AD802">
        <v>700</v>
      </c>
      <c r="AE802">
        <v>800</v>
      </c>
      <c r="AF802">
        <v>1000</v>
      </c>
      <c r="AG802">
        <v>1100</v>
      </c>
      <c r="AH802">
        <v>1300</v>
      </c>
      <c r="AI802">
        <v>1400</v>
      </c>
      <c r="AJ802">
        <v>1800</v>
      </c>
      <c r="AK802">
        <v>200</v>
      </c>
      <c r="AL802">
        <v>200</v>
      </c>
      <c r="AM802">
        <v>200</v>
      </c>
      <c r="AN802">
        <v>200</v>
      </c>
      <c r="AO802">
        <v>99</v>
      </c>
      <c r="AP802">
        <v>195</v>
      </c>
      <c r="AQ802">
        <v>180</v>
      </c>
      <c r="AR802">
        <v>129</v>
      </c>
      <c r="AS802">
        <v>47</v>
      </c>
      <c r="AT802">
        <v>12</v>
      </c>
      <c r="AU802" s="576" t="str">
        <f t="shared" si="108"/>
        <v/>
      </c>
      <c r="AV802" s="577" t="str">
        <f t="shared" si="109"/>
        <v/>
      </c>
      <c r="AW802" s="522" t="str">
        <f t="shared" si="110"/>
        <v/>
      </c>
      <c r="AX802" s="523" t="str">
        <f t="shared" si="111"/>
        <v/>
      </c>
      <c r="AY802" s="522" t="str">
        <f t="shared" si="112"/>
        <v/>
      </c>
      <c r="AZ802" s="523" t="str">
        <f t="shared" si="113"/>
        <v/>
      </c>
      <c r="BA802" s="529">
        <f t="shared" si="114"/>
        <v>1</v>
      </c>
      <c r="BB802" s="534" t="str">
        <f t="shared" si="117"/>
        <v/>
      </c>
      <c r="BC802" s="535" t="str">
        <f t="shared" si="118"/>
        <v/>
      </c>
      <c r="BD802" s="63"/>
    </row>
    <row r="803" spans="1:56" s="510" customFormat="1" x14ac:dyDescent="0.2">
      <c r="A803" s="510">
        <v>801</v>
      </c>
      <c r="B803" s="510" t="s">
        <v>806</v>
      </c>
      <c r="C803" s="510" t="s">
        <v>154</v>
      </c>
      <c r="D803" s="510" t="s">
        <v>19</v>
      </c>
      <c r="E803" s="547" t="s">
        <v>154</v>
      </c>
      <c r="F803" s="548" t="s">
        <v>19</v>
      </c>
      <c r="G803" s="571"/>
      <c r="H803" s="555"/>
      <c r="I803" s="567"/>
      <c r="J803" s="510">
        <v>0</v>
      </c>
      <c r="K803" s="510">
        <v>1000000</v>
      </c>
      <c r="L803" s="574">
        <v>7.73</v>
      </c>
      <c r="M803" s="559"/>
      <c r="N803" t="s">
        <v>1236</v>
      </c>
      <c r="O803" s="547">
        <v>0</v>
      </c>
      <c r="P803" s="548">
        <v>251.01</v>
      </c>
      <c r="Q803" s="540" t="s">
        <v>451</v>
      </c>
      <c r="R803"/>
      <c r="S803"/>
      <c r="T803">
        <v>7.71</v>
      </c>
      <c r="U803">
        <v>10.65</v>
      </c>
      <c r="V803" s="547">
        <v>0</v>
      </c>
      <c r="W803" s="548">
        <v>350</v>
      </c>
      <c r="X803">
        <v>0</v>
      </c>
      <c r="Y803">
        <v>10</v>
      </c>
      <c r="Z803">
        <v>20</v>
      </c>
      <c r="AA803">
        <v>50</v>
      </c>
      <c r="AB803">
        <v>70</v>
      </c>
      <c r="AC803">
        <v>100</v>
      </c>
      <c r="AD803">
        <v>120</v>
      </c>
      <c r="AE803">
        <v>150</v>
      </c>
      <c r="AF803">
        <v>180</v>
      </c>
      <c r="AG803">
        <v>200</v>
      </c>
      <c r="AH803">
        <v>230</v>
      </c>
      <c r="AI803">
        <v>260</v>
      </c>
      <c r="AJ803">
        <v>350</v>
      </c>
      <c r="AK803">
        <v>400</v>
      </c>
      <c r="AL803">
        <v>300</v>
      </c>
      <c r="AM803">
        <v>400</v>
      </c>
      <c r="AN803">
        <v>300</v>
      </c>
      <c r="AO803">
        <v>399</v>
      </c>
      <c r="AP803">
        <v>291</v>
      </c>
      <c r="AQ803">
        <v>296</v>
      </c>
      <c r="AR803">
        <v>119</v>
      </c>
      <c r="AS803">
        <v>65</v>
      </c>
      <c r="AT803">
        <v>12</v>
      </c>
      <c r="AU803" s="578" t="str">
        <f t="shared" si="108"/>
        <v/>
      </c>
      <c r="AV803" s="579" t="str">
        <f t="shared" si="109"/>
        <v/>
      </c>
      <c r="AW803" s="524" t="str">
        <f t="shared" si="110"/>
        <v/>
      </c>
      <c r="AX803" s="525" t="str">
        <f t="shared" si="111"/>
        <v/>
      </c>
      <c r="AY803" s="524" t="str">
        <f t="shared" si="112"/>
        <v/>
      </c>
      <c r="AZ803" s="525" t="str">
        <f t="shared" si="113"/>
        <v/>
      </c>
      <c r="BA803" s="530">
        <f t="shared" si="114"/>
        <v>1</v>
      </c>
      <c r="BB803" s="536">
        <f t="shared" si="117"/>
        <v>1</v>
      </c>
      <c r="BC803" s="537">
        <f t="shared" si="118"/>
        <v>44.278137128072437</v>
      </c>
      <c r="BD803" s="540">
        <v>1</v>
      </c>
    </row>
    <row r="804" spans="1:56" s="510" customFormat="1" x14ac:dyDescent="0.2">
      <c r="A804" s="510">
        <v>802</v>
      </c>
      <c r="B804" s="510" t="s">
        <v>806</v>
      </c>
      <c r="C804" s="510" t="s">
        <v>154</v>
      </c>
      <c r="D804" s="510" t="s">
        <v>216</v>
      </c>
      <c r="E804" s="547" t="s">
        <v>154</v>
      </c>
      <c r="F804" s="548" t="s">
        <v>216</v>
      </c>
      <c r="G804" s="571"/>
      <c r="H804" s="555"/>
      <c r="I804" s="567"/>
      <c r="J804" s="510">
        <v>0</v>
      </c>
      <c r="K804" s="510">
        <v>1000000</v>
      </c>
      <c r="L804" s="574">
        <v>4.3600000000000003</v>
      </c>
      <c r="M804" s="559"/>
      <c r="N804" t="s">
        <v>1237</v>
      </c>
      <c r="O804" s="547">
        <v>0</v>
      </c>
      <c r="P804" s="548">
        <v>166.63</v>
      </c>
      <c r="Q804" s="540" t="s">
        <v>451</v>
      </c>
      <c r="R804"/>
      <c r="S804"/>
      <c r="T804">
        <v>3.84</v>
      </c>
      <c r="U804">
        <v>5.32</v>
      </c>
      <c r="V804" s="547">
        <v>0</v>
      </c>
      <c r="W804" s="548">
        <v>240</v>
      </c>
      <c r="X804">
        <v>0</v>
      </c>
      <c r="Y804">
        <v>0</v>
      </c>
      <c r="Z804">
        <v>10</v>
      </c>
      <c r="AA804">
        <v>30</v>
      </c>
      <c r="AB804">
        <v>50</v>
      </c>
      <c r="AC804">
        <v>62</v>
      </c>
      <c r="AD804">
        <v>80</v>
      </c>
      <c r="AE804">
        <v>100</v>
      </c>
      <c r="AF804">
        <v>120</v>
      </c>
      <c r="AG804">
        <v>140</v>
      </c>
      <c r="AH804">
        <v>160</v>
      </c>
      <c r="AI804">
        <v>170</v>
      </c>
      <c r="AJ804">
        <v>240</v>
      </c>
      <c r="AK804">
        <v>300</v>
      </c>
      <c r="AL804">
        <v>200</v>
      </c>
      <c r="AM804">
        <v>300</v>
      </c>
      <c r="AN804">
        <v>200</v>
      </c>
      <c r="AO804">
        <v>199</v>
      </c>
      <c r="AP804">
        <v>278</v>
      </c>
      <c r="AQ804">
        <v>138</v>
      </c>
      <c r="AR804">
        <v>101</v>
      </c>
      <c r="AS804">
        <v>25</v>
      </c>
      <c r="AT804">
        <v>8</v>
      </c>
      <c r="AU804" s="578" t="str">
        <f t="shared" si="108"/>
        <v/>
      </c>
      <c r="AV804" s="579" t="str">
        <f t="shared" si="109"/>
        <v/>
      </c>
      <c r="AW804" s="524" t="str">
        <f t="shared" si="110"/>
        <v/>
      </c>
      <c r="AX804" s="525" t="str">
        <f t="shared" si="111"/>
        <v/>
      </c>
      <c r="AY804" s="524" t="str">
        <f t="shared" si="112"/>
        <v/>
      </c>
      <c r="AZ804" s="525" t="str">
        <f t="shared" si="113"/>
        <v/>
      </c>
      <c r="BA804" s="530">
        <f t="shared" si="114"/>
        <v>1</v>
      </c>
      <c r="BB804" s="536">
        <f t="shared" si="117"/>
        <v>1</v>
      </c>
      <c r="BC804" s="537">
        <f t="shared" si="118"/>
        <v>54.045871559633021</v>
      </c>
      <c r="BD804" s="540">
        <v>1</v>
      </c>
    </row>
    <row r="805" spans="1:56" s="510" customFormat="1" x14ac:dyDescent="0.2">
      <c r="A805" s="510">
        <v>803</v>
      </c>
      <c r="B805" s="510" t="s">
        <v>806</v>
      </c>
      <c r="C805" s="510" t="s">
        <v>154</v>
      </c>
      <c r="D805" s="510" t="s">
        <v>218</v>
      </c>
      <c r="E805" s="547" t="s">
        <v>154</v>
      </c>
      <c r="F805" s="548" t="s">
        <v>218</v>
      </c>
      <c r="G805" s="571"/>
      <c r="H805" s="555"/>
      <c r="I805" s="567"/>
      <c r="J805" s="510">
        <v>0</v>
      </c>
      <c r="K805" s="510">
        <v>1000000</v>
      </c>
      <c r="L805" s="574">
        <v>3.37</v>
      </c>
      <c r="M805" s="559"/>
      <c r="N805" t="s">
        <v>1238</v>
      </c>
      <c r="O805" s="547">
        <v>0</v>
      </c>
      <c r="P805" s="548">
        <v>84.38</v>
      </c>
      <c r="Q805" s="540" t="s">
        <v>451</v>
      </c>
      <c r="R805"/>
      <c r="S805"/>
      <c r="T805">
        <v>3.87</v>
      </c>
      <c r="U805">
        <v>5.38</v>
      </c>
      <c r="V805" s="547">
        <v>0</v>
      </c>
      <c r="W805" s="548">
        <v>130</v>
      </c>
      <c r="X805">
        <v>0</v>
      </c>
      <c r="Y805">
        <v>0</v>
      </c>
      <c r="Z805">
        <v>0</v>
      </c>
      <c r="AA805">
        <v>10</v>
      </c>
      <c r="AB805">
        <v>20</v>
      </c>
      <c r="AC805">
        <v>30</v>
      </c>
      <c r="AD805">
        <v>40</v>
      </c>
      <c r="AE805">
        <v>50</v>
      </c>
      <c r="AF805">
        <v>60</v>
      </c>
      <c r="AG805">
        <v>70</v>
      </c>
      <c r="AH805">
        <v>88</v>
      </c>
      <c r="AI805">
        <v>100</v>
      </c>
      <c r="AJ805">
        <v>130</v>
      </c>
      <c r="AK805">
        <v>200</v>
      </c>
      <c r="AL805">
        <v>100</v>
      </c>
      <c r="AM805">
        <v>100</v>
      </c>
      <c r="AN805">
        <v>195</v>
      </c>
      <c r="AO805">
        <v>80</v>
      </c>
      <c r="AP805">
        <v>68</v>
      </c>
      <c r="AQ805">
        <v>87</v>
      </c>
      <c r="AR805">
        <v>25</v>
      </c>
      <c r="AS805">
        <v>19</v>
      </c>
      <c r="AT805">
        <v>9</v>
      </c>
      <c r="AU805" s="578" t="str">
        <f t="shared" si="108"/>
        <v/>
      </c>
      <c r="AV805" s="579" t="str">
        <f t="shared" si="109"/>
        <v/>
      </c>
      <c r="AW805" s="524" t="str">
        <f t="shared" si="110"/>
        <v/>
      </c>
      <c r="AX805" s="525" t="str">
        <f t="shared" si="111"/>
        <v/>
      </c>
      <c r="AY805" s="524" t="str">
        <f t="shared" si="112"/>
        <v/>
      </c>
      <c r="AZ805" s="525" t="str">
        <f t="shared" si="113"/>
        <v/>
      </c>
      <c r="BA805" s="530">
        <f t="shared" si="114"/>
        <v>1</v>
      </c>
      <c r="BB805" s="536">
        <f t="shared" si="117"/>
        <v>1</v>
      </c>
      <c r="BC805" s="537">
        <f t="shared" si="118"/>
        <v>37.575667655786347</v>
      </c>
      <c r="BD805" s="540">
        <v>1</v>
      </c>
    </row>
    <row r="806" spans="1:56" s="510" customFormat="1" x14ac:dyDescent="0.2">
      <c r="A806" s="510">
        <v>804</v>
      </c>
      <c r="B806" s="510" t="s">
        <v>806</v>
      </c>
      <c r="C806" s="510" t="s">
        <v>154</v>
      </c>
      <c r="D806" s="510" t="s">
        <v>220</v>
      </c>
      <c r="E806" s="547" t="s">
        <v>154</v>
      </c>
      <c r="F806" s="548" t="s">
        <v>220</v>
      </c>
      <c r="G806" s="571"/>
      <c r="H806" s="555"/>
      <c r="I806" s="567"/>
      <c r="J806" s="510">
        <v>-1000000</v>
      </c>
      <c r="K806" s="510">
        <v>1000000</v>
      </c>
      <c r="L806" s="574">
        <v>-79.34</v>
      </c>
      <c r="M806" s="559"/>
      <c r="N806" t="s">
        <v>1239</v>
      </c>
      <c r="O806" s="547">
        <v>-501.28</v>
      </c>
      <c r="P806" s="548">
        <v>251.01</v>
      </c>
      <c r="Q806" s="540" t="s">
        <v>493</v>
      </c>
      <c r="R806"/>
      <c r="S806"/>
      <c r="T806">
        <v>-78.72</v>
      </c>
      <c r="U806">
        <v>29.81</v>
      </c>
      <c r="V806" s="547">
        <v>-715</v>
      </c>
      <c r="W806" s="548">
        <v>332</v>
      </c>
      <c r="X806">
        <v>-715</v>
      </c>
      <c r="Y806">
        <v>-535.29999999999995</v>
      </c>
      <c r="Z806">
        <v>-471.6</v>
      </c>
      <c r="AA806">
        <v>-391</v>
      </c>
      <c r="AB806">
        <v>-316</v>
      </c>
      <c r="AC806">
        <v>-232.4</v>
      </c>
      <c r="AD806">
        <v>-145</v>
      </c>
      <c r="AE806">
        <v>-66.599999999999994</v>
      </c>
      <c r="AF806">
        <v>20</v>
      </c>
      <c r="AG806">
        <v>89.2</v>
      </c>
      <c r="AH806">
        <v>175.6</v>
      </c>
      <c r="AI806">
        <v>227.3</v>
      </c>
      <c r="AJ806">
        <v>332</v>
      </c>
      <c r="AK806">
        <v>13</v>
      </c>
      <c r="AL806">
        <v>48</v>
      </c>
      <c r="AM806">
        <v>98</v>
      </c>
      <c r="AN806">
        <v>101</v>
      </c>
      <c r="AO806">
        <v>103</v>
      </c>
      <c r="AP806">
        <v>101</v>
      </c>
      <c r="AQ806">
        <v>103</v>
      </c>
      <c r="AR806">
        <v>106</v>
      </c>
      <c r="AS806">
        <v>101</v>
      </c>
      <c r="AT806">
        <v>41</v>
      </c>
      <c r="AU806" s="578" t="str">
        <f t="shared" si="108"/>
        <v/>
      </c>
      <c r="AV806" s="579" t="str">
        <f t="shared" si="109"/>
        <v/>
      </c>
      <c r="AW806" s="524" t="str">
        <f t="shared" si="110"/>
        <v/>
      </c>
      <c r="AX806" s="525" t="str">
        <f t="shared" si="111"/>
        <v/>
      </c>
      <c r="AY806" s="524" t="str">
        <f t="shared" si="112"/>
        <v/>
      </c>
      <c r="AZ806" s="525" t="str">
        <f t="shared" si="113"/>
        <v/>
      </c>
      <c r="BA806" s="530">
        <f t="shared" si="114"/>
        <v>-2.7336814621409919</v>
      </c>
      <c r="BB806" s="536">
        <f t="shared" si="117"/>
        <v>-8.011847743887067</v>
      </c>
      <c r="BC806" s="537">
        <f t="shared" si="118"/>
        <v>-5.1845223090496599</v>
      </c>
      <c r="BD806" s="540">
        <v>1</v>
      </c>
    </row>
    <row r="807" spans="1:56" x14ac:dyDescent="0.2">
      <c r="A807">
        <v>805</v>
      </c>
      <c r="B807" t="s">
        <v>806</v>
      </c>
      <c r="C807" t="s">
        <v>157</v>
      </c>
      <c r="D807" t="s">
        <v>175</v>
      </c>
      <c r="E807" s="545" t="s">
        <v>157</v>
      </c>
      <c r="F807" s="546" t="s">
        <v>175</v>
      </c>
      <c r="G807" s="570"/>
      <c r="H807" s="555"/>
      <c r="I807" s="566"/>
      <c r="J807">
        <v>0</v>
      </c>
      <c r="K807">
        <v>1000000</v>
      </c>
      <c r="L807" s="573">
        <v>316.67</v>
      </c>
      <c r="M807" s="558"/>
      <c r="N807" t="s">
        <v>1240</v>
      </c>
      <c r="O807" s="545"/>
      <c r="P807" s="546"/>
      <c r="Q807" s="63" t="s">
        <v>434</v>
      </c>
      <c r="T807">
        <v>310.86</v>
      </c>
      <c r="U807">
        <v>18.190000000000001</v>
      </c>
      <c r="V807" s="545">
        <v>274.79000000000002</v>
      </c>
      <c r="W807" s="546">
        <v>344.69</v>
      </c>
      <c r="X807">
        <v>259.27999999999997</v>
      </c>
      <c r="Y807">
        <v>281.43</v>
      </c>
      <c r="Z807">
        <v>285.2</v>
      </c>
      <c r="AA807">
        <v>295.61</v>
      </c>
      <c r="AB807">
        <v>301.64</v>
      </c>
      <c r="AC807">
        <v>307.12</v>
      </c>
      <c r="AD807">
        <v>312.57</v>
      </c>
      <c r="AE807">
        <v>317.22000000000003</v>
      </c>
      <c r="AF807">
        <v>321.47000000000003</v>
      </c>
      <c r="AG807">
        <v>324.87</v>
      </c>
      <c r="AH807">
        <v>331.51</v>
      </c>
      <c r="AI807">
        <v>339.52</v>
      </c>
      <c r="AJ807">
        <v>350.15</v>
      </c>
      <c r="AK807">
        <v>1</v>
      </c>
      <c r="AL807">
        <v>3</v>
      </c>
      <c r="AM807">
        <v>9</v>
      </c>
      <c r="AN807">
        <v>7</v>
      </c>
      <c r="AO807">
        <v>16</v>
      </c>
      <c r="AP807">
        <v>15</v>
      </c>
      <c r="AQ807">
        <v>22</v>
      </c>
      <c r="AR807">
        <v>17</v>
      </c>
      <c r="AS807">
        <v>6</v>
      </c>
      <c r="AT807">
        <v>4</v>
      </c>
      <c r="AU807" s="576" t="str">
        <f t="shared" si="108"/>
        <v/>
      </c>
      <c r="AV807" s="577" t="str">
        <f t="shared" si="109"/>
        <v/>
      </c>
      <c r="AW807" s="522" t="str">
        <f t="shared" si="110"/>
        <v/>
      </c>
      <c r="AX807" s="523" t="str">
        <f t="shared" si="111"/>
        <v/>
      </c>
      <c r="AY807" s="522" t="str">
        <f t="shared" si="112"/>
        <v/>
      </c>
      <c r="AZ807" s="523" t="str">
        <f t="shared" si="113"/>
        <v/>
      </c>
      <c r="BA807" s="529">
        <f t="shared" si="114"/>
        <v>0.11283657260928516</v>
      </c>
      <c r="BB807" s="534">
        <f t="shared" si="117"/>
        <v>0.13225123946063724</v>
      </c>
      <c r="BC807" s="535">
        <f t="shared" si="118"/>
        <v>8.8483279123377584E-2</v>
      </c>
      <c r="BD807" s="63"/>
    </row>
    <row r="808" spans="1:56" x14ac:dyDescent="0.2">
      <c r="A808">
        <v>806</v>
      </c>
      <c r="B808" t="s">
        <v>806</v>
      </c>
      <c r="C808" t="s">
        <v>157</v>
      </c>
      <c r="D808" t="s">
        <v>181</v>
      </c>
      <c r="E808" s="545" t="s">
        <v>157</v>
      </c>
      <c r="F808" s="546" t="s">
        <v>181</v>
      </c>
      <c r="G808" s="570">
        <v>1664.886176555257</v>
      </c>
      <c r="H808" s="555">
        <v>83.244308827762836</v>
      </c>
      <c r="I808" s="566">
        <v>0.1</v>
      </c>
      <c r="J808">
        <v>0</v>
      </c>
      <c r="K808">
        <v>1000000</v>
      </c>
      <c r="L808" s="573">
        <v>1381.3</v>
      </c>
      <c r="M808" s="561">
        <v>3.41</v>
      </c>
      <c r="N808" t="s">
        <v>1241</v>
      </c>
      <c r="O808" s="545"/>
      <c r="P808" s="546"/>
      <c r="Q808" s="63" t="s">
        <v>437</v>
      </c>
      <c r="R808">
        <v>1679.56</v>
      </c>
      <c r="S808">
        <v>82.06</v>
      </c>
      <c r="T808">
        <v>1393.17</v>
      </c>
      <c r="U808">
        <v>78.77</v>
      </c>
      <c r="V808" s="545">
        <v>1218.75</v>
      </c>
      <c r="W808" s="546">
        <v>1523.24</v>
      </c>
      <c r="X808">
        <v>1196.28</v>
      </c>
      <c r="Y808">
        <v>1245.73</v>
      </c>
      <c r="Z808">
        <v>1280.69</v>
      </c>
      <c r="AA808">
        <v>1326.18</v>
      </c>
      <c r="AB808">
        <v>1362.44</v>
      </c>
      <c r="AC808">
        <v>1384.23</v>
      </c>
      <c r="AD808">
        <v>1402.69</v>
      </c>
      <c r="AE808">
        <v>1423.16</v>
      </c>
      <c r="AF808">
        <v>1433.15</v>
      </c>
      <c r="AG808">
        <v>1455.46</v>
      </c>
      <c r="AH808">
        <v>1487.62</v>
      </c>
      <c r="AI808">
        <v>1520.33</v>
      </c>
      <c r="AJ808">
        <v>1551.53</v>
      </c>
      <c r="AK808">
        <v>4</v>
      </c>
      <c r="AL808">
        <v>3</v>
      </c>
      <c r="AM808">
        <v>7</v>
      </c>
      <c r="AN808">
        <v>9</v>
      </c>
      <c r="AO808">
        <v>13</v>
      </c>
      <c r="AP808">
        <v>16</v>
      </c>
      <c r="AQ808">
        <v>21</v>
      </c>
      <c r="AR808">
        <v>15</v>
      </c>
      <c r="AS808">
        <v>6</v>
      </c>
      <c r="AT808">
        <v>6</v>
      </c>
      <c r="AU808" s="576">
        <f t="shared" si="108"/>
        <v>-283.586176555257</v>
      </c>
      <c r="AV808" s="577">
        <f t="shared" si="109"/>
        <v>-0.17033367238474689</v>
      </c>
      <c r="AW808" s="522">
        <f t="shared" si="110"/>
        <v>0.1176789980453196</v>
      </c>
      <c r="AX808" s="523">
        <f t="shared" si="111"/>
        <v>0.10275827119380299</v>
      </c>
      <c r="AY808" s="522">
        <f t="shared" si="112"/>
        <v>1.7678998045319597E-2</v>
      </c>
      <c r="AZ808" s="523">
        <f t="shared" si="113"/>
        <v>2.7582711938029802E-3</v>
      </c>
      <c r="BA808" s="529" t="str">
        <f t="shared" si="114"/>
        <v/>
      </c>
      <c r="BB808" s="534" t="str">
        <f t="shared" si="117"/>
        <v/>
      </c>
      <c r="BC808" s="535" t="str">
        <f t="shared" si="118"/>
        <v/>
      </c>
      <c r="BD808" s="63"/>
    </row>
    <row r="809" spans="1:56" x14ac:dyDescent="0.2">
      <c r="A809">
        <v>807</v>
      </c>
      <c r="B809" t="s">
        <v>806</v>
      </c>
      <c r="C809" t="s">
        <v>157</v>
      </c>
      <c r="D809" t="s">
        <v>185</v>
      </c>
      <c r="E809" s="545" t="s">
        <v>157</v>
      </c>
      <c r="F809" s="546" t="s">
        <v>185</v>
      </c>
      <c r="G809" s="570"/>
      <c r="H809" s="555"/>
      <c r="I809" s="566"/>
      <c r="J809">
        <v>0</v>
      </c>
      <c r="K809">
        <v>1000000</v>
      </c>
      <c r="L809" s="573">
        <v>0</v>
      </c>
      <c r="M809" s="558"/>
      <c r="N809" t="s">
        <v>1242</v>
      </c>
      <c r="O809" s="545">
        <v>0</v>
      </c>
      <c r="P809" s="546">
        <v>456.72</v>
      </c>
      <c r="Q809" s="63" t="s">
        <v>451</v>
      </c>
      <c r="T809">
        <v>0.05</v>
      </c>
      <c r="U809">
        <v>0.14000000000000001</v>
      </c>
      <c r="V809" s="545">
        <v>0</v>
      </c>
      <c r="W809" s="546">
        <v>630</v>
      </c>
      <c r="X809">
        <v>0</v>
      </c>
      <c r="Y809">
        <v>20</v>
      </c>
      <c r="Z809">
        <v>40</v>
      </c>
      <c r="AA809">
        <v>90</v>
      </c>
      <c r="AB809">
        <v>130</v>
      </c>
      <c r="AC809">
        <v>180</v>
      </c>
      <c r="AD809">
        <v>225</v>
      </c>
      <c r="AE809">
        <v>270</v>
      </c>
      <c r="AF809">
        <v>320</v>
      </c>
      <c r="AG809">
        <v>370</v>
      </c>
      <c r="AH809">
        <v>420</v>
      </c>
      <c r="AI809">
        <v>470</v>
      </c>
      <c r="AJ809">
        <v>630</v>
      </c>
      <c r="AK809">
        <v>700</v>
      </c>
      <c r="AL809">
        <v>600</v>
      </c>
      <c r="AM809">
        <v>600</v>
      </c>
      <c r="AN809">
        <v>700</v>
      </c>
      <c r="AO809">
        <v>598</v>
      </c>
      <c r="AP809">
        <v>564</v>
      </c>
      <c r="AQ809">
        <v>511</v>
      </c>
      <c r="AR809">
        <v>219</v>
      </c>
      <c r="AS809">
        <v>91</v>
      </c>
      <c r="AT809">
        <v>17</v>
      </c>
      <c r="AU809" s="576" t="str">
        <f t="shared" si="108"/>
        <v/>
      </c>
      <c r="AV809" s="577" t="str">
        <f t="shared" si="109"/>
        <v/>
      </c>
      <c r="AW809" s="522" t="str">
        <f t="shared" si="110"/>
        <v/>
      </c>
      <c r="AX809" s="523" t="str">
        <f t="shared" si="111"/>
        <v/>
      </c>
      <c r="AY809" s="522" t="str">
        <f t="shared" si="112"/>
        <v/>
      </c>
      <c r="AZ809" s="523" t="str">
        <f t="shared" si="113"/>
        <v/>
      </c>
      <c r="BA809" s="529">
        <f t="shared" si="114"/>
        <v>1</v>
      </c>
      <c r="BB809" s="534" t="str">
        <f t="shared" si="117"/>
        <v/>
      </c>
      <c r="BC809" s="535" t="str">
        <f t="shared" si="118"/>
        <v/>
      </c>
      <c r="BD809" s="63"/>
    </row>
    <row r="810" spans="1:56" x14ac:dyDescent="0.2">
      <c r="A810">
        <v>808</v>
      </c>
      <c r="B810" t="s">
        <v>806</v>
      </c>
      <c r="C810" t="s">
        <v>157</v>
      </c>
      <c r="D810" t="s">
        <v>187</v>
      </c>
      <c r="E810" s="545" t="s">
        <v>157</v>
      </c>
      <c r="F810" s="546" t="s">
        <v>187</v>
      </c>
      <c r="G810" s="570"/>
      <c r="H810" s="555"/>
      <c r="I810" s="566"/>
      <c r="J810">
        <v>0</v>
      </c>
      <c r="K810">
        <v>1000000</v>
      </c>
      <c r="L810" s="573">
        <v>1291.9000000000001</v>
      </c>
      <c r="M810" s="558"/>
      <c r="N810" t="s">
        <v>1243</v>
      </c>
      <c r="O810" s="545">
        <v>1291.9000000000001</v>
      </c>
      <c r="P810" s="546">
        <v>1782.76</v>
      </c>
      <c r="Q810" s="63" t="s">
        <v>493</v>
      </c>
      <c r="T810">
        <v>1293.58</v>
      </c>
      <c r="U810">
        <v>8.7899999999999991</v>
      </c>
      <c r="V810" s="545">
        <v>911</v>
      </c>
      <c r="W810" s="546">
        <v>2492</v>
      </c>
      <c r="X810">
        <v>911</v>
      </c>
      <c r="Y810">
        <v>1292</v>
      </c>
      <c r="Z810">
        <v>1292</v>
      </c>
      <c r="AA810">
        <v>1392</v>
      </c>
      <c r="AB810">
        <v>1392</v>
      </c>
      <c r="AC810">
        <v>1492</v>
      </c>
      <c r="AD810">
        <v>1592</v>
      </c>
      <c r="AE810">
        <v>1592</v>
      </c>
      <c r="AF810">
        <v>1692</v>
      </c>
      <c r="AG810">
        <v>1792</v>
      </c>
      <c r="AH810">
        <v>1792</v>
      </c>
      <c r="AI810">
        <v>1892</v>
      </c>
      <c r="AJ810">
        <v>2492</v>
      </c>
      <c r="AK810">
        <v>2</v>
      </c>
      <c r="AL810">
        <v>2</v>
      </c>
      <c r="AM810">
        <v>100</v>
      </c>
      <c r="AN810">
        <v>200</v>
      </c>
      <c r="AO810">
        <v>199</v>
      </c>
      <c r="AP810">
        <v>69</v>
      </c>
      <c r="AQ810">
        <v>44</v>
      </c>
      <c r="AR810">
        <v>7</v>
      </c>
      <c r="AS810">
        <v>6</v>
      </c>
      <c r="AT810">
        <v>2</v>
      </c>
      <c r="AU810" s="576" t="str">
        <f t="shared" si="108"/>
        <v/>
      </c>
      <c r="AV810" s="577" t="str">
        <f t="shared" si="109"/>
        <v/>
      </c>
      <c r="AW810" s="522" t="str">
        <f t="shared" si="110"/>
        <v/>
      </c>
      <c r="AX810" s="523" t="str">
        <f t="shared" si="111"/>
        <v/>
      </c>
      <c r="AY810" s="522" t="str">
        <f t="shared" si="112"/>
        <v/>
      </c>
      <c r="AZ810" s="523" t="str">
        <f t="shared" si="113"/>
        <v/>
      </c>
      <c r="BA810" s="529">
        <f t="shared" si="114"/>
        <v>0.46459006758742288</v>
      </c>
      <c r="BB810" s="534">
        <f t="shared" si="117"/>
        <v>0.29483706169208146</v>
      </c>
      <c r="BC810" s="535">
        <f t="shared" si="118"/>
        <v>0.92894186856567829</v>
      </c>
      <c r="BD810" s="63"/>
    </row>
    <row r="811" spans="1:56" x14ac:dyDescent="0.2">
      <c r="A811">
        <v>809</v>
      </c>
      <c r="B811" t="s">
        <v>806</v>
      </c>
      <c r="C811" t="s">
        <v>157</v>
      </c>
      <c r="D811" t="s">
        <v>190</v>
      </c>
      <c r="E811" s="545" t="s">
        <v>157</v>
      </c>
      <c r="F811" s="546" t="s">
        <v>190</v>
      </c>
      <c r="G811" s="570"/>
      <c r="H811" s="555"/>
      <c r="I811" s="566"/>
      <c r="J811">
        <v>0</v>
      </c>
      <c r="K811">
        <v>1000000</v>
      </c>
      <c r="L811" s="573">
        <v>0</v>
      </c>
      <c r="M811" s="558"/>
      <c r="N811" t="s">
        <v>1244</v>
      </c>
      <c r="O811" s="545">
        <v>0</v>
      </c>
      <c r="P811" s="546">
        <v>207.85</v>
      </c>
      <c r="Q811" s="63" t="s">
        <v>451</v>
      </c>
      <c r="T811">
        <v>0.05</v>
      </c>
      <c r="U811">
        <v>0.11</v>
      </c>
      <c r="V811" s="545">
        <v>0</v>
      </c>
      <c r="W811" s="546">
        <v>270</v>
      </c>
      <c r="X811">
        <v>0</v>
      </c>
      <c r="Y811">
        <v>10</v>
      </c>
      <c r="Z811">
        <v>20</v>
      </c>
      <c r="AA811">
        <v>40</v>
      </c>
      <c r="AB811">
        <v>60</v>
      </c>
      <c r="AC811">
        <v>80</v>
      </c>
      <c r="AD811">
        <v>100</v>
      </c>
      <c r="AE811">
        <v>120</v>
      </c>
      <c r="AF811">
        <v>140</v>
      </c>
      <c r="AG811">
        <v>170</v>
      </c>
      <c r="AH811">
        <v>190</v>
      </c>
      <c r="AI811">
        <v>210</v>
      </c>
      <c r="AJ811">
        <v>270</v>
      </c>
      <c r="AK811">
        <v>300</v>
      </c>
      <c r="AL811">
        <v>300</v>
      </c>
      <c r="AM811">
        <v>300</v>
      </c>
      <c r="AN811">
        <v>200</v>
      </c>
      <c r="AO811">
        <v>300</v>
      </c>
      <c r="AP811">
        <v>292</v>
      </c>
      <c r="AQ811">
        <v>175</v>
      </c>
      <c r="AR811">
        <v>187</v>
      </c>
      <c r="AS811">
        <v>61</v>
      </c>
      <c r="AT811">
        <v>10</v>
      </c>
      <c r="AU811" s="576" t="str">
        <f t="shared" si="108"/>
        <v/>
      </c>
      <c r="AV811" s="577" t="str">
        <f t="shared" si="109"/>
        <v/>
      </c>
      <c r="AW811" s="522" t="str">
        <f t="shared" si="110"/>
        <v/>
      </c>
      <c r="AX811" s="523" t="str">
        <f t="shared" si="111"/>
        <v/>
      </c>
      <c r="AY811" s="522" t="str">
        <f t="shared" si="112"/>
        <v/>
      </c>
      <c r="AZ811" s="523" t="str">
        <f t="shared" si="113"/>
        <v/>
      </c>
      <c r="BA811" s="529">
        <f t="shared" si="114"/>
        <v>1</v>
      </c>
      <c r="BB811" s="534" t="str">
        <f t="shared" si="117"/>
        <v/>
      </c>
      <c r="BC811" s="535" t="str">
        <f t="shared" si="118"/>
        <v/>
      </c>
      <c r="BD811" s="63"/>
    </row>
    <row r="812" spans="1:56" x14ac:dyDescent="0.2">
      <c r="A812">
        <v>810</v>
      </c>
      <c r="B812" t="s">
        <v>806</v>
      </c>
      <c r="C812" t="s">
        <v>157</v>
      </c>
      <c r="D812" t="s">
        <v>193</v>
      </c>
      <c r="E812" s="545" t="s">
        <v>157</v>
      </c>
      <c r="F812" s="546" t="s">
        <v>193</v>
      </c>
      <c r="G812" s="570"/>
      <c r="H812" s="555"/>
      <c r="I812" s="566"/>
      <c r="J812">
        <v>0</v>
      </c>
      <c r="K812">
        <v>1000000</v>
      </c>
      <c r="L812" s="573">
        <v>1291.9000000000001</v>
      </c>
      <c r="M812" s="558"/>
      <c r="N812" t="s">
        <v>1245</v>
      </c>
      <c r="O812" s="545">
        <v>1291.9000000000001</v>
      </c>
      <c r="P812" s="546">
        <v>1574.91</v>
      </c>
      <c r="Q812" s="63" t="s">
        <v>493</v>
      </c>
      <c r="T812">
        <v>1293.53</v>
      </c>
      <c r="U812">
        <v>8.77</v>
      </c>
      <c r="V812" s="545">
        <v>911</v>
      </c>
      <c r="W812" s="546">
        <v>2292</v>
      </c>
      <c r="X812">
        <v>911</v>
      </c>
      <c r="Y812">
        <v>1292</v>
      </c>
      <c r="Z812">
        <v>1292</v>
      </c>
      <c r="AA812">
        <v>1292</v>
      </c>
      <c r="AB812">
        <v>1392</v>
      </c>
      <c r="AC812">
        <v>1392</v>
      </c>
      <c r="AD812">
        <v>1492</v>
      </c>
      <c r="AE812">
        <v>1492</v>
      </c>
      <c r="AF812">
        <v>1492</v>
      </c>
      <c r="AG812">
        <v>1592</v>
      </c>
      <c r="AH812">
        <v>1692</v>
      </c>
      <c r="AI812">
        <v>1792</v>
      </c>
      <c r="AJ812">
        <v>2292</v>
      </c>
      <c r="AK812">
        <v>2</v>
      </c>
      <c r="AL812">
        <v>1</v>
      </c>
      <c r="AM812">
        <v>101</v>
      </c>
      <c r="AN812">
        <v>100</v>
      </c>
      <c r="AO812">
        <v>155</v>
      </c>
      <c r="AP812">
        <v>24</v>
      </c>
      <c r="AQ812">
        <v>14</v>
      </c>
      <c r="AR812">
        <v>11</v>
      </c>
      <c r="AS812">
        <v>2</v>
      </c>
      <c r="AT812">
        <v>2</v>
      </c>
      <c r="AU812" s="576" t="str">
        <f t="shared" si="108"/>
        <v/>
      </c>
      <c r="AV812" s="577" t="str">
        <f t="shared" si="109"/>
        <v/>
      </c>
      <c r="AW812" s="522" t="str">
        <f t="shared" si="110"/>
        <v/>
      </c>
      <c r="AX812" s="523" t="str">
        <f t="shared" si="111"/>
        <v/>
      </c>
      <c r="AY812" s="522" t="str">
        <f t="shared" si="112"/>
        <v/>
      </c>
      <c r="AZ812" s="523" t="str">
        <f t="shared" si="113"/>
        <v/>
      </c>
      <c r="BA812" s="529">
        <f t="shared" si="114"/>
        <v>0.43115828910396503</v>
      </c>
      <c r="BB812" s="534">
        <f t="shared" si="117"/>
        <v>0.29483706169208146</v>
      </c>
      <c r="BC812" s="535">
        <f t="shared" si="118"/>
        <v>0.77413112470005407</v>
      </c>
      <c r="BD812" s="63"/>
    </row>
    <row r="813" spans="1:56" x14ac:dyDescent="0.2">
      <c r="A813">
        <v>811</v>
      </c>
      <c r="B813" t="s">
        <v>806</v>
      </c>
      <c r="C813" t="s">
        <v>157</v>
      </c>
      <c r="D813" t="s">
        <v>195</v>
      </c>
      <c r="E813" s="545" t="s">
        <v>157</v>
      </c>
      <c r="F813" s="546" t="s">
        <v>195</v>
      </c>
      <c r="G813" s="570"/>
      <c r="H813" s="555"/>
      <c r="I813" s="566"/>
      <c r="J813">
        <v>0</v>
      </c>
      <c r="K813">
        <v>1000000</v>
      </c>
      <c r="L813" s="573">
        <v>1291.9000000000001</v>
      </c>
      <c r="M813" s="558"/>
      <c r="N813" t="s">
        <v>1246</v>
      </c>
      <c r="O813" s="545">
        <v>1291.9000000000001</v>
      </c>
      <c r="P813" s="546">
        <v>1291.9000000000001</v>
      </c>
      <c r="Q813" s="63" t="s">
        <v>451</v>
      </c>
      <c r="T813">
        <v>1293.43</v>
      </c>
      <c r="U813">
        <v>8.7100000000000009</v>
      </c>
      <c r="V813" s="545">
        <v>911</v>
      </c>
      <c r="W813" s="546">
        <v>1842</v>
      </c>
      <c r="X813">
        <v>911</v>
      </c>
      <c r="Y813">
        <v>1265.5</v>
      </c>
      <c r="Z813">
        <v>1292</v>
      </c>
      <c r="AA813">
        <v>1312</v>
      </c>
      <c r="AB813">
        <v>1332</v>
      </c>
      <c r="AC813">
        <v>1362</v>
      </c>
      <c r="AD813">
        <v>1382</v>
      </c>
      <c r="AE813">
        <v>1422</v>
      </c>
      <c r="AF813">
        <v>1462</v>
      </c>
      <c r="AG813">
        <v>1512</v>
      </c>
      <c r="AH813">
        <v>1612</v>
      </c>
      <c r="AI813">
        <v>1682</v>
      </c>
      <c r="AJ813">
        <v>1842</v>
      </c>
      <c r="AK813">
        <v>10</v>
      </c>
      <c r="AL813">
        <v>9</v>
      </c>
      <c r="AM813">
        <v>9</v>
      </c>
      <c r="AN813">
        <v>10</v>
      </c>
      <c r="AO813">
        <v>296</v>
      </c>
      <c r="AP813">
        <v>170</v>
      </c>
      <c r="AQ813">
        <v>106</v>
      </c>
      <c r="AR813">
        <v>52</v>
      </c>
      <c r="AS813">
        <v>34</v>
      </c>
      <c r="AT813">
        <v>14</v>
      </c>
      <c r="AU813" s="576" t="str">
        <f t="shared" si="108"/>
        <v/>
      </c>
      <c r="AV813" s="577" t="str">
        <f t="shared" si="109"/>
        <v/>
      </c>
      <c r="AW813" s="522" t="str">
        <f t="shared" si="110"/>
        <v/>
      </c>
      <c r="AX813" s="523" t="str">
        <f t="shared" si="111"/>
        <v/>
      </c>
      <c r="AY813" s="522" t="str">
        <f t="shared" si="112"/>
        <v/>
      </c>
      <c r="AZ813" s="523" t="str">
        <f t="shared" si="113"/>
        <v/>
      </c>
      <c r="BA813" s="529">
        <f t="shared" si="114"/>
        <v>0.33817653468942971</v>
      </c>
      <c r="BB813" s="534">
        <f t="shared" si="117"/>
        <v>0.29483706169208146</v>
      </c>
      <c r="BC813" s="535">
        <f t="shared" si="118"/>
        <v>0.42580695100239946</v>
      </c>
      <c r="BD813" s="63"/>
    </row>
    <row r="814" spans="1:56" x14ac:dyDescent="0.2">
      <c r="A814">
        <v>812</v>
      </c>
      <c r="B814" t="s">
        <v>806</v>
      </c>
      <c r="C814" t="s">
        <v>157</v>
      </c>
      <c r="D814" t="s">
        <v>196</v>
      </c>
      <c r="E814" s="545" t="s">
        <v>157</v>
      </c>
      <c r="F814" s="546" t="s">
        <v>196</v>
      </c>
      <c r="G814" s="570"/>
      <c r="H814" s="555"/>
      <c r="I814" s="566"/>
      <c r="J814">
        <v>0</v>
      </c>
      <c r="K814">
        <v>1000000</v>
      </c>
      <c r="L814" s="573">
        <v>0</v>
      </c>
      <c r="M814" s="558"/>
      <c r="N814" t="s">
        <v>1247</v>
      </c>
      <c r="O814" s="545">
        <v>0</v>
      </c>
      <c r="P814" s="546">
        <v>283.01</v>
      </c>
      <c r="Q814" s="63" t="s">
        <v>451</v>
      </c>
      <c r="T814">
        <v>0.13</v>
      </c>
      <c r="U814">
        <v>0.32</v>
      </c>
      <c r="V814" s="545">
        <v>0</v>
      </c>
      <c r="W814" s="546">
        <v>560</v>
      </c>
      <c r="X814">
        <v>0</v>
      </c>
      <c r="Y814">
        <v>10</v>
      </c>
      <c r="Z814">
        <v>30</v>
      </c>
      <c r="AA814">
        <v>60</v>
      </c>
      <c r="AB814">
        <v>90</v>
      </c>
      <c r="AC814">
        <v>120</v>
      </c>
      <c r="AD814">
        <v>150</v>
      </c>
      <c r="AE814">
        <v>180</v>
      </c>
      <c r="AF814">
        <v>220</v>
      </c>
      <c r="AG814">
        <v>250</v>
      </c>
      <c r="AH814">
        <v>280</v>
      </c>
      <c r="AI814">
        <v>300</v>
      </c>
      <c r="AJ814">
        <v>560</v>
      </c>
      <c r="AK814">
        <v>600</v>
      </c>
      <c r="AL814">
        <v>600</v>
      </c>
      <c r="AM814">
        <v>500</v>
      </c>
      <c r="AN814">
        <v>600</v>
      </c>
      <c r="AO814">
        <v>500</v>
      </c>
      <c r="AP814">
        <v>267</v>
      </c>
      <c r="AQ814">
        <v>49</v>
      </c>
      <c r="AR814">
        <v>16</v>
      </c>
      <c r="AS814">
        <v>10</v>
      </c>
      <c r="AT814">
        <v>6</v>
      </c>
      <c r="AU814" s="576" t="str">
        <f t="shared" si="108"/>
        <v/>
      </c>
      <c r="AV814" s="577" t="str">
        <f t="shared" si="109"/>
        <v/>
      </c>
      <c r="AW814" s="522" t="str">
        <f t="shared" si="110"/>
        <v/>
      </c>
      <c r="AX814" s="523" t="str">
        <f t="shared" si="111"/>
        <v/>
      </c>
      <c r="AY814" s="522" t="str">
        <f t="shared" si="112"/>
        <v/>
      </c>
      <c r="AZ814" s="523" t="str">
        <f t="shared" si="113"/>
        <v/>
      </c>
      <c r="BA814" s="529">
        <f t="shared" si="114"/>
        <v>1</v>
      </c>
      <c r="BB814" s="534" t="str">
        <f t="shared" si="117"/>
        <v/>
      </c>
      <c r="BC814" s="535" t="str">
        <f t="shared" si="118"/>
        <v/>
      </c>
      <c r="BD814" s="63"/>
    </row>
    <row r="815" spans="1:56" x14ac:dyDescent="0.2">
      <c r="A815">
        <v>813</v>
      </c>
      <c r="B815" t="s">
        <v>806</v>
      </c>
      <c r="C815" t="s">
        <v>157</v>
      </c>
      <c r="D815" t="s">
        <v>197</v>
      </c>
      <c r="E815" s="545" t="s">
        <v>157</v>
      </c>
      <c r="F815" s="546" t="s">
        <v>197</v>
      </c>
      <c r="G815" s="570"/>
      <c r="H815" s="555"/>
      <c r="I815" s="566"/>
      <c r="J815">
        <v>0</v>
      </c>
      <c r="K815">
        <v>1000000</v>
      </c>
      <c r="L815" s="573">
        <v>0</v>
      </c>
      <c r="M815" s="558"/>
      <c r="N815" t="s">
        <v>1248</v>
      </c>
      <c r="O815" s="545">
        <v>0</v>
      </c>
      <c r="P815" s="546">
        <v>746.5</v>
      </c>
      <c r="Q815" s="63" t="s">
        <v>451</v>
      </c>
      <c r="T815">
        <v>0.1</v>
      </c>
      <c r="U815">
        <v>0.28999999999999998</v>
      </c>
      <c r="V815" s="545">
        <v>0</v>
      </c>
      <c r="W815" s="546">
        <v>1400</v>
      </c>
      <c r="X815">
        <v>0</v>
      </c>
      <c r="Y815">
        <v>0</v>
      </c>
      <c r="Z815">
        <v>0</v>
      </c>
      <c r="AA815">
        <v>100</v>
      </c>
      <c r="AB815">
        <v>200</v>
      </c>
      <c r="AC815">
        <v>300</v>
      </c>
      <c r="AD815">
        <v>400</v>
      </c>
      <c r="AE815">
        <v>400</v>
      </c>
      <c r="AF815">
        <v>500</v>
      </c>
      <c r="AG815">
        <v>600</v>
      </c>
      <c r="AH815">
        <v>700</v>
      </c>
      <c r="AI815">
        <v>800</v>
      </c>
      <c r="AJ815">
        <v>1400</v>
      </c>
      <c r="AK815">
        <v>200</v>
      </c>
      <c r="AL815">
        <v>100</v>
      </c>
      <c r="AM815">
        <v>200</v>
      </c>
      <c r="AN815">
        <v>97</v>
      </c>
      <c r="AO815">
        <v>91</v>
      </c>
      <c r="AP815">
        <v>100</v>
      </c>
      <c r="AQ815">
        <v>14</v>
      </c>
      <c r="AR815">
        <v>4</v>
      </c>
      <c r="AS815">
        <v>1</v>
      </c>
      <c r="AT815">
        <v>2</v>
      </c>
      <c r="AU815" s="576" t="str">
        <f t="shared" si="108"/>
        <v/>
      </c>
      <c r="AV815" s="577" t="str">
        <f t="shared" si="109"/>
        <v/>
      </c>
      <c r="AW815" s="522" t="str">
        <f t="shared" si="110"/>
        <v/>
      </c>
      <c r="AX815" s="523" t="str">
        <f t="shared" si="111"/>
        <v/>
      </c>
      <c r="AY815" s="522" t="str">
        <f t="shared" si="112"/>
        <v/>
      </c>
      <c r="AZ815" s="523" t="str">
        <f t="shared" si="113"/>
        <v/>
      </c>
      <c r="BA815" s="529">
        <f t="shared" si="114"/>
        <v>1</v>
      </c>
      <c r="BB815" s="534" t="str">
        <f t="shared" si="117"/>
        <v/>
      </c>
      <c r="BC815" s="535" t="str">
        <f t="shared" si="118"/>
        <v/>
      </c>
      <c r="BD815" s="63"/>
    </row>
    <row r="816" spans="1:56" s="510" customFormat="1" x14ac:dyDescent="0.2">
      <c r="A816" s="510">
        <v>814</v>
      </c>
      <c r="B816" s="510" t="s">
        <v>806</v>
      </c>
      <c r="C816" s="510" t="s">
        <v>157</v>
      </c>
      <c r="D816" s="510" t="s">
        <v>19</v>
      </c>
      <c r="E816" s="547" t="s">
        <v>157</v>
      </c>
      <c r="F816" s="548" t="s">
        <v>19</v>
      </c>
      <c r="G816" s="571"/>
      <c r="H816" s="555"/>
      <c r="I816" s="567"/>
      <c r="J816" s="510">
        <v>0</v>
      </c>
      <c r="K816" s="510">
        <v>1000000</v>
      </c>
      <c r="L816" s="574">
        <v>226.88</v>
      </c>
      <c r="M816" s="559"/>
      <c r="N816" t="s">
        <v>1249</v>
      </c>
      <c r="O816" s="547">
        <v>0.75</v>
      </c>
      <c r="P816" s="548">
        <v>502.03</v>
      </c>
      <c r="Q816" s="540" t="s">
        <v>451</v>
      </c>
      <c r="R816"/>
      <c r="S816"/>
      <c r="T816">
        <v>190.84</v>
      </c>
      <c r="U816">
        <v>55.6</v>
      </c>
      <c r="V816" s="547">
        <v>1</v>
      </c>
      <c r="W816" s="548">
        <v>711</v>
      </c>
      <c r="X816">
        <v>1</v>
      </c>
      <c r="Y816">
        <v>21</v>
      </c>
      <c r="Z816">
        <v>51</v>
      </c>
      <c r="AA816">
        <v>101</v>
      </c>
      <c r="AB816">
        <v>151</v>
      </c>
      <c r="AC816">
        <v>201</v>
      </c>
      <c r="AD816">
        <v>251</v>
      </c>
      <c r="AE816">
        <v>301</v>
      </c>
      <c r="AF816">
        <v>351</v>
      </c>
      <c r="AG816">
        <v>411</v>
      </c>
      <c r="AH816">
        <v>471</v>
      </c>
      <c r="AI816">
        <v>521</v>
      </c>
      <c r="AJ816">
        <v>711</v>
      </c>
      <c r="AK816">
        <v>800</v>
      </c>
      <c r="AL816">
        <v>700</v>
      </c>
      <c r="AM816">
        <v>700</v>
      </c>
      <c r="AN816">
        <v>700</v>
      </c>
      <c r="AO816">
        <v>697</v>
      </c>
      <c r="AP816">
        <v>670</v>
      </c>
      <c r="AQ816">
        <v>474</v>
      </c>
      <c r="AR816">
        <v>253</v>
      </c>
      <c r="AS816">
        <v>93</v>
      </c>
      <c r="AT816">
        <v>20</v>
      </c>
      <c r="AU816" s="578" t="str">
        <f t="shared" si="108"/>
        <v/>
      </c>
      <c r="AV816" s="579" t="str">
        <f t="shared" si="109"/>
        <v/>
      </c>
      <c r="AW816" s="524" t="str">
        <f t="shared" si="110"/>
        <v/>
      </c>
      <c r="AX816" s="525" t="str">
        <f t="shared" si="111"/>
        <v/>
      </c>
      <c r="AY816" s="524" t="str">
        <f t="shared" si="112"/>
        <v/>
      </c>
      <c r="AZ816" s="525" t="str">
        <f t="shared" si="113"/>
        <v/>
      </c>
      <c r="BA816" s="530">
        <f t="shared" si="114"/>
        <v>0.9971910112359551</v>
      </c>
      <c r="BB816" s="536">
        <f t="shared" si="117"/>
        <v>0.9955923836389281</v>
      </c>
      <c r="BC816" s="537">
        <f t="shared" si="118"/>
        <v>2.133815232722144</v>
      </c>
      <c r="BD816" s="540">
        <v>1</v>
      </c>
    </row>
    <row r="817" spans="1:56" s="510" customFormat="1" x14ac:dyDescent="0.2">
      <c r="A817" s="510">
        <v>815</v>
      </c>
      <c r="B817" s="510" t="s">
        <v>806</v>
      </c>
      <c r="C817" s="510" t="s">
        <v>157</v>
      </c>
      <c r="D817" s="510" t="s">
        <v>216</v>
      </c>
      <c r="E817" s="547" t="s">
        <v>157</v>
      </c>
      <c r="F817" s="548" t="s">
        <v>216</v>
      </c>
      <c r="G817" s="571"/>
      <c r="H817" s="555"/>
      <c r="I817" s="567"/>
      <c r="J817" s="510">
        <v>0</v>
      </c>
      <c r="K817" s="510">
        <v>1000000</v>
      </c>
      <c r="L817" s="574">
        <v>153.9</v>
      </c>
      <c r="M817" s="559"/>
      <c r="N817" t="s">
        <v>1250</v>
      </c>
      <c r="O817" s="547">
        <v>0</v>
      </c>
      <c r="P817" s="548">
        <v>333.26</v>
      </c>
      <c r="Q817" s="540" t="s">
        <v>451</v>
      </c>
      <c r="R817"/>
      <c r="S817"/>
      <c r="T817">
        <v>130.88999999999999</v>
      </c>
      <c r="U817">
        <v>40.99</v>
      </c>
      <c r="V817" s="547">
        <v>0</v>
      </c>
      <c r="W817" s="548">
        <v>480</v>
      </c>
      <c r="X817">
        <v>0</v>
      </c>
      <c r="Y817">
        <v>10</v>
      </c>
      <c r="Z817">
        <v>30</v>
      </c>
      <c r="AA817">
        <v>60</v>
      </c>
      <c r="AB817">
        <v>100</v>
      </c>
      <c r="AC817">
        <v>130</v>
      </c>
      <c r="AD817">
        <v>170</v>
      </c>
      <c r="AE817">
        <v>200</v>
      </c>
      <c r="AF817">
        <v>240</v>
      </c>
      <c r="AG817">
        <v>270</v>
      </c>
      <c r="AH817">
        <v>320</v>
      </c>
      <c r="AI817">
        <v>350</v>
      </c>
      <c r="AJ817">
        <v>480</v>
      </c>
      <c r="AK817">
        <v>500</v>
      </c>
      <c r="AL817">
        <v>500</v>
      </c>
      <c r="AM817">
        <v>500</v>
      </c>
      <c r="AN817">
        <v>500</v>
      </c>
      <c r="AO817">
        <v>398</v>
      </c>
      <c r="AP817">
        <v>464</v>
      </c>
      <c r="AQ817">
        <v>347</v>
      </c>
      <c r="AR817">
        <v>169</v>
      </c>
      <c r="AS817">
        <v>61</v>
      </c>
      <c r="AT817">
        <v>13</v>
      </c>
      <c r="AU817" s="578" t="str">
        <f t="shared" si="108"/>
        <v/>
      </c>
      <c r="AV817" s="579" t="str">
        <f t="shared" si="109"/>
        <v/>
      </c>
      <c r="AW817" s="524" t="str">
        <f t="shared" si="110"/>
        <v/>
      </c>
      <c r="AX817" s="525" t="str">
        <f t="shared" si="111"/>
        <v/>
      </c>
      <c r="AY817" s="524" t="str">
        <f t="shared" si="112"/>
        <v/>
      </c>
      <c r="AZ817" s="525" t="str">
        <f t="shared" si="113"/>
        <v/>
      </c>
      <c r="BA817" s="530">
        <f t="shared" si="114"/>
        <v>1</v>
      </c>
      <c r="BB817" s="536">
        <f t="shared" si="117"/>
        <v>1</v>
      </c>
      <c r="BC817" s="537">
        <f t="shared" si="118"/>
        <v>2.1189083820662771</v>
      </c>
      <c r="BD817" s="540">
        <v>1</v>
      </c>
    </row>
    <row r="818" spans="1:56" s="510" customFormat="1" x14ac:dyDescent="0.2">
      <c r="A818" s="510">
        <v>816</v>
      </c>
      <c r="B818" s="510" t="s">
        <v>806</v>
      </c>
      <c r="C818" s="510" t="s">
        <v>157</v>
      </c>
      <c r="D818" s="510" t="s">
        <v>218</v>
      </c>
      <c r="E818" s="547" t="s">
        <v>157</v>
      </c>
      <c r="F818" s="548" t="s">
        <v>218</v>
      </c>
      <c r="G818" s="571"/>
      <c r="H818" s="555"/>
      <c r="I818" s="567"/>
      <c r="J818" s="510">
        <v>0</v>
      </c>
      <c r="K818" s="510">
        <v>1000000</v>
      </c>
      <c r="L818" s="574">
        <v>72.98</v>
      </c>
      <c r="M818" s="559"/>
      <c r="N818" t="s">
        <v>1251</v>
      </c>
      <c r="O818" s="547">
        <v>0</v>
      </c>
      <c r="P818" s="548">
        <v>168.77</v>
      </c>
      <c r="Q818" s="540" t="s">
        <v>451</v>
      </c>
      <c r="R818"/>
      <c r="S818"/>
      <c r="T818">
        <v>59.95</v>
      </c>
      <c r="U818">
        <v>23.64</v>
      </c>
      <c r="V818" s="547">
        <v>0</v>
      </c>
      <c r="W818" s="548">
        <v>270</v>
      </c>
      <c r="X818">
        <v>0</v>
      </c>
      <c r="Y818">
        <v>0</v>
      </c>
      <c r="Z818">
        <v>10</v>
      </c>
      <c r="AA818">
        <v>30</v>
      </c>
      <c r="AB818">
        <v>50</v>
      </c>
      <c r="AC818">
        <v>60</v>
      </c>
      <c r="AD818">
        <v>80</v>
      </c>
      <c r="AE818">
        <v>100</v>
      </c>
      <c r="AF818">
        <v>120</v>
      </c>
      <c r="AG818">
        <v>140</v>
      </c>
      <c r="AH818">
        <v>170</v>
      </c>
      <c r="AI818">
        <v>200</v>
      </c>
      <c r="AJ818">
        <v>270</v>
      </c>
      <c r="AK818">
        <v>300</v>
      </c>
      <c r="AL818">
        <v>300</v>
      </c>
      <c r="AM818">
        <v>299</v>
      </c>
      <c r="AN818">
        <v>194</v>
      </c>
      <c r="AO818">
        <v>245</v>
      </c>
      <c r="AP818">
        <v>178</v>
      </c>
      <c r="AQ818">
        <v>79</v>
      </c>
      <c r="AR818">
        <v>75</v>
      </c>
      <c r="AS818">
        <v>39</v>
      </c>
      <c r="AT818">
        <v>6</v>
      </c>
      <c r="AU818" s="578" t="str">
        <f t="shared" si="108"/>
        <v/>
      </c>
      <c r="AV818" s="579" t="str">
        <f t="shared" si="109"/>
        <v/>
      </c>
      <c r="AW818" s="524" t="str">
        <f t="shared" si="110"/>
        <v/>
      </c>
      <c r="AX818" s="525" t="str">
        <f t="shared" si="111"/>
        <v/>
      </c>
      <c r="AY818" s="524" t="str">
        <f t="shared" si="112"/>
        <v/>
      </c>
      <c r="AZ818" s="525" t="str">
        <f t="shared" si="113"/>
        <v/>
      </c>
      <c r="BA818" s="530">
        <f t="shared" si="114"/>
        <v>1</v>
      </c>
      <c r="BB818" s="536">
        <f t="shared" si="117"/>
        <v>1</v>
      </c>
      <c r="BC818" s="537">
        <f t="shared" si="118"/>
        <v>2.6996437380104132</v>
      </c>
      <c r="BD818" s="540">
        <v>1</v>
      </c>
    </row>
    <row r="819" spans="1:56" s="510" customFormat="1" ht="13.5" thickBot="1" x14ac:dyDescent="0.25">
      <c r="A819" s="510">
        <v>817</v>
      </c>
      <c r="B819" s="510" t="s">
        <v>806</v>
      </c>
      <c r="C819" s="510" t="s">
        <v>157</v>
      </c>
      <c r="D819" s="510" t="s">
        <v>220</v>
      </c>
      <c r="E819" s="549" t="s">
        <v>157</v>
      </c>
      <c r="F819" s="550" t="s">
        <v>220</v>
      </c>
      <c r="G819" s="572"/>
      <c r="H819" s="556"/>
      <c r="I819" s="569"/>
      <c r="J819" s="510">
        <v>0.75296538306500915</v>
      </c>
      <c r="K819" s="510">
        <v>1000000</v>
      </c>
      <c r="L819" s="575">
        <v>0.75</v>
      </c>
      <c r="M819" s="562"/>
      <c r="N819" t="s">
        <v>1252</v>
      </c>
      <c r="O819" s="549">
        <v>0.75</v>
      </c>
      <c r="P819" s="550">
        <v>502.03</v>
      </c>
      <c r="Q819" s="541" t="s">
        <v>451</v>
      </c>
      <c r="R819"/>
      <c r="S819"/>
      <c r="T819">
        <v>0.96</v>
      </c>
      <c r="U819">
        <v>0.61</v>
      </c>
      <c r="V819" s="549">
        <v>1</v>
      </c>
      <c r="W819" s="550">
        <v>711</v>
      </c>
      <c r="X819">
        <v>1</v>
      </c>
      <c r="Y819">
        <v>21</v>
      </c>
      <c r="Z819">
        <v>51</v>
      </c>
      <c r="AA819">
        <v>101</v>
      </c>
      <c r="AB819">
        <v>151</v>
      </c>
      <c r="AC819">
        <v>201</v>
      </c>
      <c r="AD819">
        <v>251</v>
      </c>
      <c r="AE819">
        <v>301</v>
      </c>
      <c r="AF819">
        <v>351</v>
      </c>
      <c r="AG819">
        <v>411</v>
      </c>
      <c r="AH819">
        <v>471</v>
      </c>
      <c r="AI819">
        <v>521</v>
      </c>
      <c r="AJ819">
        <v>711</v>
      </c>
      <c r="AK819">
        <v>800</v>
      </c>
      <c r="AL819">
        <v>700</v>
      </c>
      <c r="AM819">
        <v>700</v>
      </c>
      <c r="AN819">
        <v>700</v>
      </c>
      <c r="AO819">
        <v>697</v>
      </c>
      <c r="AP819">
        <v>670</v>
      </c>
      <c r="AQ819">
        <v>474</v>
      </c>
      <c r="AR819">
        <v>253</v>
      </c>
      <c r="AS819">
        <v>93</v>
      </c>
      <c r="AT819">
        <v>20</v>
      </c>
      <c r="AU819" s="581" t="str">
        <f t="shared" si="108"/>
        <v/>
      </c>
      <c r="AV819" s="582" t="str">
        <f t="shared" si="109"/>
        <v/>
      </c>
      <c r="AW819" s="526" t="str">
        <f t="shared" si="110"/>
        <v/>
      </c>
      <c r="AX819" s="527" t="str">
        <f t="shared" si="111"/>
        <v/>
      </c>
      <c r="AY819" s="526" t="str">
        <f t="shared" si="112"/>
        <v/>
      </c>
      <c r="AZ819" s="527" t="str">
        <f t="shared" si="113"/>
        <v/>
      </c>
      <c r="BA819" s="531">
        <f t="shared" si="114"/>
        <v>0.9971910112359551</v>
      </c>
      <c r="BB819" s="538">
        <f t="shared" si="117"/>
        <v>-0.33333333333333331</v>
      </c>
      <c r="BC819" s="539">
        <f t="shared" si="118"/>
        <v>947</v>
      </c>
      <c r="BD819" s="541">
        <v>1</v>
      </c>
    </row>
    <row r="821" spans="1:56" x14ac:dyDescent="0.2">
      <c r="E821" s="514" t="s">
        <v>1633</v>
      </c>
      <c r="F821" s="510"/>
      <c r="G821" s="516" t="s">
        <v>1634</v>
      </c>
      <c r="M821" s="515" t="s">
        <v>1635</v>
      </c>
    </row>
    <row r="822" spans="1:56" x14ac:dyDescent="0.2">
      <c r="M822" s="512" t="s">
        <v>1631</v>
      </c>
    </row>
    <row r="823" spans="1:56" x14ac:dyDescent="0.2">
      <c r="G823" s="517"/>
      <c r="M823" s="513" t="s">
        <v>1632</v>
      </c>
    </row>
  </sheetData>
  <autoFilter ref="A1:BE390"/>
  <conditionalFormatting sqref="BA1:BC1048576">
    <cfRule type="colorScale" priority="2">
      <colorScale>
        <cfvo type="min"/>
        <cfvo type="percentile" val="50"/>
        <cfvo type="max"/>
        <color rgb="FF63BE7B"/>
        <color theme="0"/>
        <color rgb="FFF8696B"/>
      </colorScale>
    </cfRule>
  </conditionalFormatting>
  <conditionalFormatting sqref="BA1:BA1048576">
    <cfRule type="colorScale" priority="1">
      <colorScale>
        <cfvo type="min"/>
        <cfvo type="percentile" val="50"/>
        <cfvo type="max"/>
        <color rgb="FF5A8AC6"/>
        <color rgb="FFFCFCFF"/>
        <color rgb="FFF8696B"/>
      </colorScale>
    </cfRule>
  </conditionalFormatting>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V819"/>
  <sheetViews>
    <sheetView workbookViewId="0">
      <pane xSplit="2" ySplit="2" topLeftCell="C36" activePane="bottomRight" state="frozen"/>
      <selection pane="topRight"/>
      <selection pane="bottomLeft"/>
      <selection pane="bottomRight"/>
    </sheetView>
  </sheetViews>
  <sheetFormatPr baseColWidth="10" defaultColWidth="8.875" defaultRowHeight="12.75" x14ac:dyDescent="0.2"/>
  <cols>
    <col min="6" max="6" width="13.375" customWidth="1"/>
    <col min="7" max="7" width="9.875" customWidth="1"/>
    <col min="8" max="8" width="0" hidden="1" customWidth="1"/>
    <col min="9" max="9" width="41.625" customWidth="1"/>
    <col min="10" max="10" width="10.125" customWidth="1"/>
    <col min="11" max="11" width="10.375" customWidth="1"/>
    <col min="13" max="13" width="33.375" customWidth="1"/>
    <col min="14" max="14" width="0" hidden="1" customWidth="1"/>
    <col min="15" max="15" width="15.375" customWidth="1"/>
    <col min="16" max="16" width="15" customWidth="1"/>
    <col min="18" max="21" width="0" hidden="1" customWidth="1"/>
    <col min="22" max="22" width="16.125" customWidth="1"/>
    <col min="23" max="23" width="15.125" customWidth="1"/>
    <col min="24" max="46" width="0" hidden="1" customWidth="1"/>
    <col min="47" max="47" width="15.375" customWidth="1"/>
    <col min="48" max="48" width="16.625" customWidth="1"/>
  </cols>
  <sheetData>
    <row r="1" spans="1:48" s="509" customFormat="1" ht="173.1" customHeight="1" x14ac:dyDescent="0.2">
      <c r="A1" s="508" t="s">
        <v>284</v>
      </c>
      <c r="B1" s="507" t="s">
        <v>397</v>
      </c>
      <c r="C1" s="507" t="s">
        <v>398</v>
      </c>
      <c r="D1" s="507" t="s">
        <v>399</v>
      </c>
      <c r="E1" s="507" t="s">
        <v>400</v>
      </c>
      <c r="F1" s="507" t="s">
        <v>401</v>
      </c>
      <c r="G1" s="505" t="s">
        <v>1619</v>
      </c>
      <c r="H1" s="505" t="s">
        <v>402</v>
      </c>
      <c r="I1" s="506" t="s">
        <v>1620</v>
      </c>
      <c r="J1" s="505" t="s">
        <v>1626</v>
      </c>
      <c r="K1" s="505" t="s">
        <v>1627</v>
      </c>
      <c r="L1" s="503" t="s">
        <v>1628</v>
      </c>
      <c r="M1" s="503" t="s">
        <v>1621</v>
      </c>
      <c r="N1" s="503" t="s">
        <v>403</v>
      </c>
      <c r="O1" s="503" t="s">
        <v>1624</v>
      </c>
      <c r="P1" s="503" t="s">
        <v>1625</v>
      </c>
      <c r="Q1" s="503" t="s">
        <v>404</v>
      </c>
      <c r="R1" s="503" t="s">
        <v>405</v>
      </c>
      <c r="S1" s="503" t="s">
        <v>406</v>
      </c>
      <c r="T1" s="503" t="s">
        <v>407</v>
      </c>
      <c r="U1" s="503" t="s">
        <v>408</v>
      </c>
      <c r="V1" s="503" t="s">
        <v>1629</v>
      </c>
      <c r="W1" s="503" t="s">
        <v>1630</v>
      </c>
      <c r="X1" s="503" t="s">
        <v>409</v>
      </c>
      <c r="Y1" s="503" t="s">
        <v>410</v>
      </c>
      <c r="Z1" s="503" t="s">
        <v>411</v>
      </c>
      <c r="AA1" s="503" t="s">
        <v>412</v>
      </c>
      <c r="AB1" s="503" t="s">
        <v>413</v>
      </c>
      <c r="AC1" s="503" t="s">
        <v>414</v>
      </c>
      <c r="AD1" s="503" t="s">
        <v>415</v>
      </c>
      <c r="AE1" s="503" t="s">
        <v>416</v>
      </c>
      <c r="AF1" s="503" t="s">
        <v>417</v>
      </c>
      <c r="AG1" s="503" t="s">
        <v>418</v>
      </c>
      <c r="AH1" s="503" t="s">
        <v>419</v>
      </c>
      <c r="AI1" s="503" t="s">
        <v>420</v>
      </c>
      <c r="AJ1" s="503" t="s">
        <v>421</v>
      </c>
      <c r="AK1" s="503" t="s">
        <v>422</v>
      </c>
      <c r="AL1" s="503" t="s">
        <v>423</v>
      </c>
      <c r="AM1" s="503" t="s">
        <v>424</v>
      </c>
      <c r="AN1" s="503" t="s">
        <v>425</v>
      </c>
      <c r="AO1" s="503" t="s">
        <v>426</v>
      </c>
      <c r="AP1" s="503" t="s">
        <v>427</v>
      </c>
      <c r="AQ1" s="503" t="s">
        <v>428</v>
      </c>
      <c r="AR1" s="503" t="s">
        <v>429</v>
      </c>
      <c r="AS1" s="503" t="s">
        <v>430</v>
      </c>
      <c r="AT1" s="503" t="s">
        <v>431</v>
      </c>
      <c r="AU1" s="503" t="s">
        <v>1622</v>
      </c>
      <c r="AV1" s="504" t="s">
        <v>1623</v>
      </c>
    </row>
    <row r="2" spans="1:48" x14ac:dyDescent="0.2">
      <c r="C2" t="s">
        <v>1253</v>
      </c>
      <c r="D2" t="s">
        <v>1254</v>
      </c>
      <c r="E2" t="s">
        <v>1255</v>
      </c>
      <c r="F2" t="s">
        <v>1256</v>
      </c>
      <c r="G2" t="s">
        <v>1257</v>
      </c>
      <c r="H2" t="s">
        <v>1258</v>
      </c>
      <c r="I2" t="s">
        <v>171</v>
      </c>
      <c r="J2" t="s">
        <v>173</v>
      </c>
      <c r="K2" t="s">
        <v>1259</v>
      </c>
      <c r="L2" t="s">
        <v>1260</v>
      </c>
      <c r="M2" t="s">
        <v>1261</v>
      </c>
      <c r="N2" t="s">
        <v>1262</v>
      </c>
      <c r="O2" t="s">
        <v>1263</v>
      </c>
      <c r="P2" t="s">
        <v>1264</v>
      </c>
      <c r="Q2" t="s">
        <v>1265</v>
      </c>
      <c r="R2" t="s">
        <v>190</v>
      </c>
      <c r="S2" t="s">
        <v>193</v>
      </c>
      <c r="T2" t="s">
        <v>195</v>
      </c>
      <c r="U2" t="s">
        <v>196</v>
      </c>
      <c r="V2" t="s">
        <v>1266</v>
      </c>
      <c r="W2" t="s">
        <v>1267</v>
      </c>
      <c r="X2" t="s">
        <v>205</v>
      </c>
      <c r="Y2" t="s">
        <v>208</v>
      </c>
      <c r="Z2" t="s">
        <v>1268</v>
      </c>
      <c r="AA2" t="s">
        <v>1269</v>
      </c>
      <c r="AB2" t="s">
        <v>216</v>
      </c>
      <c r="AC2" t="s">
        <v>218</v>
      </c>
      <c r="AD2" t="s">
        <v>1270</v>
      </c>
      <c r="AE2" t="s">
        <v>1271</v>
      </c>
      <c r="AU2" s="502" t="e">
        <f t="shared" ref="AU2" si="0">IF(ISBLANK(G2),"",AV2/G2)</f>
        <v>#VALUE!</v>
      </c>
      <c r="AV2" s="369" t="e">
        <f t="shared" ref="AV2" si="1">IF(ISBLANK(G2),"",ABS(L2-G2))</f>
        <v>#VALUE!</v>
      </c>
    </row>
    <row r="3" spans="1:48" x14ac:dyDescent="0.2">
      <c r="B3" t="s">
        <v>1272</v>
      </c>
      <c r="AU3" s="502" t="str">
        <f t="shared" ref="AU3:AU66" si="2">IF(ISBLANK(G3),"",AV3/G3)</f>
        <v/>
      </c>
      <c r="AV3" s="369" t="str">
        <f t="shared" ref="AV3:AV66" si="3">IF(ISBLANK(G3),"",ABS(L3-G3))</f>
        <v/>
      </c>
    </row>
    <row r="4" spans="1:48" x14ac:dyDescent="0.2">
      <c r="B4" t="s">
        <v>1273</v>
      </c>
      <c r="C4">
        <v>18259</v>
      </c>
      <c r="D4">
        <v>606651</v>
      </c>
      <c r="AU4" s="502" t="str">
        <f t="shared" si="2"/>
        <v/>
      </c>
      <c r="AV4" s="369" t="str">
        <f t="shared" si="3"/>
        <v/>
      </c>
    </row>
    <row r="5" spans="1:48" x14ac:dyDescent="0.2">
      <c r="B5" t="s">
        <v>39</v>
      </c>
      <c r="C5">
        <v>13008</v>
      </c>
      <c r="D5">
        <v>448077</v>
      </c>
      <c r="AU5" s="502" t="str">
        <f t="shared" si="2"/>
        <v/>
      </c>
      <c r="AV5" s="369" t="str">
        <f t="shared" si="3"/>
        <v/>
      </c>
    </row>
    <row r="6" spans="1:48" x14ac:dyDescent="0.2">
      <c r="B6" t="s">
        <v>41</v>
      </c>
      <c r="C6">
        <v>5251</v>
      </c>
      <c r="D6">
        <v>158574</v>
      </c>
      <c r="AU6" s="502" t="str">
        <f t="shared" si="2"/>
        <v/>
      </c>
      <c r="AV6" s="369" t="str">
        <f t="shared" si="3"/>
        <v/>
      </c>
    </row>
    <row r="7" spans="1:48" x14ac:dyDescent="0.2">
      <c r="B7" t="s">
        <v>1274</v>
      </c>
      <c r="G7">
        <v>5986.14</v>
      </c>
      <c r="W7">
        <v>5986.14</v>
      </c>
      <c r="AA7">
        <v>1462.31</v>
      </c>
      <c r="AB7">
        <v>571.02</v>
      </c>
      <c r="AC7">
        <v>891.29</v>
      </c>
      <c r="AE7">
        <v>-1145.06</v>
      </c>
      <c r="AU7" s="502">
        <f t="shared" si="2"/>
        <v>1</v>
      </c>
      <c r="AV7" s="369">
        <f t="shared" si="3"/>
        <v>5986.14</v>
      </c>
    </row>
    <row r="8" spans="1:48" x14ac:dyDescent="0.2">
      <c r="B8" t="s">
        <v>47</v>
      </c>
      <c r="G8">
        <v>2992.14</v>
      </c>
      <c r="W8">
        <v>2992.14</v>
      </c>
      <c r="AA8">
        <v>377.66</v>
      </c>
      <c r="AB8">
        <v>122.76</v>
      </c>
      <c r="AC8">
        <v>254.9</v>
      </c>
      <c r="AE8">
        <v>-274.68</v>
      </c>
      <c r="AU8" s="502">
        <f t="shared" si="2"/>
        <v>1</v>
      </c>
      <c r="AV8" s="369">
        <f t="shared" si="3"/>
        <v>2992.14</v>
      </c>
    </row>
    <row r="9" spans="1:48" x14ac:dyDescent="0.2">
      <c r="B9" t="s">
        <v>50</v>
      </c>
      <c r="G9">
        <v>1343.7</v>
      </c>
      <c r="W9">
        <v>1343.7</v>
      </c>
      <c r="AA9">
        <v>75.95</v>
      </c>
      <c r="AB9">
        <v>37.979999999999997</v>
      </c>
      <c r="AC9">
        <v>37.97</v>
      </c>
      <c r="AE9">
        <v>-456.54</v>
      </c>
      <c r="AU9" s="502">
        <f t="shared" si="2"/>
        <v>1</v>
      </c>
      <c r="AV9" s="369">
        <f t="shared" si="3"/>
        <v>1343.7</v>
      </c>
    </row>
    <row r="10" spans="1:48" x14ac:dyDescent="0.2">
      <c r="B10" t="s">
        <v>52</v>
      </c>
      <c r="G10">
        <v>1648.44</v>
      </c>
      <c r="W10">
        <v>1648.44</v>
      </c>
      <c r="AA10">
        <v>301.70999999999998</v>
      </c>
      <c r="AB10">
        <v>84.78</v>
      </c>
      <c r="AC10">
        <v>216.93</v>
      </c>
      <c r="AE10">
        <v>181.86</v>
      </c>
      <c r="AU10" s="502">
        <f t="shared" si="2"/>
        <v>1</v>
      </c>
      <c r="AV10" s="369">
        <f t="shared" si="3"/>
        <v>1648.44</v>
      </c>
    </row>
    <row r="11" spans="1:48" x14ac:dyDescent="0.2">
      <c r="B11" t="s">
        <v>54</v>
      </c>
      <c r="G11">
        <v>2326</v>
      </c>
      <c r="W11">
        <v>2326</v>
      </c>
      <c r="AA11">
        <v>979.98</v>
      </c>
      <c r="AB11">
        <v>422.28</v>
      </c>
      <c r="AC11">
        <v>557.70000000000005</v>
      </c>
      <c r="AE11">
        <v>-895.07</v>
      </c>
      <c r="AU11" s="502">
        <f t="shared" si="2"/>
        <v>1</v>
      </c>
      <c r="AV11" s="369">
        <f t="shared" si="3"/>
        <v>2326</v>
      </c>
    </row>
    <row r="12" spans="1:48" x14ac:dyDescent="0.2">
      <c r="B12" t="s">
        <v>57</v>
      </c>
      <c r="G12">
        <v>1757</v>
      </c>
      <c r="W12">
        <v>1757</v>
      </c>
      <c r="AA12">
        <v>55.75</v>
      </c>
      <c r="AB12">
        <v>24.59</v>
      </c>
      <c r="AC12">
        <v>31.16</v>
      </c>
      <c r="AE12">
        <v>-1757</v>
      </c>
      <c r="AU12" s="502">
        <f t="shared" si="2"/>
        <v>1</v>
      </c>
      <c r="AV12" s="369">
        <f t="shared" si="3"/>
        <v>1757</v>
      </c>
    </row>
    <row r="13" spans="1:48" x14ac:dyDescent="0.2">
      <c r="B13" t="s">
        <v>59</v>
      </c>
      <c r="G13">
        <v>569</v>
      </c>
      <c r="W13">
        <v>569</v>
      </c>
      <c r="AA13">
        <v>924.23</v>
      </c>
      <c r="AB13">
        <v>397.69</v>
      </c>
      <c r="AC13">
        <v>526.54</v>
      </c>
      <c r="AE13">
        <v>861.93</v>
      </c>
      <c r="AU13" s="502">
        <f t="shared" si="2"/>
        <v>1</v>
      </c>
      <c r="AV13" s="369">
        <f t="shared" si="3"/>
        <v>569</v>
      </c>
    </row>
    <row r="14" spans="1:48" x14ac:dyDescent="0.2">
      <c r="B14" t="s">
        <v>61</v>
      </c>
      <c r="G14">
        <v>668</v>
      </c>
      <c r="W14">
        <v>668</v>
      </c>
      <c r="AA14">
        <v>104.67</v>
      </c>
      <c r="AB14">
        <v>25.98</v>
      </c>
      <c r="AC14">
        <v>78.680000000000007</v>
      </c>
      <c r="AE14">
        <v>24.68</v>
      </c>
      <c r="AU14" s="502">
        <f t="shared" si="2"/>
        <v>1</v>
      </c>
      <c r="AV14" s="369">
        <f t="shared" si="3"/>
        <v>668</v>
      </c>
    </row>
    <row r="15" spans="1:48" x14ac:dyDescent="0.2">
      <c r="B15" t="s">
        <v>1275</v>
      </c>
      <c r="G15">
        <v>1063.69</v>
      </c>
      <c r="H15">
        <v>1476.67</v>
      </c>
      <c r="I15">
        <v>532.29</v>
      </c>
      <c r="J15">
        <v>944.37</v>
      </c>
      <c r="L15">
        <v>0</v>
      </c>
      <c r="M15">
        <v>0</v>
      </c>
      <c r="N15">
        <v>214.64</v>
      </c>
      <c r="V15">
        <v>1895.14</v>
      </c>
      <c r="W15">
        <v>1063.69</v>
      </c>
      <c r="AA15">
        <v>678.36</v>
      </c>
      <c r="AB15">
        <v>359.69</v>
      </c>
      <c r="AC15">
        <v>318.68</v>
      </c>
      <c r="AE15">
        <v>427.35</v>
      </c>
      <c r="AU15" s="502">
        <f t="shared" si="2"/>
        <v>1</v>
      </c>
      <c r="AV15" s="369">
        <f t="shared" si="3"/>
        <v>1063.69</v>
      </c>
    </row>
    <row r="16" spans="1:48" x14ac:dyDescent="0.2">
      <c r="B16" t="s">
        <v>68</v>
      </c>
      <c r="H16">
        <v>1476.67</v>
      </c>
      <c r="I16">
        <v>532.29</v>
      </c>
      <c r="J16">
        <v>944.37</v>
      </c>
      <c r="L16">
        <v>0</v>
      </c>
      <c r="M16">
        <v>0</v>
      </c>
      <c r="N16">
        <v>214.64</v>
      </c>
      <c r="AA16">
        <v>244.72</v>
      </c>
      <c r="AB16">
        <v>133.81</v>
      </c>
      <c r="AC16">
        <v>110.9</v>
      </c>
      <c r="AE16">
        <v>195.92</v>
      </c>
      <c r="AU16" s="502" t="str">
        <f t="shared" si="2"/>
        <v/>
      </c>
      <c r="AV16" s="369" t="str">
        <f t="shared" si="3"/>
        <v/>
      </c>
    </row>
    <row r="17" spans="2:48" x14ac:dyDescent="0.2">
      <c r="B17" t="s">
        <v>70</v>
      </c>
      <c r="H17">
        <v>381.18</v>
      </c>
      <c r="I17">
        <v>106.64</v>
      </c>
      <c r="J17">
        <v>274.55</v>
      </c>
      <c r="L17">
        <v>0</v>
      </c>
      <c r="M17">
        <v>0</v>
      </c>
      <c r="N17">
        <v>214.64</v>
      </c>
      <c r="AA17">
        <v>20.260000000000002</v>
      </c>
      <c r="AB17">
        <v>9.3000000000000007</v>
      </c>
      <c r="AC17">
        <v>10.96</v>
      </c>
      <c r="AE17">
        <v>8.7200000000000006</v>
      </c>
      <c r="AU17" s="502" t="str">
        <f t="shared" si="2"/>
        <v/>
      </c>
      <c r="AV17" s="369" t="str">
        <f t="shared" si="3"/>
        <v/>
      </c>
    </row>
    <row r="18" spans="2:48" x14ac:dyDescent="0.2">
      <c r="B18" t="s">
        <v>72</v>
      </c>
      <c r="H18">
        <v>106.64</v>
      </c>
      <c r="I18">
        <v>106.64</v>
      </c>
      <c r="L18">
        <v>0</v>
      </c>
      <c r="M18">
        <v>0</v>
      </c>
      <c r="N18">
        <v>0</v>
      </c>
      <c r="AA18">
        <v>16.45</v>
      </c>
      <c r="AB18">
        <v>8.2200000000000006</v>
      </c>
      <c r="AC18">
        <v>8.23</v>
      </c>
      <c r="AE18">
        <v>7.36</v>
      </c>
      <c r="AU18" s="502" t="str">
        <f t="shared" si="2"/>
        <v/>
      </c>
      <c r="AV18" s="369" t="str">
        <f t="shared" si="3"/>
        <v/>
      </c>
    </row>
    <row r="19" spans="2:48" x14ac:dyDescent="0.2">
      <c r="B19" t="s">
        <v>74</v>
      </c>
      <c r="H19">
        <v>274.55</v>
      </c>
      <c r="J19">
        <v>274.55</v>
      </c>
      <c r="L19">
        <v>0</v>
      </c>
      <c r="M19">
        <v>0</v>
      </c>
      <c r="N19">
        <v>214.64</v>
      </c>
      <c r="AA19">
        <v>3.81</v>
      </c>
      <c r="AB19">
        <v>1.08</v>
      </c>
      <c r="AC19">
        <v>2.73</v>
      </c>
      <c r="AE19">
        <v>1.37</v>
      </c>
      <c r="AU19" s="502" t="str">
        <f t="shared" si="2"/>
        <v/>
      </c>
      <c r="AV19" s="369" t="str">
        <f t="shared" si="3"/>
        <v/>
      </c>
    </row>
    <row r="20" spans="2:48" x14ac:dyDescent="0.2">
      <c r="B20" t="s">
        <v>76</v>
      </c>
      <c r="H20">
        <v>1095.49</v>
      </c>
      <c r="I20">
        <v>425.66</v>
      </c>
      <c r="J20">
        <v>669.83</v>
      </c>
      <c r="L20">
        <v>0</v>
      </c>
      <c r="AA20">
        <v>224.46</v>
      </c>
      <c r="AB20">
        <v>124.52</v>
      </c>
      <c r="AC20">
        <v>99.94</v>
      </c>
      <c r="AE20">
        <v>187.2</v>
      </c>
      <c r="AU20" s="502" t="str">
        <f t="shared" si="2"/>
        <v/>
      </c>
      <c r="AV20" s="369" t="str">
        <f t="shared" si="3"/>
        <v/>
      </c>
    </row>
    <row r="21" spans="2:48" x14ac:dyDescent="0.2">
      <c r="B21" t="s">
        <v>78</v>
      </c>
      <c r="H21">
        <v>361.51</v>
      </c>
      <c r="I21">
        <v>140.47</v>
      </c>
      <c r="J21">
        <v>221.04</v>
      </c>
      <c r="L21">
        <v>0</v>
      </c>
      <c r="AA21">
        <v>15.77</v>
      </c>
      <c r="AB21">
        <v>7.76</v>
      </c>
      <c r="AC21">
        <v>8.01</v>
      </c>
      <c r="AE21">
        <v>-4.5</v>
      </c>
      <c r="AU21" s="502" t="str">
        <f t="shared" si="2"/>
        <v/>
      </c>
      <c r="AV21" s="369" t="str">
        <f t="shared" si="3"/>
        <v/>
      </c>
    </row>
    <row r="22" spans="2:48" x14ac:dyDescent="0.2">
      <c r="B22" t="s">
        <v>80</v>
      </c>
      <c r="H22">
        <v>140.47</v>
      </c>
      <c r="I22">
        <v>140.47</v>
      </c>
      <c r="L22">
        <v>0</v>
      </c>
      <c r="AA22">
        <v>7.45</v>
      </c>
      <c r="AB22">
        <v>2.65</v>
      </c>
      <c r="AC22">
        <v>4.8</v>
      </c>
      <c r="AE22">
        <v>-7.69</v>
      </c>
      <c r="AU22" s="502" t="str">
        <f t="shared" si="2"/>
        <v/>
      </c>
      <c r="AV22" s="369" t="str">
        <f t="shared" si="3"/>
        <v/>
      </c>
    </row>
    <row r="23" spans="2:48" x14ac:dyDescent="0.2">
      <c r="B23" t="s">
        <v>82</v>
      </c>
      <c r="H23">
        <v>221.04</v>
      </c>
      <c r="J23">
        <v>221.04</v>
      </c>
      <c r="L23">
        <v>0</v>
      </c>
      <c r="AA23">
        <v>8.32</v>
      </c>
      <c r="AB23">
        <v>5.1100000000000003</v>
      </c>
      <c r="AC23">
        <v>3.21</v>
      </c>
      <c r="AE23">
        <v>3.19</v>
      </c>
      <c r="AU23" s="502" t="str">
        <f t="shared" si="2"/>
        <v/>
      </c>
      <c r="AV23" s="369" t="str">
        <f t="shared" si="3"/>
        <v/>
      </c>
    </row>
    <row r="24" spans="2:48" x14ac:dyDescent="0.2">
      <c r="B24" t="s">
        <v>84</v>
      </c>
      <c r="H24">
        <v>733.98</v>
      </c>
      <c r="I24">
        <v>285.19</v>
      </c>
      <c r="J24">
        <v>448.78</v>
      </c>
      <c r="L24">
        <v>0</v>
      </c>
      <c r="AA24">
        <v>208.68</v>
      </c>
      <c r="AB24">
        <v>116.76</v>
      </c>
      <c r="AC24">
        <v>91.92</v>
      </c>
      <c r="AE24">
        <v>191.7</v>
      </c>
      <c r="AU24" s="502" t="str">
        <f t="shared" si="2"/>
        <v/>
      </c>
      <c r="AV24" s="369" t="str">
        <f t="shared" si="3"/>
        <v/>
      </c>
    </row>
    <row r="25" spans="2:48" x14ac:dyDescent="0.2">
      <c r="B25" t="s">
        <v>86</v>
      </c>
      <c r="H25">
        <v>285.19</v>
      </c>
      <c r="I25">
        <v>285.19</v>
      </c>
      <c r="L25">
        <v>0</v>
      </c>
      <c r="AA25">
        <v>129.93</v>
      </c>
      <c r="AB25">
        <v>75.72</v>
      </c>
      <c r="AC25">
        <v>54.22</v>
      </c>
      <c r="AE25">
        <v>115.55</v>
      </c>
      <c r="AU25" s="502" t="str">
        <f t="shared" si="2"/>
        <v/>
      </c>
      <c r="AV25" s="369" t="str">
        <f t="shared" si="3"/>
        <v/>
      </c>
    </row>
    <row r="26" spans="2:48" x14ac:dyDescent="0.2">
      <c r="B26" t="s">
        <v>88</v>
      </c>
      <c r="H26">
        <v>448.78</v>
      </c>
      <c r="J26">
        <v>448.78</v>
      </c>
      <c r="L26">
        <v>0</v>
      </c>
      <c r="AA26">
        <v>78.75</v>
      </c>
      <c r="AB26">
        <v>41.04</v>
      </c>
      <c r="AC26">
        <v>37.71</v>
      </c>
      <c r="AE26">
        <v>76.150000000000006</v>
      </c>
      <c r="AU26" s="502" t="str">
        <f t="shared" si="2"/>
        <v/>
      </c>
      <c r="AV26" s="369" t="str">
        <f t="shared" si="3"/>
        <v/>
      </c>
    </row>
    <row r="27" spans="2:48" x14ac:dyDescent="0.2">
      <c r="B27" t="s">
        <v>90</v>
      </c>
      <c r="G27">
        <v>1063.69</v>
      </c>
      <c r="W27">
        <v>1063.69</v>
      </c>
      <c r="AA27">
        <v>431.97</v>
      </c>
      <c r="AB27">
        <v>225.07</v>
      </c>
      <c r="AC27">
        <v>206.9</v>
      </c>
      <c r="AE27">
        <v>419.38</v>
      </c>
      <c r="AU27" s="502">
        <f t="shared" si="2"/>
        <v>1</v>
      </c>
      <c r="AV27" s="369">
        <f t="shared" si="3"/>
        <v>1063.69</v>
      </c>
    </row>
    <row r="28" spans="2:48" x14ac:dyDescent="0.2">
      <c r="B28" t="s">
        <v>91</v>
      </c>
      <c r="V28">
        <v>1895.14</v>
      </c>
      <c r="AA28">
        <v>1.67</v>
      </c>
      <c r="AB28">
        <v>0.8</v>
      </c>
      <c r="AC28">
        <v>0.87</v>
      </c>
      <c r="AE28">
        <v>-187.96</v>
      </c>
      <c r="AU28" s="502" t="str">
        <f t="shared" si="2"/>
        <v/>
      </c>
      <c r="AV28" s="369" t="str">
        <f t="shared" si="3"/>
        <v/>
      </c>
    </row>
    <row r="29" spans="2:48" x14ac:dyDescent="0.2">
      <c r="B29" t="s">
        <v>1276</v>
      </c>
      <c r="H29">
        <v>1240.8</v>
      </c>
      <c r="I29">
        <v>354.86</v>
      </c>
      <c r="J29">
        <v>885.93</v>
      </c>
      <c r="AA29">
        <v>246.22</v>
      </c>
      <c r="AB29">
        <v>209.87</v>
      </c>
      <c r="AC29">
        <v>36.35</v>
      </c>
      <c r="AE29">
        <v>-142.27000000000001</v>
      </c>
      <c r="AU29" s="502" t="str">
        <f t="shared" si="2"/>
        <v/>
      </c>
      <c r="AV29" s="369" t="str">
        <f t="shared" si="3"/>
        <v/>
      </c>
    </row>
    <row r="30" spans="2:48" x14ac:dyDescent="0.2">
      <c r="B30" t="s">
        <v>96</v>
      </c>
      <c r="H30">
        <v>1210.6099999999999</v>
      </c>
      <c r="I30">
        <v>324.68</v>
      </c>
      <c r="J30">
        <v>885.93</v>
      </c>
      <c r="AA30">
        <v>34.32</v>
      </c>
      <c r="AB30">
        <v>25.64</v>
      </c>
      <c r="AC30">
        <v>8.67</v>
      </c>
      <c r="AE30">
        <v>-203.4</v>
      </c>
      <c r="AU30" s="502" t="str">
        <f t="shared" si="2"/>
        <v/>
      </c>
      <c r="AV30" s="369" t="str">
        <f t="shared" si="3"/>
        <v/>
      </c>
    </row>
    <row r="31" spans="2:48" x14ac:dyDescent="0.2">
      <c r="B31" t="s">
        <v>98</v>
      </c>
      <c r="H31">
        <v>324.68</v>
      </c>
      <c r="I31">
        <v>324.68</v>
      </c>
      <c r="AA31">
        <v>28.17</v>
      </c>
      <c r="AB31">
        <v>23.36</v>
      </c>
      <c r="AC31">
        <v>4.8099999999999996</v>
      </c>
      <c r="AE31">
        <v>-62.44</v>
      </c>
      <c r="AU31" s="502" t="str">
        <f t="shared" si="2"/>
        <v/>
      </c>
      <c r="AV31" s="369" t="str">
        <f t="shared" si="3"/>
        <v/>
      </c>
    </row>
    <row r="32" spans="2:48" x14ac:dyDescent="0.2">
      <c r="B32" t="s">
        <v>100</v>
      </c>
      <c r="H32">
        <v>885.93</v>
      </c>
      <c r="J32">
        <v>885.93</v>
      </c>
      <c r="AA32">
        <v>6.15</v>
      </c>
      <c r="AB32">
        <v>2.2799999999999998</v>
      </c>
      <c r="AC32">
        <v>3.87</v>
      </c>
      <c r="AE32">
        <v>-140.94999999999999</v>
      </c>
      <c r="AU32" s="502" t="str">
        <f t="shared" si="2"/>
        <v/>
      </c>
      <c r="AV32" s="369" t="str">
        <f t="shared" si="3"/>
        <v/>
      </c>
    </row>
    <row r="33" spans="2:48" x14ac:dyDescent="0.2">
      <c r="B33" t="s">
        <v>102</v>
      </c>
      <c r="H33">
        <v>12.08</v>
      </c>
      <c r="I33">
        <v>12.08</v>
      </c>
      <c r="AA33">
        <v>184.49</v>
      </c>
      <c r="AB33">
        <v>184.23</v>
      </c>
      <c r="AC33">
        <v>0.26</v>
      </c>
      <c r="AE33">
        <v>46.76</v>
      </c>
      <c r="AU33" s="502" t="str">
        <f t="shared" si="2"/>
        <v/>
      </c>
      <c r="AV33" s="369" t="str">
        <f t="shared" si="3"/>
        <v/>
      </c>
    </row>
    <row r="34" spans="2:48" x14ac:dyDescent="0.2">
      <c r="B34" t="s">
        <v>104</v>
      </c>
      <c r="H34">
        <v>18.11</v>
      </c>
      <c r="I34">
        <v>18.11</v>
      </c>
      <c r="AA34">
        <v>27.41</v>
      </c>
      <c r="AC34">
        <v>27.41</v>
      </c>
      <c r="AE34">
        <v>14.36</v>
      </c>
      <c r="AU34" s="502" t="str">
        <f t="shared" si="2"/>
        <v/>
      </c>
      <c r="AV34" s="369" t="str">
        <f t="shared" si="3"/>
        <v/>
      </c>
    </row>
    <row r="35" spans="2:48" x14ac:dyDescent="0.2">
      <c r="B35" t="s">
        <v>1277</v>
      </c>
      <c r="K35">
        <v>316.67</v>
      </c>
      <c r="AA35">
        <v>454.13</v>
      </c>
      <c r="AB35">
        <v>219.93</v>
      </c>
      <c r="AC35">
        <v>234.2</v>
      </c>
      <c r="AE35">
        <v>279.68</v>
      </c>
      <c r="AU35" s="502" t="str">
        <f t="shared" si="2"/>
        <v/>
      </c>
      <c r="AV35" s="369" t="str">
        <f t="shared" si="3"/>
        <v/>
      </c>
    </row>
    <row r="36" spans="2:48" x14ac:dyDescent="0.2">
      <c r="B36" t="s">
        <v>1278</v>
      </c>
      <c r="P36">
        <v>456.72</v>
      </c>
      <c r="AA36">
        <v>789.62</v>
      </c>
      <c r="AB36">
        <v>94.76</v>
      </c>
      <c r="AC36">
        <v>694.86</v>
      </c>
      <c r="AE36">
        <v>127.2</v>
      </c>
      <c r="AU36" s="502" t="str">
        <f t="shared" si="2"/>
        <v/>
      </c>
      <c r="AV36" s="369" t="str">
        <f t="shared" si="3"/>
        <v/>
      </c>
    </row>
    <row r="37" spans="2:48" x14ac:dyDescent="0.2">
      <c r="B37" t="s">
        <v>1279</v>
      </c>
      <c r="L37">
        <v>0</v>
      </c>
      <c r="M37">
        <v>0</v>
      </c>
      <c r="N37">
        <v>2290.0500000000002</v>
      </c>
      <c r="AA37">
        <v>317.89999999999998</v>
      </c>
      <c r="AB37">
        <v>207.35</v>
      </c>
      <c r="AC37">
        <v>110.55</v>
      </c>
      <c r="AE37">
        <v>-583.73</v>
      </c>
      <c r="AU37" s="502" t="str">
        <f t="shared" si="2"/>
        <v/>
      </c>
      <c r="AV37" s="369" t="str">
        <f t="shared" si="3"/>
        <v/>
      </c>
    </row>
    <row r="38" spans="2:48" x14ac:dyDescent="0.2">
      <c r="B38" t="s">
        <v>111</v>
      </c>
      <c r="L38">
        <v>0</v>
      </c>
      <c r="AA38">
        <v>112.45</v>
      </c>
      <c r="AB38">
        <v>80.28</v>
      </c>
      <c r="AC38">
        <v>32.18</v>
      </c>
      <c r="AE38">
        <v>0</v>
      </c>
      <c r="AU38" s="502" t="str">
        <f t="shared" si="2"/>
        <v/>
      </c>
      <c r="AV38" s="369" t="str">
        <f t="shared" si="3"/>
        <v/>
      </c>
    </row>
    <row r="39" spans="2:48" x14ac:dyDescent="0.2">
      <c r="B39" t="s">
        <v>113</v>
      </c>
      <c r="M39">
        <v>0</v>
      </c>
      <c r="AA39">
        <v>188.44</v>
      </c>
      <c r="AB39">
        <v>118.27</v>
      </c>
      <c r="AC39">
        <v>70.17</v>
      </c>
      <c r="AE39">
        <v>134.69999999999999</v>
      </c>
      <c r="AU39" s="502" t="str">
        <f t="shared" si="2"/>
        <v/>
      </c>
      <c r="AV39" s="369" t="str">
        <f t="shared" si="3"/>
        <v/>
      </c>
    </row>
    <row r="40" spans="2:48" x14ac:dyDescent="0.2">
      <c r="B40" t="s">
        <v>115</v>
      </c>
      <c r="N40">
        <v>2290.0500000000002</v>
      </c>
      <c r="AA40">
        <v>17</v>
      </c>
      <c r="AB40">
        <v>8.8000000000000007</v>
      </c>
      <c r="AC40">
        <v>8.1999999999999993</v>
      </c>
      <c r="AE40">
        <v>-718.42</v>
      </c>
      <c r="AU40" s="502" t="str">
        <f t="shared" si="2"/>
        <v/>
      </c>
      <c r="AV40" s="369" t="str">
        <f t="shared" si="3"/>
        <v/>
      </c>
    </row>
    <row r="41" spans="2:48" x14ac:dyDescent="0.2">
      <c r="B41" t="s">
        <v>117</v>
      </c>
      <c r="N41">
        <v>572.51</v>
      </c>
      <c r="AA41">
        <v>4.25</v>
      </c>
      <c r="AB41">
        <v>2.2000000000000002</v>
      </c>
      <c r="AC41">
        <v>2.0499999999999998</v>
      </c>
      <c r="AE41">
        <v>-179.61</v>
      </c>
      <c r="AU41" s="502" t="str">
        <f t="shared" si="2"/>
        <v/>
      </c>
      <c r="AV41" s="369" t="str">
        <f t="shared" si="3"/>
        <v/>
      </c>
    </row>
    <row r="42" spans="2:48" x14ac:dyDescent="0.2">
      <c r="B42" t="s">
        <v>118</v>
      </c>
      <c r="N42">
        <v>572.51</v>
      </c>
      <c r="AA42">
        <v>4.25</v>
      </c>
      <c r="AB42">
        <v>2.2000000000000002</v>
      </c>
      <c r="AC42">
        <v>2.0499999999999998</v>
      </c>
      <c r="AE42">
        <v>-179.61</v>
      </c>
      <c r="AU42" s="502" t="str">
        <f t="shared" si="2"/>
        <v/>
      </c>
      <c r="AV42" s="369" t="str">
        <f t="shared" si="3"/>
        <v/>
      </c>
    </row>
    <row r="43" spans="2:48" x14ac:dyDescent="0.2">
      <c r="B43" t="s">
        <v>119</v>
      </c>
      <c r="N43">
        <v>572.51</v>
      </c>
      <c r="AA43">
        <v>4.25</v>
      </c>
      <c r="AB43">
        <v>2.2000000000000002</v>
      </c>
      <c r="AC43">
        <v>2.0499999999999998</v>
      </c>
      <c r="AE43">
        <v>-179.61</v>
      </c>
      <c r="AU43" s="502" t="str">
        <f t="shared" si="2"/>
        <v/>
      </c>
      <c r="AV43" s="369" t="str">
        <f t="shared" si="3"/>
        <v/>
      </c>
    </row>
    <row r="44" spans="2:48" x14ac:dyDescent="0.2">
      <c r="B44" t="s">
        <v>120</v>
      </c>
      <c r="N44">
        <v>572.51</v>
      </c>
      <c r="AA44">
        <v>4.25</v>
      </c>
      <c r="AB44">
        <v>2.2000000000000002</v>
      </c>
      <c r="AC44">
        <v>2.0499999999999998</v>
      </c>
      <c r="AE44">
        <v>-179.61</v>
      </c>
      <c r="AU44" s="502" t="str">
        <f t="shared" si="2"/>
        <v/>
      </c>
      <c r="AV44" s="369" t="str">
        <f t="shared" si="3"/>
        <v/>
      </c>
    </row>
    <row r="45" spans="2:48" x14ac:dyDescent="0.2">
      <c r="B45" t="s">
        <v>1280</v>
      </c>
      <c r="N45">
        <v>298.52</v>
      </c>
      <c r="AA45">
        <v>1170.27</v>
      </c>
      <c r="AB45">
        <v>1133.21</v>
      </c>
      <c r="AC45">
        <v>37.049999999999997</v>
      </c>
      <c r="AE45">
        <v>1144.5899999999999</v>
      </c>
      <c r="AU45" s="502" t="str">
        <f t="shared" si="2"/>
        <v/>
      </c>
      <c r="AV45" s="369" t="str">
        <f t="shared" si="3"/>
        <v/>
      </c>
    </row>
    <row r="46" spans="2:48" x14ac:dyDescent="0.2">
      <c r="B46" t="s">
        <v>124</v>
      </c>
      <c r="N46">
        <v>294.22000000000003</v>
      </c>
      <c r="AA46">
        <v>557.76</v>
      </c>
      <c r="AB46">
        <v>531.11</v>
      </c>
      <c r="AC46">
        <v>26.65</v>
      </c>
      <c r="AE46">
        <v>544.92999999999995</v>
      </c>
      <c r="AU46" s="502" t="str">
        <f t="shared" si="2"/>
        <v/>
      </c>
      <c r="AV46" s="369" t="str">
        <f t="shared" si="3"/>
        <v/>
      </c>
    </row>
    <row r="47" spans="2:48" x14ac:dyDescent="0.2">
      <c r="B47" t="s">
        <v>126</v>
      </c>
      <c r="N47">
        <v>4.3099999999999996</v>
      </c>
      <c r="AA47">
        <v>612.51</v>
      </c>
      <c r="AB47">
        <v>602.1</v>
      </c>
      <c r="AC47">
        <v>10.41</v>
      </c>
      <c r="AE47">
        <v>599.66</v>
      </c>
      <c r="AU47" s="502" t="str">
        <f t="shared" si="2"/>
        <v/>
      </c>
      <c r="AV47" s="369" t="str">
        <f t="shared" si="3"/>
        <v/>
      </c>
    </row>
    <row r="48" spans="2:48" x14ac:dyDescent="0.2">
      <c r="B48" t="s">
        <v>1281</v>
      </c>
      <c r="N48">
        <v>9</v>
      </c>
      <c r="AU48" s="502" t="str">
        <f t="shared" si="2"/>
        <v/>
      </c>
      <c r="AV48" s="369" t="str">
        <f t="shared" si="3"/>
        <v/>
      </c>
    </row>
    <row r="49" spans="2:48" x14ac:dyDescent="0.2">
      <c r="B49" t="s">
        <v>1282</v>
      </c>
      <c r="O49">
        <v>3442.59</v>
      </c>
      <c r="AA49">
        <v>1315.02</v>
      </c>
      <c r="AB49">
        <v>746.97</v>
      </c>
      <c r="AC49">
        <v>568.04999999999995</v>
      </c>
      <c r="AE49">
        <v>-1880.6</v>
      </c>
      <c r="AU49" s="502" t="str">
        <f t="shared" si="2"/>
        <v/>
      </c>
      <c r="AV49" s="369" t="str">
        <f t="shared" si="3"/>
        <v/>
      </c>
    </row>
    <row r="50" spans="2:48" x14ac:dyDescent="0.2">
      <c r="B50" t="s">
        <v>1283</v>
      </c>
      <c r="V50">
        <v>1203.8</v>
      </c>
      <c r="AA50">
        <v>1314.69</v>
      </c>
      <c r="AB50">
        <v>1131.46</v>
      </c>
      <c r="AC50">
        <v>183.22</v>
      </c>
      <c r="AE50">
        <v>795.67</v>
      </c>
      <c r="AU50" s="502" t="str">
        <f t="shared" si="2"/>
        <v/>
      </c>
      <c r="AV50" s="369" t="str">
        <f t="shared" si="3"/>
        <v/>
      </c>
    </row>
    <row r="51" spans="2:48" x14ac:dyDescent="0.2">
      <c r="B51" t="s">
        <v>1284</v>
      </c>
      <c r="G51">
        <v>1063.69</v>
      </c>
      <c r="H51">
        <v>733.98</v>
      </c>
      <c r="I51">
        <v>285.19</v>
      </c>
      <c r="J51">
        <v>448.78</v>
      </c>
      <c r="K51">
        <v>316.67</v>
      </c>
      <c r="L51">
        <v>0</v>
      </c>
      <c r="V51">
        <v>1895.14</v>
      </c>
      <c r="W51">
        <v>1063.69</v>
      </c>
      <c r="AA51">
        <v>1096.46</v>
      </c>
      <c r="AB51">
        <v>562.55999999999995</v>
      </c>
      <c r="AC51">
        <v>533.9</v>
      </c>
      <c r="AE51">
        <v>702.8</v>
      </c>
      <c r="AU51" s="502">
        <f t="shared" si="2"/>
        <v>1</v>
      </c>
      <c r="AV51" s="369">
        <f t="shared" si="3"/>
        <v>1063.69</v>
      </c>
    </row>
    <row r="52" spans="2:48" x14ac:dyDescent="0.2">
      <c r="B52" t="s">
        <v>1285</v>
      </c>
      <c r="G52">
        <v>3100.7</v>
      </c>
      <c r="W52">
        <v>3100.7</v>
      </c>
      <c r="AA52">
        <v>131.69999999999999</v>
      </c>
      <c r="AB52">
        <v>62.56</v>
      </c>
      <c r="AC52">
        <v>69.13</v>
      </c>
      <c r="AE52">
        <v>-2213.54</v>
      </c>
      <c r="AU52" s="502">
        <f t="shared" si="2"/>
        <v>1</v>
      </c>
      <c r="AV52" s="369">
        <f t="shared" si="3"/>
        <v>3100.7</v>
      </c>
    </row>
    <row r="53" spans="2:48" x14ac:dyDescent="0.2">
      <c r="B53" t="s">
        <v>1286</v>
      </c>
      <c r="G53">
        <v>2217.44</v>
      </c>
      <c r="W53">
        <v>2217.44</v>
      </c>
      <c r="AA53">
        <v>1225.94</v>
      </c>
      <c r="AB53">
        <v>482.48</v>
      </c>
      <c r="AC53">
        <v>743.47</v>
      </c>
      <c r="AE53">
        <v>1043.79</v>
      </c>
      <c r="AU53" s="502">
        <f t="shared" si="2"/>
        <v>1</v>
      </c>
      <c r="AV53" s="369">
        <f t="shared" si="3"/>
        <v>2217.44</v>
      </c>
    </row>
    <row r="54" spans="2:48" x14ac:dyDescent="0.2">
      <c r="B54" t="s">
        <v>1287</v>
      </c>
      <c r="G54">
        <v>668</v>
      </c>
      <c r="W54">
        <v>4967.95</v>
      </c>
      <c r="X54">
        <v>4299.96</v>
      </c>
      <c r="AA54">
        <v>104.67</v>
      </c>
      <c r="AB54">
        <v>25.98</v>
      </c>
      <c r="AC54">
        <v>78.680000000000007</v>
      </c>
      <c r="AE54">
        <v>24.68</v>
      </c>
      <c r="AU54" s="502">
        <f t="shared" si="2"/>
        <v>1</v>
      </c>
      <c r="AV54" s="369">
        <f t="shared" si="3"/>
        <v>668</v>
      </c>
    </row>
    <row r="55" spans="2:48" x14ac:dyDescent="0.2">
      <c r="B55" t="s">
        <v>144</v>
      </c>
      <c r="W55">
        <v>3999.96</v>
      </c>
      <c r="X55">
        <v>3999.96</v>
      </c>
      <c r="AU55" s="502" t="str">
        <f t="shared" si="2"/>
        <v/>
      </c>
      <c r="AV55" s="369" t="str">
        <f t="shared" si="3"/>
        <v/>
      </c>
    </row>
    <row r="56" spans="2:48" x14ac:dyDescent="0.2">
      <c r="B56" t="s">
        <v>145</v>
      </c>
      <c r="W56">
        <v>300</v>
      </c>
      <c r="X56">
        <v>300</v>
      </c>
      <c r="AU56" s="502" t="str">
        <f t="shared" si="2"/>
        <v/>
      </c>
      <c r="AV56" s="369" t="str">
        <f t="shared" si="3"/>
        <v/>
      </c>
    </row>
    <row r="57" spans="2:48" x14ac:dyDescent="0.2">
      <c r="B57" t="s">
        <v>1288</v>
      </c>
      <c r="G57">
        <v>1063.69</v>
      </c>
      <c r="H57">
        <v>733.98</v>
      </c>
      <c r="I57">
        <v>285.19</v>
      </c>
      <c r="J57">
        <v>448.78</v>
      </c>
      <c r="L57">
        <v>0</v>
      </c>
      <c r="W57">
        <v>1063.69</v>
      </c>
      <c r="AA57">
        <v>640.65</v>
      </c>
      <c r="AB57">
        <v>341.83</v>
      </c>
      <c r="AC57">
        <v>298.83</v>
      </c>
      <c r="AE57">
        <v>611.08000000000004</v>
      </c>
      <c r="AU57" s="502">
        <f t="shared" si="2"/>
        <v>1</v>
      </c>
      <c r="AV57" s="369">
        <f t="shared" si="3"/>
        <v>1063.69</v>
      </c>
    </row>
    <row r="58" spans="2:48" x14ac:dyDescent="0.2">
      <c r="B58" t="s">
        <v>1289</v>
      </c>
      <c r="H58">
        <v>532.29</v>
      </c>
      <c r="I58">
        <v>532.29</v>
      </c>
      <c r="L58">
        <v>0</v>
      </c>
      <c r="M58">
        <v>0</v>
      </c>
      <c r="N58">
        <v>0</v>
      </c>
      <c r="AA58">
        <v>153.83000000000001</v>
      </c>
      <c r="AB58">
        <v>86.59</v>
      </c>
      <c r="AC58">
        <v>67.25</v>
      </c>
      <c r="AE58">
        <v>115.21</v>
      </c>
      <c r="AU58" s="502" t="str">
        <f t="shared" si="2"/>
        <v/>
      </c>
      <c r="AV58" s="369" t="str">
        <f t="shared" si="3"/>
        <v/>
      </c>
    </row>
    <row r="59" spans="2:48" x14ac:dyDescent="0.2">
      <c r="B59" t="s">
        <v>149</v>
      </c>
      <c r="H59">
        <v>425.66</v>
      </c>
      <c r="I59">
        <v>425.66</v>
      </c>
      <c r="L59">
        <v>0</v>
      </c>
      <c r="AA59">
        <v>137.38</v>
      </c>
      <c r="AB59">
        <v>78.36</v>
      </c>
      <c r="AC59">
        <v>59.02</v>
      </c>
      <c r="AE59">
        <v>107.86</v>
      </c>
      <c r="AU59" s="502" t="str">
        <f t="shared" si="2"/>
        <v/>
      </c>
      <c r="AV59" s="369" t="str">
        <f t="shared" si="3"/>
        <v/>
      </c>
    </row>
    <row r="60" spans="2:48" x14ac:dyDescent="0.2">
      <c r="B60" t="s">
        <v>1290</v>
      </c>
      <c r="H60">
        <v>944.37</v>
      </c>
      <c r="J60">
        <v>944.37</v>
      </c>
      <c r="L60">
        <v>0</v>
      </c>
      <c r="M60">
        <v>0</v>
      </c>
      <c r="N60">
        <v>214.64</v>
      </c>
      <c r="AA60">
        <v>90.88</v>
      </c>
      <c r="AB60">
        <v>47.23</v>
      </c>
      <c r="AC60">
        <v>43.65</v>
      </c>
      <c r="AE60">
        <v>80.709999999999994</v>
      </c>
      <c r="AU60" s="502" t="str">
        <f t="shared" si="2"/>
        <v/>
      </c>
      <c r="AV60" s="369" t="str">
        <f t="shared" si="3"/>
        <v/>
      </c>
    </row>
    <row r="61" spans="2:48" x14ac:dyDescent="0.2">
      <c r="B61" t="s">
        <v>154</v>
      </c>
      <c r="H61">
        <v>669.83</v>
      </c>
      <c r="J61">
        <v>669.83</v>
      </c>
      <c r="L61">
        <v>0</v>
      </c>
      <c r="AA61">
        <v>87.07</v>
      </c>
      <c r="AB61">
        <v>46.15</v>
      </c>
      <c r="AC61">
        <v>40.92</v>
      </c>
      <c r="AE61">
        <v>79.34</v>
      </c>
      <c r="AU61" s="502" t="str">
        <f t="shared" si="2"/>
        <v/>
      </c>
      <c r="AV61" s="369" t="str">
        <f t="shared" si="3"/>
        <v/>
      </c>
    </row>
    <row r="62" spans="2:48" x14ac:dyDescent="0.2">
      <c r="B62" t="s">
        <v>1291</v>
      </c>
      <c r="H62">
        <v>1095.49</v>
      </c>
      <c r="I62">
        <v>425.66</v>
      </c>
      <c r="J62">
        <v>669.83</v>
      </c>
      <c r="L62">
        <v>0</v>
      </c>
      <c r="V62">
        <v>1895.14</v>
      </c>
      <c r="AA62">
        <v>226.13</v>
      </c>
      <c r="AB62">
        <v>125.32</v>
      </c>
      <c r="AC62">
        <v>100.81</v>
      </c>
      <c r="AE62">
        <v>-0.75</v>
      </c>
      <c r="AU62" s="502" t="str">
        <f t="shared" si="2"/>
        <v/>
      </c>
      <c r="AV62" s="369" t="str">
        <f t="shared" si="3"/>
        <v/>
      </c>
    </row>
    <row r="63" spans="2:48" x14ac:dyDescent="0.2">
      <c r="AU63" s="502" t="str">
        <f t="shared" si="2"/>
        <v/>
      </c>
      <c r="AV63" s="369" t="str">
        <f t="shared" si="3"/>
        <v/>
      </c>
    </row>
    <row r="64" spans="2:48" x14ac:dyDescent="0.2">
      <c r="AU64" s="502" t="str">
        <f t="shared" si="2"/>
        <v/>
      </c>
      <c r="AV64" s="369" t="str">
        <f t="shared" si="3"/>
        <v/>
      </c>
    </row>
    <row r="65" spans="2:48" x14ac:dyDescent="0.2">
      <c r="C65" t="s">
        <v>1253</v>
      </c>
      <c r="D65" t="s">
        <v>1254</v>
      </c>
      <c r="E65" t="s">
        <v>1255</v>
      </c>
      <c r="F65" t="s">
        <v>1256</v>
      </c>
      <c r="G65" t="s">
        <v>1257</v>
      </c>
      <c r="H65" t="s">
        <v>1258</v>
      </c>
      <c r="I65" t="s">
        <v>171</v>
      </c>
      <c r="J65" t="s">
        <v>173</v>
      </c>
      <c r="K65" t="s">
        <v>1259</v>
      </c>
      <c r="L65" t="s">
        <v>1260</v>
      </c>
      <c r="M65" t="s">
        <v>1261</v>
      </c>
      <c r="N65" t="s">
        <v>1262</v>
      </c>
      <c r="O65" t="s">
        <v>1263</v>
      </c>
      <c r="P65" t="s">
        <v>1264</v>
      </c>
      <c r="Q65" t="s">
        <v>1265</v>
      </c>
      <c r="R65" t="s">
        <v>190</v>
      </c>
      <c r="S65" t="s">
        <v>193</v>
      </c>
      <c r="T65" t="s">
        <v>195</v>
      </c>
      <c r="U65" t="s">
        <v>196</v>
      </c>
      <c r="V65" t="s">
        <v>1266</v>
      </c>
      <c r="W65" t="s">
        <v>1267</v>
      </c>
      <c r="X65" t="s">
        <v>205</v>
      </c>
      <c r="Y65" t="s">
        <v>208</v>
      </c>
      <c r="Z65" t="s">
        <v>1268</v>
      </c>
      <c r="AA65" t="s">
        <v>1269</v>
      </c>
      <c r="AB65" t="s">
        <v>216</v>
      </c>
      <c r="AC65" t="s">
        <v>218</v>
      </c>
      <c r="AD65" t="s">
        <v>1270</v>
      </c>
      <c r="AE65" t="s">
        <v>1271</v>
      </c>
      <c r="AU65" s="502" t="e">
        <f t="shared" si="2"/>
        <v>#VALUE!</v>
      </c>
      <c r="AV65" s="369" t="e">
        <f t="shared" si="3"/>
        <v>#VALUE!</v>
      </c>
    </row>
    <row r="66" spans="2:48" x14ac:dyDescent="0.2">
      <c r="B66" t="s">
        <v>1272</v>
      </c>
      <c r="W66">
        <v>300</v>
      </c>
      <c r="X66">
        <v>300</v>
      </c>
      <c r="AU66" s="502" t="str">
        <f t="shared" si="2"/>
        <v/>
      </c>
      <c r="AV66" s="369" t="str">
        <f t="shared" si="3"/>
        <v/>
      </c>
    </row>
    <row r="67" spans="2:48" x14ac:dyDescent="0.2">
      <c r="B67" t="s">
        <v>1273</v>
      </c>
      <c r="E67">
        <v>611125.75</v>
      </c>
      <c r="F67">
        <v>1446</v>
      </c>
      <c r="G67">
        <v>7049.83</v>
      </c>
      <c r="W67">
        <v>12338.25</v>
      </c>
      <c r="X67">
        <v>3999.96</v>
      </c>
      <c r="Y67">
        <v>1288.46</v>
      </c>
      <c r="Z67">
        <v>4474.75</v>
      </c>
      <c r="AU67" s="502">
        <f t="shared" ref="AU67:AU130" si="4">IF(ISBLANK(G67),"",AV67/G67)</f>
        <v>1</v>
      </c>
      <c r="AV67" s="369">
        <f t="shared" ref="AV67:AV130" si="5">IF(ISBLANK(G67),"",ABS(L67-G67))</f>
        <v>7049.83</v>
      </c>
    </row>
    <row r="68" spans="2:48" x14ac:dyDescent="0.2">
      <c r="B68" t="s">
        <v>39</v>
      </c>
      <c r="E68">
        <v>452095.95</v>
      </c>
      <c r="F68">
        <v>943</v>
      </c>
      <c r="G68">
        <v>4227.68</v>
      </c>
      <c r="W68">
        <v>8046.05</v>
      </c>
      <c r="X68">
        <v>2913.51</v>
      </c>
      <c r="Y68">
        <v>904.85</v>
      </c>
      <c r="Z68">
        <v>4018.95</v>
      </c>
      <c r="AU68" s="502">
        <f t="shared" si="4"/>
        <v>1</v>
      </c>
      <c r="AV68" s="369">
        <f t="shared" si="5"/>
        <v>4227.68</v>
      </c>
    </row>
    <row r="69" spans="2:48" x14ac:dyDescent="0.2">
      <c r="B69" t="s">
        <v>41</v>
      </c>
      <c r="E69">
        <v>159029.79999999999</v>
      </c>
      <c r="F69">
        <v>503</v>
      </c>
      <c r="G69">
        <v>2822.15</v>
      </c>
      <c r="W69">
        <v>4292.2</v>
      </c>
      <c r="X69">
        <v>1086.44</v>
      </c>
      <c r="Y69">
        <v>383.62</v>
      </c>
      <c r="Z69">
        <v>455.8</v>
      </c>
      <c r="AU69" s="502">
        <f t="shared" si="4"/>
        <v>1</v>
      </c>
      <c r="AV69" s="369">
        <f t="shared" si="5"/>
        <v>2822.15</v>
      </c>
    </row>
    <row r="70" spans="2:48" x14ac:dyDescent="0.2">
      <c r="B70" t="s">
        <v>1274</v>
      </c>
      <c r="H70">
        <v>2717.46</v>
      </c>
      <c r="I70">
        <v>887.16</v>
      </c>
      <c r="J70">
        <v>1830.31</v>
      </c>
      <c r="L70">
        <v>0</v>
      </c>
      <c r="M70">
        <v>0</v>
      </c>
      <c r="N70">
        <v>1430.93</v>
      </c>
      <c r="P70">
        <v>0</v>
      </c>
      <c r="Q70">
        <v>692.68</v>
      </c>
      <c r="R70">
        <v>692.68</v>
      </c>
      <c r="AA70">
        <v>2607.37</v>
      </c>
      <c r="AB70">
        <v>1914.23</v>
      </c>
      <c r="AC70">
        <v>693.14</v>
      </c>
      <c r="AD70">
        <v>1145.06</v>
      </c>
      <c r="AU70" s="502" t="str">
        <f t="shared" si="4"/>
        <v/>
      </c>
      <c r="AV70" s="369" t="str">
        <f t="shared" si="5"/>
        <v/>
      </c>
    </row>
    <row r="71" spans="2:48" x14ac:dyDescent="0.2">
      <c r="B71" t="s">
        <v>47</v>
      </c>
      <c r="H71">
        <v>2717.46</v>
      </c>
      <c r="I71">
        <v>887.16</v>
      </c>
      <c r="J71">
        <v>1830.31</v>
      </c>
      <c r="L71">
        <v>0</v>
      </c>
      <c r="M71">
        <v>0</v>
      </c>
      <c r="P71">
        <v>0</v>
      </c>
      <c r="AA71">
        <v>652.34</v>
      </c>
      <c r="AB71">
        <v>594.98</v>
      </c>
      <c r="AC71">
        <v>57.36</v>
      </c>
      <c r="AD71">
        <v>274.68</v>
      </c>
      <c r="AU71" s="502" t="str">
        <f t="shared" si="4"/>
        <v/>
      </c>
      <c r="AV71" s="369" t="str">
        <f t="shared" si="5"/>
        <v/>
      </c>
    </row>
    <row r="72" spans="2:48" x14ac:dyDescent="0.2">
      <c r="B72" t="s">
        <v>50</v>
      </c>
      <c r="H72">
        <v>887.16</v>
      </c>
      <c r="I72">
        <v>887.16</v>
      </c>
      <c r="L72">
        <v>0</v>
      </c>
      <c r="M72">
        <v>0</v>
      </c>
      <c r="P72">
        <v>0</v>
      </c>
      <c r="AA72">
        <v>532.49</v>
      </c>
      <c r="AB72">
        <v>522.91</v>
      </c>
      <c r="AC72">
        <v>9.57</v>
      </c>
      <c r="AD72">
        <v>456.54</v>
      </c>
      <c r="AU72" s="502" t="str">
        <f t="shared" si="4"/>
        <v/>
      </c>
      <c r="AV72" s="369" t="str">
        <f t="shared" si="5"/>
        <v/>
      </c>
    </row>
    <row r="73" spans="2:48" x14ac:dyDescent="0.2">
      <c r="B73" t="s">
        <v>52</v>
      </c>
      <c r="H73">
        <v>1830.31</v>
      </c>
      <c r="J73">
        <v>1830.31</v>
      </c>
      <c r="L73">
        <v>0</v>
      </c>
      <c r="M73">
        <v>0</v>
      </c>
      <c r="P73">
        <v>0</v>
      </c>
      <c r="AA73">
        <v>119.85</v>
      </c>
      <c r="AB73">
        <v>72.06</v>
      </c>
      <c r="AC73">
        <v>47.78</v>
      </c>
      <c r="AD73">
        <v>-181.86</v>
      </c>
      <c r="AU73" s="502" t="str">
        <f t="shared" si="4"/>
        <v/>
      </c>
      <c r="AV73" s="369" t="str">
        <f t="shared" si="5"/>
        <v/>
      </c>
    </row>
    <row r="74" spans="2:48" x14ac:dyDescent="0.2">
      <c r="B74" t="s">
        <v>54</v>
      </c>
      <c r="N74">
        <v>1430.93</v>
      </c>
      <c r="AA74">
        <v>1875.05</v>
      </c>
      <c r="AB74">
        <v>1239.26</v>
      </c>
      <c r="AC74">
        <v>635.79</v>
      </c>
      <c r="AD74">
        <v>895.07</v>
      </c>
      <c r="AU74" s="502" t="str">
        <f t="shared" si="4"/>
        <v/>
      </c>
      <c r="AV74" s="369" t="str">
        <f t="shared" si="5"/>
        <v/>
      </c>
    </row>
    <row r="75" spans="2:48" x14ac:dyDescent="0.2">
      <c r="B75" t="s">
        <v>57</v>
      </c>
      <c r="N75">
        <v>0</v>
      </c>
      <c r="AA75">
        <v>1812.75</v>
      </c>
      <c r="AB75">
        <v>1197.23</v>
      </c>
      <c r="AC75">
        <v>615.51</v>
      </c>
      <c r="AD75">
        <v>1757</v>
      </c>
      <c r="AU75" s="502" t="str">
        <f t="shared" si="4"/>
        <v/>
      </c>
      <c r="AV75" s="369" t="str">
        <f t="shared" si="5"/>
        <v/>
      </c>
    </row>
    <row r="76" spans="2:48" x14ac:dyDescent="0.2">
      <c r="B76" t="s">
        <v>59</v>
      </c>
      <c r="N76">
        <v>1430.93</v>
      </c>
      <c r="AA76">
        <v>62.3</v>
      </c>
      <c r="AB76">
        <v>42.03</v>
      </c>
      <c r="AC76">
        <v>20.27</v>
      </c>
      <c r="AD76">
        <v>-861.93</v>
      </c>
      <c r="AU76" s="502" t="str">
        <f t="shared" si="4"/>
        <v/>
      </c>
      <c r="AV76" s="369" t="str">
        <f t="shared" si="5"/>
        <v/>
      </c>
    </row>
    <row r="77" spans="2:48" x14ac:dyDescent="0.2">
      <c r="B77" t="s">
        <v>61</v>
      </c>
      <c r="Q77">
        <v>692.68</v>
      </c>
      <c r="R77">
        <v>692.68</v>
      </c>
      <c r="AA77">
        <v>79.989999999999995</v>
      </c>
      <c r="AB77">
        <v>79.989999999999995</v>
      </c>
      <c r="AC77">
        <v>0</v>
      </c>
      <c r="AD77">
        <v>-24.68</v>
      </c>
      <c r="AU77" s="502" t="str">
        <f t="shared" si="4"/>
        <v/>
      </c>
      <c r="AV77" s="369" t="str">
        <f t="shared" si="5"/>
        <v/>
      </c>
    </row>
    <row r="78" spans="2:48" x14ac:dyDescent="0.2">
      <c r="B78" t="s">
        <v>1275</v>
      </c>
      <c r="K78">
        <v>316.67</v>
      </c>
      <c r="N78">
        <v>1381.28</v>
      </c>
      <c r="P78">
        <v>0</v>
      </c>
      <c r="Q78">
        <v>2774.99</v>
      </c>
      <c r="R78">
        <v>207.85</v>
      </c>
      <c r="S78">
        <v>2567.15</v>
      </c>
      <c r="T78">
        <v>2547.06</v>
      </c>
      <c r="U78">
        <v>20.079999999999998</v>
      </c>
      <c r="V78">
        <v>604.54999999999995</v>
      </c>
      <c r="AA78">
        <v>251.01</v>
      </c>
      <c r="AB78">
        <v>166.63</v>
      </c>
      <c r="AC78">
        <v>84.38</v>
      </c>
      <c r="AD78">
        <v>-427.35</v>
      </c>
      <c r="AU78" s="502" t="str">
        <f t="shared" si="4"/>
        <v/>
      </c>
      <c r="AV78" s="369" t="str">
        <f t="shared" si="5"/>
        <v/>
      </c>
    </row>
    <row r="79" spans="2:48" x14ac:dyDescent="0.2">
      <c r="B79" t="s">
        <v>68</v>
      </c>
      <c r="K79">
        <v>316.67</v>
      </c>
      <c r="N79">
        <v>137.66999999999999</v>
      </c>
      <c r="Q79">
        <v>828.35</v>
      </c>
      <c r="R79">
        <v>0</v>
      </c>
      <c r="S79">
        <v>828.35</v>
      </c>
      <c r="T79">
        <v>828.35</v>
      </c>
      <c r="U79">
        <v>0</v>
      </c>
      <c r="V79">
        <v>604.54999999999995</v>
      </c>
      <c r="AA79">
        <v>48.79</v>
      </c>
      <c r="AB79">
        <v>24.86</v>
      </c>
      <c r="AC79">
        <v>23.93</v>
      </c>
      <c r="AD79">
        <v>-195.92</v>
      </c>
      <c r="AU79" s="502" t="str">
        <f t="shared" si="4"/>
        <v/>
      </c>
      <c r="AV79" s="369" t="str">
        <f t="shared" si="5"/>
        <v/>
      </c>
    </row>
    <row r="80" spans="2:48" x14ac:dyDescent="0.2">
      <c r="B80" t="s">
        <v>70</v>
      </c>
      <c r="Q80">
        <v>0</v>
      </c>
      <c r="S80">
        <v>0</v>
      </c>
      <c r="T80">
        <v>0</v>
      </c>
      <c r="U80">
        <v>0</v>
      </c>
      <c r="V80">
        <v>604.54999999999995</v>
      </c>
      <c r="AA80">
        <v>11.54</v>
      </c>
      <c r="AB80">
        <v>5.88</v>
      </c>
      <c r="AC80">
        <v>5.65</v>
      </c>
      <c r="AD80">
        <v>-8.7200000000000006</v>
      </c>
      <c r="AU80" s="502" t="str">
        <f t="shared" si="4"/>
        <v/>
      </c>
      <c r="AV80" s="369" t="str">
        <f t="shared" si="5"/>
        <v/>
      </c>
    </row>
    <row r="81" spans="2:48" x14ac:dyDescent="0.2">
      <c r="B81" t="s">
        <v>72</v>
      </c>
      <c r="Q81">
        <v>0</v>
      </c>
      <c r="S81">
        <v>0</v>
      </c>
      <c r="T81">
        <v>0</v>
      </c>
      <c r="U81">
        <v>0</v>
      </c>
      <c r="V81">
        <v>113.99</v>
      </c>
      <c r="AA81">
        <v>9.09</v>
      </c>
      <c r="AB81">
        <v>4.18</v>
      </c>
      <c r="AC81">
        <v>4.91</v>
      </c>
      <c r="AD81">
        <v>-7.36</v>
      </c>
      <c r="AU81" s="502" t="str">
        <f t="shared" si="4"/>
        <v/>
      </c>
      <c r="AV81" s="369" t="str">
        <f t="shared" si="5"/>
        <v/>
      </c>
    </row>
    <row r="82" spans="2:48" x14ac:dyDescent="0.2">
      <c r="B82" t="s">
        <v>74</v>
      </c>
      <c r="Q82">
        <v>0</v>
      </c>
      <c r="S82">
        <v>0</v>
      </c>
      <c r="T82">
        <v>0</v>
      </c>
      <c r="U82">
        <v>0</v>
      </c>
      <c r="V82">
        <v>490.55</v>
      </c>
      <c r="AA82">
        <v>2.44</v>
      </c>
      <c r="AB82">
        <v>1.7</v>
      </c>
      <c r="AC82">
        <v>0.74</v>
      </c>
      <c r="AD82">
        <v>-1.37</v>
      </c>
      <c r="AU82" s="502" t="str">
        <f t="shared" si="4"/>
        <v/>
      </c>
      <c r="AV82" s="369" t="str">
        <f t="shared" si="5"/>
        <v/>
      </c>
    </row>
    <row r="83" spans="2:48" x14ac:dyDescent="0.2">
      <c r="B83" t="s">
        <v>76</v>
      </c>
      <c r="K83">
        <v>316.67</v>
      </c>
      <c r="N83">
        <v>137.66999999999999</v>
      </c>
      <c r="Q83">
        <v>828.35</v>
      </c>
      <c r="R83">
        <v>0</v>
      </c>
      <c r="S83">
        <v>828.35</v>
      </c>
      <c r="T83">
        <v>828.35</v>
      </c>
      <c r="U83">
        <v>0</v>
      </c>
      <c r="V83">
        <v>0</v>
      </c>
      <c r="AA83">
        <v>37.25</v>
      </c>
      <c r="AB83">
        <v>18.97</v>
      </c>
      <c r="AC83">
        <v>18.28</v>
      </c>
      <c r="AD83">
        <v>-187.2</v>
      </c>
      <c r="AU83" s="502" t="str">
        <f t="shared" si="4"/>
        <v/>
      </c>
      <c r="AV83" s="369" t="str">
        <f t="shared" si="5"/>
        <v/>
      </c>
    </row>
    <row r="84" spans="2:48" x14ac:dyDescent="0.2">
      <c r="B84" t="s">
        <v>78</v>
      </c>
      <c r="K84">
        <v>316.67</v>
      </c>
      <c r="N84">
        <v>40.340000000000003</v>
      </c>
      <c r="V84">
        <v>0</v>
      </c>
      <c r="AA84">
        <v>20.27</v>
      </c>
      <c r="AB84">
        <v>11.21</v>
      </c>
      <c r="AC84">
        <v>9.07</v>
      </c>
      <c r="AD84">
        <v>4.5</v>
      </c>
      <c r="AU84" s="502" t="str">
        <f t="shared" si="4"/>
        <v/>
      </c>
      <c r="AV84" s="369" t="str">
        <f t="shared" si="5"/>
        <v/>
      </c>
    </row>
    <row r="85" spans="2:48" x14ac:dyDescent="0.2">
      <c r="B85" t="s">
        <v>80</v>
      </c>
      <c r="K85">
        <v>117.94</v>
      </c>
      <c r="N85">
        <v>14.84</v>
      </c>
      <c r="V85">
        <v>0</v>
      </c>
      <c r="AA85">
        <v>15.14</v>
      </c>
      <c r="AB85">
        <v>8.06</v>
      </c>
      <c r="AC85">
        <v>7.08</v>
      </c>
      <c r="AD85">
        <v>7.69</v>
      </c>
      <c r="AU85" s="502" t="str">
        <f t="shared" si="4"/>
        <v/>
      </c>
      <c r="AV85" s="369" t="str">
        <f t="shared" si="5"/>
        <v/>
      </c>
    </row>
    <row r="86" spans="2:48" x14ac:dyDescent="0.2">
      <c r="B86" t="s">
        <v>82</v>
      </c>
      <c r="K86">
        <v>198.73</v>
      </c>
      <c r="N86">
        <v>25.5</v>
      </c>
      <c r="V86">
        <v>0</v>
      </c>
      <c r="AA86">
        <v>5.13</v>
      </c>
      <c r="AB86">
        <v>3.14</v>
      </c>
      <c r="AC86">
        <v>1.99</v>
      </c>
      <c r="AD86">
        <v>-3.19</v>
      </c>
      <c r="AU86" s="502" t="str">
        <f t="shared" si="4"/>
        <v/>
      </c>
      <c r="AV86" s="369" t="str">
        <f t="shared" si="5"/>
        <v/>
      </c>
    </row>
    <row r="87" spans="2:48" x14ac:dyDescent="0.2">
      <c r="B87" t="s">
        <v>84</v>
      </c>
      <c r="N87">
        <v>97.33</v>
      </c>
      <c r="Q87">
        <v>828.35</v>
      </c>
      <c r="R87">
        <v>0</v>
      </c>
      <c r="S87">
        <v>828.35</v>
      </c>
      <c r="T87">
        <v>828.35</v>
      </c>
      <c r="U87">
        <v>0</v>
      </c>
      <c r="V87">
        <v>0</v>
      </c>
      <c r="AA87">
        <v>16.98</v>
      </c>
      <c r="AB87">
        <v>7.77</v>
      </c>
      <c r="AC87">
        <v>9.2200000000000006</v>
      </c>
      <c r="AD87">
        <v>-191.7</v>
      </c>
      <c r="AU87" s="502" t="str">
        <f t="shared" si="4"/>
        <v/>
      </c>
      <c r="AV87" s="369" t="str">
        <f t="shared" si="5"/>
        <v/>
      </c>
    </row>
    <row r="88" spans="2:48" x14ac:dyDescent="0.2">
      <c r="B88" t="s">
        <v>86</v>
      </c>
      <c r="N88">
        <v>82.37</v>
      </c>
      <c r="Q88">
        <v>318.37</v>
      </c>
      <c r="R88">
        <v>0</v>
      </c>
      <c r="S88">
        <v>318.37</v>
      </c>
      <c r="T88">
        <v>318.37</v>
      </c>
      <c r="U88">
        <v>0</v>
      </c>
      <c r="V88">
        <v>0</v>
      </c>
      <c r="AA88">
        <v>14.39</v>
      </c>
      <c r="AB88">
        <v>6.55</v>
      </c>
      <c r="AC88">
        <v>7.84</v>
      </c>
      <c r="AD88">
        <v>-115.55</v>
      </c>
      <c r="AU88" s="502" t="str">
        <f t="shared" si="4"/>
        <v/>
      </c>
      <c r="AV88" s="369" t="str">
        <f t="shared" si="5"/>
        <v/>
      </c>
    </row>
    <row r="89" spans="2:48" x14ac:dyDescent="0.2">
      <c r="B89" t="s">
        <v>88</v>
      </c>
      <c r="N89">
        <v>14.96</v>
      </c>
      <c r="Q89">
        <v>509.97</v>
      </c>
      <c r="R89">
        <v>0</v>
      </c>
      <c r="S89">
        <v>509.97</v>
      </c>
      <c r="T89">
        <v>509.97</v>
      </c>
      <c r="U89">
        <v>0</v>
      </c>
      <c r="V89">
        <v>0</v>
      </c>
      <c r="AA89">
        <v>2.6</v>
      </c>
      <c r="AB89">
        <v>1.22</v>
      </c>
      <c r="AC89">
        <v>1.38</v>
      </c>
      <c r="AD89">
        <v>-76.150000000000006</v>
      </c>
      <c r="AU89" s="502" t="str">
        <f t="shared" si="4"/>
        <v/>
      </c>
      <c r="AV89" s="369" t="str">
        <f t="shared" si="5"/>
        <v/>
      </c>
    </row>
    <row r="90" spans="2:48" x14ac:dyDescent="0.2">
      <c r="B90" t="s">
        <v>90</v>
      </c>
      <c r="N90">
        <v>0</v>
      </c>
      <c r="Q90">
        <v>1483.09</v>
      </c>
      <c r="R90">
        <v>207.85</v>
      </c>
      <c r="S90">
        <v>1275.24</v>
      </c>
      <c r="T90">
        <v>1255.1600000000001</v>
      </c>
      <c r="U90">
        <v>20.079999999999998</v>
      </c>
      <c r="AA90">
        <v>12.59</v>
      </c>
      <c r="AB90">
        <v>6.84</v>
      </c>
      <c r="AC90">
        <v>5.75</v>
      </c>
      <c r="AD90">
        <v>-419.38</v>
      </c>
      <c r="AU90" s="502" t="str">
        <f t="shared" si="4"/>
        <v/>
      </c>
      <c r="AV90" s="369" t="str">
        <f t="shared" si="5"/>
        <v/>
      </c>
    </row>
    <row r="91" spans="2:48" x14ac:dyDescent="0.2">
      <c r="B91" t="s">
        <v>91</v>
      </c>
      <c r="N91">
        <v>1243.6300000000001</v>
      </c>
      <c r="P91">
        <v>0</v>
      </c>
      <c r="Q91">
        <v>463.55</v>
      </c>
      <c r="S91">
        <v>463.55</v>
      </c>
      <c r="T91">
        <v>463.55</v>
      </c>
      <c r="U91">
        <v>0</v>
      </c>
      <c r="AA91">
        <v>189.63</v>
      </c>
      <c r="AB91">
        <v>134.93</v>
      </c>
      <c r="AC91">
        <v>54.7</v>
      </c>
      <c r="AD91">
        <v>187.96</v>
      </c>
      <c r="AU91" s="502" t="str">
        <f t="shared" si="4"/>
        <v/>
      </c>
      <c r="AV91" s="369" t="str">
        <f t="shared" si="5"/>
        <v/>
      </c>
    </row>
    <row r="92" spans="2:48" x14ac:dyDescent="0.2">
      <c r="B92" t="s">
        <v>1276</v>
      </c>
      <c r="P92">
        <v>456.72</v>
      </c>
      <c r="V92">
        <v>641.79999999999995</v>
      </c>
      <c r="AA92">
        <v>388.5</v>
      </c>
      <c r="AB92">
        <v>277.8</v>
      </c>
      <c r="AC92">
        <v>110.7</v>
      </c>
      <c r="AD92">
        <v>142.27000000000001</v>
      </c>
      <c r="AU92" s="502" t="str">
        <f t="shared" si="4"/>
        <v/>
      </c>
      <c r="AV92" s="369" t="str">
        <f t="shared" si="5"/>
        <v/>
      </c>
    </row>
    <row r="93" spans="2:48" x14ac:dyDescent="0.2">
      <c r="B93" t="s">
        <v>96</v>
      </c>
      <c r="P93">
        <v>456.72</v>
      </c>
      <c r="V93">
        <v>550.49</v>
      </c>
      <c r="AA93">
        <v>237.72</v>
      </c>
      <c r="AB93">
        <v>143.36000000000001</v>
      </c>
      <c r="AC93">
        <v>94.35</v>
      </c>
      <c r="AD93">
        <v>203.4</v>
      </c>
      <c r="AU93" s="502" t="str">
        <f t="shared" si="4"/>
        <v/>
      </c>
      <c r="AV93" s="369" t="str">
        <f t="shared" si="5"/>
        <v/>
      </c>
    </row>
    <row r="94" spans="2:48" x14ac:dyDescent="0.2">
      <c r="B94" t="s">
        <v>98</v>
      </c>
      <c r="P94">
        <v>107.61</v>
      </c>
      <c r="V94">
        <v>154.62</v>
      </c>
      <c r="AA94">
        <v>90.61</v>
      </c>
      <c r="AB94">
        <v>57.7</v>
      </c>
      <c r="AC94">
        <v>32.909999999999997</v>
      </c>
      <c r="AD94">
        <v>62.44</v>
      </c>
      <c r="AU94" s="502" t="str">
        <f t="shared" si="4"/>
        <v/>
      </c>
      <c r="AV94" s="369" t="str">
        <f t="shared" si="5"/>
        <v/>
      </c>
    </row>
    <row r="95" spans="2:48" x14ac:dyDescent="0.2">
      <c r="B95" t="s">
        <v>100</v>
      </c>
      <c r="P95">
        <v>349.11</v>
      </c>
      <c r="V95">
        <v>395.87</v>
      </c>
      <c r="AA95">
        <v>147.11000000000001</v>
      </c>
      <c r="AB95">
        <v>85.67</v>
      </c>
      <c r="AC95">
        <v>61.44</v>
      </c>
      <c r="AD95">
        <v>140.94999999999999</v>
      </c>
      <c r="AU95" s="502" t="str">
        <f t="shared" si="4"/>
        <v/>
      </c>
      <c r="AV95" s="369" t="str">
        <f t="shared" si="5"/>
        <v/>
      </c>
    </row>
    <row r="96" spans="2:48" x14ac:dyDescent="0.2">
      <c r="B96" t="s">
        <v>102</v>
      </c>
      <c r="V96">
        <v>58.83</v>
      </c>
      <c r="AA96">
        <v>137.72999999999999</v>
      </c>
      <c r="AB96">
        <v>134.43</v>
      </c>
      <c r="AC96">
        <v>3.3</v>
      </c>
      <c r="AD96">
        <v>-46.76</v>
      </c>
      <c r="AU96" s="502" t="str">
        <f t="shared" si="4"/>
        <v/>
      </c>
      <c r="AV96" s="369" t="str">
        <f t="shared" si="5"/>
        <v/>
      </c>
    </row>
    <row r="97" spans="2:48" x14ac:dyDescent="0.2">
      <c r="B97" t="s">
        <v>104</v>
      </c>
      <c r="V97">
        <v>32.479999999999997</v>
      </c>
      <c r="AA97">
        <v>13.05</v>
      </c>
      <c r="AC97">
        <v>13.05</v>
      </c>
      <c r="AD97">
        <v>-14.36</v>
      </c>
      <c r="AU97" s="502" t="str">
        <f t="shared" si="4"/>
        <v/>
      </c>
      <c r="AV97" s="369" t="str">
        <f t="shared" si="5"/>
        <v/>
      </c>
    </row>
    <row r="98" spans="2:48" x14ac:dyDescent="0.2">
      <c r="B98" t="s">
        <v>1277</v>
      </c>
      <c r="Q98">
        <v>596.35</v>
      </c>
      <c r="R98">
        <v>333.42</v>
      </c>
      <c r="S98">
        <v>262.93</v>
      </c>
      <c r="U98">
        <v>262.93</v>
      </c>
      <c r="AA98">
        <v>174.46</v>
      </c>
      <c r="AB98">
        <v>80.73</v>
      </c>
      <c r="AC98">
        <v>93.72</v>
      </c>
      <c r="AD98">
        <v>-279.68</v>
      </c>
      <c r="AU98" s="502" t="str">
        <f t="shared" si="4"/>
        <v/>
      </c>
      <c r="AV98" s="369" t="str">
        <f t="shared" si="5"/>
        <v/>
      </c>
    </row>
    <row r="99" spans="2:48" x14ac:dyDescent="0.2">
      <c r="B99" t="s">
        <v>1278</v>
      </c>
      <c r="V99">
        <v>583.92999999999995</v>
      </c>
      <c r="AA99">
        <v>662.42</v>
      </c>
      <c r="AB99">
        <v>47.38</v>
      </c>
      <c r="AC99">
        <v>615.04</v>
      </c>
      <c r="AD99">
        <v>-127.2</v>
      </c>
      <c r="AU99" s="502" t="str">
        <f t="shared" si="4"/>
        <v/>
      </c>
      <c r="AV99" s="369" t="str">
        <f t="shared" si="5"/>
        <v/>
      </c>
    </row>
    <row r="100" spans="2:48" x14ac:dyDescent="0.2">
      <c r="B100" t="s">
        <v>1279</v>
      </c>
      <c r="M100">
        <v>0</v>
      </c>
      <c r="V100">
        <v>1706.32</v>
      </c>
      <c r="AA100">
        <v>901.62</v>
      </c>
      <c r="AB100">
        <v>759.08</v>
      </c>
      <c r="AC100">
        <v>142.54</v>
      </c>
      <c r="AD100">
        <v>583.73</v>
      </c>
      <c r="AU100" s="502" t="str">
        <f t="shared" si="4"/>
        <v/>
      </c>
      <c r="AV100" s="369" t="str">
        <f t="shared" si="5"/>
        <v/>
      </c>
    </row>
    <row r="101" spans="2:48" x14ac:dyDescent="0.2">
      <c r="B101" t="s">
        <v>111</v>
      </c>
      <c r="M101">
        <v>0</v>
      </c>
      <c r="AA101">
        <v>112.45</v>
      </c>
      <c r="AB101">
        <v>108.59</v>
      </c>
      <c r="AC101">
        <v>3.87</v>
      </c>
      <c r="AD101">
        <v>0</v>
      </c>
      <c r="AU101" s="502" t="str">
        <f t="shared" si="4"/>
        <v/>
      </c>
      <c r="AV101" s="369" t="str">
        <f t="shared" si="5"/>
        <v/>
      </c>
    </row>
    <row r="102" spans="2:48" x14ac:dyDescent="0.2">
      <c r="B102" t="s">
        <v>113</v>
      </c>
      <c r="V102">
        <v>134.69999999999999</v>
      </c>
      <c r="AA102">
        <v>53.74</v>
      </c>
      <c r="AB102">
        <v>53.32</v>
      </c>
      <c r="AC102">
        <v>0.42</v>
      </c>
      <c r="AD102">
        <v>-134.69999999999999</v>
      </c>
      <c r="AU102" s="502" t="str">
        <f t="shared" si="4"/>
        <v/>
      </c>
      <c r="AV102" s="369" t="str">
        <f t="shared" si="5"/>
        <v/>
      </c>
    </row>
    <row r="103" spans="2:48" x14ac:dyDescent="0.2">
      <c r="B103" t="s">
        <v>115</v>
      </c>
      <c r="V103">
        <v>1571.62</v>
      </c>
      <c r="AA103">
        <v>735.43</v>
      </c>
      <c r="AB103">
        <v>597.17999999999995</v>
      </c>
      <c r="AC103">
        <v>138.25</v>
      </c>
      <c r="AD103">
        <v>718.42</v>
      </c>
      <c r="AU103" s="502" t="str">
        <f t="shared" si="4"/>
        <v/>
      </c>
      <c r="AV103" s="369" t="str">
        <f t="shared" si="5"/>
        <v/>
      </c>
    </row>
    <row r="104" spans="2:48" x14ac:dyDescent="0.2">
      <c r="B104" t="s">
        <v>117</v>
      </c>
      <c r="V104">
        <v>392.91</v>
      </c>
      <c r="AA104">
        <v>183.86</v>
      </c>
      <c r="AB104">
        <v>149.29</v>
      </c>
      <c r="AC104">
        <v>34.56</v>
      </c>
      <c r="AD104">
        <v>179.61</v>
      </c>
      <c r="AU104" s="502" t="str">
        <f t="shared" si="4"/>
        <v/>
      </c>
      <c r="AV104" s="369" t="str">
        <f t="shared" si="5"/>
        <v/>
      </c>
    </row>
    <row r="105" spans="2:48" x14ac:dyDescent="0.2">
      <c r="B105" t="s">
        <v>118</v>
      </c>
      <c r="V105">
        <v>392.91</v>
      </c>
      <c r="AA105">
        <v>183.86</v>
      </c>
      <c r="AB105">
        <v>149.29</v>
      </c>
      <c r="AC105">
        <v>34.56</v>
      </c>
      <c r="AD105">
        <v>179.61</v>
      </c>
      <c r="AU105" s="502" t="str">
        <f t="shared" si="4"/>
        <v/>
      </c>
      <c r="AV105" s="369" t="str">
        <f t="shared" si="5"/>
        <v/>
      </c>
    </row>
    <row r="106" spans="2:48" x14ac:dyDescent="0.2">
      <c r="B106" t="s">
        <v>119</v>
      </c>
      <c r="V106">
        <v>392.91</v>
      </c>
      <c r="AA106">
        <v>183.86</v>
      </c>
      <c r="AB106">
        <v>149.29</v>
      </c>
      <c r="AC106">
        <v>34.56</v>
      </c>
      <c r="AD106">
        <v>179.61</v>
      </c>
      <c r="AU106" s="502" t="str">
        <f t="shared" si="4"/>
        <v/>
      </c>
      <c r="AV106" s="369" t="str">
        <f t="shared" si="5"/>
        <v/>
      </c>
    </row>
    <row r="107" spans="2:48" x14ac:dyDescent="0.2">
      <c r="B107" t="s">
        <v>120</v>
      </c>
      <c r="V107">
        <v>392.91</v>
      </c>
      <c r="AA107">
        <v>183.86</v>
      </c>
      <c r="AB107">
        <v>149.29</v>
      </c>
      <c r="AC107">
        <v>34.56</v>
      </c>
      <c r="AD107">
        <v>179.61</v>
      </c>
      <c r="AU107" s="502" t="str">
        <f t="shared" si="4"/>
        <v/>
      </c>
      <c r="AV107" s="369" t="str">
        <f t="shared" si="5"/>
        <v/>
      </c>
    </row>
    <row r="108" spans="2:48" x14ac:dyDescent="0.2">
      <c r="B108" t="s">
        <v>1280</v>
      </c>
      <c r="O108">
        <v>1443.11</v>
      </c>
      <c r="AA108">
        <v>25.68</v>
      </c>
      <c r="AB108">
        <v>1.01</v>
      </c>
      <c r="AC108">
        <v>24.67</v>
      </c>
      <c r="AD108">
        <v>-1144.5899999999999</v>
      </c>
      <c r="AU108" s="502" t="str">
        <f t="shared" si="4"/>
        <v/>
      </c>
      <c r="AV108" s="369" t="str">
        <f t="shared" si="5"/>
        <v/>
      </c>
    </row>
    <row r="109" spans="2:48" x14ac:dyDescent="0.2">
      <c r="B109" t="s">
        <v>124</v>
      </c>
      <c r="O109">
        <v>839.15</v>
      </c>
      <c r="AA109">
        <v>12.83</v>
      </c>
      <c r="AB109">
        <v>0</v>
      </c>
      <c r="AC109">
        <v>12.83</v>
      </c>
      <c r="AD109">
        <v>-544.92999999999995</v>
      </c>
      <c r="AU109" s="502" t="str">
        <f t="shared" si="4"/>
        <v/>
      </c>
      <c r="AV109" s="369" t="str">
        <f t="shared" si="5"/>
        <v/>
      </c>
    </row>
    <row r="110" spans="2:48" x14ac:dyDescent="0.2">
      <c r="B110" t="s">
        <v>126</v>
      </c>
      <c r="O110">
        <v>603.96</v>
      </c>
      <c r="AA110">
        <v>12.85</v>
      </c>
      <c r="AB110">
        <v>1.01</v>
      </c>
      <c r="AC110">
        <v>11.84</v>
      </c>
      <c r="AD110">
        <v>-599.66</v>
      </c>
      <c r="AU110" s="502" t="str">
        <f t="shared" si="4"/>
        <v/>
      </c>
      <c r="AV110" s="369" t="str">
        <f t="shared" si="5"/>
        <v/>
      </c>
    </row>
    <row r="111" spans="2:48" x14ac:dyDescent="0.2">
      <c r="B111" t="s">
        <v>1281</v>
      </c>
      <c r="AU111" s="502" t="str">
        <f t="shared" si="4"/>
        <v/>
      </c>
      <c r="AV111" s="369" t="str">
        <f t="shared" si="5"/>
        <v/>
      </c>
    </row>
    <row r="112" spans="2:48" x14ac:dyDescent="0.2">
      <c r="B112" t="s">
        <v>1282</v>
      </c>
      <c r="V112">
        <v>1561.99</v>
      </c>
      <c r="AA112">
        <v>3195.62</v>
      </c>
      <c r="AB112">
        <v>2452.6999999999998</v>
      </c>
      <c r="AC112">
        <v>742.92</v>
      </c>
      <c r="AD112">
        <v>1880.6</v>
      </c>
      <c r="AU112" s="502" t="str">
        <f t="shared" si="4"/>
        <v/>
      </c>
      <c r="AV112" s="369" t="str">
        <f t="shared" si="5"/>
        <v/>
      </c>
    </row>
    <row r="113" spans="2:48" x14ac:dyDescent="0.2">
      <c r="B113" t="s">
        <v>1283</v>
      </c>
      <c r="O113">
        <v>1999.48</v>
      </c>
      <c r="AA113">
        <v>519.01</v>
      </c>
      <c r="AB113">
        <v>400.31</v>
      </c>
      <c r="AC113">
        <v>118.7</v>
      </c>
      <c r="AD113">
        <v>-795.67</v>
      </c>
      <c r="AU113" s="502" t="str">
        <f t="shared" si="4"/>
        <v/>
      </c>
      <c r="AV113" s="369" t="str">
        <f t="shared" si="5"/>
        <v/>
      </c>
    </row>
    <row r="114" spans="2:48" x14ac:dyDescent="0.2">
      <c r="B114" t="s">
        <v>1284</v>
      </c>
      <c r="N114">
        <v>1340.94</v>
      </c>
      <c r="P114">
        <v>0</v>
      </c>
      <c r="Q114">
        <v>3371.34</v>
      </c>
      <c r="R114">
        <v>541.27</v>
      </c>
      <c r="S114">
        <v>2830.07</v>
      </c>
      <c r="T114">
        <v>2547.06</v>
      </c>
      <c r="U114">
        <v>283.01</v>
      </c>
      <c r="V114">
        <v>0</v>
      </c>
      <c r="AA114">
        <v>393.66</v>
      </c>
      <c r="AB114">
        <v>230.28</v>
      </c>
      <c r="AC114">
        <v>163.38999999999999</v>
      </c>
      <c r="AD114">
        <v>-702.8</v>
      </c>
      <c r="AU114" s="502" t="str">
        <f t="shared" si="4"/>
        <v/>
      </c>
      <c r="AV114" s="369" t="str">
        <f t="shared" si="5"/>
        <v/>
      </c>
    </row>
    <row r="115" spans="2:48" x14ac:dyDescent="0.2">
      <c r="B115" t="s">
        <v>1285</v>
      </c>
      <c r="H115">
        <v>887.16</v>
      </c>
      <c r="I115">
        <v>887.16</v>
      </c>
      <c r="L115">
        <v>0</v>
      </c>
      <c r="M115">
        <v>0</v>
      </c>
      <c r="N115">
        <v>0</v>
      </c>
      <c r="P115">
        <v>0</v>
      </c>
      <c r="AA115">
        <v>2345.23</v>
      </c>
      <c r="AB115">
        <v>1720.15</v>
      </c>
      <c r="AC115">
        <v>625.09</v>
      </c>
      <c r="AD115">
        <v>2213.54</v>
      </c>
      <c r="AU115" s="502" t="str">
        <f t="shared" si="4"/>
        <v/>
      </c>
      <c r="AV115" s="369" t="str">
        <f t="shared" si="5"/>
        <v/>
      </c>
    </row>
    <row r="116" spans="2:48" x14ac:dyDescent="0.2">
      <c r="B116" t="s">
        <v>1286</v>
      </c>
      <c r="H116">
        <v>1830.31</v>
      </c>
      <c r="J116">
        <v>1830.31</v>
      </c>
      <c r="L116">
        <v>0</v>
      </c>
      <c r="M116">
        <v>0</v>
      </c>
      <c r="N116">
        <v>1430.93</v>
      </c>
      <c r="P116">
        <v>0</v>
      </c>
      <c r="AA116">
        <v>182.15</v>
      </c>
      <c r="AB116">
        <v>114.09</v>
      </c>
      <c r="AC116">
        <v>68.06</v>
      </c>
      <c r="AD116">
        <v>-1043.79</v>
      </c>
      <c r="AU116" s="502" t="str">
        <f t="shared" si="4"/>
        <v/>
      </c>
      <c r="AV116" s="369" t="str">
        <f t="shared" si="5"/>
        <v/>
      </c>
    </row>
    <row r="117" spans="2:48" x14ac:dyDescent="0.2">
      <c r="B117" t="s">
        <v>1287</v>
      </c>
      <c r="Q117">
        <v>4992.6400000000003</v>
      </c>
      <c r="R117">
        <v>4992.6400000000003</v>
      </c>
      <c r="AA117">
        <v>79.989999999999995</v>
      </c>
      <c r="AB117">
        <v>79.989999999999995</v>
      </c>
      <c r="AC117">
        <v>0</v>
      </c>
      <c r="AD117">
        <v>-24.68</v>
      </c>
      <c r="AU117" s="502" t="str">
        <f t="shared" si="4"/>
        <v/>
      </c>
      <c r="AV117" s="369" t="str">
        <f t="shared" si="5"/>
        <v/>
      </c>
    </row>
    <row r="118" spans="2:48" x14ac:dyDescent="0.2">
      <c r="B118" t="s">
        <v>144</v>
      </c>
      <c r="Q118">
        <v>3999.96</v>
      </c>
      <c r="R118">
        <v>3999.96</v>
      </c>
      <c r="AU118" s="502" t="str">
        <f t="shared" si="4"/>
        <v/>
      </c>
      <c r="AV118" s="369" t="str">
        <f t="shared" si="5"/>
        <v/>
      </c>
    </row>
    <row r="119" spans="2:48" x14ac:dyDescent="0.2">
      <c r="B119" t="s">
        <v>145</v>
      </c>
      <c r="Q119">
        <v>300</v>
      </c>
      <c r="R119">
        <v>300</v>
      </c>
      <c r="AU119" s="502" t="str">
        <f t="shared" si="4"/>
        <v/>
      </c>
      <c r="AV119" s="369" t="str">
        <f t="shared" si="5"/>
        <v/>
      </c>
    </row>
    <row r="120" spans="2:48" x14ac:dyDescent="0.2">
      <c r="B120" t="s">
        <v>1288</v>
      </c>
      <c r="N120">
        <v>97.3</v>
      </c>
      <c r="Q120">
        <v>2311.44</v>
      </c>
      <c r="R120">
        <v>207.85</v>
      </c>
      <c r="S120">
        <v>2103.59</v>
      </c>
      <c r="T120">
        <v>2083.5100000000002</v>
      </c>
      <c r="U120">
        <v>20.079999999999998</v>
      </c>
      <c r="V120">
        <v>0</v>
      </c>
      <c r="AA120">
        <v>29.58</v>
      </c>
      <c r="AB120">
        <v>14.61</v>
      </c>
      <c r="AC120">
        <v>14.97</v>
      </c>
      <c r="AD120">
        <v>-611.08000000000004</v>
      </c>
      <c r="AU120" s="502" t="str">
        <f t="shared" si="4"/>
        <v/>
      </c>
      <c r="AV120" s="369" t="str">
        <f t="shared" si="5"/>
        <v/>
      </c>
    </row>
    <row r="121" spans="2:48" x14ac:dyDescent="0.2">
      <c r="B121" t="s">
        <v>1289</v>
      </c>
      <c r="K121">
        <v>117.94</v>
      </c>
      <c r="N121">
        <v>97.21</v>
      </c>
      <c r="Q121">
        <v>318.37</v>
      </c>
      <c r="R121">
        <v>0</v>
      </c>
      <c r="S121">
        <v>318.37</v>
      </c>
      <c r="T121">
        <v>318.37</v>
      </c>
      <c r="U121">
        <v>0</v>
      </c>
      <c r="V121">
        <v>113.99</v>
      </c>
      <c r="AA121">
        <v>38.619999999999997</v>
      </c>
      <c r="AB121">
        <v>18.8</v>
      </c>
      <c r="AC121">
        <v>19.829999999999998</v>
      </c>
      <c r="AD121">
        <v>-115.21</v>
      </c>
      <c r="AU121" s="502" t="str">
        <f t="shared" si="4"/>
        <v/>
      </c>
      <c r="AV121" s="369" t="str">
        <f t="shared" si="5"/>
        <v/>
      </c>
    </row>
    <row r="122" spans="2:48" x14ac:dyDescent="0.2">
      <c r="B122" t="s">
        <v>149</v>
      </c>
      <c r="K122">
        <v>117.94</v>
      </c>
      <c r="N122">
        <v>97.21</v>
      </c>
      <c r="Q122">
        <v>318.37</v>
      </c>
      <c r="R122">
        <v>0</v>
      </c>
      <c r="S122">
        <v>318.37</v>
      </c>
      <c r="T122">
        <v>318.37</v>
      </c>
      <c r="U122">
        <v>0</v>
      </c>
      <c r="V122">
        <v>0</v>
      </c>
      <c r="AA122">
        <v>29.53</v>
      </c>
      <c r="AB122">
        <v>14.61</v>
      </c>
      <c r="AC122">
        <v>14.92</v>
      </c>
      <c r="AD122">
        <v>-107.86</v>
      </c>
      <c r="AU122" s="502" t="str">
        <f t="shared" si="4"/>
        <v/>
      </c>
      <c r="AV122" s="369" t="str">
        <f t="shared" si="5"/>
        <v/>
      </c>
    </row>
    <row r="123" spans="2:48" x14ac:dyDescent="0.2">
      <c r="B123" t="s">
        <v>1290</v>
      </c>
      <c r="K123">
        <v>198.73</v>
      </c>
      <c r="N123">
        <v>40.46</v>
      </c>
      <c r="Q123">
        <v>509.97</v>
      </c>
      <c r="R123">
        <v>0</v>
      </c>
      <c r="S123">
        <v>509.97</v>
      </c>
      <c r="T123">
        <v>509.97</v>
      </c>
      <c r="U123">
        <v>0</v>
      </c>
      <c r="V123">
        <v>490.55</v>
      </c>
      <c r="AA123">
        <v>10.17</v>
      </c>
      <c r="AB123">
        <v>6.06</v>
      </c>
      <c r="AC123">
        <v>4.1100000000000003</v>
      </c>
      <c r="AD123">
        <v>-80.709999999999994</v>
      </c>
      <c r="AU123" s="502" t="str">
        <f t="shared" si="4"/>
        <v/>
      </c>
      <c r="AV123" s="369" t="str">
        <f t="shared" si="5"/>
        <v/>
      </c>
    </row>
    <row r="124" spans="2:48" x14ac:dyDescent="0.2">
      <c r="B124" t="s">
        <v>154</v>
      </c>
      <c r="K124">
        <v>198.73</v>
      </c>
      <c r="N124">
        <v>40.46</v>
      </c>
      <c r="Q124">
        <v>509.97</v>
      </c>
      <c r="R124">
        <v>0</v>
      </c>
      <c r="S124">
        <v>509.97</v>
      </c>
      <c r="T124">
        <v>509.97</v>
      </c>
      <c r="U124">
        <v>0</v>
      </c>
      <c r="V124">
        <v>0</v>
      </c>
      <c r="AA124">
        <v>7.73</v>
      </c>
      <c r="AB124">
        <v>4.3600000000000003</v>
      </c>
      <c r="AC124">
        <v>3.37</v>
      </c>
      <c r="AD124">
        <v>-79.34</v>
      </c>
      <c r="AU124" s="502" t="str">
        <f t="shared" si="4"/>
        <v/>
      </c>
      <c r="AV124" s="369" t="str">
        <f t="shared" si="5"/>
        <v/>
      </c>
    </row>
    <row r="125" spans="2:48" x14ac:dyDescent="0.2">
      <c r="B125" t="s">
        <v>1291</v>
      </c>
      <c r="K125">
        <v>316.67</v>
      </c>
      <c r="N125">
        <v>1381.3</v>
      </c>
      <c r="P125">
        <v>0</v>
      </c>
      <c r="Q125">
        <v>1291.9000000000001</v>
      </c>
      <c r="R125">
        <v>0</v>
      </c>
      <c r="S125">
        <v>1291.9000000000001</v>
      </c>
      <c r="T125">
        <v>1291.9000000000001</v>
      </c>
      <c r="U125">
        <v>0</v>
      </c>
      <c r="V125">
        <v>0</v>
      </c>
      <c r="AA125">
        <v>226.88</v>
      </c>
      <c r="AB125">
        <v>153.9</v>
      </c>
      <c r="AC125">
        <v>72.98</v>
      </c>
      <c r="AD125">
        <v>0.75</v>
      </c>
      <c r="AU125" s="502" t="str">
        <f t="shared" si="4"/>
        <v/>
      </c>
      <c r="AV125" s="369" t="str">
        <f t="shared" si="5"/>
        <v/>
      </c>
    </row>
    <row r="126" spans="2:48" x14ac:dyDescent="0.2">
      <c r="AU126" s="502" t="str">
        <f t="shared" si="4"/>
        <v/>
      </c>
      <c r="AV126" s="369" t="str">
        <f t="shared" si="5"/>
        <v/>
      </c>
    </row>
    <row r="127" spans="2:48" x14ac:dyDescent="0.2">
      <c r="AU127" s="502" t="str">
        <f t="shared" si="4"/>
        <v/>
      </c>
      <c r="AV127" s="369" t="str">
        <f t="shared" si="5"/>
        <v/>
      </c>
    </row>
    <row r="128" spans="2:48" x14ac:dyDescent="0.2">
      <c r="AU128" s="502" t="str">
        <f t="shared" si="4"/>
        <v/>
      </c>
      <c r="AV128" s="369" t="str">
        <f t="shared" si="5"/>
        <v/>
      </c>
    </row>
    <row r="129" spans="47:48" x14ac:dyDescent="0.2">
      <c r="AU129" s="502" t="str">
        <f t="shared" si="4"/>
        <v/>
      </c>
      <c r="AV129" s="369" t="str">
        <f t="shared" si="5"/>
        <v/>
      </c>
    </row>
    <row r="130" spans="47:48" x14ac:dyDescent="0.2">
      <c r="AU130" s="502" t="str">
        <f t="shared" si="4"/>
        <v/>
      </c>
      <c r="AV130" s="369" t="str">
        <f t="shared" si="5"/>
        <v/>
      </c>
    </row>
    <row r="131" spans="47:48" x14ac:dyDescent="0.2">
      <c r="AU131" s="502" t="str">
        <f t="shared" ref="AU131:AU194" si="6">IF(ISBLANK(G131),"",AV131/G131)</f>
        <v/>
      </c>
      <c r="AV131" s="369" t="str">
        <f t="shared" ref="AV131:AV194" si="7">IF(ISBLANK(G131),"",ABS(L131-G131))</f>
        <v/>
      </c>
    </row>
    <row r="132" spans="47:48" x14ac:dyDescent="0.2">
      <c r="AU132" s="502" t="str">
        <f t="shared" si="6"/>
        <v/>
      </c>
      <c r="AV132" s="369" t="str">
        <f t="shared" si="7"/>
        <v/>
      </c>
    </row>
    <row r="133" spans="47:48" x14ac:dyDescent="0.2">
      <c r="AU133" s="502" t="str">
        <f t="shared" si="6"/>
        <v/>
      </c>
      <c r="AV133" s="369" t="str">
        <f t="shared" si="7"/>
        <v/>
      </c>
    </row>
    <row r="134" spans="47:48" x14ac:dyDescent="0.2">
      <c r="AU134" s="502" t="str">
        <f t="shared" si="6"/>
        <v/>
      </c>
      <c r="AV134" s="369" t="str">
        <f t="shared" si="7"/>
        <v/>
      </c>
    </row>
    <row r="135" spans="47:48" x14ac:dyDescent="0.2">
      <c r="AU135" s="502" t="str">
        <f t="shared" si="6"/>
        <v/>
      </c>
      <c r="AV135" s="369" t="str">
        <f t="shared" si="7"/>
        <v/>
      </c>
    </row>
    <row r="136" spans="47:48" x14ac:dyDescent="0.2">
      <c r="AU136" s="502" t="str">
        <f t="shared" si="6"/>
        <v/>
      </c>
      <c r="AV136" s="369" t="str">
        <f t="shared" si="7"/>
        <v/>
      </c>
    </row>
    <row r="137" spans="47:48" x14ac:dyDescent="0.2">
      <c r="AU137" s="502" t="str">
        <f t="shared" si="6"/>
        <v/>
      </c>
      <c r="AV137" s="369" t="str">
        <f t="shared" si="7"/>
        <v/>
      </c>
    </row>
    <row r="138" spans="47:48" x14ac:dyDescent="0.2">
      <c r="AU138" s="502" t="str">
        <f t="shared" si="6"/>
        <v/>
      </c>
      <c r="AV138" s="369" t="str">
        <f t="shared" si="7"/>
        <v/>
      </c>
    </row>
    <row r="139" spans="47:48" x14ac:dyDescent="0.2">
      <c r="AU139" s="502" t="str">
        <f t="shared" si="6"/>
        <v/>
      </c>
      <c r="AV139" s="369" t="str">
        <f t="shared" si="7"/>
        <v/>
      </c>
    </row>
    <row r="140" spans="47:48" x14ac:dyDescent="0.2">
      <c r="AU140" s="502" t="str">
        <f t="shared" si="6"/>
        <v/>
      </c>
      <c r="AV140" s="369" t="str">
        <f t="shared" si="7"/>
        <v/>
      </c>
    </row>
    <row r="141" spans="47:48" x14ac:dyDescent="0.2">
      <c r="AU141" s="502" t="str">
        <f t="shared" si="6"/>
        <v/>
      </c>
      <c r="AV141" s="369" t="str">
        <f t="shared" si="7"/>
        <v/>
      </c>
    </row>
    <row r="142" spans="47:48" x14ac:dyDescent="0.2">
      <c r="AU142" s="502" t="str">
        <f t="shared" si="6"/>
        <v/>
      </c>
      <c r="AV142" s="369" t="str">
        <f t="shared" si="7"/>
        <v/>
      </c>
    </row>
    <row r="143" spans="47:48" x14ac:dyDescent="0.2">
      <c r="AU143" s="502" t="str">
        <f t="shared" si="6"/>
        <v/>
      </c>
      <c r="AV143" s="369" t="str">
        <f t="shared" si="7"/>
        <v/>
      </c>
    </row>
    <row r="144" spans="47:48" x14ac:dyDescent="0.2">
      <c r="AU144" s="502" t="str">
        <f t="shared" si="6"/>
        <v/>
      </c>
      <c r="AV144" s="369" t="str">
        <f t="shared" si="7"/>
        <v/>
      </c>
    </row>
    <row r="145" spans="47:48" x14ac:dyDescent="0.2">
      <c r="AU145" s="502" t="str">
        <f t="shared" si="6"/>
        <v/>
      </c>
      <c r="AV145" s="369" t="str">
        <f t="shared" si="7"/>
        <v/>
      </c>
    </row>
    <row r="146" spans="47:48" x14ac:dyDescent="0.2">
      <c r="AU146" s="502" t="str">
        <f t="shared" si="6"/>
        <v/>
      </c>
      <c r="AV146" s="369" t="str">
        <f t="shared" si="7"/>
        <v/>
      </c>
    </row>
    <row r="147" spans="47:48" x14ac:dyDescent="0.2">
      <c r="AU147" s="502" t="str">
        <f t="shared" si="6"/>
        <v/>
      </c>
      <c r="AV147" s="369" t="str">
        <f t="shared" si="7"/>
        <v/>
      </c>
    </row>
    <row r="148" spans="47:48" x14ac:dyDescent="0.2">
      <c r="AU148" s="502" t="str">
        <f t="shared" si="6"/>
        <v/>
      </c>
      <c r="AV148" s="369" t="str">
        <f t="shared" si="7"/>
        <v/>
      </c>
    </row>
    <row r="149" spans="47:48" x14ac:dyDescent="0.2">
      <c r="AU149" s="502" t="str">
        <f t="shared" si="6"/>
        <v/>
      </c>
      <c r="AV149" s="369" t="str">
        <f t="shared" si="7"/>
        <v/>
      </c>
    </row>
    <row r="150" spans="47:48" x14ac:dyDescent="0.2">
      <c r="AU150" s="502" t="str">
        <f t="shared" si="6"/>
        <v/>
      </c>
      <c r="AV150" s="369" t="str">
        <f t="shared" si="7"/>
        <v/>
      </c>
    </row>
    <row r="151" spans="47:48" x14ac:dyDescent="0.2">
      <c r="AU151" s="502" t="str">
        <f t="shared" si="6"/>
        <v/>
      </c>
      <c r="AV151" s="369" t="str">
        <f t="shared" si="7"/>
        <v/>
      </c>
    </row>
    <row r="152" spans="47:48" x14ac:dyDescent="0.2">
      <c r="AU152" s="502" t="str">
        <f t="shared" si="6"/>
        <v/>
      </c>
      <c r="AV152" s="369" t="str">
        <f t="shared" si="7"/>
        <v/>
      </c>
    </row>
    <row r="153" spans="47:48" x14ac:dyDescent="0.2">
      <c r="AU153" s="502" t="str">
        <f t="shared" si="6"/>
        <v/>
      </c>
      <c r="AV153" s="369" t="str">
        <f t="shared" si="7"/>
        <v/>
      </c>
    </row>
    <row r="154" spans="47:48" x14ac:dyDescent="0.2">
      <c r="AU154" s="502" t="str">
        <f t="shared" si="6"/>
        <v/>
      </c>
      <c r="AV154" s="369" t="str">
        <f t="shared" si="7"/>
        <v/>
      </c>
    </row>
    <row r="155" spans="47:48" x14ac:dyDescent="0.2">
      <c r="AU155" s="502" t="str">
        <f t="shared" si="6"/>
        <v/>
      </c>
      <c r="AV155" s="369" t="str">
        <f t="shared" si="7"/>
        <v/>
      </c>
    </row>
    <row r="156" spans="47:48" x14ac:dyDescent="0.2">
      <c r="AU156" s="502" t="str">
        <f t="shared" si="6"/>
        <v/>
      </c>
      <c r="AV156" s="369" t="str">
        <f t="shared" si="7"/>
        <v/>
      </c>
    </row>
    <row r="157" spans="47:48" x14ac:dyDescent="0.2">
      <c r="AU157" s="502" t="str">
        <f t="shared" si="6"/>
        <v/>
      </c>
      <c r="AV157" s="369" t="str">
        <f t="shared" si="7"/>
        <v/>
      </c>
    </row>
    <row r="158" spans="47:48" x14ac:dyDescent="0.2">
      <c r="AU158" s="502" t="str">
        <f t="shared" si="6"/>
        <v/>
      </c>
      <c r="AV158" s="369" t="str">
        <f t="shared" si="7"/>
        <v/>
      </c>
    </row>
    <row r="159" spans="47:48" x14ac:dyDescent="0.2">
      <c r="AU159" s="502" t="str">
        <f t="shared" si="6"/>
        <v/>
      </c>
      <c r="AV159" s="369" t="str">
        <f t="shared" si="7"/>
        <v/>
      </c>
    </row>
    <row r="160" spans="47:48" x14ac:dyDescent="0.2">
      <c r="AU160" s="502" t="str">
        <f t="shared" si="6"/>
        <v/>
      </c>
      <c r="AV160" s="369" t="str">
        <f t="shared" si="7"/>
        <v/>
      </c>
    </row>
    <row r="161" spans="47:48" x14ac:dyDescent="0.2">
      <c r="AU161" s="502" t="str">
        <f t="shared" si="6"/>
        <v/>
      </c>
      <c r="AV161" s="369" t="str">
        <f t="shared" si="7"/>
        <v/>
      </c>
    </row>
    <row r="162" spans="47:48" x14ac:dyDescent="0.2">
      <c r="AU162" s="502" t="str">
        <f t="shared" si="6"/>
        <v/>
      </c>
      <c r="AV162" s="369" t="str">
        <f t="shared" si="7"/>
        <v/>
      </c>
    </row>
    <row r="163" spans="47:48" x14ac:dyDescent="0.2">
      <c r="AU163" s="502" t="str">
        <f t="shared" si="6"/>
        <v/>
      </c>
      <c r="AV163" s="369" t="str">
        <f t="shared" si="7"/>
        <v/>
      </c>
    </row>
    <row r="164" spans="47:48" x14ac:dyDescent="0.2">
      <c r="AU164" s="502" t="str">
        <f t="shared" si="6"/>
        <v/>
      </c>
      <c r="AV164" s="369" t="str">
        <f t="shared" si="7"/>
        <v/>
      </c>
    </row>
    <row r="165" spans="47:48" x14ac:dyDescent="0.2">
      <c r="AU165" s="502" t="str">
        <f t="shared" si="6"/>
        <v/>
      </c>
      <c r="AV165" s="369" t="str">
        <f t="shared" si="7"/>
        <v/>
      </c>
    </row>
    <row r="166" spans="47:48" x14ac:dyDescent="0.2">
      <c r="AU166" s="502" t="str">
        <f t="shared" si="6"/>
        <v/>
      </c>
      <c r="AV166" s="369" t="str">
        <f t="shared" si="7"/>
        <v/>
      </c>
    </row>
    <row r="167" spans="47:48" x14ac:dyDescent="0.2">
      <c r="AU167" s="502" t="str">
        <f t="shared" si="6"/>
        <v/>
      </c>
      <c r="AV167" s="369" t="str">
        <f t="shared" si="7"/>
        <v/>
      </c>
    </row>
    <row r="168" spans="47:48" x14ac:dyDescent="0.2">
      <c r="AU168" s="502" t="str">
        <f t="shared" si="6"/>
        <v/>
      </c>
      <c r="AV168" s="369" t="str">
        <f t="shared" si="7"/>
        <v/>
      </c>
    </row>
    <row r="169" spans="47:48" x14ac:dyDescent="0.2">
      <c r="AU169" s="502" t="str">
        <f t="shared" si="6"/>
        <v/>
      </c>
      <c r="AV169" s="369" t="str">
        <f t="shared" si="7"/>
        <v/>
      </c>
    </row>
    <row r="170" spans="47:48" x14ac:dyDescent="0.2">
      <c r="AU170" s="502" t="str">
        <f t="shared" si="6"/>
        <v/>
      </c>
      <c r="AV170" s="369" t="str">
        <f t="shared" si="7"/>
        <v/>
      </c>
    </row>
    <row r="171" spans="47:48" x14ac:dyDescent="0.2">
      <c r="AU171" s="502" t="str">
        <f t="shared" si="6"/>
        <v/>
      </c>
      <c r="AV171" s="369" t="str">
        <f t="shared" si="7"/>
        <v/>
      </c>
    </row>
    <row r="172" spans="47:48" x14ac:dyDescent="0.2">
      <c r="AU172" s="502" t="str">
        <f t="shared" si="6"/>
        <v/>
      </c>
      <c r="AV172" s="369" t="str">
        <f t="shared" si="7"/>
        <v/>
      </c>
    </row>
    <row r="173" spans="47:48" x14ac:dyDescent="0.2">
      <c r="AU173" s="502" t="str">
        <f t="shared" si="6"/>
        <v/>
      </c>
      <c r="AV173" s="369" t="str">
        <f t="shared" si="7"/>
        <v/>
      </c>
    </row>
    <row r="174" spans="47:48" x14ac:dyDescent="0.2">
      <c r="AU174" s="502" t="str">
        <f t="shared" si="6"/>
        <v/>
      </c>
      <c r="AV174" s="369" t="str">
        <f t="shared" si="7"/>
        <v/>
      </c>
    </row>
    <row r="175" spans="47:48" x14ac:dyDescent="0.2">
      <c r="AU175" s="502" t="str">
        <f t="shared" si="6"/>
        <v/>
      </c>
      <c r="AV175" s="369" t="str">
        <f t="shared" si="7"/>
        <v/>
      </c>
    </row>
    <row r="176" spans="47:48" x14ac:dyDescent="0.2">
      <c r="AU176" s="502" t="str">
        <f t="shared" si="6"/>
        <v/>
      </c>
      <c r="AV176" s="369" t="str">
        <f t="shared" si="7"/>
        <v/>
      </c>
    </row>
    <row r="177" spans="47:48" x14ac:dyDescent="0.2">
      <c r="AU177" s="502" t="str">
        <f t="shared" si="6"/>
        <v/>
      </c>
      <c r="AV177" s="369" t="str">
        <f t="shared" si="7"/>
        <v/>
      </c>
    </row>
    <row r="178" spans="47:48" x14ac:dyDescent="0.2">
      <c r="AU178" s="502" t="str">
        <f t="shared" si="6"/>
        <v/>
      </c>
      <c r="AV178" s="369" t="str">
        <f t="shared" si="7"/>
        <v/>
      </c>
    </row>
    <row r="179" spans="47:48" x14ac:dyDescent="0.2">
      <c r="AU179" s="502" t="str">
        <f t="shared" si="6"/>
        <v/>
      </c>
      <c r="AV179" s="369" t="str">
        <f t="shared" si="7"/>
        <v/>
      </c>
    </row>
    <row r="180" spans="47:48" x14ac:dyDescent="0.2">
      <c r="AU180" s="502" t="str">
        <f t="shared" si="6"/>
        <v/>
      </c>
      <c r="AV180" s="369" t="str">
        <f t="shared" si="7"/>
        <v/>
      </c>
    </row>
    <row r="181" spans="47:48" x14ac:dyDescent="0.2">
      <c r="AU181" s="502" t="str">
        <f t="shared" si="6"/>
        <v/>
      </c>
      <c r="AV181" s="369" t="str">
        <f t="shared" si="7"/>
        <v/>
      </c>
    </row>
    <row r="182" spans="47:48" x14ac:dyDescent="0.2">
      <c r="AU182" s="502" t="str">
        <f t="shared" si="6"/>
        <v/>
      </c>
      <c r="AV182" s="369" t="str">
        <f t="shared" si="7"/>
        <v/>
      </c>
    </row>
    <row r="183" spans="47:48" x14ac:dyDescent="0.2">
      <c r="AU183" s="502" t="str">
        <f t="shared" si="6"/>
        <v/>
      </c>
      <c r="AV183" s="369" t="str">
        <f t="shared" si="7"/>
        <v/>
      </c>
    </row>
    <row r="184" spans="47:48" x14ac:dyDescent="0.2">
      <c r="AU184" s="502" t="str">
        <f t="shared" si="6"/>
        <v/>
      </c>
      <c r="AV184" s="369" t="str">
        <f t="shared" si="7"/>
        <v/>
      </c>
    </row>
    <row r="185" spans="47:48" x14ac:dyDescent="0.2">
      <c r="AU185" s="502" t="str">
        <f t="shared" si="6"/>
        <v/>
      </c>
      <c r="AV185" s="369" t="str">
        <f t="shared" si="7"/>
        <v/>
      </c>
    </row>
    <row r="186" spans="47:48" x14ac:dyDescent="0.2">
      <c r="AU186" s="502" t="str">
        <f t="shared" si="6"/>
        <v/>
      </c>
      <c r="AV186" s="369" t="str">
        <f t="shared" si="7"/>
        <v/>
      </c>
    </row>
    <row r="187" spans="47:48" x14ac:dyDescent="0.2">
      <c r="AU187" s="502" t="str">
        <f t="shared" si="6"/>
        <v/>
      </c>
      <c r="AV187" s="369" t="str">
        <f t="shared" si="7"/>
        <v/>
      </c>
    </row>
    <row r="188" spans="47:48" x14ac:dyDescent="0.2">
      <c r="AU188" s="502" t="str">
        <f t="shared" si="6"/>
        <v/>
      </c>
      <c r="AV188" s="369" t="str">
        <f t="shared" si="7"/>
        <v/>
      </c>
    </row>
    <row r="189" spans="47:48" x14ac:dyDescent="0.2">
      <c r="AU189" s="502" t="str">
        <f t="shared" si="6"/>
        <v/>
      </c>
      <c r="AV189" s="369" t="str">
        <f t="shared" si="7"/>
        <v/>
      </c>
    </row>
    <row r="190" spans="47:48" x14ac:dyDescent="0.2">
      <c r="AU190" s="502" t="str">
        <f t="shared" si="6"/>
        <v/>
      </c>
      <c r="AV190" s="369" t="str">
        <f t="shared" si="7"/>
        <v/>
      </c>
    </row>
    <row r="191" spans="47:48" x14ac:dyDescent="0.2">
      <c r="AU191" s="502" t="str">
        <f t="shared" si="6"/>
        <v/>
      </c>
      <c r="AV191" s="369" t="str">
        <f t="shared" si="7"/>
        <v/>
      </c>
    </row>
    <row r="192" spans="47:48" x14ac:dyDescent="0.2">
      <c r="AU192" s="502" t="str">
        <f t="shared" si="6"/>
        <v/>
      </c>
      <c r="AV192" s="369" t="str">
        <f t="shared" si="7"/>
        <v/>
      </c>
    </row>
    <row r="193" spans="47:48" x14ac:dyDescent="0.2">
      <c r="AU193" s="502" t="str">
        <f t="shared" si="6"/>
        <v/>
      </c>
      <c r="AV193" s="369" t="str">
        <f t="shared" si="7"/>
        <v/>
      </c>
    </row>
    <row r="194" spans="47:48" x14ac:dyDescent="0.2">
      <c r="AU194" s="502" t="str">
        <f t="shared" si="6"/>
        <v/>
      </c>
      <c r="AV194" s="369" t="str">
        <f t="shared" si="7"/>
        <v/>
      </c>
    </row>
    <row r="195" spans="47:48" x14ac:dyDescent="0.2">
      <c r="AU195" s="502" t="str">
        <f t="shared" ref="AU195:AU258" si="8">IF(ISBLANK(G195),"",AV195/G195)</f>
        <v/>
      </c>
      <c r="AV195" s="369" t="str">
        <f t="shared" ref="AV195:AV258" si="9">IF(ISBLANK(G195),"",ABS(L195-G195))</f>
        <v/>
      </c>
    </row>
    <row r="196" spans="47:48" x14ac:dyDescent="0.2">
      <c r="AU196" s="502" t="str">
        <f t="shared" si="8"/>
        <v/>
      </c>
      <c r="AV196" s="369" t="str">
        <f t="shared" si="9"/>
        <v/>
      </c>
    </row>
    <row r="197" spans="47:48" x14ac:dyDescent="0.2">
      <c r="AU197" s="502" t="str">
        <f t="shared" si="8"/>
        <v/>
      </c>
      <c r="AV197" s="369" t="str">
        <f t="shared" si="9"/>
        <v/>
      </c>
    </row>
    <row r="198" spans="47:48" x14ac:dyDescent="0.2">
      <c r="AU198" s="502" t="str">
        <f t="shared" si="8"/>
        <v/>
      </c>
      <c r="AV198" s="369" t="str">
        <f t="shared" si="9"/>
        <v/>
      </c>
    </row>
    <row r="199" spans="47:48" x14ac:dyDescent="0.2">
      <c r="AU199" s="502" t="str">
        <f t="shared" si="8"/>
        <v/>
      </c>
      <c r="AV199" s="369" t="str">
        <f t="shared" si="9"/>
        <v/>
      </c>
    </row>
    <row r="200" spans="47:48" x14ac:dyDescent="0.2">
      <c r="AU200" s="502" t="str">
        <f t="shared" si="8"/>
        <v/>
      </c>
      <c r="AV200" s="369" t="str">
        <f t="shared" si="9"/>
        <v/>
      </c>
    </row>
    <row r="201" spans="47:48" x14ac:dyDescent="0.2">
      <c r="AU201" s="502" t="str">
        <f t="shared" si="8"/>
        <v/>
      </c>
      <c r="AV201" s="369" t="str">
        <f t="shared" si="9"/>
        <v/>
      </c>
    </row>
    <row r="202" spans="47:48" x14ac:dyDescent="0.2">
      <c r="AU202" s="502" t="str">
        <f t="shared" si="8"/>
        <v/>
      </c>
      <c r="AV202" s="369" t="str">
        <f t="shared" si="9"/>
        <v/>
      </c>
    </row>
    <row r="203" spans="47:48" x14ac:dyDescent="0.2">
      <c r="AU203" s="502" t="str">
        <f t="shared" si="8"/>
        <v/>
      </c>
      <c r="AV203" s="369" t="str">
        <f t="shared" si="9"/>
        <v/>
      </c>
    </row>
    <row r="204" spans="47:48" x14ac:dyDescent="0.2">
      <c r="AU204" s="502" t="str">
        <f t="shared" si="8"/>
        <v/>
      </c>
      <c r="AV204" s="369" t="str">
        <f t="shared" si="9"/>
        <v/>
      </c>
    </row>
    <row r="205" spans="47:48" x14ac:dyDescent="0.2">
      <c r="AU205" s="502" t="str">
        <f t="shared" si="8"/>
        <v/>
      </c>
      <c r="AV205" s="369" t="str">
        <f t="shared" si="9"/>
        <v/>
      </c>
    </row>
    <row r="206" spans="47:48" x14ac:dyDescent="0.2">
      <c r="AU206" s="502" t="str">
        <f t="shared" si="8"/>
        <v/>
      </c>
      <c r="AV206" s="369" t="str">
        <f t="shared" si="9"/>
        <v/>
      </c>
    </row>
    <row r="207" spans="47:48" x14ac:dyDescent="0.2">
      <c r="AU207" s="502" t="str">
        <f t="shared" si="8"/>
        <v/>
      </c>
      <c r="AV207" s="369" t="str">
        <f t="shared" si="9"/>
        <v/>
      </c>
    </row>
    <row r="208" spans="47:48" x14ac:dyDescent="0.2">
      <c r="AU208" s="502" t="str">
        <f t="shared" si="8"/>
        <v/>
      </c>
      <c r="AV208" s="369" t="str">
        <f t="shared" si="9"/>
        <v/>
      </c>
    </row>
    <row r="209" spans="47:48" x14ac:dyDescent="0.2">
      <c r="AU209" s="502" t="str">
        <f t="shared" si="8"/>
        <v/>
      </c>
      <c r="AV209" s="369" t="str">
        <f t="shared" si="9"/>
        <v/>
      </c>
    </row>
    <row r="210" spans="47:48" x14ac:dyDescent="0.2">
      <c r="AU210" s="502" t="str">
        <f t="shared" si="8"/>
        <v/>
      </c>
      <c r="AV210" s="369" t="str">
        <f t="shared" si="9"/>
        <v/>
      </c>
    </row>
    <row r="211" spans="47:48" x14ac:dyDescent="0.2">
      <c r="AU211" s="502" t="str">
        <f t="shared" si="8"/>
        <v/>
      </c>
      <c r="AV211" s="369" t="str">
        <f t="shared" si="9"/>
        <v/>
      </c>
    </row>
    <row r="212" spans="47:48" x14ac:dyDescent="0.2">
      <c r="AU212" s="502" t="str">
        <f t="shared" si="8"/>
        <v/>
      </c>
      <c r="AV212" s="369" t="str">
        <f t="shared" si="9"/>
        <v/>
      </c>
    </row>
    <row r="213" spans="47:48" x14ac:dyDescent="0.2">
      <c r="AU213" s="502" t="str">
        <f t="shared" si="8"/>
        <v/>
      </c>
      <c r="AV213" s="369" t="str">
        <f t="shared" si="9"/>
        <v/>
      </c>
    </row>
    <row r="214" spans="47:48" x14ac:dyDescent="0.2">
      <c r="AU214" s="502" t="str">
        <f t="shared" si="8"/>
        <v/>
      </c>
      <c r="AV214" s="369" t="str">
        <f t="shared" si="9"/>
        <v/>
      </c>
    </row>
    <row r="215" spans="47:48" x14ac:dyDescent="0.2">
      <c r="AU215" s="502" t="str">
        <f t="shared" si="8"/>
        <v/>
      </c>
      <c r="AV215" s="369" t="str">
        <f t="shared" si="9"/>
        <v/>
      </c>
    </row>
    <row r="216" spans="47:48" x14ac:dyDescent="0.2">
      <c r="AU216" s="502" t="str">
        <f t="shared" si="8"/>
        <v/>
      </c>
      <c r="AV216" s="369" t="str">
        <f t="shared" si="9"/>
        <v/>
      </c>
    </row>
    <row r="217" spans="47:48" x14ac:dyDescent="0.2">
      <c r="AU217" s="502" t="str">
        <f t="shared" si="8"/>
        <v/>
      </c>
      <c r="AV217" s="369" t="str">
        <f t="shared" si="9"/>
        <v/>
      </c>
    </row>
    <row r="218" spans="47:48" x14ac:dyDescent="0.2">
      <c r="AU218" s="502" t="str">
        <f t="shared" si="8"/>
        <v/>
      </c>
      <c r="AV218" s="369" t="str">
        <f t="shared" si="9"/>
        <v/>
      </c>
    </row>
    <row r="219" spans="47:48" x14ac:dyDescent="0.2">
      <c r="AU219" s="502" t="str">
        <f t="shared" si="8"/>
        <v/>
      </c>
      <c r="AV219" s="369" t="str">
        <f t="shared" si="9"/>
        <v/>
      </c>
    </row>
    <row r="220" spans="47:48" x14ac:dyDescent="0.2">
      <c r="AU220" s="502" t="str">
        <f t="shared" si="8"/>
        <v/>
      </c>
      <c r="AV220" s="369" t="str">
        <f t="shared" si="9"/>
        <v/>
      </c>
    </row>
    <row r="221" spans="47:48" x14ac:dyDescent="0.2">
      <c r="AU221" s="502" t="str">
        <f t="shared" si="8"/>
        <v/>
      </c>
      <c r="AV221" s="369" t="str">
        <f t="shared" si="9"/>
        <v/>
      </c>
    </row>
    <row r="222" spans="47:48" x14ac:dyDescent="0.2">
      <c r="AU222" s="502" t="str">
        <f t="shared" si="8"/>
        <v/>
      </c>
      <c r="AV222" s="369" t="str">
        <f t="shared" si="9"/>
        <v/>
      </c>
    </row>
    <row r="223" spans="47:48" x14ac:dyDescent="0.2">
      <c r="AU223" s="502" t="str">
        <f t="shared" si="8"/>
        <v/>
      </c>
      <c r="AV223" s="369" t="str">
        <f t="shared" si="9"/>
        <v/>
      </c>
    </row>
    <row r="224" spans="47:48" x14ac:dyDescent="0.2">
      <c r="AU224" s="502" t="str">
        <f t="shared" si="8"/>
        <v/>
      </c>
      <c r="AV224" s="369" t="str">
        <f t="shared" si="9"/>
        <v/>
      </c>
    </row>
    <row r="225" spans="47:48" x14ac:dyDescent="0.2">
      <c r="AU225" s="502" t="str">
        <f t="shared" si="8"/>
        <v/>
      </c>
      <c r="AV225" s="369" t="str">
        <f t="shared" si="9"/>
        <v/>
      </c>
    </row>
    <row r="226" spans="47:48" x14ac:dyDescent="0.2">
      <c r="AU226" s="502" t="str">
        <f t="shared" si="8"/>
        <v/>
      </c>
      <c r="AV226" s="369" t="str">
        <f t="shared" si="9"/>
        <v/>
      </c>
    </row>
    <row r="227" spans="47:48" x14ac:dyDescent="0.2">
      <c r="AU227" s="502" t="str">
        <f t="shared" si="8"/>
        <v/>
      </c>
      <c r="AV227" s="369" t="str">
        <f t="shared" si="9"/>
        <v/>
      </c>
    </row>
    <row r="228" spans="47:48" x14ac:dyDescent="0.2">
      <c r="AU228" s="502" t="str">
        <f t="shared" si="8"/>
        <v/>
      </c>
      <c r="AV228" s="369" t="str">
        <f t="shared" si="9"/>
        <v/>
      </c>
    </row>
    <row r="229" spans="47:48" x14ac:dyDescent="0.2">
      <c r="AU229" s="502" t="str">
        <f t="shared" si="8"/>
        <v/>
      </c>
      <c r="AV229" s="369" t="str">
        <f t="shared" si="9"/>
        <v/>
      </c>
    </row>
    <row r="230" spans="47:48" x14ac:dyDescent="0.2">
      <c r="AU230" s="502" t="str">
        <f t="shared" si="8"/>
        <v/>
      </c>
      <c r="AV230" s="369" t="str">
        <f t="shared" si="9"/>
        <v/>
      </c>
    </row>
    <row r="231" spans="47:48" x14ac:dyDescent="0.2">
      <c r="AU231" s="502" t="str">
        <f t="shared" si="8"/>
        <v/>
      </c>
      <c r="AV231" s="369" t="str">
        <f t="shared" si="9"/>
        <v/>
      </c>
    </row>
    <row r="232" spans="47:48" x14ac:dyDescent="0.2">
      <c r="AU232" s="502" t="str">
        <f t="shared" si="8"/>
        <v/>
      </c>
      <c r="AV232" s="369" t="str">
        <f t="shared" si="9"/>
        <v/>
      </c>
    </row>
    <row r="233" spans="47:48" x14ac:dyDescent="0.2">
      <c r="AU233" s="502" t="str">
        <f t="shared" si="8"/>
        <v/>
      </c>
      <c r="AV233" s="369" t="str">
        <f t="shared" si="9"/>
        <v/>
      </c>
    </row>
    <row r="234" spans="47:48" x14ac:dyDescent="0.2">
      <c r="AU234" s="502" t="str">
        <f t="shared" si="8"/>
        <v/>
      </c>
      <c r="AV234" s="369" t="str">
        <f t="shared" si="9"/>
        <v/>
      </c>
    </row>
    <row r="235" spans="47:48" x14ac:dyDescent="0.2">
      <c r="AU235" s="502" t="str">
        <f t="shared" si="8"/>
        <v/>
      </c>
      <c r="AV235" s="369" t="str">
        <f t="shared" si="9"/>
        <v/>
      </c>
    </row>
    <row r="236" spans="47:48" x14ac:dyDescent="0.2">
      <c r="AU236" s="502" t="str">
        <f t="shared" si="8"/>
        <v/>
      </c>
      <c r="AV236" s="369" t="str">
        <f t="shared" si="9"/>
        <v/>
      </c>
    </row>
    <row r="237" spans="47:48" x14ac:dyDescent="0.2">
      <c r="AU237" s="502" t="str">
        <f t="shared" si="8"/>
        <v/>
      </c>
      <c r="AV237" s="369" t="str">
        <f t="shared" si="9"/>
        <v/>
      </c>
    </row>
    <row r="238" spans="47:48" x14ac:dyDescent="0.2">
      <c r="AU238" s="502" t="str">
        <f t="shared" si="8"/>
        <v/>
      </c>
      <c r="AV238" s="369" t="str">
        <f t="shared" si="9"/>
        <v/>
      </c>
    </row>
    <row r="239" spans="47:48" x14ac:dyDescent="0.2">
      <c r="AU239" s="502" t="str">
        <f t="shared" si="8"/>
        <v/>
      </c>
      <c r="AV239" s="369" t="str">
        <f t="shared" si="9"/>
        <v/>
      </c>
    </row>
    <row r="240" spans="47:48" x14ac:dyDescent="0.2">
      <c r="AU240" s="502" t="str">
        <f t="shared" si="8"/>
        <v/>
      </c>
      <c r="AV240" s="369" t="str">
        <f t="shared" si="9"/>
        <v/>
      </c>
    </row>
    <row r="241" spans="47:48" x14ac:dyDescent="0.2">
      <c r="AU241" s="502" t="str">
        <f t="shared" si="8"/>
        <v/>
      </c>
      <c r="AV241" s="369" t="str">
        <f t="shared" si="9"/>
        <v/>
      </c>
    </row>
    <row r="242" spans="47:48" x14ac:dyDescent="0.2">
      <c r="AU242" s="502" t="str">
        <f t="shared" si="8"/>
        <v/>
      </c>
      <c r="AV242" s="369" t="str">
        <f t="shared" si="9"/>
        <v/>
      </c>
    </row>
    <row r="243" spans="47:48" x14ac:dyDescent="0.2">
      <c r="AU243" s="502" t="str">
        <f t="shared" si="8"/>
        <v/>
      </c>
      <c r="AV243" s="369" t="str">
        <f t="shared" si="9"/>
        <v/>
      </c>
    </row>
    <row r="244" spans="47:48" x14ac:dyDescent="0.2">
      <c r="AU244" s="502" t="str">
        <f t="shared" si="8"/>
        <v/>
      </c>
      <c r="AV244" s="369" t="str">
        <f t="shared" si="9"/>
        <v/>
      </c>
    </row>
    <row r="245" spans="47:48" x14ac:dyDescent="0.2">
      <c r="AU245" s="502" t="str">
        <f t="shared" si="8"/>
        <v/>
      </c>
      <c r="AV245" s="369" t="str">
        <f t="shared" si="9"/>
        <v/>
      </c>
    </row>
    <row r="246" spans="47:48" x14ac:dyDescent="0.2">
      <c r="AU246" s="502" t="str">
        <f t="shared" si="8"/>
        <v/>
      </c>
      <c r="AV246" s="369" t="str">
        <f t="shared" si="9"/>
        <v/>
      </c>
    </row>
    <row r="247" spans="47:48" x14ac:dyDescent="0.2">
      <c r="AU247" s="502" t="str">
        <f t="shared" si="8"/>
        <v/>
      </c>
      <c r="AV247" s="369" t="str">
        <f t="shared" si="9"/>
        <v/>
      </c>
    </row>
    <row r="248" spans="47:48" x14ac:dyDescent="0.2">
      <c r="AU248" s="502" t="str">
        <f t="shared" si="8"/>
        <v/>
      </c>
      <c r="AV248" s="369" t="str">
        <f t="shared" si="9"/>
        <v/>
      </c>
    </row>
    <row r="249" spans="47:48" x14ac:dyDescent="0.2">
      <c r="AU249" s="502" t="str">
        <f t="shared" si="8"/>
        <v/>
      </c>
      <c r="AV249" s="369" t="str">
        <f t="shared" si="9"/>
        <v/>
      </c>
    </row>
    <row r="250" spans="47:48" x14ac:dyDescent="0.2">
      <c r="AU250" s="502" t="str">
        <f t="shared" si="8"/>
        <v/>
      </c>
      <c r="AV250" s="369" t="str">
        <f t="shared" si="9"/>
        <v/>
      </c>
    </row>
    <row r="251" spans="47:48" x14ac:dyDescent="0.2">
      <c r="AU251" s="502" t="str">
        <f t="shared" si="8"/>
        <v/>
      </c>
      <c r="AV251" s="369" t="str">
        <f t="shared" si="9"/>
        <v/>
      </c>
    </row>
    <row r="252" spans="47:48" x14ac:dyDescent="0.2">
      <c r="AU252" s="502" t="str">
        <f t="shared" si="8"/>
        <v/>
      </c>
      <c r="AV252" s="369" t="str">
        <f t="shared" si="9"/>
        <v/>
      </c>
    </row>
    <row r="253" spans="47:48" x14ac:dyDescent="0.2">
      <c r="AU253" s="502" t="str">
        <f t="shared" si="8"/>
        <v/>
      </c>
      <c r="AV253" s="369" t="str">
        <f t="shared" si="9"/>
        <v/>
      </c>
    </row>
    <row r="254" spans="47:48" x14ac:dyDescent="0.2">
      <c r="AU254" s="502" t="str">
        <f t="shared" si="8"/>
        <v/>
      </c>
      <c r="AV254" s="369" t="str">
        <f t="shared" si="9"/>
        <v/>
      </c>
    </row>
    <row r="255" spans="47:48" x14ac:dyDescent="0.2">
      <c r="AU255" s="502" t="str">
        <f t="shared" si="8"/>
        <v/>
      </c>
      <c r="AV255" s="369" t="str">
        <f t="shared" si="9"/>
        <v/>
      </c>
    </row>
    <row r="256" spans="47:48" x14ac:dyDescent="0.2">
      <c r="AU256" s="502" t="str">
        <f t="shared" si="8"/>
        <v/>
      </c>
      <c r="AV256" s="369" t="str">
        <f t="shared" si="9"/>
        <v/>
      </c>
    </row>
    <row r="257" spans="47:48" x14ac:dyDescent="0.2">
      <c r="AU257" s="502" t="str">
        <f t="shared" si="8"/>
        <v/>
      </c>
      <c r="AV257" s="369" t="str">
        <f t="shared" si="9"/>
        <v/>
      </c>
    </row>
    <row r="258" spans="47:48" x14ac:dyDescent="0.2">
      <c r="AU258" s="502" t="str">
        <f t="shared" si="8"/>
        <v/>
      </c>
      <c r="AV258" s="369" t="str">
        <f t="shared" si="9"/>
        <v/>
      </c>
    </row>
    <row r="259" spans="47:48" x14ac:dyDescent="0.2">
      <c r="AU259" s="502" t="str">
        <f t="shared" ref="AU259:AU322" si="10">IF(ISBLANK(G259),"",AV259/G259)</f>
        <v/>
      </c>
      <c r="AV259" s="369" t="str">
        <f t="shared" ref="AV259:AV322" si="11">IF(ISBLANK(G259),"",ABS(L259-G259))</f>
        <v/>
      </c>
    </row>
    <row r="260" spans="47:48" x14ac:dyDescent="0.2">
      <c r="AU260" s="502" t="str">
        <f t="shared" si="10"/>
        <v/>
      </c>
      <c r="AV260" s="369" t="str">
        <f t="shared" si="11"/>
        <v/>
      </c>
    </row>
    <row r="261" spans="47:48" x14ac:dyDescent="0.2">
      <c r="AU261" s="502" t="str">
        <f t="shared" si="10"/>
        <v/>
      </c>
      <c r="AV261" s="369" t="str">
        <f t="shared" si="11"/>
        <v/>
      </c>
    </row>
    <row r="262" spans="47:48" x14ac:dyDescent="0.2">
      <c r="AU262" s="502" t="str">
        <f t="shared" si="10"/>
        <v/>
      </c>
      <c r="AV262" s="369" t="str">
        <f t="shared" si="11"/>
        <v/>
      </c>
    </row>
    <row r="263" spans="47:48" x14ac:dyDescent="0.2">
      <c r="AU263" s="502" t="str">
        <f t="shared" si="10"/>
        <v/>
      </c>
      <c r="AV263" s="369" t="str">
        <f t="shared" si="11"/>
        <v/>
      </c>
    </row>
    <row r="264" spans="47:48" x14ac:dyDescent="0.2">
      <c r="AU264" s="502" t="str">
        <f t="shared" si="10"/>
        <v/>
      </c>
      <c r="AV264" s="369" t="str">
        <f t="shared" si="11"/>
        <v/>
      </c>
    </row>
    <row r="265" spans="47:48" x14ac:dyDescent="0.2">
      <c r="AU265" s="502" t="str">
        <f t="shared" si="10"/>
        <v/>
      </c>
      <c r="AV265" s="369" t="str">
        <f t="shared" si="11"/>
        <v/>
      </c>
    </row>
    <row r="266" spans="47:48" x14ac:dyDescent="0.2">
      <c r="AU266" s="502" t="str">
        <f t="shared" si="10"/>
        <v/>
      </c>
      <c r="AV266" s="369" t="str">
        <f t="shared" si="11"/>
        <v/>
      </c>
    </row>
    <row r="267" spans="47:48" x14ac:dyDescent="0.2">
      <c r="AU267" s="502" t="str">
        <f t="shared" si="10"/>
        <v/>
      </c>
      <c r="AV267" s="369" t="str">
        <f t="shared" si="11"/>
        <v/>
      </c>
    </row>
    <row r="268" spans="47:48" x14ac:dyDescent="0.2">
      <c r="AU268" s="502" t="str">
        <f t="shared" si="10"/>
        <v/>
      </c>
      <c r="AV268" s="369" t="str">
        <f t="shared" si="11"/>
        <v/>
      </c>
    </row>
    <row r="269" spans="47:48" x14ac:dyDescent="0.2">
      <c r="AU269" s="502" t="str">
        <f t="shared" si="10"/>
        <v/>
      </c>
      <c r="AV269" s="369" t="str">
        <f t="shared" si="11"/>
        <v/>
      </c>
    </row>
    <row r="270" spans="47:48" x14ac:dyDescent="0.2">
      <c r="AU270" s="502" t="str">
        <f t="shared" si="10"/>
        <v/>
      </c>
      <c r="AV270" s="369" t="str">
        <f t="shared" si="11"/>
        <v/>
      </c>
    </row>
    <row r="271" spans="47:48" x14ac:dyDescent="0.2">
      <c r="AU271" s="502" t="str">
        <f t="shared" si="10"/>
        <v/>
      </c>
      <c r="AV271" s="369" t="str">
        <f t="shared" si="11"/>
        <v/>
      </c>
    </row>
    <row r="272" spans="47:48" x14ac:dyDescent="0.2">
      <c r="AU272" s="502" t="str">
        <f t="shared" si="10"/>
        <v/>
      </c>
      <c r="AV272" s="369" t="str">
        <f t="shared" si="11"/>
        <v/>
      </c>
    </row>
    <row r="273" spans="47:48" x14ac:dyDescent="0.2">
      <c r="AU273" s="502" t="str">
        <f t="shared" si="10"/>
        <v/>
      </c>
      <c r="AV273" s="369" t="str">
        <f t="shared" si="11"/>
        <v/>
      </c>
    </row>
    <row r="274" spans="47:48" x14ac:dyDescent="0.2">
      <c r="AU274" s="502" t="str">
        <f t="shared" si="10"/>
        <v/>
      </c>
      <c r="AV274" s="369" t="str">
        <f t="shared" si="11"/>
        <v/>
      </c>
    </row>
    <row r="275" spans="47:48" x14ac:dyDescent="0.2">
      <c r="AU275" s="502" t="str">
        <f t="shared" si="10"/>
        <v/>
      </c>
      <c r="AV275" s="369" t="str">
        <f t="shared" si="11"/>
        <v/>
      </c>
    </row>
    <row r="276" spans="47:48" x14ac:dyDescent="0.2">
      <c r="AU276" s="502" t="str">
        <f t="shared" si="10"/>
        <v/>
      </c>
      <c r="AV276" s="369" t="str">
        <f t="shared" si="11"/>
        <v/>
      </c>
    </row>
    <row r="277" spans="47:48" x14ac:dyDescent="0.2">
      <c r="AU277" s="502" t="str">
        <f t="shared" si="10"/>
        <v/>
      </c>
      <c r="AV277" s="369" t="str">
        <f t="shared" si="11"/>
        <v/>
      </c>
    </row>
    <row r="278" spans="47:48" x14ac:dyDescent="0.2">
      <c r="AU278" s="502" t="str">
        <f t="shared" si="10"/>
        <v/>
      </c>
      <c r="AV278" s="369" t="str">
        <f t="shared" si="11"/>
        <v/>
      </c>
    </row>
    <row r="279" spans="47:48" x14ac:dyDescent="0.2">
      <c r="AU279" s="502" t="str">
        <f t="shared" si="10"/>
        <v/>
      </c>
      <c r="AV279" s="369" t="str">
        <f t="shared" si="11"/>
        <v/>
      </c>
    </row>
    <row r="280" spans="47:48" x14ac:dyDescent="0.2">
      <c r="AU280" s="502" t="str">
        <f t="shared" si="10"/>
        <v/>
      </c>
      <c r="AV280" s="369" t="str">
        <f t="shared" si="11"/>
        <v/>
      </c>
    </row>
    <row r="281" spans="47:48" x14ac:dyDescent="0.2">
      <c r="AU281" s="502" t="str">
        <f t="shared" si="10"/>
        <v/>
      </c>
      <c r="AV281" s="369" t="str">
        <f t="shared" si="11"/>
        <v/>
      </c>
    </row>
    <row r="282" spans="47:48" x14ac:dyDescent="0.2">
      <c r="AU282" s="502" t="str">
        <f t="shared" si="10"/>
        <v/>
      </c>
      <c r="AV282" s="369" t="str">
        <f t="shared" si="11"/>
        <v/>
      </c>
    </row>
    <row r="283" spans="47:48" x14ac:dyDescent="0.2">
      <c r="AU283" s="502" t="str">
        <f t="shared" si="10"/>
        <v/>
      </c>
      <c r="AV283" s="369" t="str">
        <f t="shared" si="11"/>
        <v/>
      </c>
    </row>
    <row r="284" spans="47:48" x14ac:dyDescent="0.2">
      <c r="AU284" s="502" t="str">
        <f t="shared" si="10"/>
        <v/>
      </c>
      <c r="AV284" s="369" t="str">
        <f t="shared" si="11"/>
        <v/>
      </c>
    </row>
    <row r="285" spans="47:48" x14ac:dyDescent="0.2">
      <c r="AU285" s="502" t="str">
        <f t="shared" si="10"/>
        <v/>
      </c>
      <c r="AV285" s="369" t="str">
        <f t="shared" si="11"/>
        <v/>
      </c>
    </row>
    <row r="286" spans="47:48" x14ac:dyDescent="0.2">
      <c r="AU286" s="502" t="str">
        <f t="shared" si="10"/>
        <v/>
      </c>
      <c r="AV286" s="369" t="str">
        <f t="shared" si="11"/>
        <v/>
      </c>
    </row>
    <row r="287" spans="47:48" x14ac:dyDescent="0.2">
      <c r="AU287" s="502" t="str">
        <f t="shared" si="10"/>
        <v/>
      </c>
      <c r="AV287" s="369" t="str">
        <f t="shared" si="11"/>
        <v/>
      </c>
    </row>
    <row r="288" spans="47:48" x14ac:dyDescent="0.2">
      <c r="AU288" s="502" t="str">
        <f t="shared" si="10"/>
        <v/>
      </c>
      <c r="AV288" s="369" t="str">
        <f t="shared" si="11"/>
        <v/>
      </c>
    </row>
    <row r="289" spans="47:48" x14ac:dyDescent="0.2">
      <c r="AU289" s="502" t="str">
        <f t="shared" si="10"/>
        <v/>
      </c>
      <c r="AV289" s="369" t="str">
        <f t="shared" si="11"/>
        <v/>
      </c>
    </row>
    <row r="290" spans="47:48" x14ac:dyDescent="0.2">
      <c r="AU290" s="502" t="str">
        <f t="shared" si="10"/>
        <v/>
      </c>
      <c r="AV290" s="369" t="str">
        <f t="shared" si="11"/>
        <v/>
      </c>
    </row>
    <row r="291" spans="47:48" x14ac:dyDescent="0.2">
      <c r="AU291" s="502" t="str">
        <f t="shared" si="10"/>
        <v/>
      </c>
      <c r="AV291" s="369" t="str">
        <f t="shared" si="11"/>
        <v/>
      </c>
    </row>
    <row r="292" spans="47:48" x14ac:dyDescent="0.2">
      <c r="AU292" s="502" t="str">
        <f t="shared" si="10"/>
        <v/>
      </c>
      <c r="AV292" s="369" t="str">
        <f t="shared" si="11"/>
        <v/>
      </c>
    </row>
    <row r="293" spans="47:48" x14ac:dyDescent="0.2">
      <c r="AU293" s="502" t="str">
        <f t="shared" si="10"/>
        <v/>
      </c>
      <c r="AV293" s="369" t="str">
        <f t="shared" si="11"/>
        <v/>
      </c>
    </row>
    <row r="294" spans="47:48" x14ac:dyDescent="0.2">
      <c r="AU294" s="502" t="str">
        <f t="shared" si="10"/>
        <v/>
      </c>
      <c r="AV294" s="369" t="str">
        <f t="shared" si="11"/>
        <v/>
      </c>
    </row>
    <row r="295" spans="47:48" x14ac:dyDescent="0.2">
      <c r="AU295" s="502" t="str">
        <f t="shared" si="10"/>
        <v/>
      </c>
      <c r="AV295" s="369" t="str">
        <f t="shared" si="11"/>
        <v/>
      </c>
    </row>
    <row r="296" spans="47:48" x14ac:dyDescent="0.2">
      <c r="AU296" s="502" t="str">
        <f t="shared" si="10"/>
        <v/>
      </c>
      <c r="AV296" s="369" t="str">
        <f t="shared" si="11"/>
        <v/>
      </c>
    </row>
    <row r="297" spans="47:48" x14ac:dyDescent="0.2">
      <c r="AU297" s="502" t="str">
        <f t="shared" si="10"/>
        <v/>
      </c>
      <c r="AV297" s="369" t="str">
        <f t="shared" si="11"/>
        <v/>
      </c>
    </row>
    <row r="298" spans="47:48" x14ac:dyDescent="0.2">
      <c r="AU298" s="502" t="str">
        <f t="shared" si="10"/>
        <v/>
      </c>
      <c r="AV298" s="369" t="str">
        <f t="shared" si="11"/>
        <v/>
      </c>
    </row>
    <row r="299" spans="47:48" x14ac:dyDescent="0.2">
      <c r="AU299" s="502" t="str">
        <f t="shared" si="10"/>
        <v/>
      </c>
      <c r="AV299" s="369" t="str">
        <f t="shared" si="11"/>
        <v/>
      </c>
    </row>
    <row r="300" spans="47:48" x14ac:dyDescent="0.2">
      <c r="AU300" s="502" t="str">
        <f t="shared" si="10"/>
        <v/>
      </c>
      <c r="AV300" s="369" t="str">
        <f t="shared" si="11"/>
        <v/>
      </c>
    </row>
    <row r="301" spans="47:48" x14ac:dyDescent="0.2">
      <c r="AU301" s="502" t="str">
        <f t="shared" si="10"/>
        <v/>
      </c>
      <c r="AV301" s="369" t="str">
        <f t="shared" si="11"/>
        <v/>
      </c>
    </row>
    <row r="302" spans="47:48" x14ac:dyDescent="0.2">
      <c r="AU302" s="502" t="str">
        <f t="shared" si="10"/>
        <v/>
      </c>
      <c r="AV302" s="369" t="str">
        <f t="shared" si="11"/>
        <v/>
      </c>
    </row>
    <row r="303" spans="47:48" x14ac:dyDescent="0.2">
      <c r="AU303" s="502" t="str">
        <f t="shared" si="10"/>
        <v/>
      </c>
      <c r="AV303" s="369" t="str">
        <f t="shared" si="11"/>
        <v/>
      </c>
    </row>
    <row r="304" spans="47:48" x14ac:dyDescent="0.2">
      <c r="AU304" s="502" t="str">
        <f t="shared" si="10"/>
        <v/>
      </c>
      <c r="AV304" s="369" t="str">
        <f t="shared" si="11"/>
        <v/>
      </c>
    </row>
    <row r="305" spans="47:48" x14ac:dyDescent="0.2">
      <c r="AU305" s="502" t="str">
        <f t="shared" si="10"/>
        <v/>
      </c>
      <c r="AV305" s="369" t="str">
        <f t="shared" si="11"/>
        <v/>
      </c>
    </row>
    <row r="306" spans="47:48" x14ac:dyDescent="0.2">
      <c r="AU306" s="502" t="str">
        <f t="shared" si="10"/>
        <v/>
      </c>
      <c r="AV306" s="369" t="str">
        <f t="shared" si="11"/>
        <v/>
      </c>
    </row>
    <row r="307" spans="47:48" x14ac:dyDescent="0.2">
      <c r="AU307" s="502" t="str">
        <f t="shared" si="10"/>
        <v/>
      </c>
      <c r="AV307" s="369" t="str">
        <f t="shared" si="11"/>
        <v/>
      </c>
    </row>
    <row r="308" spans="47:48" x14ac:dyDescent="0.2">
      <c r="AU308" s="502" t="str">
        <f t="shared" si="10"/>
        <v/>
      </c>
      <c r="AV308" s="369" t="str">
        <f t="shared" si="11"/>
        <v/>
      </c>
    </row>
    <row r="309" spans="47:48" x14ac:dyDescent="0.2">
      <c r="AU309" s="502" t="str">
        <f t="shared" si="10"/>
        <v/>
      </c>
      <c r="AV309" s="369" t="str">
        <f t="shared" si="11"/>
        <v/>
      </c>
    </row>
    <row r="310" spans="47:48" x14ac:dyDescent="0.2">
      <c r="AU310" s="502" t="str">
        <f t="shared" si="10"/>
        <v/>
      </c>
      <c r="AV310" s="369" t="str">
        <f t="shared" si="11"/>
        <v/>
      </c>
    </row>
    <row r="311" spans="47:48" x14ac:dyDescent="0.2">
      <c r="AU311" s="502" t="str">
        <f t="shared" si="10"/>
        <v/>
      </c>
      <c r="AV311" s="369" t="str">
        <f t="shared" si="11"/>
        <v/>
      </c>
    </row>
    <row r="312" spans="47:48" x14ac:dyDescent="0.2">
      <c r="AU312" s="502" t="str">
        <f t="shared" si="10"/>
        <v/>
      </c>
      <c r="AV312" s="369" t="str">
        <f t="shared" si="11"/>
        <v/>
      </c>
    </row>
    <row r="313" spans="47:48" x14ac:dyDescent="0.2">
      <c r="AU313" s="502" t="str">
        <f t="shared" si="10"/>
        <v/>
      </c>
      <c r="AV313" s="369" t="str">
        <f t="shared" si="11"/>
        <v/>
      </c>
    </row>
    <row r="314" spans="47:48" x14ac:dyDescent="0.2">
      <c r="AU314" s="502" t="str">
        <f t="shared" si="10"/>
        <v/>
      </c>
      <c r="AV314" s="369" t="str">
        <f t="shared" si="11"/>
        <v/>
      </c>
    </row>
    <row r="315" spans="47:48" x14ac:dyDescent="0.2">
      <c r="AU315" s="502" t="str">
        <f t="shared" si="10"/>
        <v/>
      </c>
      <c r="AV315" s="369" t="str">
        <f t="shared" si="11"/>
        <v/>
      </c>
    </row>
    <row r="316" spans="47:48" x14ac:dyDescent="0.2">
      <c r="AU316" s="502" t="str">
        <f t="shared" si="10"/>
        <v/>
      </c>
      <c r="AV316" s="369" t="str">
        <f t="shared" si="11"/>
        <v/>
      </c>
    </row>
    <row r="317" spans="47:48" x14ac:dyDescent="0.2">
      <c r="AU317" s="502" t="str">
        <f t="shared" si="10"/>
        <v/>
      </c>
      <c r="AV317" s="369" t="str">
        <f t="shared" si="11"/>
        <v/>
      </c>
    </row>
    <row r="318" spans="47:48" x14ac:dyDescent="0.2">
      <c r="AU318" s="502" t="str">
        <f t="shared" si="10"/>
        <v/>
      </c>
      <c r="AV318" s="369" t="str">
        <f t="shared" si="11"/>
        <v/>
      </c>
    </row>
    <row r="319" spans="47:48" x14ac:dyDescent="0.2">
      <c r="AU319" s="502" t="str">
        <f t="shared" si="10"/>
        <v/>
      </c>
      <c r="AV319" s="369" t="str">
        <f t="shared" si="11"/>
        <v/>
      </c>
    </row>
    <row r="320" spans="47:48" x14ac:dyDescent="0.2">
      <c r="AU320" s="502" t="str">
        <f t="shared" si="10"/>
        <v/>
      </c>
      <c r="AV320" s="369" t="str">
        <f t="shared" si="11"/>
        <v/>
      </c>
    </row>
    <row r="321" spans="47:48" x14ac:dyDescent="0.2">
      <c r="AU321" s="502" t="str">
        <f t="shared" si="10"/>
        <v/>
      </c>
      <c r="AV321" s="369" t="str">
        <f t="shared" si="11"/>
        <v/>
      </c>
    </row>
    <row r="322" spans="47:48" x14ac:dyDescent="0.2">
      <c r="AU322" s="502" t="str">
        <f t="shared" si="10"/>
        <v/>
      </c>
      <c r="AV322" s="369" t="str">
        <f t="shared" si="11"/>
        <v/>
      </c>
    </row>
    <row r="323" spans="47:48" x14ac:dyDescent="0.2">
      <c r="AU323" s="502" t="str">
        <f t="shared" ref="AU323:AU386" si="12">IF(ISBLANK(G323),"",AV323/G323)</f>
        <v/>
      </c>
      <c r="AV323" s="369" t="str">
        <f t="shared" ref="AV323:AV386" si="13">IF(ISBLANK(G323),"",ABS(L323-G323))</f>
        <v/>
      </c>
    </row>
    <row r="324" spans="47:48" x14ac:dyDescent="0.2">
      <c r="AU324" s="502" t="str">
        <f t="shared" si="12"/>
        <v/>
      </c>
      <c r="AV324" s="369" t="str">
        <f t="shared" si="13"/>
        <v/>
      </c>
    </row>
    <row r="325" spans="47:48" x14ac:dyDescent="0.2">
      <c r="AU325" s="502" t="str">
        <f t="shared" si="12"/>
        <v/>
      </c>
      <c r="AV325" s="369" t="str">
        <f t="shared" si="13"/>
        <v/>
      </c>
    </row>
    <row r="326" spans="47:48" x14ac:dyDescent="0.2">
      <c r="AU326" s="502" t="str">
        <f t="shared" si="12"/>
        <v/>
      </c>
      <c r="AV326" s="369" t="str">
        <f t="shared" si="13"/>
        <v/>
      </c>
    </row>
    <row r="327" spans="47:48" x14ac:dyDescent="0.2">
      <c r="AU327" s="502" t="str">
        <f t="shared" si="12"/>
        <v/>
      </c>
      <c r="AV327" s="369" t="str">
        <f t="shared" si="13"/>
        <v/>
      </c>
    </row>
    <row r="328" spans="47:48" x14ac:dyDescent="0.2">
      <c r="AU328" s="502" t="str">
        <f t="shared" si="12"/>
        <v/>
      </c>
      <c r="AV328" s="369" t="str">
        <f t="shared" si="13"/>
        <v/>
      </c>
    </row>
    <row r="329" spans="47:48" x14ac:dyDescent="0.2">
      <c r="AU329" s="502" t="str">
        <f t="shared" si="12"/>
        <v/>
      </c>
      <c r="AV329" s="369" t="str">
        <f t="shared" si="13"/>
        <v/>
      </c>
    </row>
    <row r="330" spans="47:48" x14ac:dyDescent="0.2">
      <c r="AU330" s="502" t="str">
        <f t="shared" si="12"/>
        <v/>
      </c>
      <c r="AV330" s="369" t="str">
        <f t="shared" si="13"/>
        <v/>
      </c>
    </row>
    <row r="331" spans="47:48" x14ac:dyDescent="0.2">
      <c r="AU331" s="502" t="str">
        <f t="shared" si="12"/>
        <v/>
      </c>
      <c r="AV331" s="369" t="str">
        <f t="shared" si="13"/>
        <v/>
      </c>
    </row>
    <row r="332" spans="47:48" x14ac:dyDescent="0.2">
      <c r="AU332" s="502" t="str">
        <f t="shared" si="12"/>
        <v/>
      </c>
      <c r="AV332" s="369" t="str">
        <f t="shared" si="13"/>
        <v/>
      </c>
    </row>
    <row r="333" spans="47:48" x14ac:dyDescent="0.2">
      <c r="AU333" s="502" t="str">
        <f t="shared" si="12"/>
        <v/>
      </c>
      <c r="AV333" s="369" t="str">
        <f t="shared" si="13"/>
        <v/>
      </c>
    </row>
    <row r="334" spans="47:48" x14ac:dyDescent="0.2">
      <c r="AU334" s="502" t="str">
        <f t="shared" si="12"/>
        <v/>
      </c>
      <c r="AV334" s="369" t="str">
        <f t="shared" si="13"/>
        <v/>
      </c>
    </row>
    <row r="335" spans="47:48" x14ac:dyDescent="0.2">
      <c r="AU335" s="502" t="str">
        <f t="shared" si="12"/>
        <v/>
      </c>
      <c r="AV335" s="369" t="str">
        <f t="shared" si="13"/>
        <v/>
      </c>
    </row>
    <row r="336" spans="47:48" x14ac:dyDescent="0.2">
      <c r="AU336" s="502" t="str">
        <f t="shared" si="12"/>
        <v/>
      </c>
      <c r="AV336" s="369" t="str">
        <f t="shared" si="13"/>
        <v/>
      </c>
    </row>
    <row r="337" spans="47:48" x14ac:dyDescent="0.2">
      <c r="AU337" s="502" t="str">
        <f t="shared" si="12"/>
        <v/>
      </c>
      <c r="AV337" s="369" t="str">
        <f t="shared" si="13"/>
        <v/>
      </c>
    </row>
    <row r="338" spans="47:48" x14ac:dyDescent="0.2">
      <c r="AU338" s="502" t="str">
        <f t="shared" si="12"/>
        <v/>
      </c>
      <c r="AV338" s="369" t="str">
        <f t="shared" si="13"/>
        <v/>
      </c>
    </row>
    <row r="339" spans="47:48" x14ac:dyDescent="0.2">
      <c r="AU339" s="502" t="str">
        <f t="shared" si="12"/>
        <v/>
      </c>
      <c r="AV339" s="369" t="str">
        <f t="shared" si="13"/>
        <v/>
      </c>
    </row>
    <row r="340" spans="47:48" x14ac:dyDescent="0.2">
      <c r="AU340" s="502" t="str">
        <f t="shared" si="12"/>
        <v/>
      </c>
      <c r="AV340" s="369" t="str">
        <f t="shared" si="13"/>
        <v/>
      </c>
    </row>
    <row r="341" spans="47:48" x14ac:dyDescent="0.2">
      <c r="AU341" s="502" t="str">
        <f t="shared" si="12"/>
        <v/>
      </c>
      <c r="AV341" s="369" t="str">
        <f t="shared" si="13"/>
        <v/>
      </c>
    </row>
    <row r="342" spans="47:48" x14ac:dyDescent="0.2">
      <c r="AU342" s="502" t="str">
        <f t="shared" si="12"/>
        <v/>
      </c>
      <c r="AV342" s="369" t="str">
        <f t="shared" si="13"/>
        <v/>
      </c>
    </row>
    <row r="343" spans="47:48" x14ac:dyDescent="0.2">
      <c r="AU343" s="502" t="str">
        <f t="shared" si="12"/>
        <v/>
      </c>
      <c r="AV343" s="369" t="str">
        <f t="shared" si="13"/>
        <v/>
      </c>
    </row>
    <row r="344" spans="47:48" x14ac:dyDescent="0.2">
      <c r="AU344" s="502" t="str">
        <f t="shared" si="12"/>
        <v/>
      </c>
      <c r="AV344" s="369" t="str">
        <f t="shared" si="13"/>
        <v/>
      </c>
    </row>
    <row r="345" spans="47:48" x14ac:dyDescent="0.2">
      <c r="AU345" s="502" t="str">
        <f t="shared" si="12"/>
        <v/>
      </c>
      <c r="AV345" s="369" t="str">
        <f t="shared" si="13"/>
        <v/>
      </c>
    </row>
    <row r="346" spans="47:48" x14ac:dyDescent="0.2">
      <c r="AU346" s="502" t="str">
        <f t="shared" si="12"/>
        <v/>
      </c>
      <c r="AV346" s="369" t="str">
        <f t="shared" si="13"/>
        <v/>
      </c>
    </row>
    <row r="347" spans="47:48" x14ac:dyDescent="0.2">
      <c r="AU347" s="502" t="str">
        <f t="shared" si="12"/>
        <v/>
      </c>
      <c r="AV347" s="369" t="str">
        <f t="shared" si="13"/>
        <v/>
      </c>
    </row>
    <row r="348" spans="47:48" x14ac:dyDescent="0.2">
      <c r="AU348" s="502" t="str">
        <f t="shared" si="12"/>
        <v/>
      </c>
      <c r="AV348" s="369" t="str">
        <f t="shared" si="13"/>
        <v/>
      </c>
    </row>
    <row r="349" spans="47:48" x14ac:dyDescent="0.2">
      <c r="AU349" s="502" t="str">
        <f t="shared" si="12"/>
        <v/>
      </c>
      <c r="AV349" s="369" t="str">
        <f t="shared" si="13"/>
        <v/>
      </c>
    </row>
    <row r="350" spans="47:48" x14ac:dyDescent="0.2">
      <c r="AU350" s="502" t="str">
        <f t="shared" si="12"/>
        <v/>
      </c>
      <c r="AV350" s="369" t="str">
        <f t="shared" si="13"/>
        <v/>
      </c>
    </row>
    <row r="351" spans="47:48" x14ac:dyDescent="0.2">
      <c r="AU351" s="502" t="str">
        <f t="shared" si="12"/>
        <v/>
      </c>
      <c r="AV351" s="369" t="str">
        <f t="shared" si="13"/>
        <v/>
      </c>
    </row>
    <row r="352" spans="47:48" x14ac:dyDescent="0.2">
      <c r="AU352" s="502" t="str">
        <f t="shared" si="12"/>
        <v/>
      </c>
      <c r="AV352" s="369" t="str">
        <f t="shared" si="13"/>
        <v/>
      </c>
    </row>
    <row r="353" spans="47:48" x14ac:dyDescent="0.2">
      <c r="AU353" s="502" t="str">
        <f t="shared" si="12"/>
        <v/>
      </c>
      <c r="AV353" s="369" t="str">
        <f t="shared" si="13"/>
        <v/>
      </c>
    </row>
    <row r="354" spans="47:48" x14ac:dyDescent="0.2">
      <c r="AU354" s="502" t="str">
        <f t="shared" si="12"/>
        <v/>
      </c>
      <c r="AV354" s="369" t="str">
        <f t="shared" si="13"/>
        <v/>
      </c>
    </row>
    <row r="355" spans="47:48" x14ac:dyDescent="0.2">
      <c r="AU355" s="502" t="str">
        <f t="shared" si="12"/>
        <v/>
      </c>
      <c r="AV355" s="369" t="str">
        <f t="shared" si="13"/>
        <v/>
      </c>
    </row>
    <row r="356" spans="47:48" x14ac:dyDescent="0.2">
      <c r="AU356" s="502" t="str">
        <f t="shared" si="12"/>
        <v/>
      </c>
      <c r="AV356" s="369" t="str">
        <f t="shared" si="13"/>
        <v/>
      </c>
    </row>
    <row r="357" spans="47:48" x14ac:dyDescent="0.2">
      <c r="AU357" s="502" t="str">
        <f t="shared" si="12"/>
        <v/>
      </c>
      <c r="AV357" s="369" t="str">
        <f t="shared" si="13"/>
        <v/>
      </c>
    </row>
    <row r="358" spans="47:48" x14ac:dyDescent="0.2">
      <c r="AU358" s="502" t="str">
        <f t="shared" si="12"/>
        <v/>
      </c>
      <c r="AV358" s="369" t="str">
        <f t="shared" si="13"/>
        <v/>
      </c>
    </row>
    <row r="359" spans="47:48" x14ac:dyDescent="0.2">
      <c r="AU359" s="502" t="str">
        <f t="shared" si="12"/>
        <v/>
      </c>
      <c r="AV359" s="369" t="str">
        <f t="shared" si="13"/>
        <v/>
      </c>
    </row>
    <row r="360" spans="47:48" x14ac:dyDescent="0.2">
      <c r="AU360" s="502" t="str">
        <f t="shared" si="12"/>
        <v/>
      </c>
      <c r="AV360" s="369" t="str">
        <f t="shared" si="13"/>
        <v/>
      </c>
    </row>
    <row r="361" spans="47:48" x14ac:dyDescent="0.2">
      <c r="AU361" s="502" t="str">
        <f t="shared" si="12"/>
        <v/>
      </c>
      <c r="AV361" s="369" t="str">
        <f t="shared" si="13"/>
        <v/>
      </c>
    </row>
    <row r="362" spans="47:48" x14ac:dyDescent="0.2">
      <c r="AU362" s="502" t="str">
        <f t="shared" si="12"/>
        <v/>
      </c>
      <c r="AV362" s="369" t="str">
        <f t="shared" si="13"/>
        <v/>
      </c>
    </row>
    <row r="363" spans="47:48" x14ac:dyDescent="0.2">
      <c r="AU363" s="502" t="str">
        <f t="shared" si="12"/>
        <v/>
      </c>
      <c r="AV363" s="369" t="str">
        <f t="shared" si="13"/>
        <v/>
      </c>
    </row>
    <row r="364" spans="47:48" x14ac:dyDescent="0.2">
      <c r="AU364" s="502" t="str">
        <f t="shared" si="12"/>
        <v/>
      </c>
      <c r="AV364" s="369" t="str">
        <f t="shared" si="13"/>
        <v/>
      </c>
    </row>
    <row r="365" spans="47:48" x14ac:dyDescent="0.2">
      <c r="AU365" s="502" t="str">
        <f t="shared" si="12"/>
        <v/>
      </c>
      <c r="AV365" s="369" t="str">
        <f t="shared" si="13"/>
        <v/>
      </c>
    </row>
    <row r="366" spans="47:48" x14ac:dyDescent="0.2">
      <c r="AU366" s="502" t="str">
        <f t="shared" si="12"/>
        <v/>
      </c>
      <c r="AV366" s="369" t="str">
        <f t="shared" si="13"/>
        <v/>
      </c>
    </row>
    <row r="367" spans="47:48" x14ac:dyDescent="0.2">
      <c r="AU367" s="502" t="str">
        <f t="shared" si="12"/>
        <v/>
      </c>
      <c r="AV367" s="369" t="str">
        <f t="shared" si="13"/>
        <v/>
      </c>
    </row>
    <row r="368" spans="47:48" x14ac:dyDescent="0.2">
      <c r="AU368" s="502" t="str">
        <f t="shared" si="12"/>
        <v/>
      </c>
      <c r="AV368" s="369" t="str">
        <f t="shared" si="13"/>
        <v/>
      </c>
    </row>
    <row r="369" spans="47:48" x14ac:dyDescent="0.2">
      <c r="AU369" s="502" t="str">
        <f t="shared" si="12"/>
        <v/>
      </c>
      <c r="AV369" s="369" t="str">
        <f t="shared" si="13"/>
        <v/>
      </c>
    </row>
    <row r="370" spans="47:48" x14ac:dyDescent="0.2">
      <c r="AU370" s="502" t="str">
        <f t="shared" si="12"/>
        <v/>
      </c>
      <c r="AV370" s="369" t="str">
        <f t="shared" si="13"/>
        <v/>
      </c>
    </row>
    <row r="371" spans="47:48" x14ac:dyDescent="0.2">
      <c r="AU371" s="502" t="str">
        <f t="shared" si="12"/>
        <v/>
      </c>
      <c r="AV371" s="369" t="str">
        <f t="shared" si="13"/>
        <v/>
      </c>
    </row>
    <row r="372" spans="47:48" x14ac:dyDescent="0.2">
      <c r="AU372" s="502" t="str">
        <f t="shared" si="12"/>
        <v/>
      </c>
      <c r="AV372" s="369" t="str">
        <f t="shared" si="13"/>
        <v/>
      </c>
    </row>
    <row r="373" spans="47:48" x14ac:dyDescent="0.2">
      <c r="AU373" s="502" t="str">
        <f t="shared" si="12"/>
        <v/>
      </c>
      <c r="AV373" s="369" t="str">
        <f t="shared" si="13"/>
        <v/>
      </c>
    </row>
    <row r="374" spans="47:48" x14ac:dyDescent="0.2">
      <c r="AU374" s="502" t="str">
        <f t="shared" si="12"/>
        <v/>
      </c>
      <c r="AV374" s="369" t="str">
        <f t="shared" si="13"/>
        <v/>
      </c>
    </row>
    <row r="375" spans="47:48" x14ac:dyDescent="0.2">
      <c r="AU375" s="502" t="str">
        <f t="shared" si="12"/>
        <v/>
      </c>
      <c r="AV375" s="369" t="str">
        <f t="shared" si="13"/>
        <v/>
      </c>
    </row>
    <row r="376" spans="47:48" x14ac:dyDescent="0.2">
      <c r="AU376" s="502" t="str">
        <f t="shared" si="12"/>
        <v/>
      </c>
      <c r="AV376" s="369" t="str">
        <f t="shared" si="13"/>
        <v/>
      </c>
    </row>
    <row r="377" spans="47:48" x14ac:dyDescent="0.2">
      <c r="AU377" s="502" t="str">
        <f t="shared" si="12"/>
        <v/>
      </c>
      <c r="AV377" s="369" t="str">
        <f t="shared" si="13"/>
        <v/>
      </c>
    </row>
    <row r="378" spans="47:48" x14ac:dyDescent="0.2">
      <c r="AU378" s="502" t="str">
        <f t="shared" si="12"/>
        <v/>
      </c>
      <c r="AV378" s="369" t="str">
        <f t="shared" si="13"/>
        <v/>
      </c>
    </row>
    <row r="379" spans="47:48" x14ac:dyDescent="0.2">
      <c r="AU379" s="502" t="str">
        <f t="shared" si="12"/>
        <v/>
      </c>
      <c r="AV379" s="369" t="str">
        <f t="shared" si="13"/>
        <v/>
      </c>
    </row>
    <row r="380" spans="47:48" x14ac:dyDescent="0.2">
      <c r="AU380" s="502" t="str">
        <f t="shared" si="12"/>
        <v/>
      </c>
      <c r="AV380" s="369" t="str">
        <f t="shared" si="13"/>
        <v/>
      </c>
    </row>
    <row r="381" spans="47:48" x14ac:dyDescent="0.2">
      <c r="AU381" s="502" t="str">
        <f t="shared" si="12"/>
        <v/>
      </c>
      <c r="AV381" s="369" t="str">
        <f t="shared" si="13"/>
        <v/>
      </c>
    </row>
    <row r="382" spans="47:48" x14ac:dyDescent="0.2">
      <c r="AU382" s="502" t="str">
        <f t="shared" si="12"/>
        <v/>
      </c>
      <c r="AV382" s="369" t="str">
        <f t="shared" si="13"/>
        <v/>
      </c>
    </row>
    <row r="383" spans="47:48" x14ac:dyDescent="0.2">
      <c r="AU383" s="502" t="str">
        <f t="shared" si="12"/>
        <v/>
      </c>
      <c r="AV383" s="369" t="str">
        <f t="shared" si="13"/>
        <v/>
      </c>
    </row>
    <row r="384" spans="47:48" x14ac:dyDescent="0.2">
      <c r="AU384" s="502" t="str">
        <f t="shared" si="12"/>
        <v/>
      </c>
      <c r="AV384" s="369" t="str">
        <f t="shared" si="13"/>
        <v/>
      </c>
    </row>
    <row r="385" spans="47:48" x14ac:dyDescent="0.2">
      <c r="AU385" s="502" t="str">
        <f t="shared" si="12"/>
        <v/>
      </c>
      <c r="AV385" s="369" t="str">
        <f t="shared" si="13"/>
        <v/>
      </c>
    </row>
    <row r="386" spans="47:48" x14ac:dyDescent="0.2">
      <c r="AU386" s="502" t="str">
        <f t="shared" si="12"/>
        <v/>
      </c>
      <c r="AV386" s="369" t="str">
        <f t="shared" si="13"/>
        <v/>
      </c>
    </row>
    <row r="387" spans="47:48" x14ac:dyDescent="0.2">
      <c r="AU387" s="502" t="str">
        <f t="shared" ref="AU387:AU450" si="14">IF(ISBLANK(G387),"",AV387/G387)</f>
        <v/>
      </c>
      <c r="AV387" s="369" t="str">
        <f t="shared" ref="AV387:AV450" si="15">IF(ISBLANK(G387),"",ABS(L387-G387))</f>
        <v/>
      </c>
    </row>
    <row r="388" spans="47:48" x14ac:dyDescent="0.2">
      <c r="AU388" s="502" t="str">
        <f t="shared" si="14"/>
        <v/>
      </c>
      <c r="AV388" s="369" t="str">
        <f t="shared" si="15"/>
        <v/>
      </c>
    </row>
    <row r="389" spans="47:48" x14ac:dyDescent="0.2">
      <c r="AU389" s="502" t="str">
        <f t="shared" si="14"/>
        <v/>
      </c>
      <c r="AV389" s="369" t="str">
        <f t="shared" si="15"/>
        <v/>
      </c>
    </row>
    <row r="390" spans="47:48" x14ac:dyDescent="0.2">
      <c r="AU390" s="502" t="str">
        <f t="shared" si="14"/>
        <v/>
      </c>
      <c r="AV390" s="369" t="str">
        <f t="shared" si="15"/>
        <v/>
      </c>
    </row>
    <row r="391" spans="47:48" x14ac:dyDescent="0.2">
      <c r="AU391" s="502" t="str">
        <f t="shared" si="14"/>
        <v/>
      </c>
      <c r="AV391" s="369" t="str">
        <f t="shared" si="15"/>
        <v/>
      </c>
    </row>
    <row r="392" spans="47:48" x14ac:dyDescent="0.2">
      <c r="AU392" s="502" t="str">
        <f t="shared" si="14"/>
        <v/>
      </c>
      <c r="AV392" s="369" t="str">
        <f t="shared" si="15"/>
        <v/>
      </c>
    </row>
    <row r="393" spans="47:48" x14ac:dyDescent="0.2">
      <c r="AU393" s="502" t="str">
        <f t="shared" si="14"/>
        <v/>
      </c>
      <c r="AV393" s="369" t="str">
        <f t="shared" si="15"/>
        <v/>
      </c>
    </row>
    <row r="394" spans="47:48" x14ac:dyDescent="0.2">
      <c r="AU394" s="502" t="str">
        <f t="shared" si="14"/>
        <v/>
      </c>
      <c r="AV394" s="369" t="str">
        <f t="shared" si="15"/>
        <v/>
      </c>
    </row>
    <row r="395" spans="47:48" x14ac:dyDescent="0.2">
      <c r="AU395" s="502" t="str">
        <f t="shared" si="14"/>
        <v/>
      </c>
      <c r="AV395" s="369" t="str">
        <f t="shared" si="15"/>
        <v/>
      </c>
    </row>
    <row r="396" spans="47:48" x14ac:dyDescent="0.2">
      <c r="AU396" s="502" t="str">
        <f t="shared" si="14"/>
        <v/>
      </c>
      <c r="AV396" s="369" t="str">
        <f t="shared" si="15"/>
        <v/>
      </c>
    </row>
    <row r="397" spans="47:48" x14ac:dyDescent="0.2">
      <c r="AU397" s="502" t="str">
        <f t="shared" si="14"/>
        <v/>
      </c>
      <c r="AV397" s="369" t="str">
        <f t="shared" si="15"/>
        <v/>
      </c>
    </row>
    <row r="398" spans="47:48" x14ac:dyDescent="0.2">
      <c r="AU398" s="502" t="str">
        <f t="shared" si="14"/>
        <v/>
      </c>
      <c r="AV398" s="369" t="str">
        <f t="shared" si="15"/>
        <v/>
      </c>
    </row>
    <row r="399" spans="47:48" x14ac:dyDescent="0.2">
      <c r="AU399" s="502" t="str">
        <f t="shared" si="14"/>
        <v/>
      </c>
      <c r="AV399" s="369" t="str">
        <f t="shared" si="15"/>
        <v/>
      </c>
    </row>
    <row r="400" spans="47:48" x14ac:dyDescent="0.2">
      <c r="AU400" s="502" t="str">
        <f t="shared" si="14"/>
        <v/>
      </c>
      <c r="AV400" s="369" t="str">
        <f t="shared" si="15"/>
        <v/>
      </c>
    </row>
    <row r="401" spans="47:48" x14ac:dyDescent="0.2">
      <c r="AU401" s="502" t="str">
        <f t="shared" si="14"/>
        <v/>
      </c>
      <c r="AV401" s="369" t="str">
        <f t="shared" si="15"/>
        <v/>
      </c>
    </row>
    <row r="402" spans="47:48" x14ac:dyDescent="0.2">
      <c r="AU402" s="502" t="str">
        <f t="shared" si="14"/>
        <v/>
      </c>
      <c r="AV402" s="369" t="str">
        <f t="shared" si="15"/>
        <v/>
      </c>
    </row>
    <row r="403" spans="47:48" x14ac:dyDescent="0.2">
      <c r="AU403" s="502" t="str">
        <f t="shared" si="14"/>
        <v/>
      </c>
      <c r="AV403" s="369" t="str">
        <f t="shared" si="15"/>
        <v/>
      </c>
    </row>
    <row r="404" spans="47:48" x14ac:dyDescent="0.2">
      <c r="AU404" s="502" t="str">
        <f t="shared" si="14"/>
        <v/>
      </c>
      <c r="AV404" s="369" t="str">
        <f t="shared" si="15"/>
        <v/>
      </c>
    </row>
    <row r="405" spans="47:48" x14ac:dyDescent="0.2">
      <c r="AU405" s="502" t="str">
        <f t="shared" si="14"/>
        <v/>
      </c>
      <c r="AV405" s="369" t="str">
        <f t="shared" si="15"/>
        <v/>
      </c>
    </row>
    <row r="406" spans="47:48" x14ac:dyDescent="0.2">
      <c r="AU406" s="502" t="str">
        <f t="shared" si="14"/>
        <v/>
      </c>
      <c r="AV406" s="369" t="str">
        <f t="shared" si="15"/>
        <v/>
      </c>
    </row>
    <row r="407" spans="47:48" x14ac:dyDescent="0.2">
      <c r="AU407" s="502" t="str">
        <f t="shared" si="14"/>
        <v/>
      </c>
      <c r="AV407" s="369" t="str">
        <f t="shared" si="15"/>
        <v/>
      </c>
    </row>
    <row r="408" spans="47:48" x14ac:dyDescent="0.2">
      <c r="AU408" s="502" t="str">
        <f t="shared" si="14"/>
        <v/>
      </c>
      <c r="AV408" s="369" t="str">
        <f t="shared" si="15"/>
        <v/>
      </c>
    </row>
    <row r="409" spans="47:48" x14ac:dyDescent="0.2">
      <c r="AU409" s="502" t="str">
        <f t="shared" si="14"/>
        <v/>
      </c>
      <c r="AV409" s="369" t="str">
        <f t="shared" si="15"/>
        <v/>
      </c>
    </row>
    <row r="410" spans="47:48" x14ac:dyDescent="0.2">
      <c r="AU410" s="502" t="str">
        <f t="shared" si="14"/>
        <v/>
      </c>
      <c r="AV410" s="369" t="str">
        <f t="shared" si="15"/>
        <v/>
      </c>
    </row>
    <row r="411" spans="47:48" x14ac:dyDescent="0.2">
      <c r="AU411" s="502" t="str">
        <f t="shared" si="14"/>
        <v/>
      </c>
      <c r="AV411" s="369" t="str">
        <f t="shared" si="15"/>
        <v/>
      </c>
    </row>
    <row r="412" spans="47:48" x14ac:dyDescent="0.2">
      <c r="AU412" s="502" t="str">
        <f t="shared" si="14"/>
        <v/>
      </c>
      <c r="AV412" s="369" t="str">
        <f t="shared" si="15"/>
        <v/>
      </c>
    </row>
    <row r="413" spans="47:48" x14ac:dyDescent="0.2">
      <c r="AU413" s="502" t="str">
        <f t="shared" si="14"/>
        <v/>
      </c>
      <c r="AV413" s="369" t="str">
        <f t="shared" si="15"/>
        <v/>
      </c>
    </row>
    <row r="414" spans="47:48" x14ac:dyDescent="0.2">
      <c r="AU414" s="502" t="str">
        <f t="shared" si="14"/>
        <v/>
      </c>
      <c r="AV414" s="369" t="str">
        <f t="shared" si="15"/>
        <v/>
      </c>
    </row>
    <row r="415" spans="47:48" x14ac:dyDescent="0.2">
      <c r="AU415" s="502" t="str">
        <f t="shared" si="14"/>
        <v/>
      </c>
      <c r="AV415" s="369" t="str">
        <f t="shared" si="15"/>
        <v/>
      </c>
    </row>
    <row r="416" spans="47:48" x14ac:dyDescent="0.2">
      <c r="AU416" s="502" t="str">
        <f t="shared" si="14"/>
        <v/>
      </c>
      <c r="AV416" s="369" t="str">
        <f t="shared" si="15"/>
        <v/>
      </c>
    </row>
    <row r="417" spans="47:48" x14ac:dyDescent="0.2">
      <c r="AU417" s="502" t="str">
        <f t="shared" si="14"/>
        <v/>
      </c>
      <c r="AV417" s="369" t="str">
        <f t="shared" si="15"/>
        <v/>
      </c>
    </row>
    <row r="418" spans="47:48" x14ac:dyDescent="0.2">
      <c r="AU418" s="502" t="str">
        <f t="shared" si="14"/>
        <v/>
      </c>
      <c r="AV418" s="369" t="str">
        <f t="shared" si="15"/>
        <v/>
      </c>
    </row>
    <row r="419" spans="47:48" x14ac:dyDescent="0.2">
      <c r="AU419" s="502" t="str">
        <f t="shared" si="14"/>
        <v/>
      </c>
      <c r="AV419" s="369" t="str">
        <f t="shared" si="15"/>
        <v/>
      </c>
    </row>
    <row r="420" spans="47:48" x14ac:dyDescent="0.2">
      <c r="AU420" s="502" t="str">
        <f t="shared" si="14"/>
        <v/>
      </c>
      <c r="AV420" s="369" t="str">
        <f t="shared" si="15"/>
        <v/>
      </c>
    </row>
    <row r="421" spans="47:48" x14ac:dyDescent="0.2">
      <c r="AU421" s="502" t="str">
        <f t="shared" si="14"/>
        <v/>
      </c>
      <c r="AV421" s="369" t="str">
        <f t="shared" si="15"/>
        <v/>
      </c>
    </row>
    <row r="422" spans="47:48" x14ac:dyDescent="0.2">
      <c r="AU422" s="502" t="str">
        <f t="shared" si="14"/>
        <v/>
      </c>
      <c r="AV422" s="369" t="str">
        <f t="shared" si="15"/>
        <v/>
      </c>
    </row>
    <row r="423" spans="47:48" x14ac:dyDescent="0.2">
      <c r="AU423" s="502" t="str">
        <f t="shared" si="14"/>
        <v/>
      </c>
      <c r="AV423" s="369" t="str">
        <f t="shared" si="15"/>
        <v/>
      </c>
    </row>
    <row r="424" spans="47:48" x14ac:dyDescent="0.2">
      <c r="AU424" s="502" t="str">
        <f t="shared" si="14"/>
        <v/>
      </c>
      <c r="AV424" s="369" t="str">
        <f t="shared" si="15"/>
        <v/>
      </c>
    </row>
    <row r="425" spans="47:48" x14ac:dyDescent="0.2">
      <c r="AU425" s="502" t="str">
        <f t="shared" si="14"/>
        <v/>
      </c>
      <c r="AV425" s="369" t="str">
        <f t="shared" si="15"/>
        <v/>
      </c>
    </row>
    <row r="426" spans="47:48" x14ac:dyDescent="0.2">
      <c r="AU426" s="502" t="str">
        <f t="shared" si="14"/>
        <v/>
      </c>
      <c r="AV426" s="369" t="str">
        <f t="shared" si="15"/>
        <v/>
      </c>
    </row>
    <row r="427" spans="47:48" x14ac:dyDescent="0.2">
      <c r="AU427" s="502" t="str">
        <f t="shared" si="14"/>
        <v/>
      </c>
      <c r="AV427" s="369" t="str">
        <f t="shared" si="15"/>
        <v/>
      </c>
    </row>
    <row r="428" spans="47:48" x14ac:dyDescent="0.2">
      <c r="AU428" s="502" t="str">
        <f t="shared" si="14"/>
        <v/>
      </c>
      <c r="AV428" s="369" t="str">
        <f t="shared" si="15"/>
        <v/>
      </c>
    </row>
    <row r="429" spans="47:48" x14ac:dyDescent="0.2">
      <c r="AU429" s="502" t="str">
        <f t="shared" si="14"/>
        <v/>
      </c>
      <c r="AV429" s="369" t="str">
        <f t="shared" si="15"/>
        <v/>
      </c>
    </row>
    <row r="430" spans="47:48" x14ac:dyDescent="0.2">
      <c r="AU430" s="502" t="str">
        <f t="shared" si="14"/>
        <v/>
      </c>
      <c r="AV430" s="369" t="str">
        <f t="shared" si="15"/>
        <v/>
      </c>
    </row>
    <row r="431" spans="47:48" x14ac:dyDescent="0.2">
      <c r="AU431" s="502" t="str">
        <f t="shared" si="14"/>
        <v/>
      </c>
      <c r="AV431" s="369" t="str">
        <f t="shared" si="15"/>
        <v/>
      </c>
    </row>
    <row r="432" spans="47:48" x14ac:dyDescent="0.2">
      <c r="AU432" s="502" t="str">
        <f t="shared" si="14"/>
        <v/>
      </c>
      <c r="AV432" s="369" t="str">
        <f t="shared" si="15"/>
        <v/>
      </c>
    </row>
    <row r="433" spans="47:48" x14ac:dyDescent="0.2">
      <c r="AU433" s="502" t="str">
        <f t="shared" si="14"/>
        <v/>
      </c>
      <c r="AV433" s="369" t="str">
        <f t="shared" si="15"/>
        <v/>
      </c>
    </row>
    <row r="434" spans="47:48" x14ac:dyDescent="0.2">
      <c r="AU434" s="502" t="str">
        <f t="shared" si="14"/>
        <v/>
      </c>
      <c r="AV434" s="369" t="str">
        <f t="shared" si="15"/>
        <v/>
      </c>
    </row>
    <row r="435" spans="47:48" x14ac:dyDescent="0.2">
      <c r="AU435" s="502" t="str">
        <f t="shared" si="14"/>
        <v/>
      </c>
      <c r="AV435" s="369" t="str">
        <f t="shared" si="15"/>
        <v/>
      </c>
    </row>
    <row r="436" spans="47:48" x14ac:dyDescent="0.2">
      <c r="AU436" s="502" t="str">
        <f t="shared" si="14"/>
        <v/>
      </c>
      <c r="AV436" s="369" t="str">
        <f t="shared" si="15"/>
        <v/>
      </c>
    </row>
    <row r="437" spans="47:48" x14ac:dyDescent="0.2">
      <c r="AU437" s="502" t="str">
        <f t="shared" si="14"/>
        <v/>
      </c>
      <c r="AV437" s="369" t="str">
        <f t="shared" si="15"/>
        <v/>
      </c>
    </row>
    <row r="438" spans="47:48" x14ac:dyDescent="0.2">
      <c r="AU438" s="502" t="str">
        <f t="shared" si="14"/>
        <v/>
      </c>
      <c r="AV438" s="369" t="str">
        <f t="shared" si="15"/>
        <v/>
      </c>
    </row>
    <row r="439" spans="47:48" x14ac:dyDescent="0.2">
      <c r="AU439" s="502" t="str">
        <f t="shared" si="14"/>
        <v/>
      </c>
      <c r="AV439" s="369" t="str">
        <f t="shared" si="15"/>
        <v/>
      </c>
    </row>
    <row r="440" spans="47:48" x14ac:dyDescent="0.2">
      <c r="AU440" s="502" t="str">
        <f t="shared" si="14"/>
        <v/>
      </c>
      <c r="AV440" s="369" t="str">
        <f t="shared" si="15"/>
        <v/>
      </c>
    </row>
    <row r="441" spans="47:48" x14ac:dyDescent="0.2">
      <c r="AU441" s="502" t="str">
        <f t="shared" si="14"/>
        <v/>
      </c>
      <c r="AV441" s="369" t="str">
        <f t="shared" si="15"/>
        <v/>
      </c>
    </row>
    <row r="442" spans="47:48" x14ac:dyDescent="0.2">
      <c r="AU442" s="502" t="str">
        <f t="shared" si="14"/>
        <v/>
      </c>
      <c r="AV442" s="369" t="str">
        <f t="shared" si="15"/>
        <v/>
      </c>
    </row>
    <row r="443" spans="47:48" x14ac:dyDescent="0.2">
      <c r="AU443" s="502" t="str">
        <f t="shared" si="14"/>
        <v/>
      </c>
      <c r="AV443" s="369" t="str">
        <f t="shared" si="15"/>
        <v/>
      </c>
    </row>
    <row r="444" spans="47:48" x14ac:dyDescent="0.2">
      <c r="AU444" s="502" t="str">
        <f t="shared" si="14"/>
        <v/>
      </c>
      <c r="AV444" s="369" t="str">
        <f t="shared" si="15"/>
        <v/>
      </c>
    </row>
    <row r="445" spans="47:48" x14ac:dyDescent="0.2">
      <c r="AU445" s="502" t="str">
        <f t="shared" si="14"/>
        <v/>
      </c>
      <c r="AV445" s="369" t="str">
        <f t="shared" si="15"/>
        <v/>
      </c>
    </row>
    <row r="446" spans="47:48" x14ac:dyDescent="0.2">
      <c r="AU446" s="502" t="str">
        <f t="shared" si="14"/>
        <v/>
      </c>
      <c r="AV446" s="369" t="str">
        <f t="shared" si="15"/>
        <v/>
      </c>
    </row>
    <row r="447" spans="47:48" x14ac:dyDescent="0.2">
      <c r="AU447" s="502" t="str">
        <f t="shared" si="14"/>
        <v/>
      </c>
      <c r="AV447" s="369" t="str">
        <f t="shared" si="15"/>
        <v/>
      </c>
    </row>
    <row r="448" spans="47:48" x14ac:dyDescent="0.2">
      <c r="AU448" s="502" t="str">
        <f t="shared" si="14"/>
        <v/>
      </c>
      <c r="AV448" s="369" t="str">
        <f t="shared" si="15"/>
        <v/>
      </c>
    </row>
    <row r="449" spans="47:48" x14ac:dyDescent="0.2">
      <c r="AU449" s="502" t="str">
        <f t="shared" si="14"/>
        <v/>
      </c>
      <c r="AV449" s="369" t="str">
        <f t="shared" si="15"/>
        <v/>
      </c>
    </row>
    <row r="450" spans="47:48" x14ac:dyDescent="0.2">
      <c r="AU450" s="502" t="str">
        <f t="shared" si="14"/>
        <v/>
      </c>
      <c r="AV450" s="369" t="str">
        <f t="shared" si="15"/>
        <v/>
      </c>
    </row>
    <row r="451" spans="47:48" x14ac:dyDescent="0.2">
      <c r="AU451" s="502" t="str">
        <f t="shared" ref="AU451:AU514" si="16">IF(ISBLANK(G451),"",AV451/G451)</f>
        <v/>
      </c>
      <c r="AV451" s="369" t="str">
        <f t="shared" ref="AV451:AV514" si="17">IF(ISBLANK(G451),"",ABS(L451-G451))</f>
        <v/>
      </c>
    </row>
    <row r="452" spans="47:48" x14ac:dyDescent="0.2">
      <c r="AU452" s="502" t="str">
        <f t="shared" si="16"/>
        <v/>
      </c>
      <c r="AV452" s="369" t="str">
        <f t="shared" si="17"/>
        <v/>
      </c>
    </row>
    <row r="453" spans="47:48" x14ac:dyDescent="0.2">
      <c r="AU453" s="502" t="str">
        <f t="shared" si="16"/>
        <v/>
      </c>
      <c r="AV453" s="369" t="str">
        <f t="shared" si="17"/>
        <v/>
      </c>
    </row>
    <row r="454" spans="47:48" x14ac:dyDescent="0.2">
      <c r="AU454" s="502" t="str">
        <f t="shared" si="16"/>
        <v/>
      </c>
      <c r="AV454" s="369" t="str">
        <f t="shared" si="17"/>
        <v/>
      </c>
    </row>
    <row r="455" spans="47:48" x14ac:dyDescent="0.2">
      <c r="AU455" s="502" t="str">
        <f t="shared" si="16"/>
        <v/>
      </c>
      <c r="AV455" s="369" t="str">
        <f t="shared" si="17"/>
        <v/>
      </c>
    </row>
    <row r="456" spans="47:48" x14ac:dyDescent="0.2">
      <c r="AU456" s="502" t="str">
        <f t="shared" si="16"/>
        <v/>
      </c>
      <c r="AV456" s="369" t="str">
        <f t="shared" si="17"/>
        <v/>
      </c>
    </row>
    <row r="457" spans="47:48" x14ac:dyDescent="0.2">
      <c r="AU457" s="502" t="str">
        <f t="shared" si="16"/>
        <v/>
      </c>
      <c r="AV457" s="369" t="str">
        <f t="shared" si="17"/>
        <v/>
      </c>
    </row>
    <row r="458" spans="47:48" x14ac:dyDescent="0.2">
      <c r="AU458" s="502" t="str">
        <f t="shared" si="16"/>
        <v/>
      </c>
      <c r="AV458" s="369" t="str">
        <f t="shared" si="17"/>
        <v/>
      </c>
    </row>
    <row r="459" spans="47:48" x14ac:dyDescent="0.2">
      <c r="AU459" s="502" t="str">
        <f t="shared" si="16"/>
        <v/>
      </c>
      <c r="AV459" s="369" t="str">
        <f t="shared" si="17"/>
        <v/>
      </c>
    </row>
    <row r="460" spans="47:48" x14ac:dyDescent="0.2">
      <c r="AU460" s="502" t="str">
        <f t="shared" si="16"/>
        <v/>
      </c>
      <c r="AV460" s="369" t="str">
        <f t="shared" si="17"/>
        <v/>
      </c>
    </row>
    <row r="461" spans="47:48" x14ac:dyDescent="0.2">
      <c r="AU461" s="502" t="str">
        <f t="shared" si="16"/>
        <v/>
      </c>
      <c r="AV461" s="369" t="str">
        <f t="shared" si="17"/>
        <v/>
      </c>
    </row>
    <row r="462" spans="47:48" x14ac:dyDescent="0.2">
      <c r="AU462" s="502" t="str">
        <f t="shared" si="16"/>
        <v/>
      </c>
      <c r="AV462" s="369" t="str">
        <f t="shared" si="17"/>
        <v/>
      </c>
    </row>
    <row r="463" spans="47:48" x14ac:dyDescent="0.2">
      <c r="AU463" s="502" t="str">
        <f t="shared" si="16"/>
        <v/>
      </c>
      <c r="AV463" s="369" t="str">
        <f t="shared" si="17"/>
        <v/>
      </c>
    </row>
    <row r="464" spans="47:48" x14ac:dyDescent="0.2">
      <c r="AU464" s="502" t="str">
        <f t="shared" si="16"/>
        <v/>
      </c>
      <c r="AV464" s="369" t="str">
        <f t="shared" si="17"/>
        <v/>
      </c>
    </row>
    <row r="465" spans="47:48" x14ac:dyDescent="0.2">
      <c r="AU465" s="502" t="str">
        <f t="shared" si="16"/>
        <v/>
      </c>
      <c r="AV465" s="369" t="str">
        <f t="shared" si="17"/>
        <v/>
      </c>
    </row>
    <row r="466" spans="47:48" x14ac:dyDescent="0.2">
      <c r="AU466" s="502" t="str">
        <f t="shared" si="16"/>
        <v/>
      </c>
      <c r="AV466" s="369" t="str">
        <f t="shared" si="17"/>
        <v/>
      </c>
    </row>
    <row r="467" spans="47:48" x14ac:dyDescent="0.2">
      <c r="AU467" s="502" t="str">
        <f t="shared" si="16"/>
        <v/>
      </c>
      <c r="AV467" s="369" t="str">
        <f t="shared" si="17"/>
        <v/>
      </c>
    </row>
    <row r="468" spans="47:48" x14ac:dyDescent="0.2">
      <c r="AU468" s="502" t="str">
        <f t="shared" si="16"/>
        <v/>
      </c>
      <c r="AV468" s="369" t="str">
        <f t="shared" si="17"/>
        <v/>
      </c>
    </row>
    <row r="469" spans="47:48" x14ac:dyDescent="0.2">
      <c r="AU469" s="502" t="str">
        <f t="shared" si="16"/>
        <v/>
      </c>
      <c r="AV469" s="369" t="str">
        <f t="shared" si="17"/>
        <v/>
      </c>
    </row>
    <row r="470" spans="47:48" x14ac:dyDescent="0.2">
      <c r="AU470" s="502" t="str">
        <f t="shared" si="16"/>
        <v/>
      </c>
      <c r="AV470" s="369" t="str">
        <f t="shared" si="17"/>
        <v/>
      </c>
    </row>
    <row r="471" spans="47:48" x14ac:dyDescent="0.2">
      <c r="AU471" s="502" t="str">
        <f t="shared" si="16"/>
        <v/>
      </c>
      <c r="AV471" s="369" t="str">
        <f t="shared" si="17"/>
        <v/>
      </c>
    </row>
    <row r="472" spans="47:48" x14ac:dyDescent="0.2">
      <c r="AU472" s="502" t="str">
        <f t="shared" si="16"/>
        <v/>
      </c>
      <c r="AV472" s="369" t="str">
        <f t="shared" si="17"/>
        <v/>
      </c>
    </row>
    <row r="473" spans="47:48" x14ac:dyDescent="0.2">
      <c r="AU473" s="502" t="str">
        <f t="shared" si="16"/>
        <v/>
      </c>
      <c r="AV473" s="369" t="str">
        <f t="shared" si="17"/>
        <v/>
      </c>
    </row>
    <row r="474" spans="47:48" x14ac:dyDescent="0.2">
      <c r="AU474" s="502" t="str">
        <f t="shared" si="16"/>
        <v/>
      </c>
      <c r="AV474" s="369" t="str">
        <f t="shared" si="17"/>
        <v/>
      </c>
    </row>
    <row r="475" spans="47:48" x14ac:dyDescent="0.2">
      <c r="AU475" s="502" t="str">
        <f t="shared" si="16"/>
        <v/>
      </c>
      <c r="AV475" s="369" t="str">
        <f t="shared" si="17"/>
        <v/>
      </c>
    </row>
    <row r="476" spans="47:48" x14ac:dyDescent="0.2">
      <c r="AU476" s="502" t="str">
        <f t="shared" si="16"/>
        <v/>
      </c>
      <c r="AV476" s="369" t="str">
        <f t="shared" si="17"/>
        <v/>
      </c>
    </row>
    <row r="477" spans="47:48" x14ac:dyDescent="0.2">
      <c r="AU477" s="502" t="str">
        <f t="shared" si="16"/>
        <v/>
      </c>
      <c r="AV477" s="369" t="str">
        <f t="shared" si="17"/>
        <v/>
      </c>
    </row>
    <row r="478" spans="47:48" x14ac:dyDescent="0.2">
      <c r="AU478" s="502" t="str">
        <f t="shared" si="16"/>
        <v/>
      </c>
      <c r="AV478" s="369" t="str">
        <f t="shared" si="17"/>
        <v/>
      </c>
    </row>
    <row r="479" spans="47:48" x14ac:dyDescent="0.2">
      <c r="AU479" s="502" t="str">
        <f t="shared" si="16"/>
        <v/>
      </c>
      <c r="AV479" s="369" t="str">
        <f t="shared" si="17"/>
        <v/>
      </c>
    </row>
    <row r="480" spans="47:48" x14ac:dyDescent="0.2">
      <c r="AU480" s="502" t="str">
        <f t="shared" si="16"/>
        <v/>
      </c>
      <c r="AV480" s="369" t="str">
        <f t="shared" si="17"/>
        <v/>
      </c>
    </row>
    <row r="481" spans="47:48" x14ac:dyDescent="0.2">
      <c r="AU481" s="502" t="str">
        <f t="shared" si="16"/>
        <v/>
      </c>
      <c r="AV481" s="369" t="str">
        <f t="shared" si="17"/>
        <v/>
      </c>
    </row>
    <row r="482" spans="47:48" x14ac:dyDescent="0.2">
      <c r="AU482" s="502" t="str">
        <f t="shared" si="16"/>
        <v/>
      </c>
      <c r="AV482" s="369" t="str">
        <f t="shared" si="17"/>
        <v/>
      </c>
    </row>
    <row r="483" spans="47:48" x14ac:dyDescent="0.2">
      <c r="AU483" s="502" t="str">
        <f t="shared" si="16"/>
        <v/>
      </c>
      <c r="AV483" s="369" t="str">
        <f t="shared" si="17"/>
        <v/>
      </c>
    </row>
    <row r="484" spans="47:48" x14ac:dyDescent="0.2">
      <c r="AU484" s="502" t="str">
        <f t="shared" si="16"/>
        <v/>
      </c>
      <c r="AV484" s="369" t="str">
        <f t="shared" si="17"/>
        <v/>
      </c>
    </row>
    <row r="485" spans="47:48" x14ac:dyDescent="0.2">
      <c r="AU485" s="502" t="str">
        <f t="shared" si="16"/>
        <v/>
      </c>
      <c r="AV485" s="369" t="str">
        <f t="shared" si="17"/>
        <v/>
      </c>
    </row>
    <row r="486" spans="47:48" x14ac:dyDescent="0.2">
      <c r="AU486" s="502" t="str">
        <f t="shared" si="16"/>
        <v/>
      </c>
      <c r="AV486" s="369" t="str">
        <f t="shared" si="17"/>
        <v/>
      </c>
    </row>
    <row r="487" spans="47:48" x14ac:dyDescent="0.2">
      <c r="AU487" s="502" t="str">
        <f t="shared" si="16"/>
        <v/>
      </c>
      <c r="AV487" s="369" t="str">
        <f t="shared" si="17"/>
        <v/>
      </c>
    </row>
    <row r="488" spans="47:48" x14ac:dyDescent="0.2">
      <c r="AU488" s="502" t="str">
        <f t="shared" si="16"/>
        <v/>
      </c>
      <c r="AV488" s="369" t="str">
        <f t="shared" si="17"/>
        <v/>
      </c>
    </row>
    <row r="489" spans="47:48" x14ac:dyDescent="0.2">
      <c r="AU489" s="502" t="str">
        <f t="shared" si="16"/>
        <v/>
      </c>
      <c r="AV489" s="369" t="str">
        <f t="shared" si="17"/>
        <v/>
      </c>
    </row>
    <row r="490" spans="47:48" x14ac:dyDescent="0.2">
      <c r="AU490" s="502" t="str">
        <f t="shared" si="16"/>
        <v/>
      </c>
      <c r="AV490" s="369" t="str">
        <f t="shared" si="17"/>
        <v/>
      </c>
    </row>
    <row r="491" spans="47:48" x14ac:dyDescent="0.2">
      <c r="AU491" s="502" t="str">
        <f t="shared" si="16"/>
        <v/>
      </c>
      <c r="AV491" s="369" t="str">
        <f t="shared" si="17"/>
        <v/>
      </c>
    </row>
    <row r="492" spans="47:48" x14ac:dyDescent="0.2">
      <c r="AU492" s="502" t="str">
        <f t="shared" si="16"/>
        <v/>
      </c>
      <c r="AV492" s="369" t="str">
        <f t="shared" si="17"/>
        <v/>
      </c>
    </row>
    <row r="493" spans="47:48" x14ac:dyDescent="0.2">
      <c r="AU493" s="502" t="str">
        <f t="shared" si="16"/>
        <v/>
      </c>
      <c r="AV493" s="369" t="str">
        <f t="shared" si="17"/>
        <v/>
      </c>
    </row>
    <row r="494" spans="47:48" x14ac:dyDescent="0.2">
      <c r="AU494" s="502" t="str">
        <f t="shared" si="16"/>
        <v/>
      </c>
      <c r="AV494" s="369" t="str">
        <f t="shared" si="17"/>
        <v/>
      </c>
    </row>
    <row r="495" spans="47:48" x14ac:dyDescent="0.2">
      <c r="AU495" s="502" t="str">
        <f t="shared" si="16"/>
        <v/>
      </c>
      <c r="AV495" s="369" t="str">
        <f t="shared" si="17"/>
        <v/>
      </c>
    </row>
    <row r="496" spans="47:48" x14ac:dyDescent="0.2">
      <c r="AU496" s="502" t="str">
        <f t="shared" si="16"/>
        <v/>
      </c>
      <c r="AV496" s="369" t="str">
        <f t="shared" si="17"/>
        <v/>
      </c>
    </row>
    <row r="497" spans="47:48" x14ac:dyDescent="0.2">
      <c r="AU497" s="502" t="str">
        <f t="shared" si="16"/>
        <v/>
      </c>
      <c r="AV497" s="369" t="str">
        <f t="shared" si="17"/>
        <v/>
      </c>
    </row>
    <row r="498" spans="47:48" x14ac:dyDescent="0.2">
      <c r="AU498" s="502" t="str">
        <f t="shared" si="16"/>
        <v/>
      </c>
      <c r="AV498" s="369" t="str">
        <f t="shared" si="17"/>
        <v/>
      </c>
    </row>
    <row r="499" spans="47:48" x14ac:dyDescent="0.2">
      <c r="AU499" s="502" t="str">
        <f t="shared" si="16"/>
        <v/>
      </c>
      <c r="AV499" s="369" t="str">
        <f t="shared" si="17"/>
        <v/>
      </c>
    </row>
    <row r="500" spans="47:48" x14ac:dyDescent="0.2">
      <c r="AU500" s="502" t="str">
        <f t="shared" si="16"/>
        <v/>
      </c>
      <c r="AV500" s="369" t="str">
        <f t="shared" si="17"/>
        <v/>
      </c>
    </row>
    <row r="501" spans="47:48" x14ac:dyDescent="0.2">
      <c r="AU501" s="502" t="str">
        <f t="shared" si="16"/>
        <v/>
      </c>
      <c r="AV501" s="369" t="str">
        <f t="shared" si="17"/>
        <v/>
      </c>
    </row>
    <row r="502" spans="47:48" x14ac:dyDescent="0.2">
      <c r="AU502" s="502" t="str">
        <f t="shared" si="16"/>
        <v/>
      </c>
      <c r="AV502" s="369" t="str">
        <f t="shared" si="17"/>
        <v/>
      </c>
    </row>
    <row r="503" spans="47:48" x14ac:dyDescent="0.2">
      <c r="AU503" s="502" t="str">
        <f t="shared" si="16"/>
        <v/>
      </c>
      <c r="AV503" s="369" t="str">
        <f t="shared" si="17"/>
        <v/>
      </c>
    </row>
    <row r="504" spans="47:48" x14ac:dyDescent="0.2">
      <c r="AU504" s="502" t="str">
        <f t="shared" si="16"/>
        <v/>
      </c>
      <c r="AV504" s="369" t="str">
        <f t="shared" si="17"/>
        <v/>
      </c>
    </row>
    <row r="505" spans="47:48" x14ac:dyDescent="0.2">
      <c r="AU505" s="502" t="str">
        <f t="shared" si="16"/>
        <v/>
      </c>
      <c r="AV505" s="369" t="str">
        <f t="shared" si="17"/>
        <v/>
      </c>
    </row>
    <row r="506" spans="47:48" x14ac:dyDescent="0.2">
      <c r="AU506" s="502" t="str">
        <f t="shared" si="16"/>
        <v/>
      </c>
      <c r="AV506" s="369" t="str">
        <f t="shared" si="17"/>
        <v/>
      </c>
    </row>
    <row r="507" spans="47:48" x14ac:dyDescent="0.2">
      <c r="AU507" s="502" t="str">
        <f t="shared" si="16"/>
        <v/>
      </c>
      <c r="AV507" s="369" t="str">
        <f t="shared" si="17"/>
        <v/>
      </c>
    </row>
    <row r="508" spans="47:48" x14ac:dyDescent="0.2">
      <c r="AU508" s="502" t="str">
        <f t="shared" si="16"/>
        <v/>
      </c>
      <c r="AV508" s="369" t="str">
        <f t="shared" si="17"/>
        <v/>
      </c>
    </row>
    <row r="509" spans="47:48" x14ac:dyDescent="0.2">
      <c r="AU509" s="502" t="str">
        <f t="shared" si="16"/>
        <v/>
      </c>
      <c r="AV509" s="369" t="str">
        <f t="shared" si="17"/>
        <v/>
      </c>
    </row>
    <row r="510" spans="47:48" x14ac:dyDescent="0.2">
      <c r="AU510" s="502" t="str">
        <f t="shared" si="16"/>
        <v/>
      </c>
      <c r="AV510" s="369" t="str">
        <f t="shared" si="17"/>
        <v/>
      </c>
    </row>
    <row r="511" spans="47:48" x14ac:dyDescent="0.2">
      <c r="AU511" s="502" t="str">
        <f t="shared" si="16"/>
        <v/>
      </c>
      <c r="AV511" s="369" t="str">
        <f t="shared" si="17"/>
        <v/>
      </c>
    </row>
    <row r="512" spans="47:48" x14ac:dyDescent="0.2">
      <c r="AU512" s="502" t="str">
        <f t="shared" si="16"/>
        <v/>
      </c>
      <c r="AV512" s="369" t="str">
        <f t="shared" si="17"/>
        <v/>
      </c>
    </row>
    <row r="513" spans="47:48" x14ac:dyDescent="0.2">
      <c r="AU513" s="502" t="str">
        <f t="shared" si="16"/>
        <v/>
      </c>
      <c r="AV513" s="369" t="str">
        <f t="shared" si="17"/>
        <v/>
      </c>
    </row>
    <row r="514" spans="47:48" x14ac:dyDescent="0.2">
      <c r="AU514" s="502" t="str">
        <f t="shared" si="16"/>
        <v/>
      </c>
      <c r="AV514" s="369" t="str">
        <f t="shared" si="17"/>
        <v/>
      </c>
    </row>
    <row r="515" spans="47:48" x14ac:dyDescent="0.2">
      <c r="AU515" s="502" t="str">
        <f t="shared" ref="AU515:AU578" si="18">IF(ISBLANK(G515),"",AV515/G515)</f>
        <v/>
      </c>
      <c r="AV515" s="369" t="str">
        <f t="shared" ref="AV515:AV578" si="19">IF(ISBLANK(G515),"",ABS(L515-G515))</f>
        <v/>
      </c>
    </row>
    <row r="516" spans="47:48" x14ac:dyDescent="0.2">
      <c r="AU516" s="502" t="str">
        <f t="shared" si="18"/>
        <v/>
      </c>
      <c r="AV516" s="369" t="str">
        <f t="shared" si="19"/>
        <v/>
      </c>
    </row>
    <row r="517" spans="47:48" x14ac:dyDescent="0.2">
      <c r="AU517" s="502" t="str">
        <f t="shared" si="18"/>
        <v/>
      </c>
      <c r="AV517" s="369" t="str">
        <f t="shared" si="19"/>
        <v/>
      </c>
    </row>
    <row r="518" spans="47:48" x14ac:dyDescent="0.2">
      <c r="AU518" s="502" t="str">
        <f t="shared" si="18"/>
        <v/>
      </c>
      <c r="AV518" s="369" t="str">
        <f t="shared" si="19"/>
        <v/>
      </c>
    </row>
    <row r="519" spans="47:48" x14ac:dyDescent="0.2">
      <c r="AU519" s="502" t="str">
        <f t="shared" si="18"/>
        <v/>
      </c>
      <c r="AV519" s="369" t="str">
        <f t="shared" si="19"/>
        <v/>
      </c>
    </row>
    <row r="520" spans="47:48" x14ac:dyDescent="0.2">
      <c r="AU520" s="502" t="str">
        <f t="shared" si="18"/>
        <v/>
      </c>
      <c r="AV520" s="369" t="str">
        <f t="shared" si="19"/>
        <v/>
      </c>
    </row>
    <row r="521" spans="47:48" x14ac:dyDescent="0.2">
      <c r="AU521" s="502" t="str">
        <f t="shared" si="18"/>
        <v/>
      </c>
      <c r="AV521" s="369" t="str">
        <f t="shared" si="19"/>
        <v/>
      </c>
    </row>
    <row r="522" spans="47:48" x14ac:dyDescent="0.2">
      <c r="AU522" s="502" t="str">
        <f t="shared" si="18"/>
        <v/>
      </c>
      <c r="AV522" s="369" t="str">
        <f t="shared" si="19"/>
        <v/>
      </c>
    </row>
    <row r="523" spans="47:48" x14ac:dyDescent="0.2">
      <c r="AU523" s="502" t="str">
        <f t="shared" si="18"/>
        <v/>
      </c>
      <c r="AV523" s="369" t="str">
        <f t="shared" si="19"/>
        <v/>
      </c>
    </row>
    <row r="524" spans="47:48" x14ac:dyDescent="0.2">
      <c r="AU524" s="502" t="str">
        <f t="shared" si="18"/>
        <v/>
      </c>
      <c r="AV524" s="369" t="str">
        <f t="shared" si="19"/>
        <v/>
      </c>
    </row>
    <row r="525" spans="47:48" x14ac:dyDescent="0.2">
      <c r="AU525" s="502" t="str">
        <f t="shared" si="18"/>
        <v/>
      </c>
      <c r="AV525" s="369" t="str">
        <f t="shared" si="19"/>
        <v/>
      </c>
    </row>
    <row r="526" spans="47:48" x14ac:dyDescent="0.2">
      <c r="AU526" s="502" t="str">
        <f t="shared" si="18"/>
        <v/>
      </c>
      <c r="AV526" s="369" t="str">
        <f t="shared" si="19"/>
        <v/>
      </c>
    </row>
    <row r="527" spans="47:48" x14ac:dyDescent="0.2">
      <c r="AU527" s="502" t="str">
        <f t="shared" si="18"/>
        <v/>
      </c>
      <c r="AV527" s="369" t="str">
        <f t="shared" si="19"/>
        <v/>
      </c>
    </row>
    <row r="528" spans="47:48" x14ac:dyDescent="0.2">
      <c r="AU528" s="502" t="str">
        <f t="shared" si="18"/>
        <v/>
      </c>
      <c r="AV528" s="369" t="str">
        <f t="shared" si="19"/>
        <v/>
      </c>
    </row>
    <row r="529" spans="47:48" x14ac:dyDescent="0.2">
      <c r="AU529" s="502" t="str">
        <f t="shared" si="18"/>
        <v/>
      </c>
      <c r="AV529" s="369" t="str">
        <f t="shared" si="19"/>
        <v/>
      </c>
    </row>
    <row r="530" spans="47:48" x14ac:dyDescent="0.2">
      <c r="AU530" s="502" t="str">
        <f t="shared" si="18"/>
        <v/>
      </c>
      <c r="AV530" s="369" t="str">
        <f t="shared" si="19"/>
        <v/>
      </c>
    </row>
    <row r="531" spans="47:48" x14ac:dyDescent="0.2">
      <c r="AU531" s="502" t="str">
        <f t="shared" si="18"/>
        <v/>
      </c>
      <c r="AV531" s="369" t="str">
        <f t="shared" si="19"/>
        <v/>
      </c>
    </row>
    <row r="532" spans="47:48" x14ac:dyDescent="0.2">
      <c r="AU532" s="502" t="str">
        <f t="shared" si="18"/>
        <v/>
      </c>
      <c r="AV532" s="369" t="str">
        <f t="shared" si="19"/>
        <v/>
      </c>
    </row>
    <row r="533" spans="47:48" x14ac:dyDescent="0.2">
      <c r="AU533" s="502" t="str">
        <f t="shared" si="18"/>
        <v/>
      </c>
      <c r="AV533" s="369" t="str">
        <f t="shared" si="19"/>
        <v/>
      </c>
    </row>
    <row r="534" spans="47:48" x14ac:dyDescent="0.2">
      <c r="AU534" s="502" t="str">
        <f t="shared" si="18"/>
        <v/>
      </c>
      <c r="AV534" s="369" t="str">
        <f t="shared" si="19"/>
        <v/>
      </c>
    </row>
    <row r="535" spans="47:48" x14ac:dyDescent="0.2">
      <c r="AU535" s="502" t="str">
        <f t="shared" si="18"/>
        <v/>
      </c>
      <c r="AV535" s="369" t="str">
        <f t="shared" si="19"/>
        <v/>
      </c>
    </row>
    <row r="536" spans="47:48" x14ac:dyDescent="0.2">
      <c r="AU536" s="502" t="str">
        <f t="shared" si="18"/>
        <v/>
      </c>
      <c r="AV536" s="369" t="str">
        <f t="shared" si="19"/>
        <v/>
      </c>
    </row>
    <row r="537" spans="47:48" x14ac:dyDescent="0.2">
      <c r="AU537" s="502" t="str">
        <f t="shared" si="18"/>
        <v/>
      </c>
      <c r="AV537" s="369" t="str">
        <f t="shared" si="19"/>
        <v/>
      </c>
    </row>
    <row r="538" spans="47:48" x14ac:dyDescent="0.2">
      <c r="AU538" s="502" t="str">
        <f t="shared" si="18"/>
        <v/>
      </c>
      <c r="AV538" s="369" t="str">
        <f t="shared" si="19"/>
        <v/>
      </c>
    </row>
    <row r="539" spans="47:48" x14ac:dyDescent="0.2">
      <c r="AU539" s="502" t="str">
        <f t="shared" si="18"/>
        <v/>
      </c>
      <c r="AV539" s="369" t="str">
        <f t="shared" si="19"/>
        <v/>
      </c>
    </row>
    <row r="540" spans="47:48" x14ac:dyDescent="0.2">
      <c r="AU540" s="502" t="str">
        <f t="shared" si="18"/>
        <v/>
      </c>
      <c r="AV540" s="369" t="str">
        <f t="shared" si="19"/>
        <v/>
      </c>
    </row>
    <row r="541" spans="47:48" x14ac:dyDescent="0.2">
      <c r="AU541" s="502" t="str">
        <f t="shared" si="18"/>
        <v/>
      </c>
      <c r="AV541" s="369" t="str">
        <f t="shared" si="19"/>
        <v/>
      </c>
    </row>
    <row r="542" spans="47:48" x14ac:dyDescent="0.2">
      <c r="AU542" s="502" t="str">
        <f t="shared" si="18"/>
        <v/>
      </c>
      <c r="AV542" s="369" t="str">
        <f t="shared" si="19"/>
        <v/>
      </c>
    </row>
    <row r="543" spans="47:48" x14ac:dyDescent="0.2">
      <c r="AU543" s="502" t="str">
        <f t="shared" si="18"/>
        <v/>
      </c>
      <c r="AV543" s="369" t="str">
        <f t="shared" si="19"/>
        <v/>
      </c>
    </row>
    <row r="544" spans="47:48" x14ac:dyDescent="0.2">
      <c r="AU544" s="502" t="str">
        <f t="shared" si="18"/>
        <v/>
      </c>
      <c r="AV544" s="369" t="str">
        <f t="shared" si="19"/>
        <v/>
      </c>
    </row>
    <row r="545" spans="47:48" x14ac:dyDescent="0.2">
      <c r="AU545" s="502" t="str">
        <f t="shared" si="18"/>
        <v/>
      </c>
      <c r="AV545" s="369" t="str">
        <f t="shared" si="19"/>
        <v/>
      </c>
    </row>
    <row r="546" spans="47:48" x14ac:dyDescent="0.2">
      <c r="AU546" s="502" t="str">
        <f t="shared" si="18"/>
        <v/>
      </c>
      <c r="AV546" s="369" t="str">
        <f t="shared" si="19"/>
        <v/>
      </c>
    </row>
    <row r="547" spans="47:48" x14ac:dyDescent="0.2">
      <c r="AU547" s="502" t="str">
        <f t="shared" si="18"/>
        <v/>
      </c>
      <c r="AV547" s="369" t="str">
        <f t="shared" si="19"/>
        <v/>
      </c>
    </row>
    <row r="548" spans="47:48" x14ac:dyDescent="0.2">
      <c r="AU548" s="502" t="str">
        <f t="shared" si="18"/>
        <v/>
      </c>
      <c r="AV548" s="369" t="str">
        <f t="shared" si="19"/>
        <v/>
      </c>
    </row>
    <row r="549" spans="47:48" x14ac:dyDescent="0.2">
      <c r="AU549" s="502" t="str">
        <f t="shared" si="18"/>
        <v/>
      </c>
      <c r="AV549" s="369" t="str">
        <f t="shared" si="19"/>
        <v/>
      </c>
    </row>
    <row r="550" spans="47:48" x14ac:dyDescent="0.2">
      <c r="AU550" s="502" t="str">
        <f t="shared" si="18"/>
        <v/>
      </c>
      <c r="AV550" s="369" t="str">
        <f t="shared" si="19"/>
        <v/>
      </c>
    </row>
    <row r="551" spans="47:48" x14ac:dyDescent="0.2">
      <c r="AU551" s="502" t="str">
        <f t="shared" si="18"/>
        <v/>
      </c>
      <c r="AV551" s="369" t="str">
        <f t="shared" si="19"/>
        <v/>
      </c>
    </row>
    <row r="552" spans="47:48" x14ac:dyDescent="0.2">
      <c r="AU552" s="502" t="str">
        <f t="shared" si="18"/>
        <v/>
      </c>
      <c r="AV552" s="369" t="str">
        <f t="shared" si="19"/>
        <v/>
      </c>
    </row>
    <row r="553" spans="47:48" x14ac:dyDescent="0.2">
      <c r="AU553" s="502" t="str">
        <f t="shared" si="18"/>
        <v/>
      </c>
      <c r="AV553" s="369" t="str">
        <f t="shared" si="19"/>
        <v/>
      </c>
    </row>
    <row r="554" spans="47:48" x14ac:dyDescent="0.2">
      <c r="AU554" s="502" t="str">
        <f t="shared" si="18"/>
        <v/>
      </c>
      <c r="AV554" s="369" t="str">
        <f t="shared" si="19"/>
        <v/>
      </c>
    </row>
    <row r="555" spans="47:48" x14ac:dyDescent="0.2">
      <c r="AU555" s="502" t="str">
        <f t="shared" si="18"/>
        <v/>
      </c>
      <c r="AV555" s="369" t="str">
        <f t="shared" si="19"/>
        <v/>
      </c>
    </row>
    <row r="556" spans="47:48" x14ac:dyDescent="0.2">
      <c r="AU556" s="502" t="str">
        <f t="shared" si="18"/>
        <v/>
      </c>
      <c r="AV556" s="369" t="str">
        <f t="shared" si="19"/>
        <v/>
      </c>
    </row>
    <row r="557" spans="47:48" x14ac:dyDescent="0.2">
      <c r="AU557" s="502" t="str">
        <f t="shared" si="18"/>
        <v/>
      </c>
      <c r="AV557" s="369" t="str">
        <f t="shared" si="19"/>
        <v/>
      </c>
    </row>
    <row r="558" spans="47:48" x14ac:dyDescent="0.2">
      <c r="AU558" s="502" t="str">
        <f t="shared" si="18"/>
        <v/>
      </c>
      <c r="AV558" s="369" t="str">
        <f t="shared" si="19"/>
        <v/>
      </c>
    </row>
    <row r="559" spans="47:48" x14ac:dyDescent="0.2">
      <c r="AU559" s="502" t="str">
        <f t="shared" si="18"/>
        <v/>
      </c>
      <c r="AV559" s="369" t="str">
        <f t="shared" si="19"/>
        <v/>
      </c>
    </row>
    <row r="560" spans="47:48" x14ac:dyDescent="0.2">
      <c r="AU560" s="502" t="str">
        <f t="shared" si="18"/>
        <v/>
      </c>
      <c r="AV560" s="369" t="str">
        <f t="shared" si="19"/>
        <v/>
      </c>
    </row>
    <row r="561" spans="47:48" x14ac:dyDescent="0.2">
      <c r="AU561" s="502" t="str">
        <f t="shared" si="18"/>
        <v/>
      </c>
      <c r="AV561" s="369" t="str">
        <f t="shared" si="19"/>
        <v/>
      </c>
    </row>
    <row r="562" spans="47:48" x14ac:dyDescent="0.2">
      <c r="AU562" s="502" t="str">
        <f t="shared" si="18"/>
        <v/>
      </c>
      <c r="AV562" s="369" t="str">
        <f t="shared" si="19"/>
        <v/>
      </c>
    </row>
    <row r="563" spans="47:48" x14ac:dyDescent="0.2">
      <c r="AU563" s="502" t="str">
        <f t="shared" si="18"/>
        <v/>
      </c>
      <c r="AV563" s="369" t="str">
        <f t="shared" si="19"/>
        <v/>
      </c>
    </row>
    <row r="564" spans="47:48" x14ac:dyDescent="0.2">
      <c r="AU564" s="502" t="str">
        <f t="shared" si="18"/>
        <v/>
      </c>
      <c r="AV564" s="369" t="str">
        <f t="shared" si="19"/>
        <v/>
      </c>
    </row>
    <row r="565" spans="47:48" x14ac:dyDescent="0.2">
      <c r="AU565" s="502" t="str">
        <f t="shared" si="18"/>
        <v/>
      </c>
      <c r="AV565" s="369" t="str">
        <f t="shared" si="19"/>
        <v/>
      </c>
    </row>
    <row r="566" spans="47:48" x14ac:dyDescent="0.2">
      <c r="AU566" s="502" t="str">
        <f t="shared" si="18"/>
        <v/>
      </c>
      <c r="AV566" s="369" t="str">
        <f t="shared" si="19"/>
        <v/>
      </c>
    </row>
    <row r="567" spans="47:48" x14ac:dyDescent="0.2">
      <c r="AU567" s="502" t="str">
        <f t="shared" si="18"/>
        <v/>
      </c>
      <c r="AV567" s="369" t="str">
        <f t="shared" si="19"/>
        <v/>
      </c>
    </row>
    <row r="568" spans="47:48" x14ac:dyDescent="0.2">
      <c r="AU568" s="502" t="str">
        <f t="shared" si="18"/>
        <v/>
      </c>
      <c r="AV568" s="369" t="str">
        <f t="shared" si="19"/>
        <v/>
      </c>
    </row>
    <row r="569" spans="47:48" x14ac:dyDescent="0.2">
      <c r="AU569" s="502" t="str">
        <f t="shared" si="18"/>
        <v/>
      </c>
      <c r="AV569" s="369" t="str">
        <f t="shared" si="19"/>
        <v/>
      </c>
    </row>
    <row r="570" spans="47:48" x14ac:dyDescent="0.2">
      <c r="AU570" s="502" t="str">
        <f t="shared" si="18"/>
        <v/>
      </c>
      <c r="AV570" s="369" t="str">
        <f t="shared" si="19"/>
        <v/>
      </c>
    </row>
    <row r="571" spans="47:48" x14ac:dyDescent="0.2">
      <c r="AU571" s="502" t="str">
        <f t="shared" si="18"/>
        <v/>
      </c>
      <c r="AV571" s="369" t="str">
        <f t="shared" si="19"/>
        <v/>
      </c>
    </row>
    <row r="572" spans="47:48" x14ac:dyDescent="0.2">
      <c r="AU572" s="502" t="str">
        <f t="shared" si="18"/>
        <v/>
      </c>
      <c r="AV572" s="369" t="str">
        <f t="shared" si="19"/>
        <v/>
      </c>
    </row>
    <row r="573" spans="47:48" x14ac:dyDescent="0.2">
      <c r="AU573" s="502" t="str">
        <f t="shared" si="18"/>
        <v/>
      </c>
      <c r="AV573" s="369" t="str">
        <f t="shared" si="19"/>
        <v/>
      </c>
    </row>
    <row r="574" spans="47:48" x14ac:dyDescent="0.2">
      <c r="AU574" s="502" t="str">
        <f t="shared" si="18"/>
        <v/>
      </c>
      <c r="AV574" s="369" t="str">
        <f t="shared" si="19"/>
        <v/>
      </c>
    </row>
    <row r="575" spans="47:48" x14ac:dyDescent="0.2">
      <c r="AU575" s="502" t="str">
        <f t="shared" si="18"/>
        <v/>
      </c>
      <c r="AV575" s="369" t="str">
        <f t="shared" si="19"/>
        <v/>
      </c>
    </row>
    <row r="576" spans="47:48" x14ac:dyDescent="0.2">
      <c r="AU576" s="502" t="str">
        <f t="shared" si="18"/>
        <v/>
      </c>
      <c r="AV576" s="369" t="str">
        <f t="shared" si="19"/>
        <v/>
      </c>
    </row>
    <row r="577" spans="47:48" x14ac:dyDescent="0.2">
      <c r="AU577" s="502" t="str">
        <f t="shared" si="18"/>
        <v/>
      </c>
      <c r="AV577" s="369" t="str">
        <f t="shared" si="19"/>
        <v/>
      </c>
    </row>
    <row r="578" spans="47:48" x14ac:dyDescent="0.2">
      <c r="AU578" s="502" t="str">
        <f t="shared" si="18"/>
        <v/>
      </c>
      <c r="AV578" s="369" t="str">
        <f t="shared" si="19"/>
        <v/>
      </c>
    </row>
    <row r="579" spans="47:48" x14ac:dyDescent="0.2">
      <c r="AU579" s="502" t="str">
        <f t="shared" ref="AU579:AU642" si="20">IF(ISBLANK(G579),"",AV579/G579)</f>
        <v/>
      </c>
      <c r="AV579" s="369" t="str">
        <f t="shared" ref="AV579:AV642" si="21">IF(ISBLANK(G579),"",ABS(L579-G579))</f>
        <v/>
      </c>
    </row>
    <row r="580" spans="47:48" x14ac:dyDescent="0.2">
      <c r="AU580" s="502" t="str">
        <f t="shared" si="20"/>
        <v/>
      </c>
      <c r="AV580" s="369" t="str">
        <f t="shared" si="21"/>
        <v/>
      </c>
    </row>
    <row r="581" spans="47:48" x14ac:dyDescent="0.2">
      <c r="AU581" s="502" t="str">
        <f t="shared" si="20"/>
        <v/>
      </c>
      <c r="AV581" s="369" t="str">
        <f t="shared" si="21"/>
        <v/>
      </c>
    </row>
    <row r="582" spans="47:48" x14ac:dyDescent="0.2">
      <c r="AU582" s="502" t="str">
        <f t="shared" si="20"/>
        <v/>
      </c>
      <c r="AV582" s="369" t="str">
        <f t="shared" si="21"/>
        <v/>
      </c>
    </row>
    <row r="583" spans="47:48" x14ac:dyDescent="0.2">
      <c r="AU583" s="502" t="str">
        <f t="shared" si="20"/>
        <v/>
      </c>
      <c r="AV583" s="369" t="str">
        <f t="shared" si="21"/>
        <v/>
      </c>
    </row>
    <row r="584" spans="47:48" x14ac:dyDescent="0.2">
      <c r="AU584" s="502" t="str">
        <f t="shared" si="20"/>
        <v/>
      </c>
      <c r="AV584" s="369" t="str">
        <f t="shared" si="21"/>
        <v/>
      </c>
    </row>
    <row r="585" spans="47:48" x14ac:dyDescent="0.2">
      <c r="AU585" s="502" t="str">
        <f t="shared" si="20"/>
        <v/>
      </c>
      <c r="AV585" s="369" t="str">
        <f t="shared" si="21"/>
        <v/>
      </c>
    </row>
    <row r="586" spans="47:48" x14ac:dyDescent="0.2">
      <c r="AU586" s="502" t="str">
        <f t="shared" si="20"/>
        <v/>
      </c>
      <c r="AV586" s="369" t="str">
        <f t="shared" si="21"/>
        <v/>
      </c>
    </row>
    <row r="587" spans="47:48" x14ac:dyDescent="0.2">
      <c r="AU587" s="502" t="str">
        <f t="shared" si="20"/>
        <v/>
      </c>
      <c r="AV587" s="369" t="str">
        <f t="shared" si="21"/>
        <v/>
      </c>
    </row>
    <row r="588" spans="47:48" x14ac:dyDescent="0.2">
      <c r="AU588" s="502" t="str">
        <f t="shared" si="20"/>
        <v/>
      </c>
      <c r="AV588" s="369" t="str">
        <f t="shared" si="21"/>
        <v/>
      </c>
    </row>
    <row r="589" spans="47:48" x14ac:dyDescent="0.2">
      <c r="AU589" s="502" t="str">
        <f t="shared" si="20"/>
        <v/>
      </c>
      <c r="AV589" s="369" t="str">
        <f t="shared" si="21"/>
        <v/>
      </c>
    </row>
    <row r="590" spans="47:48" x14ac:dyDescent="0.2">
      <c r="AU590" s="502" t="str">
        <f t="shared" si="20"/>
        <v/>
      </c>
      <c r="AV590" s="369" t="str">
        <f t="shared" si="21"/>
        <v/>
      </c>
    </row>
    <row r="591" spans="47:48" x14ac:dyDescent="0.2">
      <c r="AU591" s="502" t="str">
        <f t="shared" si="20"/>
        <v/>
      </c>
      <c r="AV591" s="369" t="str">
        <f t="shared" si="21"/>
        <v/>
      </c>
    </row>
    <row r="592" spans="47:48" x14ac:dyDescent="0.2">
      <c r="AU592" s="502" t="str">
        <f t="shared" si="20"/>
        <v/>
      </c>
      <c r="AV592" s="369" t="str">
        <f t="shared" si="21"/>
        <v/>
      </c>
    </row>
    <row r="593" spans="47:48" x14ac:dyDescent="0.2">
      <c r="AU593" s="502" t="str">
        <f t="shared" si="20"/>
        <v/>
      </c>
      <c r="AV593" s="369" t="str">
        <f t="shared" si="21"/>
        <v/>
      </c>
    </row>
    <row r="594" spans="47:48" x14ac:dyDescent="0.2">
      <c r="AU594" s="502" t="str">
        <f t="shared" si="20"/>
        <v/>
      </c>
      <c r="AV594" s="369" t="str">
        <f t="shared" si="21"/>
        <v/>
      </c>
    </row>
    <row r="595" spans="47:48" x14ac:dyDescent="0.2">
      <c r="AU595" s="502" t="str">
        <f t="shared" si="20"/>
        <v/>
      </c>
      <c r="AV595" s="369" t="str">
        <f t="shared" si="21"/>
        <v/>
      </c>
    </row>
    <row r="596" spans="47:48" x14ac:dyDescent="0.2">
      <c r="AU596" s="502" t="str">
        <f t="shared" si="20"/>
        <v/>
      </c>
      <c r="AV596" s="369" t="str">
        <f t="shared" si="21"/>
        <v/>
      </c>
    </row>
    <row r="597" spans="47:48" x14ac:dyDescent="0.2">
      <c r="AU597" s="502" t="str">
        <f t="shared" si="20"/>
        <v/>
      </c>
      <c r="AV597" s="369" t="str">
        <f t="shared" si="21"/>
        <v/>
      </c>
    </row>
    <row r="598" spans="47:48" x14ac:dyDescent="0.2">
      <c r="AU598" s="502" t="str">
        <f t="shared" si="20"/>
        <v/>
      </c>
      <c r="AV598" s="369" t="str">
        <f t="shared" si="21"/>
        <v/>
      </c>
    </row>
    <row r="599" spans="47:48" x14ac:dyDescent="0.2">
      <c r="AU599" s="502" t="str">
        <f t="shared" si="20"/>
        <v/>
      </c>
      <c r="AV599" s="369" t="str">
        <f t="shared" si="21"/>
        <v/>
      </c>
    </row>
    <row r="600" spans="47:48" x14ac:dyDescent="0.2">
      <c r="AU600" s="502" t="str">
        <f t="shared" si="20"/>
        <v/>
      </c>
      <c r="AV600" s="369" t="str">
        <f t="shared" si="21"/>
        <v/>
      </c>
    </row>
    <row r="601" spans="47:48" x14ac:dyDescent="0.2">
      <c r="AU601" s="502" t="str">
        <f t="shared" si="20"/>
        <v/>
      </c>
      <c r="AV601" s="369" t="str">
        <f t="shared" si="21"/>
        <v/>
      </c>
    </row>
    <row r="602" spans="47:48" x14ac:dyDescent="0.2">
      <c r="AU602" s="502" t="str">
        <f t="shared" si="20"/>
        <v/>
      </c>
      <c r="AV602" s="369" t="str">
        <f t="shared" si="21"/>
        <v/>
      </c>
    </row>
    <row r="603" spans="47:48" x14ac:dyDescent="0.2">
      <c r="AU603" s="502" t="str">
        <f t="shared" si="20"/>
        <v/>
      </c>
      <c r="AV603" s="369" t="str">
        <f t="shared" si="21"/>
        <v/>
      </c>
    </row>
    <row r="604" spans="47:48" x14ac:dyDescent="0.2">
      <c r="AU604" s="502" t="str">
        <f t="shared" si="20"/>
        <v/>
      </c>
      <c r="AV604" s="369" t="str">
        <f t="shared" si="21"/>
        <v/>
      </c>
    </row>
    <row r="605" spans="47:48" x14ac:dyDescent="0.2">
      <c r="AU605" s="502" t="str">
        <f t="shared" si="20"/>
        <v/>
      </c>
      <c r="AV605" s="369" t="str">
        <f t="shared" si="21"/>
        <v/>
      </c>
    </row>
    <row r="606" spans="47:48" x14ac:dyDescent="0.2">
      <c r="AU606" s="502" t="str">
        <f t="shared" si="20"/>
        <v/>
      </c>
      <c r="AV606" s="369" t="str">
        <f t="shared" si="21"/>
        <v/>
      </c>
    </row>
    <row r="607" spans="47:48" x14ac:dyDescent="0.2">
      <c r="AU607" s="502" t="str">
        <f t="shared" si="20"/>
        <v/>
      </c>
      <c r="AV607" s="369" t="str">
        <f t="shared" si="21"/>
        <v/>
      </c>
    </row>
    <row r="608" spans="47:48" x14ac:dyDescent="0.2">
      <c r="AU608" s="502" t="str">
        <f t="shared" si="20"/>
        <v/>
      </c>
      <c r="AV608" s="369" t="str">
        <f t="shared" si="21"/>
        <v/>
      </c>
    </row>
    <row r="609" spans="47:48" x14ac:dyDescent="0.2">
      <c r="AU609" s="502" t="str">
        <f t="shared" si="20"/>
        <v/>
      </c>
      <c r="AV609" s="369" t="str">
        <f t="shared" si="21"/>
        <v/>
      </c>
    </row>
    <row r="610" spans="47:48" x14ac:dyDescent="0.2">
      <c r="AU610" s="502" t="str">
        <f t="shared" si="20"/>
        <v/>
      </c>
      <c r="AV610" s="369" t="str">
        <f t="shared" si="21"/>
        <v/>
      </c>
    </row>
    <row r="611" spans="47:48" x14ac:dyDescent="0.2">
      <c r="AU611" s="502" t="str">
        <f t="shared" si="20"/>
        <v/>
      </c>
      <c r="AV611" s="369" t="str">
        <f t="shared" si="21"/>
        <v/>
      </c>
    </row>
    <row r="612" spans="47:48" x14ac:dyDescent="0.2">
      <c r="AU612" s="502" t="str">
        <f t="shared" si="20"/>
        <v/>
      </c>
      <c r="AV612" s="369" t="str">
        <f t="shared" si="21"/>
        <v/>
      </c>
    </row>
    <row r="613" spans="47:48" x14ac:dyDescent="0.2">
      <c r="AU613" s="502" t="str">
        <f t="shared" si="20"/>
        <v/>
      </c>
      <c r="AV613" s="369" t="str">
        <f t="shared" si="21"/>
        <v/>
      </c>
    </row>
    <row r="614" spans="47:48" x14ac:dyDescent="0.2">
      <c r="AU614" s="502" t="str">
        <f t="shared" si="20"/>
        <v/>
      </c>
      <c r="AV614" s="369" t="str">
        <f t="shared" si="21"/>
        <v/>
      </c>
    </row>
    <row r="615" spans="47:48" x14ac:dyDescent="0.2">
      <c r="AU615" s="502" t="str">
        <f t="shared" si="20"/>
        <v/>
      </c>
      <c r="AV615" s="369" t="str">
        <f t="shared" si="21"/>
        <v/>
      </c>
    </row>
    <row r="616" spans="47:48" x14ac:dyDescent="0.2">
      <c r="AU616" s="502" t="str">
        <f t="shared" si="20"/>
        <v/>
      </c>
      <c r="AV616" s="369" t="str">
        <f t="shared" si="21"/>
        <v/>
      </c>
    </row>
    <row r="617" spans="47:48" x14ac:dyDescent="0.2">
      <c r="AU617" s="502" t="str">
        <f t="shared" si="20"/>
        <v/>
      </c>
      <c r="AV617" s="369" t="str">
        <f t="shared" si="21"/>
        <v/>
      </c>
    </row>
    <row r="618" spans="47:48" x14ac:dyDescent="0.2">
      <c r="AU618" s="502" t="str">
        <f t="shared" si="20"/>
        <v/>
      </c>
      <c r="AV618" s="369" t="str">
        <f t="shared" si="21"/>
        <v/>
      </c>
    </row>
    <row r="619" spans="47:48" x14ac:dyDescent="0.2">
      <c r="AU619" s="502" t="str">
        <f t="shared" si="20"/>
        <v/>
      </c>
      <c r="AV619" s="369" t="str">
        <f t="shared" si="21"/>
        <v/>
      </c>
    </row>
    <row r="620" spans="47:48" x14ac:dyDescent="0.2">
      <c r="AU620" s="502" t="str">
        <f t="shared" si="20"/>
        <v/>
      </c>
      <c r="AV620" s="369" t="str">
        <f t="shared" si="21"/>
        <v/>
      </c>
    </row>
    <row r="621" spans="47:48" x14ac:dyDescent="0.2">
      <c r="AU621" s="502" t="str">
        <f t="shared" si="20"/>
        <v/>
      </c>
      <c r="AV621" s="369" t="str">
        <f t="shared" si="21"/>
        <v/>
      </c>
    </row>
    <row r="622" spans="47:48" x14ac:dyDescent="0.2">
      <c r="AU622" s="502" t="str">
        <f t="shared" si="20"/>
        <v/>
      </c>
      <c r="AV622" s="369" t="str">
        <f t="shared" si="21"/>
        <v/>
      </c>
    </row>
    <row r="623" spans="47:48" x14ac:dyDescent="0.2">
      <c r="AU623" s="502" t="str">
        <f t="shared" si="20"/>
        <v/>
      </c>
      <c r="AV623" s="369" t="str">
        <f t="shared" si="21"/>
        <v/>
      </c>
    </row>
    <row r="624" spans="47:48" x14ac:dyDescent="0.2">
      <c r="AU624" s="502" t="str">
        <f t="shared" si="20"/>
        <v/>
      </c>
      <c r="AV624" s="369" t="str">
        <f t="shared" si="21"/>
        <v/>
      </c>
    </row>
    <row r="625" spans="47:48" x14ac:dyDescent="0.2">
      <c r="AU625" s="502" t="str">
        <f t="shared" si="20"/>
        <v/>
      </c>
      <c r="AV625" s="369" t="str">
        <f t="shared" si="21"/>
        <v/>
      </c>
    </row>
    <row r="626" spans="47:48" x14ac:dyDescent="0.2">
      <c r="AU626" s="502" t="str">
        <f t="shared" si="20"/>
        <v/>
      </c>
      <c r="AV626" s="369" t="str">
        <f t="shared" si="21"/>
        <v/>
      </c>
    </row>
    <row r="627" spans="47:48" x14ac:dyDescent="0.2">
      <c r="AU627" s="502" t="str">
        <f t="shared" si="20"/>
        <v/>
      </c>
      <c r="AV627" s="369" t="str">
        <f t="shared" si="21"/>
        <v/>
      </c>
    </row>
    <row r="628" spans="47:48" x14ac:dyDescent="0.2">
      <c r="AU628" s="502" t="str">
        <f t="shared" si="20"/>
        <v/>
      </c>
      <c r="AV628" s="369" t="str">
        <f t="shared" si="21"/>
        <v/>
      </c>
    </row>
    <row r="629" spans="47:48" x14ac:dyDescent="0.2">
      <c r="AU629" s="502" t="str">
        <f t="shared" si="20"/>
        <v/>
      </c>
      <c r="AV629" s="369" t="str">
        <f t="shared" si="21"/>
        <v/>
      </c>
    </row>
    <row r="630" spans="47:48" x14ac:dyDescent="0.2">
      <c r="AU630" s="502" t="str">
        <f t="shared" si="20"/>
        <v/>
      </c>
      <c r="AV630" s="369" t="str">
        <f t="shared" si="21"/>
        <v/>
      </c>
    </row>
    <row r="631" spans="47:48" x14ac:dyDescent="0.2">
      <c r="AU631" s="502" t="str">
        <f t="shared" si="20"/>
        <v/>
      </c>
      <c r="AV631" s="369" t="str">
        <f t="shared" si="21"/>
        <v/>
      </c>
    </row>
    <row r="632" spans="47:48" x14ac:dyDescent="0.2">
      <c r="AU632" s="502" t="str">
        <f t="shared" si="20"/>
        <v/>
      </c>
      <c r="AV632" s="369" t="str">
        <f t="shared" si="21"/>
        <v/>
      </c>
    </row>
    <row r="633" spans="47:48" x14ac:dyDescent="0.2">
      <c r="AU633" s="502" t="str">
        <f t="shared" si="20"/>
        <v/>
      </c>
      <c r="AV633" s="369" t="str">
        <f t="shared" si="21"/>
        <v/>
      </c>
    </row>
    <row r="634" spans="47:48" x14ac:dyDescent="0.2">
      <c r="AU634" s="502" t="str">
        <f t="shared" si="20"/>
        <v/>
      </c>
      <c r="AV634" s="369" t="str">
        <f t="shared" si="21"/>
        <v/>
      </c>
    </row>
    <row r="635" spans="47:48" x14ac:dyDescent="0.2">
      <c r="AU635" s="502" t="str">
        <f t="shared" si="20"/>
        <v/>
      </c>
      <c r="AV635" s="369" t="str">
        <f t="shared" si="21"/>
        <v/>
      </c>
    </row>
    <row r="636" spans="47:48" x14ac:dyDescent="0.2">
      <c r="AU636" s="502" t="str">
        <f t="shared" si="20"/>
        <v/>
      </c>
      <c r="AV636" s="369" t="str">
        <f t="shared" si="21"/>
        <v/>
      </c>
    </row>
    <row r="637" spans="47:48" x14ac:dyDescent="0.2">
      <c r="AU637" s="502" t="str">
        <f t="shared" si="20"/>
        <v/>
      </c>
      <c r="AV637" s="369" t="str">
        <f t="shared" si="21"/>
        <v/>
      </c>
    </row>
    <row r="638" spans="47:48" x14ac:dyDescent="0.2">
      <c r="AU638" s="502" t="str">
        <f t="shared" si="20"/>
        <v/>
      </c>
      <c r="AV638" s="369" t="str">
        <f t="shared" si="21"/>
        <v/>
      </c>
    </row>
    <row r="639" spans="47:48" x14ac:dyDescent="0.2">
      <c r="AU639" s="502" t="str">
        <f t="shared" si="20"/>
        <v/>
      </c>
      <c r="AV639" s="369" t="str">
        <f t="shared" si="21"/>
        <v/>
      </c>
    </row>
    <row r="640" spans="47:48" x14ac:dyDescent="0.2">
      <c r="AU640" s="502" t="str">
        <f t="shared" si="20"/>
        <v/>
      </c>
      <c r="AV640" s="369" t="str">
        <f t="shared" si="21"/>
        <v/>
      </c>
    </row>
    <row r="641" spans="47:48" x14ac:dyDescent="0.2">
      <c r="AU641" s="502" t="str">
        <f t="shared" si="20"/>
        <v/>
      </c>
      <c r="AV641" s="369" t="str">
        <f t="shared" si="21"/>
        <v/>
      </c>
    </row>
    <row r="642" spans="47:48" x14ac:dyDescent="0.2">
      <c r="AU642" s="502" t="str">
        <f t="shared" si="20"/>
        <v/>
      </c>
      <c r="AV642" s="369" t="str">
        <f t="shared" si="21"/>
        <v/>
      </c>
    </row>
    <row r="643" spans="47:48" x14ac:dyDescent="0.2">
      <c r="AU643" s="502" t="str">
        <f t="shared" ref="AU643:AU706" si="22">IF(ISBLANK(G643),"",AV643/G643)</f>
        <v/>
      </c>
      <c r="AV643" s="369" t="str">
        <f t="shared" ref="AV643:AV706" si="23">IF(ISBLANK(G643),"",ABS(L643-G643))</f>
        <v/>
      </c>
    </row>
    <row r="644" spans="47:48" x14ac:dyDescent="0.2">
      <c r="AU644" s="502" t="str">
        <f t="shared" si="22"/>
        <v/>
      </c>
      <c r="AV644" s="369" t="str">
        <f t="shared" si="23"/>
        <v/>
      </c>
    </row>
    <row r="645" spans="47:48" x14ac:dyDescent="0.2">
      <c r="AU645" s="502" t="str">
        <f t="shared" si="22"/>
        <v/>
      </c>
      <c r="AV645" s="369" t="str">
        <f t="shared" si="23"/>
        <v/>
      </c>
    </row>
    <row r="646" spans="47:48" x14ac:dyDescent="0.2">
      <c r="AU646" s="502" t="str">
        <f t="shared" si="22"/>
        <v/>
      </c>
      <c r="AV646" s="369" t="str">
        <f t="shared" si="23"/>
        <v/>
      </c>
    </row>
    <row r="647" spans="47:48" x14ac:dyDescent="0.2">
      <c r="AU647" s="502" t="str">
        <f t="shared" si="22"/>
        <v/>
      </c>
      <c r="AV647" s="369" t="str">
        <f t="shared" si="23"/>
        <v/>
      </c>
    </row>
    <row r="648" spans="47:48" x14ac:dyDescent="0.2">
      <c r="AU648" s="502" t="str">
        <f t="shared" si="22"/>
        <v/>
      </c>
      <c r="AV648" s="369" t="str">
        <f t="shared" si="23"/>
        <v/>
      </c>
    </row>
    <row r="649" spans="47:48" x14ac:dyDescent="0.2">
      <c r="AU649" s="502" t="str">
        <f t="shared" si="22"/>
        <v/>
      </c>
      <c r="AV649" s="369" t="str">
        <f t="shared" si="23"/>
        <v/>
      </c>
    </row>
    <row r="650" spans="47:48" x14ac:dyDescent="0.2">
      <c r="AU650" s="502" t="str">
        <f t="shared" si="22"/>
        <v/>
      </c>
      <c r="AV650" s="369" t="str">
        <f t="shared" si="23"/>
        <v/>
      </c>
    </row>
    <row r="651" spans="47:48" x14ac:dyDescent="0.2">
      <c r="AU651" s="502" t="str">
        <f t="shared" si="22"/>
        <v/>
      </c>
      <c r="AV651" s="369" t="str">
        <f t="shared" si="23"/>
        <v/>
      </c>
    </row>
    <row r="652" spans="47:48" x14ac:dyDescent="0.2">
      <c r="AU652" s="502" t="str">
        <f t="shared" si="22"/>
        <v/>
      </c>
      <c r="AV652" s="369" t="str">
        <f t="shared" si="23"/>
        <v/>
      </c>
    </row>
    <row r="653" spans="47:48" x14ac:dyDescent="0.2">
      <c r="AU653" s="502" t="str">
        <f t="shared" si="22"/>
        <v/>
      </c>
      <c r="AV653" s="369" t="str">
        <f t="shared" si="23"/>
        <v/>
      </c>
    </row>
    <row r="654" spans="47:48" x14ac:dyDescent="0.2">
      <c r="AU654" s="502" t="str">
        <f t="shared" si="22"/>
        <v/>
      </c>
      <c r="AV654" s="369" t="str">
        <f t="shared" si="23"/>
        <v/>
      </c>
    </row>
    <row r="655" spans="47:48" x14ac:dyDescent="0.2">
      <c r="AU655" s="502" t="str">
        <f t="shared" si="22"/>
        <v/>
      </c>
      <c r="AV655" s="369" t="str">
        <f t="shared" si="23"/>
        <v/>
      </c>
    </row>
    <row r="656" spans="47:48" x14ac:dyDescent="0.2">
      <c r="AU656" s="502" t="str">
        <f t="shared" si="22"/>
        <v/>
      </c>
      <c r="AV656" s="369" t="str">
        <f t="shared" si="23"/>
        <v/>
      </c>
    </row>
    <row r="657" spans="47:48" x14ac:dyDescent="0.2">
      <c r="AU657" s="502" t="str">
        <f t="shared" si="22"/>
        <v/>
      </c>
      <c r="AV657" s="369" t="str">
        <f t="shared" si="23"/>
        <v/>
      </c>
    </row>
    <row r="658" spans="47:48" x14ac:dyDescent="0.2">
      <c r="AU658" s="502" t="str">
        <f t="shared" si="22"/>
        <v/>
      </c>
      <c r="AV658" s="369" t="str">
        <f t="shared" si="23"/>
        <v/>
      </c>
    </row>
    <row r="659" spans="47:48" x14ac:dyDescent="0.2">
      <c r="AU659" s="502" t="str">
        <f t="shared" si="22"/>
        <v/>
      </c>
      <c r="AV659" s="369" t="str">
        <f t="shared" si="23"/>
        <v/>
      </c>
    </row>
    <row r="660" spans="47:48" x14ac:dyDescent="0.2">
      <c r="AU660" s="502" t="str">
        <f t="shared" si="22"/>
        <v/>
      </c>
      <c r="AV660" s="369" t="str">
        <f t="shared" si="23"/>
        <v/>
      </c>
    </row>
    <row r="661" spans="47:48" x14ac:dyDescent="0.2">
      <c r="AU661" s="502" t="str">
        <f t="shared" si="22"/>
        <v/>
      </c>
      <c r="AV661" s="369" t="str">
        <f t="shared" si="23"/>
        <v/>
      </c>
    </row>
    <row r="662" spans="47:48" x14ac:dyDescent="0.2">
      <c r="AU662" s="502" t="str">
        <f t="shared" si="22"/>
        <v/>
      </c>
      <c r="AV662" s="369" t="str">
        <f t="shared" si="23"/>
        <v/>
      </c>
    </row>
    <row r="663" spans="47:48" x14ac:dyDescent="0.2">
      <c r="AU663" s="502" t="str">
        <f t="shared" si="22"/>
        <v/>
      </c>
      <c r="AV663" s="369" t="str">
        <f t="shared" si="23"/>
        <v/>
      </c>
    </row>
    <row r="664" spans="47:48" x14ac:dyDescent="0.2">
      <c r="AU664" s="502" t="str">
        <f t="shared" si="22"/>
        <v/>
      </c>
      <c r="AV664" s="369" t="str">
        <f t="shared" si="23"/>
        <v/>
      </c>
    </row>
    <row r="665" spans="47:48" x14ac:dyDescent="0.2">
      <c r="AU665" s="502" t="str">
        <f t="shared" si="22"/>
        <v/>
      </c>
      <c r="AV665" s="369" t="str">
        <f t="shared" si="23"/>
        <v/>
      </c>
    </row>
    <row r="666" spans="47:48" x14ac:dyDescent="0.2">
      <c r="AU666" s="502" t="str">
        <f t="shared" si="22"/>
        <v/>
      </c>
      <c r="AV666" s="369" t="str">
        <f t="shared" si="23"/>
        <v/>
      </c>
    </row>
    <row r="667" spans="47:48" x14ac:dyDescent="0.2">
      <c r="AU667" s="502" t="str">
        <f t="shared" si="22"/>
        <v/>
      </c>
      <c r="AV667" s="369" t="str">
        <f t="shared" si="23"/>
        <v/>
      </c>
    </row>
    <row r="668" spans="47:48" x14ac:dyDescent="0.2">
      <c r="AU668" s="502" t="str">
        <f t="shared" si="22"/>
        <v/>
      </c>
      <c r="AV668" s="369" t="str">
        <f t="shared" si="23"/>
        <v/>
      </c>
    </row>
    <row r="669" spans="47:48" x14ac:dyDescent="0.2">
      <c r="AU669" s="502" t="str">
        <f t="shared" si="22"/>
        <v/>
      </c>
      <c r="AV669" s="369" t="str">
        <f t="shared" si="23"/>
        <v/>
      </c>
    </row>
    <row r="670" spans="47:48" x14ac:dyDescent="0.2">
      <c r="AU670" s="502" t="str">
        <f t="shared" si="22"/>
        <v/>
      </c>
      <c r="AV670" s="369" t="str">
        <f t="shared" si="23"/>
        <v/>
      </c>
    </row>
    <row r="671" spans="47:48" x14ac:dyDescent="0.2">
      <c r="AU671" s="502" t="str">
        <f t="shared" si="22"/>
        <v/>
      </c>
      <c r="AV671" s="369" t="str">
        <f t="shared" si="23"/>
        <v/>
      </c>
    </row>
    <row r="672" spans="47:48" x14ac:dyDescent="0.2">
      <c r="AU672" s="502" t="str">
        <f t="shared" si="22"/>
        <v/>
      </c>
      <c r="AV672" s="369" t="str">
        <f t="shared" si="23"/>
        <v/>
      </c>
    </row>
    <row r="673" spans="47:48" x14ac:dyDescent="0.2">
      <c r="AU673" s="502" t="str">
        <f t="shared" si="22"/>
        <v/>
      </c>
      <c r="AV673" s="369" t="str">
        <f t="shared" si="23"/>
        <v/>
      </c>
    </row>
    <row r="674" spans="47:48" x14ac:dyDescent="0.2">
      <c r="AU674" s="502" t="str">
        <f t="shared" si="22"/>
        <v/>
      </c>
      <c r="AV674" s="369" t="str">
        <f t="shared" si="23"/>
        <v/>
      </c>
    </row>
    <row r="675" spans="47:48" x14ac:dyDescent="0.2">
      <c r="AU675" s="502" t="str">
        <f t="shared" si="22"/>
        <v/>
      </c>
      <c r="AV675" s="369" t="str">
        <f t="shared" si="23"/>
        <v/>
      </c>
    </row>
    <row r="676" spans="47:48" x14ac:dyDescent="0.2">
      <c r="AU676" s="502" t="str">
        <f t="shared" si="22"/>
        <v/>
      </c>
      <c r="AV676" s="369" t="str">
        <f t="shared" si="23"/>
        <v/>
      </c>
    </row>
    <row r="677" spans="47:48" x14ac:dyDescent="0.2">
      <c r="AU677" s="502" t="str">
        <f t="shared" si="22"/>
        <v/>
      </c>
      <c r="AV677" s="369" t="str">
        <f t="shared" si="23"/>
        <v/>
      </c>
    </row>
    <row r="678" spans="47:48" x14ac:dyDescent="0.2">
      <c r="AU678" s="502" t="str">
        <f t="shared" si="22"/>
        <v/>
      </c>
      <c r="AV678" s="369" t="str">
        <f t="shared" si="23"/>
        <v/>
      </c>
    </row>
    <row r="679" spans="47:48" x14ac:dyDescent="0.2">
      <c r="AU679" s="502" t="str">
        <f t="shared" si="22"/>
        <v/>
      </c>
      <c r="AV679" s="369" t="str">
        <f t="shared" si="23"/>
        <v/>
      </c>
    </row>
    <row r="680" spans="47:48" x14ac:dyDescent="0.2">
      <c r="AU680" s="502" t="str">
        <f t="shared" si="22"/>
        <v/>
      </c>
      <c r="AV680" s="369" t="str">
        <f t="shared" si="23"/>
        <v/>
      </c>
    </row>
    <row r="681" spans="47:48" x14ac:dyDescent="0.2">
      <c r="AU681" s="502" t="str">
        <f t="shared" si="22"/>
        <v/>
      </c>
      <c r="AV681" s="369" t="str">
        <f t="shared" si="23"/>
        <v/>
      </c>
    </row>
    <row r="682" spans="47:48" x14ac:dyDescent="0.2">
      <c r="AU682" s="502" t="str">
        <f t="shared" si="22"/>
        <v/>
      </c>
      <c r="AV682" s="369" t="str">
        <f t="shared" si="23"/>
        <v/>
      </c>
    </row>
    <row r="683" spans="47:48" x14ac:dyDescent="0.2">
      <c r="AU683" s="502" t="str">
        <f t="shared" si="22"/>
        <v/>
      </c>
      <c r="AV683" s="369" t="str">
        <f t="shared" si="23"/>
        <v/>
      </c>
    </row>
    <row r="684" spans="47:48" x14ac:dyDescent="0.2">
      <c r="AU684" s="502" t="str">
        <f t="shared" si="22"/>
        <v/>
      </c>
      <c r="AV684" s="369" t="str">
        <f t="shared" si="23"/>
        <v/>
      </c>
    </row>
    <row r="685" spans="47:48" x14ac:dyDescent="0.2">
      <c r="AU685" s="502" t="str">
        <f t="shared" si="22"/>
        <v/>
      </c>
      <c r="AV685" s="369" t="str">
        <f t="shared" si="23"/>
        <v/>
      </c>
    </row>
    <row r="686" spans="47:48" x14ac:dyDescent="0.2">
      <c r="AU686" s="502" t="str">
        <f t="shared" si="22"/>
        <v/>
      </c>
      <c r="AV686" s="369" t="str">
        <f t="shared" si="23"/>
        <v/>
      </c>
    </row>
    <row r="687" spans="47:48" x14ac:dyDescent="0.2">
      <c r="AU687" s="502" t="str">
        <f t="shared" si="22"/>
        <v/>
      </c>
      <c r="AV687" s="369" t="str">
        <f t="shared" si="23"/>
        <v/>
      </c>
    </row>
    <row r="688" spans="47:48" x14ac:dyDescent="0.2">
      <c r="AU688" s="502" t="str">
        <f t="shared" si="22"/>
        <v/>
      </c>
      <c r="AV688" s="369" t="str">
        <f t="shared" si="23"/>
        <v/>
      </c>
    </row>
    <row r="689" spans="47:48" x14ac:dyDescent="0.2">
      <c r="AU689" s="502" t="str">
        <f t="shared" si="22"/>
        <v/>
      </c>
      <c r="AV689" s="369" t="str">
        <f t="shared" si="23"/>
        <v/>
      </c>
    </row>
    <row r="690" spans="47:48" x14ac:dyDescent="0.2">
      <c r="AU690" s="502" t="str">
        <f t="shared" si="22"/>
        <v/>
      </c>
      <c r="AV690" s="369" t="str">
        <f t="shared" si="23"/>
        <v/>
      </c>
    </row>
    <row r="691" spans="47:48" x14ac:dyDescent="0.2">
      <c r="AU691" s="502" t="str">
        <f t="shared" si="22"/>
        <v/>
      </c>
      <c r="AV691" s="369" t="str">
        <f t="shared" si="23"/>
        <v/>
      </c>
    </row>
    <row r="692" spans="47:48" x14ac:dyDescent="0.2">
      <c r="AU692" s="502" t="str">
        <f t="shared" si="22"/>
        <v/>
      </c>
      <c r="AV692" s="369" t="str">
        <f t="shared" si="23"/>
        <v/>
      </c>
    </row>
    <row r="693" spans="47:48" x14ac:dyDescent="0.2">
      <c r="AU693" s="502" t="str">
        <f t="shared" si="22"/>
        <v/>
      </c>
      <c r="AV693" s="369" t="str">
        <f t="shared" si="23"/>
        <v/>
      </c>
    </row>
    <row r="694" spans="47:48" x14ac:dyDescent="0.2">
      <c r="AU694" s="502" t="str">
        <f t="shared" si="22"/>
        <v/>
      </c>
      <c r="AV694" s="369" t="str">
        <f t="shared" si="23"/>
        <v/>
      </c>
    </row>
    <row r="695" spans="47:48" x14ac:dyDescent="0.2">
      <c r="AU695" s="502" t="str">
        <f t="shared" si="22"/>
        <v/>
      </c>
      <c r="AV695" s="369" t="str">
        <f t="shared" si="23"/>
        <v/>
      </c>
    </row>
    <row r="696" spans="47:48" x14ac:dyDescent="0.2">
      <c r="AU696" s="502" t="str">
        <f t="shared" si="22"/>
        <v/>
      </c>
      <c r="AV696" s="369" t="str">
        <f t="shared" si="23"/>
        <v/>
      </c>
    </row>
    <row r="697" spans="47:48" x14ac:dyDescent="0.2">
      <c r="AU697" s="502" t="str">
        <f t="shared" si="22"/>
        <v/>
      </c>
      <c r="AV697" s="369" t="str">
        <f t="shared" si="23"/>
        <v/>
      </c>
    </row>
    <row r="698" spans="47:48" x14ac:dyDescent="0.2">
      <c r="AU698" s="502" t="str">
        <f t="shared" si="22"/>
        <v/>
      </c>
      <c r="AV698" s="369" t="str">
        <f t="shared" si="23"/>
        <v/>
      </c>
    </row>
    <row r="699" spans="47:48" x14ac:dyDescent="0.2">
      <c r="AU699" s="502" t="str">
        <f t="shared" si="22"/>
        <v/>
      </c>
      <c r="AV699" s="369" t="str">
        <f t="shared" si="23"/>
        <v/>
      </c>
    </row>
    <row r="700" spans="47:48" x14ac:dyDescent="0.2">
      <c r="AU700" s="502" t="str">
        <f t="shared" si="22"/>
        <v/>
      </c>
      <c r="AV700" s="369" t="str">
        <f t="shared" si="23"/>
        <v/>
      </c>
    </row>
    <row r="701" spans="47:48" x14ac:dyDescent="0.2">
      <c r="AU701" s="502" t="str">
        <f t="shared" si="22"/>
        <v/>
      </c>
      <c r="AV701" s="369" t="str">
        <f t="shared" si="23"/>
        <v/>
      </c>
    </row>
    <row r="702" spans="47:48" x14ac:dyDescent="0.2">
      <c r="AU702" s="502" t="str">
        <f t="shared" si="22"/>
        <v/>
      </c>
      <c r="AV702" s="369" t="str">
        <f t="shared" si="23"/>
        <v/>
      </c>
    </row>
    <row r="703" spans="47:48" x14ac:dyDescent="0.2">
      <c r="AU703" s="502" t="str">
        <f t="shared" si="22"/>
        <v/>
      </c>
      <c r="AV703" s="369" t="str">
        <f t="shared" si="23"/>
        <v/>
      </c>
    </row>
    <row r="704" spans="47:48" x14ac:dyDescent="0.2">
      <c r="AU704" s="502" t="str">
        <f t="shared" si="22"/>
        <v/>
      </c>
      <c r="AV704" s="369" t="str">
        <f t="shared" si="23"/>
        <v/>
      </c>
    </row>
    <row r="705" spans="47:48" x14ac:dyDescent="0.2">
      <c r="AU705" s="502" t="str">
        <f t="shared" si="22"/>
        <v/>
      </c>
      <c r="AV705" s="369" t="str">
        <f t="shared" si="23"/>
        <v/>
      </c>
    </row>
    <row r="706" spans="47:48" x14ac:dyDescent="0.2">
      <c r="AU706" s="502" t="str">
        <f t="shared" si="22"/>
        <v/>
      </c>
      <c r="AV706" s="369" t="str">
        <f t="shared" si="23"/>
        <v/>
      </c>
    </row>
    <row r="707" spans="47:48" x14ac:dyDescent="0.2">
      <c r="AU707" s="502" t="str">
        <f t="shared" ref="AU707:AU770" si="24">IF(ISBLANK(G707),"",AV707/G707)</f>
        <v/>
      </c>
      <c r="AV707" s="369" t="str">
        <f t="shared" ref="AV707:AV770" si="25">IF(ISBLANK(G707),"",ABS(L707-G707))</f>
        <v/>
      </c>
    </row>
    <row r="708" spans="47:48" x14ac:dyDescent="0.2">
      <c r="AU708" s="502" t="str">
        <f t="shared" si="24"/>
        <v/>
      </c>
      <c r="AV708" s="369" t="str">
        <f t="shared" si="25"/>
        <v/>
      </c>
    </row>
    <row r="709" spans="47:48" x14ac:dyDescent="0.2">
      <c r="AU709" s="502" t="str">
        <f t="shared" si="24"/>
        <v/>
      </c>
      <c r="AV709" s="369" t="str">
        <f t="shared" si="25"/>
        <v/>
      </c>
    </row>
    <row r="710" spans="47:48" x14ac:dyDescent="0.2">
      <c r="AU710" s="502" t="str">
        <f t="shared" si="24"/>
        <v/>
      </c>
      <c r="AV710" s="369" t="str">
        <f t="shared" si="25"/>
        <v/>
      </c>
    </row>
    <row r="711" spans="47:48" x14ac:dyDescent="0.2">
      <c r="AU711" s="502" t="str">
        <f t="shared" si="24"/>
        <v/>
      </c>
      <c r="AV711" s="369" t="str">
        <f t="shared" si="25"/>
        <v/>
      </c>
    </row>
    <row r="712" spans="47:48" x14ac:dyDescent="0.2">
      <c r="AU712" s="502" t="str">
        <f t="shared" si="24"/>
        <v/>
      </c>
      <c r="AV712" s="369" t="str">
        <f t="shared" si="25"/>
        <v/>
      </c>
    </row>
    <row r="713" spans="47:48" x14ac:dyDescent="0.2">
      <c r="AU713" s="502" t="str">
        <f t="shared" si="24"/>
        <v/>
      </c>
      <c r="AV713" s="369" t="str">
        <f t="shared" si="25"/>
        <v/>
      </c>
    </row>
    <row r="714" spans="47:48" x14ac:dyDescent="0.2">
      <c r="AU714" s="502" t="str">
        <f t="shared" si="24"/>
        <v/>
      </c>
      <c r="AV714" s="369" t="str">
        <f t="shared" si="25"/>
        <v/>
      </c>
    </row>
    <row r="715" spans="47:48" x14ac:dyDescent="0.2">
      <c r="AU715" s="502" t="str">
        <f t="shared" si="24"/>
        <v/>
      </c>
      <c r="AV715" s="369" t="str">
        <f t="shared" si="25"/>
        <v/>
      </c>
    </row>
    <row r="716" spans="47:48" x14ac:dyDescent="0.2">
      <c r="AU716" s="502" t="str">
        <f t="shared" si="24"/>
        <v/>
      </c>
      <c r="AV716" s="369" t="str">
        <f t="shared" si="25"/>
        <v/>
      </c>
    </row>
    <row r="717" spans="47:48" x14ac:dyDescent="0.2">
      <c r="AU717" s="502" t="str">
        <f t="shared" si="24"/>
        <v/>
      </c>
      <c r="AV717" s="369" t="str">
        <f t="shared" si="25"/>
        <v/>
      </c>
    </row>
    <row r="718" spans="47:48" x14ac:dyDescent="0.2">
      <c r="AU718" s="502" t="str">
        <f t="shared" si="24"/>
        <v/>
      </c>
      <c r="AV718" s="369" t="str">
        <f t="shared" si="25"/>
        <v/>
      </c>
    </row>
    <row r="719" spans="47:48" x14ac:dyDescent="0.2">
      <c r="AU719" s="502" t="str">
        <f t="shared" si="24"/>
        <v/>
      </c>
      <c r="AV719" s="369" t="str">
        <f t="shared" si="25"/>
        <v/>
      </c>
    </row>
    <row r="720" spans="47:48" x14ac:dyDescent="0.2">
      <c r="AU720" s="502" t="str">
        <f t="shared" si="24"/>
        <v/>
      </c>
      <c r="AV720" s="369" t="str">
        <f t="shared" si="25"/>
        <v/>
      </c>
    </row>
    <row r="721" spans="47:48" x14ac:dyDescent="0.2">
      <c r="AU721" s="502" t="str">
        <f t="shared" si="24"/>
        <v/>
      </c>
      <c r="AV721" s="369" t="str">
        <f t="shared" si="25"/>
        <v/>
      </c>
    </row>
    <row r="722" spans="47:48" x14ac:dyDescent="0.2">
      <c r="AU722" s="502" t="str">
        <f t="shared" si="24"/>
        <v/>
      </c>
      <c r="AV722" s="369" t="str">
        <f t="shared" si="25"/>
        <v/>
      </c>
    </row>
    <row r="723" spans="47:48" x14ac:dyDescent="0.2">
      <c r="AU723" s="502" t="str">
        <f t="shared" si="24"/>
        <v/>
      </c>
      <c r="AV723" s="369" t="str">
        <f t="shared" si="25"/>
        <v/>
      </c>
    </row>
    <row r="724" spans="47:48" x14ac:dyDescent="0.2">
      <c r="AU724" s="502" t="str">
        <f t="shared" si="24"/>
        <v/>
      </c>
      <c r="AV724" s="369" t="str">
        <f t="shared" si="25"/>
        <v/>
      </c>
    </row>
    <row r="725" spans="47:48" x14ac:dyDescent="0.2">
      <c r="AU725" s="502" t="str">
        <f t="shared" si="24"/>
        <v/>
      </c>
      <c r="AV725" s="369" t="str">
        <f t="shared" si="25"/>
        <v/>
      </c>
    </row>
    <row r="726" spans="47:48" x14ac:dyDescent="0.2">
      <c r="AU726" s="502" t="str">
        <f t="shared" si="24"/>
        <v/>
      </c>
      <c r="AV726" s="369" t="str">
        <f t="shared" si="25"/>
        <v/>
      </c>
    </row>
    <row r="727" spans="47:48" x14ac:dyDescent="0.2">
      <c r="AU727" s="502" t="str">
        <f t="shared" si="24"/>
        <v/>
      </c>
      <c r="AV727" s="369" t="str">
        <f t="shared" si="25"/>
        <v/>
      </c>
    </row>
    <row r="728" spans="47:48" x14ac:dyDescent="0.2">
      <c r="AU728" s="502" t="str">
        <f t="shared" si="24"/>
        <v/>
      </c>
      <c r="AV728" s="369" t="str">
        <f t="shared" si="25"/>
        <v/>
      </c>
    </row>
    <row r="729" spans="47:48" x14ac:dyDescent="0.2">
      <c r="AU729" s="502" t="str">
        <f t="shared" si="24"/>
        <v/>
      </c>
      <c r="AV729" s="369" t="str">
        <f t="shared" si="25"/>
        <v/>
      </c>
    </row>
    <row r="730" spans="47:48" x14ac:dyDescent="0.2">
      <c r="AU730" s="502" t="str">
        <f t="shared" si="24"/>
        <v/>
      </c>
      <c r="AV730" s="369" t="str">
        <f t="shared" si="25"/>
        <v/>
      </c>
    </row>
    <row r="731" spans="47:48" x14ac:dyDescent="0.2">
      <c r="AU731" s="502" t="str">
        <f t="shared" si="24"/>
        <v/>
      </c>
      <c r="AV731" s="369" t="str">
        <f t="shared" si="25"/>
        <v/>
      </c>
    </row>
    <row r="732" spans="47:48" x14ac:dyDescent="0.2">
      <c r="AU732" s="502" t="str">
        <f t="shared" si="24"/>
        <v/>
      </c>
      <c r="AV732" s="369" t="str">
        <f t="shared" si="25"/>
        <v/>
      </c>
    </row>
    <row r="733" spans="47:48" x14ac:dyDescent="0.2">
      <c r="AU733" s="502" t="str">
        <f t="shared" si="24"/>
        <v/>
      </c>
      <c r="AV733" s="369" t="str">
        <f t="shared" si="25"/>
        <v/>
      </c>
    </row>
    <row r="734" spans="47:48" x14ac:dyDescent="0.2">
      <c r="AU734" s="502" t="str">
        <f t="shared" si="24"/>
        <v/>
      </c>
      <c r="AV734" s="369" t="str">
        <f t="shared" si="25"/>
        <v/>
      </c>
    </row>
    <row r="735" spans="47:48" x14ac:dyDescent="0.2">
      <c r="AU735" s="502" t="str">
        <f t="shared" si="24"/>
        <v/>
      </c>
      <c r="AV735" s="369" t="str">
        <f t="shared" si="25"/>
        <v/>
      </c>
    </row>
    <row r="736" spans="47:48" x14ac:dyDescent="0.2">
      <c r="AU736" s="502" t="str">
        <f t="shared" si="24"/>
        <v/>
      </c>
      <c r="AV736" s="369" t="str">
        <f t="shared" si="25"/>
        <v/>
      </c>
    </row>
    <row r="737" spans="47:48" x14ac:dyDescent="0.2">
      <c r="AU737" s="502" t="str">
        <f t="shared" si="24"/>
        <v/>
      </c>
      <c r="AV737" s="369" t="str">
        <f t="shared" si="25"/>
        <v/>
      </c>
    </row>
    <row r="738" spans="47:48" x14ac:dyDescent="0.2">
      <c r="AU738" s="502" t="str">
        <f t="shared" si="24"/>
        <v/>
      </c>
      <c r="AV738" s="369" t="str">
        <f t="shared" si="25"/>
        <v/>
      </c>
    </row>
    <row r="739" spans="47:48" x14ac:dyDescent="0.2">
      <c r="AU739" s="502" t="str">
        <f t="shared" si="24"/>
        <v/>
      </c>
      <c r="AV739" s="369" t="str">
        <f t="shared" si="25"/>
        <v/>
      </c>
    </row>
    <row r="740" spans="47:48" x14ac:dyDescent="0.2">
      <c r="AU740" s="502" t="str">
        <f t="shared" si="24"/>
        <v/>
      </c>
      <c r="AV740" s="369" t="str">
        <f t="shared" si="25"/>
        <v/>
      </c>
    </row>
    <row r="741" spans="47:48" x14ac:dyDescent="0.2">
      <c r="AU741" s="502" t="str">
        <f t="shared" si="24"/>
        <v/>
      </c>
      <c r="AV741" s="369" t="str">
        <f t="shared" si="25"/>
        <v/>
      </c>
    </row>
    <row r="742" spans="47:48" x14ac:dyDescent="0.2">
      <c r="AU742" s="502" t="str">
        <f t="shared" si="24"/>
        <v/>
      </c>
      <c r="AV742" s="369" t="str">
        <f t="shared" si="25"/>
        <v/>
      </c>
    </row>
    <row r="743" spans="47:48" x14ac:dyDescent="0.2">
      <c r="AU743" s="502" t="str">
        <f t="shared" si="24"/>
        <v/>
      </c>
      <c r="AV743" s="369" t="str">
        <f t="shared" si="25"/>
        <v/>
      </c>
    </row>
    <row r="744" spans="47:48" x14ac:dyDescent="0.2">
      <c r="AU744" s="502" t="str">
        <f t="shared" si="24"/>
        <v/>
      </c>
      <c r="AV744" s="369" t="str">
        <f t="shared" si="25"/>
        <v/>
      </c>
    </row>
    <row r="745" spans="47:48" x14ac:dyDescent="0.2">
      <c r="AU745" s="502" t="str">
        <f t="shared" si="24"/>
        <v/>
      </c>
      <c r="AV745" s="369" t="str">
        <f t="shared" si="25"/>
        <v/>
      </c>
    </row>
    <row r="746" spans="47:48" x14ac:dyDescent="0.2">
      <c r="AU746" s="502" t="str">
        <f t="shared" si="24"/>
        <v/>
      </c>
      <c r="AV746" s="369" t="str">
        <f t="shared" si="25"/>
        <v/>
      </c>
    </row>
    <row r="747" spans="47:48" x14ac:dyDescent="0.2">
      <c r="AU747" s="502" t="str">
        <f t="shared" si="24"/>
        <v/>
      </c>
      <c r="AV747" s="369" t="str">
        <f t="shared" si="25"/>
        <v/>
      </c>
    </row>
    <row r="748" spans="47:48" x14ac:dyDescent="0.2">
      <c r="AU748" s="502" t="str">
        <f t="shared" si="24"/>
        <v/>
      </c>
      <c r="AV748" s="369" t="str">
        <f t="shared" si="25"/>
        <v/>
      </c>
    </row>
    <row r="749" spans="47:48" x14ac:dyDescent="0.2">
      <c r="AU749" s="502" t="str">
        <f t="shared" si="24"/>
        <v/>
      </c>
      <c r="AV749" s="369" t="str">
        <f t="shared" si="25"/>
        <v/>
      </c>
    </row>
    <row r="750" spans="47:48" x14ac:dyDescent="0.2">
      <c r="AU750" s="502" t="str">
        <f t="shared" si="24"/>
        <v/>
      </c>
      <c r="AV750" s="369" t="str">
        <f t="shared" si="25"/>
        <v/>
      </c>
    </row>
    <row r="751" spans="47:48" x14ac:dyDescent="0.2">
      <c r="AU751" s="502" t="str">
        <f t="shared" si="24"/>
        <v/>
      </c>
      <c r="AV751" s="369" t="str">
        <f t="shared" si="25"/>
        <v/>
      </c>
    </row>
    <row r="752" spans="47:48" x14ac:dyDescent="0.2">
      <c r="AU752" s="502" t="str">
        <f t="shared" si="24"/>
        <v/>
      </c>
      <c r="AV752" s="369" t="str">
        <f t="shared" si="25"/>
        <v/>
      </c>
    </row>
    <row r="753" spans="47:48" x14ac:dyDescent="0.2">
      <c r="AU753" s="502" t="str">
        <f t="shared" si="24"/>
        <v/>
      </c>
      <c r="AV753" s="369" t="str">
        <f t="shared" si="25"/>
        <v/>
      </c>
    </row>
    <row r="754" spans="47:48" x14ac:dyDescent="0.2">
      <c r="AU754" s="502" t="str">
        <f t="shared" si="24"/>
        <v/>
      </c>
      <c r="AV754" s="369" t="str">
        <f t="shared" si="25"/>
        <v/>
      </c>
    </row>
    <row r="755" spans="47:48" x14ac:dyDescent="0.2">
      <c r="AU755" s="502" t="str">
        <f t="shared" si="24"/>
        <v/>
      </c>
      <c r="AV755" s="369" t="str">
        <f t="shared" si="25"/>
        <v/>
      </c>
    </row>
    <row r="756" spans="47:48" x14ac:dyDescent="0.2">
      <c r="AU756" s="502" t="str">
        <f t="shared" si="24"/>
        <v/>
      </c>
      <c r="AV756" s="369" t="str">
        <f t="shared" si="25"/>
        <v/>
      </c>
    </row>
    <row r="757" spans="47:48" x14ac:dyDescent="0.2">
      <c r="AU757" s="502" t="str">
        <f t="shared" si="24"/>
        <v/>
      </c>
      <c r="AV757" s="369" t="str">
        <f t="shared" si="25"/>
        <v/>
      </c>
    </row>
    <row r="758" spans="47:48" x14ac:dyDescent="0.2">
      <c r="AU758" s="502" t="str">
        <f t="shared" si="24"/>
        <v/>
      </c>
      <c r="AV758" s="369" t="str">
        <f t="shared" si="25"/>
        <v/>
      </c>
    </row>
    <row r="759" spans="47:48" x14ac:dyDescent="0.2">
      <c r="AU759" s="502" t="str">
        <f t="shared" si="24"/>
        <v/>
      </c>
      <c r="AV759" s="369" t="str">
        <f t="shared" si="25"/>
        <v/>
      </c>
    </row>
    <row r="760" spans="47:48" x14ac:dyDescent="0.2">
      <c r="AU760" s="502" t="str">
        <f t="shared" si="24"/>
        <v/>
      </c>
      <c r="AV760" s="369" t="str">
        <f t="shared" si="25"/>
        <v/>
      </c>
    </row>
    <row r="761" spans="47:48" x14ac:dyDescent="0.2">
      <c r="AU761" s="502" t="str">
        <f t="shared" si="24"/>
        <v/>
      </c>
      <c r="AV761" s="369" t="str">
        <f t="shared" si="25"/>
        <v/>
      </c>
    </row>
    <row r="762" spans="47:48" x14ac:dyDescent="0.2">
      <c r="AU762" s="502" t="str">
        <f t="shared" si="24"/>
        <v/>
      </c>
      <c r="AV762" s="369" t="str">
        <f t="shared" si="25"/>
        <v/>
      </c>
    </row>
    <row r="763" spans="47:48" x14ac:dyDescent="0.2">
      <c r="AU763" s="502" t="str">
        <f t="shared" si="24"/>
        <v/>
      </c>
      <c r="AV763" s="369" t="str">
        <f t="shared" si="25"/>
        <v/>
      </c>
    </row>
    <row r="764" spans="47:48" x14ac:dyDescent="0.2">
      <c r="AU764" s="502" t="str">
        <f t="shared" si="24"/>
        <v/>
      </c>
      <c r="AV764" s="369" t="str">
        <f t="shared" si="25"/>
        <v/>
      </c>
    </row>
    <row r="765" spans="47:48" x14ac:dyDescent="0.2">
      <c r="AU765" s="502" t="str">
        <f t="shared" si="24"/>
        <v/>
      </c>
      <c r="AV765" s="369" t="str">
        <f t="shared" si="25"/>
        <v/>
      </c>
    </row>
    <row r="766" spans="47:48" x14ac:dyDescent="0.2">
      <c r="AU766" s="502" t="str">
        <f t="shared" si="24"/>
        <v/>
      </c>
      <c r="AV766" s="369" t="str">
        <f t="shared" si="25"/>
        <v/>
      </c>
    </row>
    <row r="767" spans="47:48" x14ac:dyDescent="0.2">
      <c r="AU767" s="502" t="str">
        <f t="shared" si="24"/>
        <v/>
      </c>
      <c r="AV767" s="369" t="str">
        <f t="shared" si="25"/>
        <v/>
      </c>
    </row>
    <row r="768" spans="47:48" x14ac:dyDescent="0.2">
      <c r="AU768" s="502" t="str">
        <f t="shared" si="24"/>
        <v/>
      </c>
      <c r="AV768" s="369" t="str">
        <f t="shared" si="25"/>
        <v/>
      </c>
    </row>
    <row r="769" spans="47:48" x14ac:dyDescent="0.2">
      <c r="AU769" s="502" t="str">
        <f t="shared" si="24"/>
        <v/>
      </c>
      <c r="AV769" s="369" t="str">
        <f t="shared" si="25"/>
        <v/>
      </c>
    </row>
    <row r="770" spans="47:48" x14ac:dyDescent="0.2">
      <c r="AU770" s="502" t="str">
        <f t="shared" si="24"/>
        <v/>
      </c>
      <c r="AV770" s="369" t="str">
        <f t="shared" si="25"/>
        <v/>
      </c>
    </row>
    <row r="771" spans="47:48" x14ac:dyDescent="0.2">
      <c r="AU771" s="502" t="str">
        <f t="shared" ref="AU771:AU819" si="26">IF(ISBLANK(G771),"",AV771/G771)</f>
        <v/>
      </c>
      <c r="AV771" s="369" t="str">
        <f t="shared" ref="AV771:AV819" si="27">IF(ISBLANK(G771),"",ABS(L771-G771))</f>
        <v/>
      </c>
    </row>
    <row r="772" spans="47:48" x14ac:dyDescent="0.2">
      <c r="AU772" s="502" t="str">
        <f t="shared" si="26"/>
        <v/>
      </c>
      <c r="AV772" s="369" t="str">
        <f t="shared" si="27"/>
        <v/>
      </c>
    </row>
    <row r="773" spans="47:48" x14ac:dyDescent="0.2">
      <c r="AU773" s="502" t="str">
        <f t="shared" si="26"/>
        <v/>
      </c>
      <c r="AV773" s="369" t="str">
        <f t="shared" si="27"/>
        <v/>
      </c>
    </row>
    <row r="774" spans="47:48" x14ac:dyDescent="0.2">
      <c r="AU774" s="502" t="str">
        <f t="shared" si="26"/>
        <v/>
      </c>
      <c r="AV774" s="369" t="str">
        <f t="shared" si="27"/>
        <v/>
      </c>
    </row>
    <row r="775" spans="47:48" x14ac:dyDescent="0.2">
      <c r="AU775" s="502" t="str">
        <f t="shared" si="26"/>
        <v/>
      </c>
      <c r="AV775" s="369" t="str">
        <f t="shared" si="27"/>
        <v/>
      </c>
    </row>
    <row r="776" spans="47:48" x14ac:dyDescent="0.2">
      <c r="AU776" s="502" t="str">
        <f t="shared" si="26"/>
        <v/>
      </c>
      <c r="AV776" s="369" t="str">
        <f t="shared" si="27"/>
        <v/>
      </c>
    </row>
    <row r="777" spans="47:48" x14ac:dyDescent="0.2">
      <c r="AU777" s="502" t="str">
        <f t="shared" si="26"/>
        <v/>
      </c>
      <c r="AV777" s="369" t="str">
        <f t="shared" si="27"/>
        <v/>
      </c>
    </row>
    <row r="778" spans="47:48" x14ac:dyDescent="0.2">
      <c r="AU778" s="502" t="str">
        <f t="shared" si="26"/>
        <v/>
      </c>
      <c r="AV778" s="369" t="str">
        <f t="shared" si="27"/>
        <v/>
      </c>
    </row>
    <row r="779" spans="47:48" x14ac:dyDescent="0.2">
      <c r="AU779" s="502" t="str">
        <f t="shared" si="26"/>
        <v/>
      </c>
      <c r="AV779" s="369" t="str">
        <f t="shared" si="27"/>
        <v/>
      </c>
    </row>
    <row r="780" spans="47:48" x14ac:dyDescent="0.2">
      <c r="AU780" s="502" t="str">
        <f t="shared" si="26"/>
        <v/>
      </c>
      <c r="AV780" s="369" t="str">
        <f t="shared" si="27"/>
        <v/>
      </c>
    </row>
    <row r="781" spans="47:48" x14ac:dyDescent="0.2">
      <c r="AU781" s="502" t="str">
        <f t="shared" si="26"/>
        <v/>
      </c>
      <c r="AV781" s="369" t="str">
        <f t="shared" si="27"/>
        <v/>
      </c>
    </row>
    <row r="782" spans="47:48" x14ac:dyDescent="0.2">
      <c r="AU782" s="502" t="str">
        <f t="shared" si="26"/>
        <v/>
      </c>
      <c r="AV782" s="369" t="str">
        <f t="shared" si="27"/>
        <v/>
      </c>
    </row>
    <row r="783" spans="47:48" x14ac:dyDescent="0.2">
      <c r="AU783" s="502" t="str">
        <f t="shared" si="26"/>
        <v/>
      </c>
      <c r="AV783" s="369" t="str">
        <f t="shared" si="27"/>
        <v/>
      </c>
    </row>
    <row r="784" spans="47:48" x14ac:dyDescent="0.2">
      <c r="AU784" s="502" t="str">
        <f t="shared" si="26"/>
        <v/>
      </c>
      <c r="AV784" s="369" t="str">
        <f t="shared" si="27"/>
        <v/>
      </c>
    </row>
    <row r="785" spans="47:48" x14ac:dyDescent="0.2">
      <c r="AU785" s="502" t="str">
        <f t="shared" si="26"/>
        <v/>
      </c>
      <c r="AV785" s="369" t="str">
        <f t="shared" si="27"/>
        <v/>
      </c>
    </row>
    <row r="786" spans="47:48" x14ac:dyDescent="0.2">
      <c r="AU786" s="502" t="str">
        <f t="shared" si="26"/>
        <v/>
      </c>
      <c r="AV786" s="369" t="str">
        <f t="shared" si="27"/>
        <v/>
      </c>
    </row>
    <row r="787" spans="47:48" x14ac:dyDescent="0.2">
      <c r="AU787" s="502" t="str">
        <f t="shared" si="26"/>
        <v/>
      </c>
      <c r="AV787" s="369" t="str">
        <f t="shared" si="27"/>
        <v/>
      </c>
    </row>
    <row r="788" spans="47:48" x14ac:dyDescent="0.2">
      <c r="AU788" s="502" t="str">
        <f t="shared" si="26"/>
        <v/>
      </c>
      <c r="AV788" s="369" t="str">
        <f t="shared" si="27"/>
        <v/>
      </c>
    </row>
    <row r="789" spans="47:48" x14ac:dyDescent="0.2">
      <c r="AU789" s="502" t="str">
        <f t="shared" si="26"/>
        <v/>
      </c>
      <c r="AV789" s="369" t="str">
        <f t="shared" si="27"/>
        <v/>
      </c>
    </row>
    <row r="790" spans="47:48" x14ac:dyDescent="0.2">
      <c r="AU790" s="502" t="str">
        <f t="shared" si="26"/>
        <v/>
      </c>
      <c r="AV790" s="369" t="str">
        <f t="shared" si="27"/>
        <v/>
      </c>
    </row>
    <row r="791" spans="47:48" x14ac:dyDescent="0.2">
      <c r="AU791" s="502" t="str">
        <f t="shared" si="26"/>
        <v/>
      </c>
      <c r="AV791" s="369" t="str">
        <f t="shared" si="27"/>
        <v/>
      </c>
    </row>
    <row r="792" spans="47:48" x14ac:dyDescent="0.2">
      <c r="AU792" s="502" t="str">
        <f t="shared" si="26"/>
        <v/>
      </c>
      <c r="AV792" s="369" t="str">
        <f t="shared" si="27"/>
        <v/>
      </c>
    </row>
    <row r="793" spans="47:48" x14ac:dyDescent="0.2">
      <c r="AU793" s="502" t="str">
        <f t="shared" si="26"/>
        <v/>
      </c>
      <c r="AV793" s="369" t="str">
        <f t="shared" si="27"/>
        <v/>
      </c>
    </row>
    <row r="794" spans="47:48" x14ac:dyDescent="0.2">
      <c r="AU794" s="502" t="str">
        <f t="shared" si="26"/>
        <v/>
      </c>
      <c r="AV794" s="369" t="str">
        <f t="shared" si="27"/>
        <v/>
      </c>
    </row>
    <row r="795" spans="47:48" x14ac:dyDescent="0.2">
      <c r="AU795" s="502" t="str">
        <f t="shared" si="26"/>
        <v/>
      </c>
      <c r="AV795" s="369" t="str">
        <f t="shared" si="27"/>
        <v/>
      </c>
    </row>
    <row r="796" spans="47:48" x14ac:dyDescent="0.2">
      <c r="AU796" s="502" t="str">
        <f t="shared" si="26"/>
        <v/>
      </c>
      <c r="AV796" s="369" t="str">
        <f t="shared" si="27"/>
        <v/>
      </c>
    </row>
    <row r="797" spans="47:48" x14ac:dyDescent="0.2">
      <c r="AU797" s="502" t="str">
        <f t="shared" si="26"/>
        <v/>
      </c>
      <c r="AV797" s="369" t="str">
        <f t="shared" si="27"/>
        <v/>
      </c>
    </row>
    <row r="798" spans="47:48" x14ac:dyDescent="0.2">
      <c r="AU798" s="502" t="str">
        <f t="shared" si="26"/>
        <v/>
      </c>
      <c r="AV798" s="369" t="str">
        <f t="shared" si="27"/>
        <v/>
      </c>
    </row>
    <row r="799" spans="47:48" x14ac:dyDescent="0.2">
      <c r="AU799" s="502" t="str">
        <f t="shared" si="26"/>
        <v/>
      </c>
      <c r="AV799" s="369" t="str">
        <f t="shared" si="27"/>
        <v/>
      </c>
    </row>
    <row r="800" spans="47:48" x14ac:dyDescent="0.2">
      <c r="AU800" s="502" t="str">
        <f t="shared" si="26"/>
        <v/>
      </c>
      <c r="AV800" s="369" t="str">
        <f t="shared" si="27"/>
        <v/>
      </c>
    </row>
    <row r="801" spans="47:48" x14ac:dyDescent="0.2">
      <c r="AU801" s="502" t="str">
        <f t="shared" si="26"/>
        <v/>
      </c>
      <c r="AV801" s="369" t="str">
        <f t="shared" si="27"/>
        <v/>
      </c>
    </row>
    <row r="802" spans="47:48" x14ac:dyDescent="0.2">
      <c r="AU802" s="502" t="str">
        <f t="shared" si="26"/>
        <v/>
      </c>
      <c r="AV802" s="369" t="str">
        <f t="shared" si="27"/>
        <v/>
      </c>
    </row>
    <row r="803" spans="47:48" x14ac:dyDescent="0.2">
      <c r="AU803" s="502" t="str">
        <f t="shared" si="26"/>
        <v/>
      </c>
      <c r="AV803" s="369" t="str">
        <f t="shared" si="27"/>
        <v/>
      </c>
    </row>
    <row r="804" spans="47:48" x14ac:dyDescent="0.2">
      <c r="AU804" s="502" t="str">
        <f t="shared" si="26"/>
        <v/>
      </c>
      <c r="AV804" s="369" t="str">
        <f t="shared" si="27"/>
        <v/>
      </c>
    </row>
    <row r="805" spans="47:48" x14ac:dyDescent="0.2">
      <c r="AU805" s="502" t="str">
        <f t="shared" si="26"/>
        <v/>
      </c>
      <c r="AV805" s="369" t="str">
        <f t="shared" si="27"/>
        <v/>
      </c>
    </row>
    <row r="806" spans="47:48" x14ac:dyDescent="0.2">
      <c r="AU806" s="502" t="str">
        <f t="shared" si="26"/>
        <v/>
      </c>
      <c r="AV806" s="369" t="str">
        <f t="shared" si="27"/>
        <v/>
      </c>
    </row>
    <row r="807" spans="47:48" x14ac:dyDescent="0.2">
      <c r="AU807" s="502" t="str">
        <f t="shared" si="26"/>
        <v/>
      </c>
      <c r="AV807" s="369" t="str">
        <f t="shared" si="27"/>
        <v/>
      </c>
    </row>
    <row r="808" spans="47:48" x14ac:dyDescent="0.2">
      <c r="AU808" s="502" t="str">
        <f t="shared" si="26"/>
        <v/>
      </c>
      <c r="AV808" s="369" t="str">
        <f t="shared" si="27"/>
        <v/>
      </c>
    </row>
    <row r="809" spans="47:48" x14ac:dyDescent="0.2">
      <c r="AU809" s="502" t="str">
        <f t="shared" si="26"/>
        <v/>
      </c>
      <c r="AV809" s="369" t="str">
        <f t="shared" si="27"/>
        <v/>
      </c>
    </row>
    <row r="810" spans="47:48" x14ac:dyDescent="0.2">
      <c r="AU810" s="502" t="str">
        <f t="shared" si="26"/>
        <v/>
      </c>
      <c r="AV810" s="369" t="str">
        <f t="shared" si="27"/>
        <v/>
      </c>
    </row>
    <row r="811" spans="47:48" x14ac:dyDescent="0.2">
      <c r="AU811" s="502" t="str">
        <f t="shared" si="26"/>
        <v/>
      </c>
      <c r="AV811" s="369" t="str">
        <f t="shared" si="27"/>
        <v/>
      </c>
    </row>
    <row r="812" spans="47:48" x14ac:dyDescent="0.2">
      <c r="AU812" s="502" t="str">
        <f t="shared" si="26"/>
        <v/>
      </c>
      <c r="AV812" s="369" t="str">
        <f t="shared" si="27"/>
        <v/>
      </c>
    </row>
    <row r="813" spans="47:48" x14ac:dyDescent="0.2">
      <c r="AU813" s="502" t="str">
        <f t="shared" si="26"/>
        <v/>
      </c>
      <c r="AV813" s="369" t="str">
        <f t="shared" si="27"/>
        <v/>
      </c>
    </row>
    <row r="814" spans="47:48" x14ac:dyDescent="0.2">
      <c r="AU814" s="502" t="str">
        <f t="shared" si="26"/>
        <v/>
      </c>
      <c r="AV814" s="369" t="str">
        <f t="shared" si="27"/>
        <v/>
      </c>
    </row>
    <row r="815" spans="47:48" x14ac:dyDescent="0.2">
      <c r="AU815" s="502" t="str">
        <f t="shared" si="26"/>
        <v/>
      </c>
      <c r="AV815" s="369" t="str">
        <f t="shared" si="27"/>
        <v/>
      </c>
    </row>
    <row r="816" spans="47:48" x14ac:dyDescent="0.2">
      <c r="AU816" s="502" t="str">
        <f t="shared" si="26"/>
        <v/>
      </c>
      <c r="AV816" s="369" t="str">
        <f t="shared" si="27"/>
        <v/>
      </c>
    </row>
    <row r="817" spans="47:48" x14ac:dyDescent="0.2">
      <c r="AU817" s="502" t="str">
        <f t="shared" si="26"/>
        <v/>
      </c>
      <c r="AV817" s="369" t="str">
        <f t="shared" si="27"/>
        <v/>
      </c>
    </row>
    <row r="818" spans="47:48" x14ac:dyDescent="0.2">
      <c r="AU818" s="502" t="str">
        <f t="shared" si="26"/>
        <v/>
      </c>
      <c r="AV818" s="369" t="str">
        <f t="shared" si="27"/>
        <v/>
      </c>
    </row>
    <row r="819" spans="47:48" x14ac:dyDescent="0.2">
      <c r="AU819" s="502" t="str">
        <f t="shared" si="26"/>
        <v/>
      </c>
      <c r="AV819" s="369" t="str">
        <f t="shared" si="27"/>
        <v/>
      </c>
    </row>
  </sheetData>
  <conditionalFormatting sqref="C3:AE62">
    <cfRule type="cellIs" dxfId="3" priority="1" operator="equal">
      <formula>0</formula>
    </cfRule>
  </conditionalFormatting>
  <conditionalFormatting sqref="C66:AE125">
    <cfRule type="cellIs" dxfId="2" priority="2" operator="equal">
      <formula>0</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V819"/>
  <sheetViews>
    <sheetView workbookViewId="0">
      <pane xSplit="2" ySplit="2" topLeftCell="C3" activePane="bottomRight" state="frozen"/>
      <selection pane="topRight"/>
      <selection pane="bottomLeft"/>
      <selection pane="bottomRight"/>
    </sheetView>
  </sheetViews>
  <sheetFormatPr baseColWidth="10" defaultColWidth="8.875" defaultRowHeight="12.75" x14ac:dyDescent="0.2"/>
  <cols>
    <col min="6" max="6" width="13.375" customWidth="1"/>
    <col min="7" max="7" width="9.875" customWidth="1"/>
    <col min="8" max="8" width="0" hidden="1" customWidth="1"/>
    <col min="9" max="9" width="41.625" customWidth="1"/>
    <col min="10" max="10" width="10.125" customWidth="1"/>
    <col min="11" max="11" width="10.375" customWidth="1"/>
    <col min="13" max="13" width="33.375" customWidth="1"/>
    <col min="14" max="14" width="0" hidden="1" customWidth="1"/>
    <col min="15" max="15" width="15.375" customWidth="1"/>
    <col min="16" max="16" width="15" customWidth="1"/>
    <col min="18" max="21" width="0" hidden="1" customWidth="1"/>
    <col min="22" max="22" width="16.125" customWidth="1"/>
    <col min="23" max="23" width="15.125" customWidth="1"/>
    <col min="24" max="46" width="0" hidden="1" customWidth="1"/>
    <col min="47" max="47" width="15.375" customWidth="1"/>
    <col min="48" max="48" width="16.625" customWidth="1"/>
  </cols>
  <sheetData>
    <row r="1" spans="1:48" s="509" customFormat="1" ht="173.1" customHeight="1" x14ac:dyDescent="0.2">
      <c r="A1" s="508" t="s">
        <v>284</v>
      </c>
      <c r="B1" s="507" t="s">
        <v>397</v>
      </c>
      <c r="C1" s="507" t="s">
        <v>398</v>
      </c>
      <c r="D1" s="507" t="s">
        <v>399</v>
      </c>
      <c r="E1" s="507" t="s">
        <v>400</v>
      </c>
      <c r="F1" s="507" t="s">
        <v>401</v>
      </c>
      <c r="G1" s="505" t="s">
        <v>1619</v>
      </c>
      <c r="H1" s="505" t="s">
        <v>402</v>
      </c>
      <c r="I1" s="506" t="s">
        <v>1620</v>
      </c>
      <c r="J1" s="505" t="s">
        <v>1626</v>
      </c>
      <c r="K1" s="505" t="s">
        <v>1627</v>
      </c>
      <c r="L1" s="503" t="s">
        <v>1628</v>
      </c>
      <c r="M1" s="503" t="s">
        <v>1621</v>
      </c>
      <c r="N1" s="503" t="s">
        <v>403</v>
      </c>
      <c r="O1" s="503" t="s">
        <v>1624</v>
      </c>
      <c r="P1" s="503" t="s">
        <v>1625</v>
      </c>
      <c r="Q1" s="503" t="s">
        <v>404</v>
      </c>
      <c r="R1" s="503" t="s">
        <v>405</v>
      </c>
      <c r="S1" s="503" t="s">
        <v>406</v>
      </c>
      <c r="T1" s="503" t="s">
        <v>407</v>
      </c>
      <c r="U1" s="503" t="s">
        <v>408</v>
      </c>
      <c r="V1" s="503" t="s">
        <v>1629</v>
      </c>
      <c r="W1" s="503" t="s">
        <v>1630</v>
      </c>
      <c r="X1" s="503" t="s">
        <v>409</v>
      </c>
      <c r="Y1" s="503" t="s">
        <v>410</v>
      </c>
      <c r="Z1" s="503" t="s">
        <v>411</v>
      </c>
      <c r="AA1" s="503" t="s">
        <v>412</v>
      </c>
      <c r="AB1" s="503" t="s">
        <v>413</v>
      </c>
      <c r="AC1" s="503" t="s">
        <v>414</v>
      </c>
      <c r="AD1" s="503" t="s">
        <v>415</v>
      </c>
      <c r="AE1" s="503" t="s">
        <v>416</v>
      </c>
      <c r="AF1" s="503" t="s">
        <v>417</v>
      </c>
      <c r="AG1" s="503" t="s">
        <v>418</v>
      </c>
      <c r="AH1" s="503" t="s">
        <v>419</v>
      </c>
      <c r="AI1" s="503" t="s">
        <v>420</v>
      </c>
      <c r="AJ1" s="503" t="s">
        <v>421</v>
      </c>
      <c r="AK1" s="503" t="s">
        <v>422</v>
      </c>
      <c r="AL1" s="503" t="s">
        <v>423</v>
      </c>
      <c r="AM1" s="503" t="s">
        <v>424</v>
      </c>
      <c r="AN1" s="503" t="s">
        <v>425</v>
      </c>
      <c r="AO1" s="503" t="s">
        <v>426</v>
      </c>
      <c r="AP1" s="503" t="s">
        <v>427</v>
      </c>
      <c r="AQ1" s="503" t="s">
        <v>428</v>
      </c>
      <c r="AR1" s="503" t="s">
        <v>429</v>
      </c>
      <c r="AS1" s="503" t="s">
        <v>430</v>
      </c>
      <c r="AT1" s="503" t="s">
        <v>431</v>
      </c>
      <c r="AU1" s="503" t="s">
        <v>1622</v>
      </c>
      <c r="AV1" s="504" t="s">
        <v>1623</v>
      </c>
    </row>
    <row r="2" spans="1:48" x14ac:dyDescent="0.2">
      <c r="C2" t="s">
        <v>1253</v>
      </c>
      <c r="D2" t="s">
        <v>1254</v>
      </c>
      <c r="E2" t="s">
        <v>1255</v>
      </c>
      <c r="F2" t="s">
        <v>1256</v>
      </c>
      <c r="G2" t="s">
        <v>1257</v>
      </c>
      <c r="H2" t="s">
        <v>1258</v>
      </c>
      <c r="I2" t="s">
        <v>171</v>
      </c>
      <c r="J2" t="s">
        <v>173</v>
      </c>
      <c r="K2" t="s">
        <v>1259</v>
      </c>
      <c r="L2" t="s">
        <v>1260</v>
      </c>
      <c r="M2" t="s">
        <v>1261</v>
      </c>
      <c r="N2" t="s">
        <v>1262</v>
      </c>
      <c r="O2" t="s">
        <v>1263</v>
      </c>
      <c r="P2" t="s">
        <v>1264</v>
      </c>
      <c r="Q2" t="s">
        <v>1265</v>
      </c>
      <c r="R2" t="s">
        <v>190</v>
      </c>
      <c r="S2" t="s">
        <v>193</v>
      </c>
      <c r="T2" t="s">
        <v>195</v>
      </c>
      <c r="U2" t="s">
        <v>196</v>
      </c>
      <c r="V2" t="s">
        <v>1266</v>
      </c>
      <c r="W2" t="s">
        <v>1267</v>
      </c>
      <c r="X2" t="s">
        <v>205</v>
      </c>
      <c r="Y2" t="s">
        <v>208</v>
      </c>
      <c r="Z2" t="s">
        <v>1268</v>
      </c>
      <c r="AA2" t="s">
        <v>1269</v>
      </c>
      <c r="AB2" t="s">
        <v>216</v>
      </c>
      <c r="AC2" t="s">
        <v>218</v>
      </c>
      <c r="AD2" t="s">
        <v>1270</v>
      </c>
      <c r="AE2" t="s">
        <v>1271</v>
      </c>
      <c r="AU2" s="502" t="e">
        <f t="shared" ref="AU2" si="0">IF(ISBLANK(G2),"",AV2/G2)</f>
        <v>#VALUE!</v>
      </c>
      <c r="AV2" s="369" t="e">
        <f t="shared" ref="AV2" si="1">IF(ISBLANK(G2),"",ABS(L2-G2))</f>
        <v>#VALUE!</v>
      </c>
    </row>
    <row r="3" spans="1:48" x14ac:dyDescent="0.2">
      <c r="B3" t="s">
        <v>1272</v>
      </c>
      <c r="AU3" s="502" t="str">
        <f t="shared" ref="AU3:AU66" si="2">IF(ISBLANK(G3),"",AV3/G3)</f>
        <v/>
      </c>
      <c r="AV3" s="369" t="str">
        <f t="shared" ref="AV3:AV66" si="3">IF(ISBLANK(G3),"",ABS(L3-G3))</f>
        <v/>
      </c>
    </row>
    <row r="4" spans="1:48" x14ac:dyDescent="0.2">
      <c r="B4" t="s">
        <v>1273</v>
      </c>
      <c r="C4" t="s">
        <v>1292</v>
      </c>
      <c r="D4" t="s">
        <v>1293</v>
      </c>
      <c r="AU4" s="502" t="str">
        <f t="shared" si="2"/>
        <v/>
      </c>
      <c r="AV4" s="369" t="str">
        <f t="shared" si="3"/>
        <v/>
      </c>
    </row>
    <row r="5" spans="1:48" x14ac:dyDescent="0.2">
      <c r="B5" t="s">
        <v>39</v>
      </c>
      <c r="C5" t="s">
        <v>1294</v>
      </c>
      <c r="D5" t="s">
        <v>1295</v>
      </c>
      <c r="AU5" s="502" t="str">
        <f t="shared" si="2"/>
        <v/>
      </c>
      <c r="AV5" s="369" t="str">
        <f t="shared" si="3"/>
        <v/>
      </c>
    </row>
    <row r="6" spans="1:48" x14ac:dyDescent="0.2">
      <c r="B6" t="s">
        <v>41</v>
      </c>
      <c r="C6" t="s">
        <v>1296</v>
      </c>
      <c r="D6" t="s">
        <v>1297</v>
      </c>
      <c r="AU6" s="502" t="str">
        <f t="shared" si="2"/>
        <v/>
      </c>
      <c r="AV6" s="369" t="str">
        <f t="shared" si="3"/>
        <v/>
      </c>
    </row>
    <row r="7" spans="1:48" x14ac:dyDescent="0.2">
      <c r="B7" t="s">
        <v>1274</v>
      </c>
      <c r="G7" t="s">
        <v>1298</v>
      </c>
      <c r="W7" t="s">
        <v>1298</v>
      </c>
      <c r="AA7" t="s">
        <v>1299</v>
      </c>
      <c r="AB7" t="s">
        <v>1300</v>
      </c>
      <c r="AC7" t="s">
        <v>1301</v>
      </c>
      <c r="AE7" t="s">
        <v>1302</v>
      </c>
      <c r="AU7" s="502" t="e">
        <f t="shared" si="2"/>
        <v>#VALUE!</v>
      </c>
      <c r="AV7" s="369" t="e">
        <f t="shared" si="3"/>
        <v>#VALUE!</v>
      </c>
    </row>
    <row r="8" spans="1:48" x14ac:dyDescent="0.2">
      <c r="B8" t="s">
        <v>47</v>
      </c>
      <c r="G8" t="s">
        <v>1303</v>
      </c>
      <c r="W8" t="s">
        <v>1303</v>
      </c>
      <c r="AA8" t="s">
        <v>1304</v>
      </c>
      <c r="AB8" t="s">
        <v>1305</v>
      </c>
      <c r="AC8" t="s">
        <v>1306</v>
      </c>
      <c r="AE8" t="s">
        <v>1307</v>
      </c>
      <c r="AU8" s="502" t="e">
        <f t="shared" si="2"/>
        <v>#VALUE!</v>
      </c>
      <c r="AV8" s="369" t="e">
        <f t="shared" si="3"/>
        <v>#VALUE!</v>
      </c>
    </row>
    <row r="9" spans="1:48" x14ac:dyDescent="0.2">
      <c r="B9" t="s">
        <v>50</v>
      </c>
      <c r="G9" t="s">
        <v>1308</v>
      </c>
      <c r="W9" t="s">
        <v>1308</v>
      </c>
      <c r="AA9" t="s">
        <v>1304</v>
      </c>
      <c r="AB9" t="s">
        <v>1305</v>
      </c>
      <c r="AC9" t="s">
        <v>1306</v>
      </c>
      <c r="AE9" t="s">
        <v>1309</v>
      </c>
      <c r="AU9" s="502" t="e">
        <f t="shared" si="2"/>
        <v>#VALUE!</v>
      </c>
      <c r="AV9" s="369" t="e">
        <f t="shared" si="3"/>
        <v>#VALUE!</v>
      </c>
    </row>
    <row r="10" spans="1:48" x14ac:dyDescent="0.2">
      <c r="B10" t="s">
        <v>52</v>
      </c>
      <c r="G10" t="s">
        <v>1310</v>
      </c>
      <c r="W10" t="s">
        <v>1310</v>
      </c>
      <c r="AA10" t="s">
        <v>1304</v>
      </c>
      <c r="AB10" t="s">
        <v>1305</v>
      </c>
      <c r="AC10" t="s">
        <v>1306</v>
      </c>
      <c r="AE10" t="s">
        <v>1311</v>
      </c>
      <c r="AU10" s="502" t="e">
        <f t="shared" si="2"/>
        <v>#VALUE!</v>
      </c>
      <c r="AV10" s="369" t="e">
        <f t="shared" si="3"/>
        <v>#VALUE!</v>
      </c>
    </row>
    <row r="11" spans="1:48" x14ac:dyDescent="0.2">
      <c r="B11" t="s">
        <v>54</v>
      </c>
      <c r="G11" t="s">
        <v>1312</v>
      </c>
      <c r="W11" t="s">
        <v>1312</v>
      </c>
      <c r="AA11" t="s">
        <v>1304</v>
      </c>
      <c r="AB11" t="s">
        <v>1305</v>
      </c>
      <c r="AC11" t="s">
        <v>1306</v>
      </c>
      <c r="AE11" t="s">
        <v>1313</v>
      </c>
      <c r="AU11" s="502" t="e">
        <f t="shared" si="2"/>
        <v>#VALUE!</v>
      </c>
      <c r="AV11" s="369" t="e">
        <f t="shared" si="3"/>
        <v>#VALUE!</v>
      </c>
    </row>
    <row r="12" spans="1:48" x14ac:dyDescent="0.2">
      <c r="B12" t="s">
        <v>57</v>
      </c>
      <c r="G12" t="s">
        <v>1314</v>
      </c>
      <c r="W12" t="s">
        <v>1314</v>
      </c>
      <c r="AA12" t="s">
        <v>1304</v>
      </c>
      <c r="AB12" t="s">
        <v>1305</v>
      </c>
      <c r="AC12" t="s">
        <v>1306</v>
      </c>
      <c r="AE12" t="s">
        <v>1315</v>
      </c>
      <c r="AU12" s="502" t="e">
        <f t="shared" si="2"/>
        <v>#VALUE!</v>
      </c>
      <c r="AV12" s="369" t="e">
        <f t="shared" si="3"/>
        <v>#VALUE!</v>
      </c>
    </row>
    <row r="13" spans="1:48" x14ac:dyDescent="0.2">
      <c r="B13" t="s">
        <v>59</v>
      </c>
      <c r="G13" t="s">
        <v>1316</v>
      </c>
      <c r="W13" t="s">
        <v>1316</v>
      </c>
      <c r="AA13" t="s">
        <v>1304</v>
      </c>
      <c r="AB13" t="s">
        <v>1305</v>
      </c>
      <c r="AC13" t="s">
        <v>1306</v>
      </c>
      <c r="AE13" t="s">
        <v>1317</v>
      </c>
      <c r="AU13" s="502" t="e">
        <f t="shared" si="2"/>
        <v>#VALUE!</v>
      </c>
      <c r="AV13" s="369" t="e">
        <f t="shared" si="3"/>
        <v>#VALUE!</v>
      </c>
    </row>
    <row r="14" spans="1:48" x14ac:dyDescent="0.2">
      <c r="B14" t="s">
        <v>61</v>
      </c>
      <c r="G14" t="s">
        <v>1318</v>
      </c>
      <c r="W14" t="s">
        <v>1318</v>
      </c>
      <c r="AA14" t="s">
        <v>1319</v>
      </c>
      <c r="AB14" t="s">
        <v>1305</v>
      </c>
      <c r="AC14" t="s">
        <v>1306</v>
      </c>
      <c r="AE14" t="s">
        <v>1320</v>
      </c>
      <c r="AU14" s="502" t="e">
        <f t="shared" si="2"/>
        <v>#VALUE!</v>
      </c>
      <c r="AV14" s="369" t="e">
        <f t="shared" si="3"/>
        <v>#VALUE!</v>
      </c>
    </row>
    <row r="15" spans="1:48" x14ac:dyDescent="0.2">
      <c r="B15" t="s">
        <v>1275</v>
      </c>
      <c r="G15" t="s">
        <v>1321</v>
      </c>
      <c r="H15" t="s">
        <v>1322</v>
      </c>
      <c r="I15" t="s">
        <v>1323</v>
      </c>
      <c r="J15" t="s">
        <v>1324</v>
      </c>
      <c r="L15" t="s">
        <v>1325</v>
      </c>
      <c r="M15" t="s">
        <v>1326</v>
      </c>
      <c r="N15" t="s">
        <v>1327</v>
      </c>
      <c r="V15" t="s">
        <v>1328</v>
      </c>
      <c r="W15" t="s">
        <v>1321</v>
      </c>
      <c r="AA15" t="s">
        <v>1329</v>
      </c>
      <c r="AB15" t="s">
        <v>1330</v>
      </c>
      <c r="AC15" t="s">
        <v>1331</v>
      </c>
      <c r="AE15" t="s">
        <v>1332</v>
      </c>
      <c r="AU15" s="502" t="e">
        <f t="shared" si="2"/>
        <v>#VALUE!</v>
      </c>
      <c r="AV15" s="369" t="e">
        <f t="shared" si="3"/>
        <v>#VALUE!</v>
      </c>
    </row>
    <row r="16" spans="1:48" x14ac:dyDescent="0.2">
      <c r="B16" t="s">
        <v>68</v>
      </c>
      <c r="H16" t="s">
        <v>1322</v>
      </c>
      <c r="I16" t="s">
        <v>1323</v>
      </c>
      <c r="J16" t="s">
        <v>1324</v>
      </c>
      <c r="L16" t="s">
        <v>1325</v>
      </c>
      <c r="M16" t="s">
        <v>1326</v>
      </c>
      <c r="N16" t="s">
        <v>1327</v>
      </c>
      <c r="AA16" t="s">
        <v>1333</v>
      </c>
      <c r="AB16" t="s">
        <v>1334</v>
      </c>
      <c r="AC16" t="s">
        <v>1335</v>
      </c>
      <c r="AE16" t="s">
        <v>1336</v>
      </c>
      <c r="AU16" s="502" t="str">
        <f t="shared" si="2"/>
        <v/>
      </c>
      <c r="AV16" s="369" t="str">
        <f t="shared" si="3"/>
        <v/>
      </c>
    </row>
    <row r="17" spans="2:48" x14ac:dyDescent="0.2">
      <c r="B17" t="s">
        <v>70</v>
      </c>
      <c r="H17" t="s">
        <v>1337</v>
      </c>
      <c r="I17" t="s">
        <v>1338</v>
      </c>
      <c r="J17" t="s">
        <v>1339</v>
      </c>
      <c r="L17" t="s">
        <v>1325</v>
      </c>
      <c r="M17" t="s">
        <v>1326</v>
      </c>
      <c r="N17" t="s">
        <v>1327</v>
      </c>
      <c r="AA17" t="s">
        <v>1333</v>
      </c>
      <c r="AB17" t="s">
        <v>1334</v>
      </c>
      <c r="AC17" t="s">
        <v>1335</v>
      </c>
      <c r="AE17" t="s">
        <v>1336</v>
      </c>
      <c r="AU17" s="502" t="str">
        <f t="shared" si="2"/>
        <v/>
      </c>
      <c r="AV17" s="369" t="str">
        <f t="shared" si="3"/>
        <v/>
      </c>
    </row>
    <row r="18" spans="2:48" x14ac:dyDescent="0.2">
      <c r="B18" t="s">
        <v>72</v>
      </c>
      <c r="H18" t="s">
        <v>1338</v>
      </c>
      <c r="I18" t="s">
        <v>1338</v>
      </c>
      <c r="L18" t="s">
        <v>1325</v>
      </c>
      <c r="M18" t="s">
        <v>1340</v>
      </c>
      <c r="N18" t="s">
        <v>1341</v>
      </c>
      <c r="AA18" t="s">
        <v>1333</v>
      </c>
      <c r="AB18" t="s">
        <v>1334</v>
      </c>
      <c r="AC18" t="s">
        <v>1335</v>
      </c>
      <c r="AE18" t="s">
        <v>1336</v>
      </c>
      <c r="AU18" s="502" t="str">
        <f t="shared" si="2"/>
        <v/>
      </c>
      <c r="AV18" s="369" t="str">
        <f t="shared" si="3"/>
        <v/>
      </c>
    </row>
    <row r="19" spans="2:48" x14ac:dyDescent="0.2">
      <c r="B19" t="s">
        <v>74</v>
      </c>
      <c r="H19" t="s">
        <v>1339</v>
      </c>
      <c r="J19" t="s">
        <v>1339</v>
      </c>
      <c r="L19" t="s">
        <v>1325</v>
      </c>
      <c r="M19" t="s">
        <v>1342</v>
      </c>
      <c r="N19" t="s">
        <v>1343</v>
      </c>
      <c r="AA19" t="s">
        <v>1333</v>
      </c>
      <c r="AB19" t="s">
        <v>1334</v>
      </c>
      <c r="AC19" t="s">
        <v>1335</v>
      </c>
      <c r="AE19" t="s">
        <v>1336</v>
      </c>
      <c r="AU19" s="502" t="str">
        <f t="shared" si="2"/>
        <v/>
      </c>
      <c r="AV19" s="369" t="str">
        <f t="shared" si="3"/>
        <v/>
      </c>
    </row>
    <row r="20" spans="2:48" x14ac:dyDescent="0.2">
      <c r="B20" t="s">
        <v>76</v>
      </c>
      <c r="H20" t="s">
        <v>1344</v>
      </c>
      <c r="I20" t="s">
        <v>1345</v>
      </c>
      <c r="J20" t="s">
        <v>1346</v>
      </c>
      <c r="L20" t="s">
        <v>1325</v>
      </c>
      <c r="AA20" t="s">
        <v>1347</v>
      </c>
      <c r="AB20" t="s">
        <v>1334</v>
      </c>
      <c r="AC20" t="s">
        <v>1335</v>
      </c>
      <c r="AE20" t="s">
        <v>1348</v>
      </c>
      <c r="AU20" s="502" t="str">
        <f t="shared" si="2"/>
        <v/>
      </c>
      <c r="AV20" s="369" t="str">
        <f t="shared" si="3"/>
        <v/>
      </c>
    </row>
    <row r="21" spans="2:48" x14ac:dyDescent="0.2">
      <c r="B21" t="s">
        <v>78</v>
      </c>
      <c r="H21" t="s">
        <v>1349</v>
      </c>
      <c r="I21" t="s">
        <v>1350</v>
      </c>
      <c r="J21" t="s">
        <v>1351</v>
      </c>
      <c r="L21" t="s">
        <v>1325</v>
      </c>
      <c r="AA21" t="s">
        <v>1347</v>
      </c>
      <c r="AB21" t="s">
        <v>1334</v>
      </c>
      <c r="AC21" t="s">
        <v>1335</v>
      </c>
      <c r="AE21" t="s">
        <v>1352</v>
      </c>
      <c r="AU21" s="502" t="str">
        <f t="shared" si="2"/>
        <v/>
      </c>
      <c r="AV21" s="369" t="str">
        <f t="shared" si="3"/>
        <v/>
      </c>
    </row>
    <row r="22" spans="2:48" x14ac:dyDescent="0.2">
      <c r="B22" t="s">
        <v>80</v>
      </c>
      <c r="H22" t="s">
        <v>1350</v>
      </c>
      <c r="I22" t="s">
        <v>1350</v>
      </c>
      <c r="L22" t="s">
        <v>1325</v>
      </c>
      <c r="AA22" t="s">
        <v>1347</v>
      </c>
      <c r="AB22" t="s">
        <v>1334</v>
      </c>
      <c r="AC22" t="s">
        <v>1335</v>
      </c>
      <c r="AE22" t="s">
        <v>1352</v>
      </c>
      <c r="AU22" s="502" t="str">
        <f t="shared" si="2"/>
        <v/>
      </c>
      <c r="AV22" s="369" t="str">
        <f t="shared" si="3"/>
        <v/>
      </c>
    </row>
    <row r="23" spans="2:48" x14ac:dyDescent="0.2">
      <c r="B23" t="s">
        <v>82</v>
      </c>
      <c r="H23" t="s">
        <v>1351</v>
      </c>
      <c r="J23" t="s">
        <v>1351</v>
      </c>
      <c r="L23" t="s">
        <v>1325</v>
      </c>
      <c r="AA23" t="s">
        <v>1347</v>
      </c>
      <c r="AB23" t="s">
        <v>1334</v>
      </c>
      <c r="AC23" t="s">
        <v>1335</v>
      </c>
      <c r="AE23" t="s">
        <v>1352</v>
      </c>
      <c r="AU23" s="502" t="str">
        <f t="shared" si="2"/>
        <v/>
      </c>
      <c r="AV23" s="369" t="str">
        <f t="shared" si="3"/>
        <v/>
      </c>
    </row>
    <row r="24" spans="2:48" x14ac:dyDescent="0.2">
      <c r="B24" t="s">
        <v>84</v>
      </c>
      <c r="H24" t="s">
        <v>1353</v>
      </c>
      <c r="I24" t="s">
        <v>1354</v>
      </c>
      <c r="J24" t="s">
        <v>1355</v>
      </c>
      <c r="L24" t="s">
        <v>1325</v>
      </c>
      <c r="AA24" t="s">
        <v>1347</v>
      </c>
      <c r="AB24" t="s">
        <v>1334</v>
      </c>
      <c r="AC24" t="s">
        <v>1335</v>
      </c>
      <c r="AE24" t="s">
        <v>1352</v>
      </c>
      <c r="AU24" s="502" t="str">
        <f t="shared" si="2"/>
        <v/>
      </c>
      <c r="AV24" s="369" t="str">
        <f t="shared" si="3"/>
        <v/>
      </c>
    </row>
    <row r="25" spans="2:48" x14ac:dyDescent="0.2">
      <c r="B25" t="s">
        <v>86</v>
      </c>
      <c r="H25" t="s">
        <v>1354</v>
      </c>
      <c r="I25" t="s">
        <v>1354</v>
      </c>
      <c r="L25" t="s">
        <v>1325</v>
      </c>
      <c r="AA25" t="s">
        <v>1347</v>
      </c>
      <c r="AB25" t="s">
        <v>1334</v>
      </c>
      <c r="AC25" t="s">
        <v>1335</v>
      </c>
      <c r="AE25" t="s">
        <v>1352</v>
      </c>
      <c r="AU25" s="502" t="str">
        <f t="shared" si="2"/>
        <v/>
      </c>
      <c r="AV25" s="369" t="str">
        <f t="shared" si="3"/>
        <v/>
      </c>
    </row>
    <row r="26" spans="2:48" x14ac:dyDescent="0.2">
      <c r="B26" t="s">
        <v>88</v>
      </c>
      <c r="H26" t="s">
        <v>1355</v>
      </c>
      <c r="J26" t="s">
        <v>1355</v>
      </c>
      <c r="L26" t="s">
        <v>1325</v>
      </c>
      <c r="AA26" t="s">
        <v>1347</v>
      </c>
      <c r="AB26" t="s">
        <v>1334</v>
      </c>
      <c r="AC26" t="s">
        <v>1335</v>
      </c>
      <c r="AE26" t="s">
        <v>1352</v>
      </c>
      <c r="AU26" s="502" t="str">
        <f t="shared" si="2"/>
        <v/>
      </c>
      <c r="AV26" s="369" t="str">
        <f t="shared" si="3"/>
        <v/>
      </c>
    </row>
    <row r="27" spans="2:48" x14ac:dyDescent="0.2">
      <c r="B27" t="s">
        <v>90</v>
      </c>
      <c r="G27" t="s">
        <v>1321</v>
      </c>
      <c r="W27" t="s">
        <v>1321</v>
      </c>
      <c r="AA27" t="s">
        <v>1333</v>
      </c>
      <c r="AB27" t="s">
        <v>1334</v>
      </c>
      <c r="AC27" t="s">
        <v>1335</v>
      </c>
      <c r="AE27" t="s">
        <v>1336</v>
      </c>
      <c r="AU27" s="502" t="e">
        <f t="shared" si="2"/>
        <v>#VALUE!</v>
      </c>
      <c r="AV27" s="369" t="e">
        <f t="shared" si="3"/>
        <v>#VALUE!</v>
      </c>
    </row>
    <row r="28" spans="2:48" x14ac:dyDescent="0.2">
      <c r="B28" t="s">
        <v>91</v>
      </c>
      <c r="V28" t="s">
        <v>1328</v>
      </c>
      <c r="AA28" t="s">
        <v>1347</v>
      </c>
      <c r="AB28" t="s">
        <v>1334</v>
      </c>
      <c r="AC28" t="s">
        <v>1335</v>
      </c>
      <c r="AE28" t="s">
        <v>1348</v>
      </c>
      <c r="AU28" s="502" t="str">
        <f t="shared" si="2"/>
        <v/>
      </c>
      <c r="AV28" s="369" t="str">
        <f t="shared" si="3"/>
        <v/>
      </c>
    </row>
    <row r="29" spans="2:48" x14ac:dyDescent="0.2">
      <c r="B29" t="s">
        <v>1276</v>
      </c>
      <c r="H29" t="s">
        <v>1356</v>
      </c>
      <c r="I29" t="s">
        <v>1357</v>
      </c>
      <c r="J29" t="s">
        <v>1358</v>
      </c>
      <c r="AA29" t="s">
        <v>1359</v>
      </c>
      <c r="AB29" t="s">
        <v>1360</v>
      </c>
      <c r="AC29" t="s">
        <v>1361</v>
      </c>
      <c r="AE29" t="s">
        <v>1362</v>
      </c>
      <c r="AU29" s="502" t="str">
        <f t="shared" si="2"/>
        <v/>
      </c>
      <c r="AV29" s="369" t="str">
        <f t="shared" si="3"/>
        <v/>
      </c>
    </row>
    <row r="30" spans="2:48" x14ac:dyDescent="0.2">
      <c r="B30" t="s">
        <v>96</v>
      </c>
      <c r="H30" t="s">
        <v>1363</v>
      </c>
      <c r="I30" t="s">
        <v>1364</v>
      </c>
      <c r="J30" t="s">
        <v>1358</v>
      </c>
      <c r="AA30" t="s">
        <v>1365</v>
      </c>
      <c r="AB30" t="s">
        <v>1366</v>
      </c>
      <c r="AC30" t="s">
        <v>1367</v>
      </c>
      <c r="AE30" t="s">
        <v>1368</v>
      </c>
      <c r="AU30" s="502" t="str">
        <f t="shared" si="2"/>
        <v/>
      </c>
      <c r="AV30" s="369" t="str">
        <f t="shared" si="3"/>
        <v/>
      </c>
    </row>
    <row r="31" spans="2:48" x14ac:dyDescent="0.2">
      <c r="B31" t="s">
        <v>98</v>
      </c>
      <c r="H31" t="s">
        <v>1364</v>
      </c>
      <c r="I31" t="s">
        <v>1364</v>
      </c>
      <c r="AA31" t="s">
        <v>1365</v>
      </c>
      <c r="AB31" t="s">
        <v>1366</v>
      </c>
      <c r="AC31" t="s">
        <v>1367</v>
      </c>
      <c r="AE31" t="s">
        <v>1369</v>
      </c>
      <c r="AU31" s="502" t="str">
        <f t="shared" si="2"/>
        <v/>
      </c>
      <c r="AV31" s="369" t="str">
        <f t="shared" si="3"/>
        <v/>
      </c>
    </row>
    <row r="32" spans="2:48" x14ac:dyDescent="0.2">
      <c r="B32" t="s">
        <v>100</v>
      </c>
      <c r="H32" t="s">
        <v>1358</v>
      </c>
      <c r="J32" t="s">
        <v>1358</v>
      </c>
      <c r="AA32" t="s">
        <v>1365</v>
      </c>
      <c r="AB32" t="s">
        <v>1366</v>
      </c>
      <c r="AC32" t="s">
        <v>1367</v>
      </c>
      <c r="AE32" t="s">
        <v>1369</v>
      </c>
      <c r="AU32" s="502" t="str">
        <f t="shared" si="2"/>
        <v/>
      </c>
      <c r="AV32" s="369" t="str">
        <f t="shared" si="3"/>
        <v/>
      </c>
    </row>
    <row r="33" spans="2:48" x14ac:dyDescent="0.2">
      <c r="B33" t="s">
        <v>102</v>
      </c>
      <c r="H33" t="s">
        <v>1370</v>
      </c>
      <c r="I33" t="s">
        <v>1370</v>
      </c>
      <c r="AA33" t="s">
        <v>1365</v>
      </c>
      <c r="AB33" t="s">
        <v>1366</v>
      </c>
      <c r="AC33" t="s">
        <v>1367</v>
      </c>
      <c r="AE33" t="s">
        <v>1371</v>
      </c>
      <c r="AU33" s="502" t="str">
        <f t="shared" si="2"/>
        <v/>
      </c>
      <c r="AV33" s="369" t="str">
        <f t="shared" si="3"/>
        <v/>
      </c>
    </row>
    <row r="34" spans="2:48" x14ac:dyDescent="0.2">
      <c r="B34" t="s">
        <v>104</v>
      </c>
      <c r="H34" t="s">
        <v>1372</v>
      </c>
      <c r="I34" t="s">
        <v>1372</v>
      </c>
      <c r="AA34" t="s">
        <v>1367</v>
      </c>
      <c r="AC34" t="s">
        <v>1367</v>
      </c>
      <c r="AE34" t="s">
        <v>1373</v>
      </c>
      <c r="AU34" s="502" t="str">
        <f t="shared" si="2"/>
        <v/>
      </c>
      <c r="AV34" s="369" t="str">
        <f t="shared" si="3"/>
        <v/>
      </c>
    </row>
    <row r="35" spans="2:48" x14ac:dyDescent="0.2">
      <c r="B35" t="s">
        <v>1277</v>
      </c>
      <c r="K35" t="s">
        <v>1374</v>
      </c>
      <c r="AA35" t="s">
        <v>1375</v>
      </c>
      <c r="AB35" t="s">
        <v>1375</v>
      </c>
      <c r="AC35" t="s">
        <v>1376</v>
      </c>
      <c r="AE35" t="s">
        <v>1377</v>
      </c>
      <c r="AU35" s="502" t="str">
        <f t="shared" si="2"/>
        <v/>
      </c>
      <c r="AV35" s="369" t="str">
        <f t="shared" si="3"/>
        <v/>
      </c>
    </row>
    <row r="36" spans="2:48" x14ac:dyDescent="0.2">
      <c r="B36" t="s">
        <v>1278</v>
      </c>
      <c r="P36" t="s">
        <v>1378</v>
      </c>
      <c r="AA36" t="s">
        <v>1379</v>
      </c>
      <c r="AB36" t="s">
        <v>1380</v>
      </c>
      <c r="AC36" t="s">
        <v>1381</v>
      </c>
      <c r="AE36" t="s">
        <v>1382</v>
      </c>
      <c r="AU36" s="502" t="str">
        <f t="shared" si="2"/>
        <v/>
      </c>
      <c r="AV36" s="369" t="str">
        <f t="shared" si="3"/>
        <v/>
      </c>
    </row>
    <row r="37" spans="2:48" x14ac:dyDescent="0.2">
      <c r="B37" t="s">
        <v>1279</v>
      </c>
      <c r="L37" t="s">
        <v>1325</v>
      </c>
      <c r="M37" t="s">
        <v>1325</v>
      </c>
      <c r="N37" t="s">
        <v>1383</v>
      </c>
      <c r="AA37" t="s">
        <v>1384</v>
      </c>
      <c r="AB37" t="s">
        <v>1385</v>
      </c>
      <c r="AC37" t="s">
        <v>1386</v>
      </c>
      <c r="AE37" t="s">
        <v>1387</v>
      </c>
      <c r="AU37" s="502" t="str">
        <f t="shared" si="2"/>
        <v/>
      </c>
      <c r="AV37" s="369" t="str">
        <f t="shared" si="3"/>
        <v/>
      </c>
    </row>
    <row r="38" spans="2:48" x14ac:dyDescent="0.2">
      <c r="B38" t="s">
        <v>111</v>
      </c>
      <c r="L38" t="s">
        <v>1325</v>
      </c>
      <c r="AA38" t="s">
        <v>1388</v>
      </c>
      <c r="AB38" t="s">
        <v>1389</v>
      </c>
      <c r="AC38" t="s">
        <v>1390</v>
      </c>
      <c r="AE38" t="s">
        <v>1391</v>
      </c>
      <c r="AU38" s="502" t="str">
        <f t="shared" si="2"/>
        <v/>
      </c>
      <c r="AV38" s="369" t="str">
        <f t="shared" si="3"/>
        <v/>
      </c>
    </row>
    <row r="39" spans="2:48" x14ac:dyDescent="0.2">
      <c r="B39" t="s">
        <v>113</v>
      </c>
      <c r="M39" t="s">
        <v>1325</v>
      </c>
      <c r="AA39" t="s">
        <v>1388</v>
      </c>
      <c r="AB39" t="s">
        <v>1389</v>
      </c>
      <c r="AC39" t="s">
        <v>1390</v>
      </c>
      <c r="AE39" t="s">
        <v>1391</v>
      </c>
      <c r="AU39" s="502" t="str">
        <f t="shared" si="2"/>
        <v/>
      </c>
      <c r="AV39" s="369" t="str">
        <f t="shared" si="3"/>
        <v/>
      </c>
    </row>
    <row r="40" spans="2:48" x14ac:dyDescent="0.2">
      <c r="B40" t="s">
        <v>115</v>
      </c>
      <c r="N40" t="s">
        <v>1383</v>
      </c>
      <c r="AA40" t="s">
        <v>1388</v>
      </c>
      <c r="AB40" t="s">
        <v>1389</v>
      </c>
      <c r="AC40" t="s">
        <v>1390</v>
      </c>
      <c r="AE40" t="s">
        <v>1392</v>
      </c>
      <c r="AU40" s="502" t="str">
        <f t="shared" si="2"/>
        <v/>
      </c>
      <c r="AV40" s="369" t="str">
        <f t="shared" si="3"/>
        <v/>
      </c>
    </row>
    <row r="41" spans="2:48" x14ac:dyDescent="0.2">
      <c r="B41" t="s">
        <v>117</v>
      </c>
      <c r="N41" t="s">
        <v>1393</v>
      </c>
      <c r="AA41" t="s">
        <v>1388</v>
      </c>
      <c r="AB41" t="s">
        <v>1389</v>
      </c>
      <c r="AC41" t="s">
        <v>1390</v>
      </c>
      <c r="AE41" t="s">
        <v>1394</v>
      </c>
      <c r="AU41" s="502" t="str">
        <f t="shared" si="2"/>
        <v/>
      </c>
      <c r="AV41" s="369" t="str">
        <f t="shared" si="3"/>
        <v/>
      </c>
    </row>
    <row r="42" spans="2:48" x14ac:dyDescent="0.2">
      <c r="B42" t="s">
        <v>118</v>
      </c>
      <c r="N42" t="s">
        <v>1393</v>
      </c>
      <c r="AA42" t="s">
        <v>1388</v>
      </c>
      <c r="AB42" t="s">
        <v>1389</v>
      </c>
      <c r="AC42" t="s">
        <v>1390</v>
      </c>
      <c r="AE42" t="s">
        <v>1394</v>
      </c>
      <c r="AU42" s="502" t="str">
        <f t="shared" si="2"/>
        <v/>
      </c>
      <c r="AV42" s="369" t="str">
        <f t="shared" si="3"/>
        <v/>
      </c>
    </row>
    <row r="43" spans="2:48" x14ac:dyDescent="0.2">
      <c r="B43" t="s">
        <v>119</v>
      </c>
      <c r="N43" t="s">
        <v>1393</v>
      </c>
      <c r="AA43" t="s">
        <v>1388</v>
      </c>
      <c r="AB43" t="s">
        <v>1389</v>
      </c>
      <c r="AC43" t="s">
        <v>1390</v>
      </c>
      <c r="AE43" t="s">
        <v>1394</v>
      </c>
      <c r="AU43" s="502" t="str">
        <f t="shared" si="2"/>
        <v/>
      </c>
      <c r="AV43" s="369" t="str">
        <f t="shared" si="3"/>
        <v/>
      </c>
    </row>
    <row r="44" spans="2:48" x14ac:dyDescent="0.2">
      <c r="B44" t="s">
        <v>120</v>
      </c>
      <c r="N44" t="s">
        <v>1393</v>
      </c>
      <c r="AA44" t="s">
        <v>1388</v>
      </c>
      <c r="AB44" t="s">
        <v>1389</v>
      </c>
      <c r="AC44" t="s">
        <v>1390</v>
      </c>
      <c r="AE44" t="s">
        <v>1394</v>
      </c>
      <c r="AU44" s="502" t="str">
        <f t="shared" si="2"/>
        <v/>
      </c>
      <c r="AV44" s="369" t="str">
        <f t="shared" si="3"/>
        <v/>
      </c>
    </row>
    <row r="45" spans="2:48" x14ac:dyDescent="0.2">
      <c r="B45" t="s">
        <v>1280</v>
      </c>
      <c r="N45" t="s">
        <v>1395</v>
      </c>
      <c r="AA45" t="s">
        <v>1396</v>
      </c>
      <c r="AB45" t="s">
        <v>1397</v>
      </c>
      <c r="AC45" t="s">
        <v>1398</v>
      </c>
      <c r="AE45" t="s">
        <v>1399</v>
      </c>
      <c r="AU45" s="502" t="str">
        <f t="shared" si="2"/>
        <v/>
      </c>
      <c r="AV45" s="369" t="str">
        <f t="shared" si="3"/>
        <v/>
      </c>
    </row>
    <row r="46" spans="2:48" x14ac:dyDescent="0.2">
      <c r="B46" t="s">
        <v>124</v>
      </c>
      <c r="N46" t="s">
        <v>1400</v>
      </c>
      <c r="AA46" t="s">
        <v>1401</v>
      </c>
      <c r="AB46" t="s">
        <v>1402</v>
      </c>
      <c r="AC46" t="s">
        <v>1403</v>
      </c>
      <c r="AE46" t="s">
        <v>1404</v>
      </c>
      <c r="AU46" s="502" t="str">
        <f t="shared" si="2"/>
        <v/>
      </c>
      <c r="AV46" s="369" t="str">
        <f t="shared" si="3"/>
        <v/>
      </c>
    </row>
    <row r="47" spans="2:48" x14ac:dyDescent="0.2">
      <c r="B47" t="s">
        <v>126</v>
      </c>
      <c r="N47" t="s">
        <v>1405</v>
      </c>
      <c r="AA47" t="s">
        <v>1401</v>
      </c>
      <c r="AB47" t="s">
        <v>1402</v>
      </c>
      <c r="AC47" t="s">
        <v>1403</v>
      </c>
      <c r="AE47" t="s">
        <v>1406</v>
      </c>
      <c r="AU47" s="502" t="str">
        <f t="shared" si="2"/>
        <v/>
      </c>
      <c r="AV47" s="369" t="str">
        <f t="shared" si="3"/>
        <v/>
      </c>
    </row>
    <row r="48" spans="2:48" x14ac:dyDescent="0.2">
      <c r="B48" t="s">
        <v>1281</v>
      </c>
      <c r="N48" t="s">
        <v>1407</v>
      </c>
      <c r="AU48" s="502" t="str">
        <f t="shared" si="2"/>
        <v/>
      </c>
      <c r="AV48" s="369" t="str">
        <f t="shared" si="3"/>
        <v/>
      </c>
    </row>
    <row r="49" spans="2:48" x14ac:dyDescent="0.2">
      <c r="B49" t="s">
        <v>1282</v>
      </c>
      <c r="O49" t="s">
        <v>1408</v>
      </c>
      <c r="AA49" t="s">
        <v>1409</v>
      </c>
      <c r="AB49" t="s">
        <v>1410</v>
      </c>
      <c r="AC49" t="s">
        <v>1411</v>
      </c>
      <c r="AE49" t="s">
        <v>1412</v>
      </c>
      <c r="AU49" s="502" t="str">
        <f t="shared" si="2"/>
        <v/>
      </c>
      <c r="AV49" s="369" t="str">
        <f t="shared" si="3"/>
        <v/>
      </c>
    </row>
    <row r="50" spans="2:48" x14ac:dyDescent="0.2">
      <c r="B50" t="s">
        <v>1283</v>
      </c>
      <c r="V50" t="s">
        <v>1413</v>
      </c>
      <c r="AA50" t="s">
        <v>1414</v>
      </c>
      <c r="AB50" t="s">
        <v>1415</v>
      </c>
      <c r="AC50" t="s">
        <v>1416</v>
      </c>
      <c r="AE50" t="s">
        <v>1417</v>
      </c>
      <c r="AU50" s="502" t="str">
        <f t="shared" si="2"/>
        <v/>
      </c>
      <c r="AV50" s="369" t="str">
        <f t="shared" si="3"/>
        <v/>
      </c>
    </row>
    <row r="51" spans="2:48" x14ac:dyDescent="0.2">
      <c r="B51" t="s">
        <v>1284</v>
      </c>
      <c r="G51" t="s">
        <v>1321</v>
      </c>
      <c r="H51" t="s">
        <v>1353</v>
      </c>
      <c r="I51" t="s">
        <v>1354</v>
      </c>
      <c r="J51" t="s">
        <v>1355</v>
      </c>
      <c r="K51" t="s">
        <v>1374</v>
      </c>
      <c r="L51" t="s">
        <v>1325</v>
      </c>
      <c r="V51" t="s">
        <v>1328</v>
      </c>
      <c r="W51" t="s">
        <v>1321</v>
      </c>
      <c r="AA51" t="s">
        <v>1375</v>
      </c>
      <c r="AB51" t="s">
        <v>1375</v>
      </c>
      <c r="AC51" t="s">
        <v>1418</v>
      </c>
      <c r="AE51" t="s">
        <v>1419</v>
      </c>
      <c r="AU51" s="502" t="e">
        <f t="shared" si="2"/>
        <v>#VALUE!</v>
      </c>
      <c r="AV51" s="369" t="e">
        <f t="shared" si="3"/>
        <v>#VALUE!</v>
      </c>
    </row>
    <row r="52" spans="2:48" x14ac:dyDescent="0.2">
      <c r="B52" t="s">
        <v>1285</v>
      </c>
      <c r="G52" t="s">
        <v>1420</v>
      </c>
      <c r="W52" t="s">
        <v>1420</v>
      </c>
      <c r="AA52" t="s">
        <v>1421</v>
      </c>
      <c r="AB52" t="s">
        <v>1422</v>
      </c>
      <c r="AC52" t="s">
        <v>1306</v>
      </c>
      <c r="AE52" t="s">
        <v>1423</v>
      </c>
      <c r="AU52" s="502" t="e">
        <f t="shared" si="2"/>
        <v>#VALUE!</v>
      </c>
      <c r="AV52" s="369" t="e">
        <f t="shared" si="3"/>
        <v>#VALUE!</v>
      </c>
    </row>
    <row r="53" spans="2:48" x14ac:dyDescent="0.2">
      <c r="B53" t="s">
        <v>1286</v>
      </c>
      <c r="G53" t="s">
        <v>1424</v>
      </c>
      <c r="W53" t="s">
        <v>1424</v>
      </c>
      <c r="AA53" t="s">
        <v>1421</v>
      </c>
      <c r="AB53" t="s">
        <v>1422</v>
      </c>
      <c r="AC53" t="s">
        <v>1306</v>
      </c>
      <c r="AE53" t="s">
        <v>1425</v>
      </c>
      <c r="AU53" s="502" t="e">
        <f t="shared" si="2"/>
        <v>#VALUE!</v>
      </c>
      <c r="AV53" s="369" t="e">
        <f t="shared" si="3"/>
        <v>#VALUE!</v>
      </c>
    </row>
    <row r="54" spans="2:48" x14ac:dyDescent="0.2">
      <c r="B54" t="s">
        <v>1287</v>
      </c>
      <c r="G54" t="s">
        <v>1318</v>
      </c>
      <c r="W54" t="s">
        <v>1426</v>
      </c>
      <c r="X54" t="s">
        <v>1427</v>
      </c>
      <c r="AA54" t="s">
        <v>1319</v>
      </c>
      <c r="AB54" t="s">
        <v>1305</v>
      </c>
      <c r="AC54" t="s">
        <v>1306</v>
      </c>
      <c r="AE54" t="s">
        <v>1320</v>
      </c>
      <c r="AU54" s="502" t="e">
        <f t="shared" si="2"/>
        <v>#VALUE!</v>
      </c>
      <c r="AV54" s="369" t="e">
        <f t="shared" si="3"/>
        <v>#VALUE!</v>
      </c>
    </row>
    <row r="55" spans="2:48" x14ac:dyDescent="0.2">
      <c r="B55" t="s">
        <v>144</v>
      </c>
      <c r="W55" t="s">
        <v>1428</v>
      </c>
      <c r="X55" t="s">
        <v>1428</v>
      </c>
      <c r="AU55" s="502" t="str">
        <f t="shared" si="2"/>
        <v/>
      </c>
      <c r="AV55" s="369" t="str">
        <f t="shared" si="3"/>
        <v/>
      </c>
    </row>
    <row r="56" spans="2:48" x14ac:dyDescent="0.2">
      <c r="B56" t="s">
        <v>145</v>
      </c>
      <c r="W56" t="s">
        <v>1429</v>
      </c>
      <c r="X56" t="s">
        <v>1429</v>
      </c>
      <c r="AU56" s="502" t="str">
        <f t="shared" si="2"/>
        <v/>
      </c>
      <c r="AV56" s="369" t="str">
        <f t="shared" si="3"/>
        <v/>
      </c>
    </row>
    <row r="57" spans="2:48" x14ac:dyDescent="0.2">
      <c r="B57" t="s">
        <v>1288</v>
      </c>
      <c r="G57" t="s">
        <v>1321</v>
      </c>
      <c r="H57" t="s">
        <v>1353</v>
      </c>
      <c r="I57" t="s">
        <v>1354</v>
      </c>
      <c r="J57" t="s">
        <v>1355</v>
      </c>
      <c r="L57" t="s">
        <v>1325</v>
      </c>
      <c r="W57" t="s">
        <v>1321</v>
      </c>
      <c r="AA57" t="s">
        <v>1430</v>
      </c>
      <c r="AB57" t="s">
        <v>1431</v>
      </c>
      <c r="AC57" t="s">
        <v>1432</v>
      </c>
      <c r="AE57" t="s">
        <v>1433</v>
      </c>
      <c r="AU57" s="502" t="e">
        <f t="shared" si="2"/>
        <v>#VALUE!</v>
      </c>
      <c r="AV57" s="369" t="e">
        <f t="shared" si="3"/>
        <v>#VALUE!</v>
      </c>
    </row>
    <row r="58" spans="2:48" x14ac:dyDescent="0.2">
      <c r="B58" t="s">
        <v>1289</v>
      </c>
      <c r="H58" t="s">
        <v>1323</v>
      </c>
      <c r="I58" t="s">
        <v>1323</v>
      </c>
      <c r="L58" t="s">
        <v>1325</v>
      </c>
      <c r="M58" t="s">
        <v>1340</v>
      </c>
      <c r="N58" t="s">
        <v>1341</v>
      </c>
      <c r="AA58" t="s">
        <v>1434</v>
      </c>
      <c r="AB58" t="s">
        <v>1435</v>
      </c>
      <c r="AC58" t="s">
        <v>1335</v>
      </c>
      <c r="AE58" t="s">
        <v>1436</v>
      </c>
      <c r="AU58" s="502" t="str">
        <f t="shared" si="2"/>
        <v/>
      </c>
      <c r="AV58" s="369" t="str">
        <f t="shared" si="3"/>
        <v/>
      </c>
    </row>
    <row r="59" spans="2:48" x14ac:dyDescent="0.2">
      <c r="B59" t="s">
        <v>149</v>
      </c>
      <c r="H59" t="s">
        <v>1345</v>
      </c>
      <c r="I59" t="s">
        <v>1345</v>
      </c>
      <c r="L59" t="s">
        <v>1325</v>
      </c>
      <c r="AA59" t="s">
        <v>1437</v>
      </c>
      <c r="AB59" t="s">
        <v>1431</v>
      </c>
      <c r="AC59" t="s">
        <v>1335</v>
      </c>
      <c r="AE59" t="s">
        <v>1352</v>
      </c>
      <c r="AU59" s="502" t="str">
        <f t="shared" si="2"/>
        <v/>
      </c>
      <c r="AV59" s="369" t="str">
        <f t="shared" si="3"/>
        <v/>
      </c>
    </row>
    <row r="60" spans="2:48" x14ac:dyDescent="0.2">
      <c r="B60" t="s">
        <v>1290</v>
      </c>
      <c r="H60" t="s">
        <v>1324</v>
      </c>
      <c r="J60" t="s">
        <v>1324</v>
      </c>
      <c r="L60" t="s">
        <v>1325</v>
      </c>
      <c r="M60" t="s">
        <v>1342</v>
      </c>
      <c r="N60" t="s">
        <v>1343</v>
      </c>
      <c r="AA60" t="s">
        <v>1434</v>
      </c>
      <c r="AB60" t="s">
        <v>1435</v>
      </c>
      <c r="AC60" t="s">
        <v>1335</v>
      </c>
      <c r="AE60" t="s">
        <v>1436</v>
      </c>
      <c r="AU60" s="502" t="str">
        <f t="shared" si="2"/>
        <v/>
      </c>
      <c r="AV60" s="369" t="str">
        <f t="shared" si="3"/>
        <v/>
      </c>
    </row>
    <row r="61" spans="2:48" x14ac:dyDescent="0.2">
      <c r="B61" t="s">
        <v>154</v>
      </c>
      <c r="H61" t="s">
        <v>1346</v>
      </c>
      <c r="J61" t="s">
        <v>1346</v>
      </c>
      <c r="L61" t="s">
        <v>1325</v>
      </c>
      <c r="AA61" t="s">
        <v>1437</v>
      </c>
      <c r="AB61" t="s">
        <v>1431</v>
      </c>
      <c r="AC61" t="s">
        <v>1335</v>
      </c>
      <c r="AE61" t="s">
        <v>1352</v>
      </c>
      <c r="AU61" s="502" t="str">
        <f t="shared" si="2"/>
        <v/>
      </c>
      <c r="AV61" s="369" t="str">
        <f t="shared" si="3"/>
        <v/>
      </c>
    </row>
    <row r="62" spans="2:48" x14ac:dyDescent="0.2">
      <c r="B62" t="s">
        <v>1291</v>
      </c>
      <c r="H62" t="s">
        <v>1344</v>
      </c>
      <c r="I62" t="s">
        <v>1345</v>
      </c>
      <c r="J62" t="s">
        <v>1346</v>
      </c>
      <c r="L62" t="s">
        <v>1325</v>
      </c>
      <c r="V62" t="s">
        <v>1328</v>
      </c>
      <c r="AA62" t="s">
        <v>1347</v>
      </c>
      <c r="AB62" t="s">
        <v>1347</v>
      </c>
      <c r="AC62" t="s">
        <v>1347</v>
      </c>
      <c r="AE62" t="s">
        <v>1438</v>
      </c>
      <c r="AU62" s="502" t="str">
        <f t="shared" si="2"/>
        <v/>
      </c>
      <c r="AV62" s="369" t="str">
        <f t="shared" si="3"/>
        <v/>
      </c>
    </row>
    <row r="63" spans="2:48" x14ac:dyDescent="0.2">
      <c r="AU63" s="502" t="str">
        <f t="shared" si="2"/>
        <v/>
      </c>
      <c r="AV63" s="369" t="str">
        <f t="shared" si="3"/>
        <v/>
      </c>
    </row>
    <row r="64" spans="2:48" x14ac:dyDescent="0.2">
      <c r="AU64" s="502" t="str">
        <f t="shared" si="2"/>
        <v/>
      </c>
      <c r="AV64" s="369" t="str">
        <f t="shared" si="3"/>
        <v/>
      </c>
    </row>
    <row r="65" spans="2:48" x14ac:dyDescent="0.2">
      <c r="C65" t="s">
        <v>1253</v>
      </c>
      <c r="D65" t="s">
        <v>1254</v>
      </c>
      <c r="E65" t="s">
        <v>1255</v>
      </c>
      <c r="F65" t="s">
        <v>1256</v>
      </c>
      <c r="G65" t="s">
        <v>1257</v>
      </c>
      <c r="H65" t="s">
        <v>1258</v>
      </c>
      <c r="I65" t="s">
        <v>171</v>
      </c>
      <c r="J65" t="s">
        <v>173</v>
      </c>
      <c r="K65" t="s">
        <v>1259</v>
      </c>
      <c r="L65" t="s">
        <v>1260</v>
      </c>
      <c r="M65" t="s">
        <v>1261</v>
      </c>
      <c r="N65" t="s">
        <v>1262</v>
      </c>
      <c r="O65" t="s">
        <v>1263</v>
      </c>
      <c r="P65" t="s">
        <v>1264</v>
      </c>
      <c r="Q65" t="s">
        <v>1265</v>
      </c>
      <c r="R65" t="s">
        <v>190</v>
      </c>
      <c r="S65" t="s">
        <v>193</v>
      </c>
      <c r="T65" t="s">
        <v>195</v>
      </c>
      <c r="U65" t="s">
        <v>196</v>
      </c>
      <c r="V65" t="s">
        <v>1266</v>
      </c>
      <c r="W65" t="s">
        <v>1267</v>
      </c>
      <c r="X65" t="s">
        <v>205</v>
      </c>
      <c r="Y65" t="s">
        <v>208</v>
      </c>
      <c r="Z65" t="s">
        <v>1268</v>
      </c>
      <c r="AA65" t="s">
        <v>1269</v>
      </c>
      <c r="AB65" t="s">
        <v>216</v>
      </c>
      <c r="AC65" t="s">
        <v>218</v>
      </c>
      <c r="AD65" t="s">
        <v>1270</v>
      </c>
      <c r="AE65" t="s">
        <v>1271</v>
      </c>
      <c r="AU65" s="502" t="e">
        <f t="shared" si="2"/>
        <v>#VALUE!</v>
      </c>
      <c r="AV65" s="369" t="e">
        <f t="shared" si="3"/>
        <v>#VALUE!</v>
      </c>
    </row>
    <row r="66" spans="2:48" x14ac:dyDescent="0.2">
      <c r="B66" t="s">
        <v>1272</v>
      </c>
      <c r="W66" t="s">
        <v>1429</v>
      </c>
      <c r="X66" t="s">
        <v>1429</v>
      </c>
      <c r="AU66" s="502" t="str">
        <f t="shared" si="2"/>
        <v/>
      </c>
      <c r="AV66" s="369" t="str">
        <f t="shared" si="3"/>
        <v/>
      </c>
    </row>
    <row r="67" spans="2:48" x14ac:dyDescent="0.2">
      <c r="B67" t="s">
        <v>1273</v>
      </c>
      <c r="E67" t="s">
        <v>1439</v>
      </c>
      <c r="F67" t="s">
        <v>1440</v>
      </c>
      <c r="G67" t="s">
        <v>1441</v>
      </c>
      <c r="W67" t="s">
        <v>1442</v>
      </c>
      <c r="X67" t="s">
        <v>1428</v>
      </c>
      <c r="Y67" t="s">
        <v>1443</v>
      </c>
      <c r="Z67" t="s">
        <v>1444</v>
      </c>
      <c r="AU67" s="502" t="e">
        <f t="shared" ref="AU67:AU130" si="4">IF(ISBLANK(G67),"",AV67/G67)</f>
        <v>#VALUE!</v>
      </c>
      <c r="AV67" s="369" t="e">
        <f t="shared" ref="AV67:AV130" si="5">IF(ISBLANK(G67),"",ABS(L67-G67))</f>
        <v>#VALUE!</v>
      </c>
    </row>
    <row r="68" spans="2:48" x14ac:dyDescent="0.2">
      <c r="B68" t="s">
        <v>39</v>
      </c>
      <c r="E68" t="s">
        <v>1445</v>
      </c>
      <c r="F68" t="s">
        <v>1446</v>
      </c>
      <c r="G68" t="s">
        <v>1447</v>
      </c>
      <c r="W68" t="s">
        <v>1448</v>
      </c>
      <c r="X68" t="s">
        <v>1449</v>
      </c>
      <c r="Y68" t="s">
        <v>1450</v>
      </c>
      <c r="Z68" t="s">
        <v>1451</v>
      </c>
      <c r="AU68" s="502" t="e">
        <f t="shared" si="4"/>
        <v>#VALUE!</v>
      </c>
      <c r="AV68" s="369" t="e">
        <f t="shared" si="5"/>
        <v>#VALUE!</v>
      </c>
    </row>
    <row r="69" spans="2:48" x14ac:dyDescent="0.2">
      <c r="B69" t="s">
        <v>41</v>
      </c>
      <c r="E69" t="s">
        <v>1452</v>
      </c>
      <c r="F69" t="s">
        <v>1453</v>
      </c>
      <c r="G69" t="s">
        <v>1454</v>
      </c>
      <c r="W69" t="s">
        <v>1455</v>
      </c>
      <c r="X69" t="s">
        <v>1456</v>
      </c>
      <c r="Y69" t="s">
        <v>1457</v>
      </c>
      <c r="Z69" t="s">
        <v>1458</v>
      </c>
      <c r="AU69" s="502" t="e">
        <f t="shared" si="4"/>
        <v>#VALUE!</v>
      </c>
      <c r="AV69" s="369" t="e">
        <f t="shared" si="5"/>
        <v>#VALUE!</v>
      </c>
    </row>
    <row r="70" spans="2:48" x14ac:dyDescent="0.2">
      <c r="B70" t="s">
        <v>1274</v>
      </c>
      <c r="H70" t="s">
        <v>1459</v>
      </c>
      <c r="I70" t="s">
        <v>1460</v>
      </c>
      <c r="J70" t="s">
        <v>1461</v>
      </c>
      <c r="L70" t="s">
        <v>1325</v>
      </c>
      <c r="M70" t="s">
        <v>1462</v>
      </c>
      <c r="N70" t="s">
        <v>1463</v>
      </c>
      <c r="P70" t="s">
        <v>1464</v>
      </c>
      <c r="Q70" t="s">
        <v>1465</v>
      </c>
      <c r="R70" t="s">
        <v>1465</v>
      </c>
      <c r="AA70" t="s">
        <v>1466</v>
      </c>
      <c r="AB70" t="s">
        <v>1467</v>
      </c>
      <c r="AC70" t="s">
        <v>1468</v>
      </c>
      <c r="AD70" t="s">
        <v>1469</v>
      </c>
      <c r="AU70" s="502" t="str">
        <f t="shared" si="4"/>
        <v/>
      </c>
      <c r="AV70" s="369" t="str">
        <f t="shared" si="5"/>
        <v/>
      </c>
    </row>
    <row r="71" spans="2:48" x14ac:dyDescent="0.2">
      <c r="B71" t="s">
        <v>47</v>
      </c>
      <c r="H71" t="s">
        <v>1459</v>
      </c>
      <c r="I71" t="s">
        <v>1460</v>
      </c>
      <c r="J71" t="s">
        <v>1461</v>
      </c>
      <c r="L71" t="s">
        <v>1325</v>
      </c>
      <c r="M71" t="s">
        <v>1462</v>
      </c>
      <c r="P71" t="s">
        <v>1464</v>
      </c>
      <c r="AA71" t="s">
        <v>1470</v>
      </c>
      <c r="AB71" t="s">
        <v>1471</v>
      </c>
      <c r="AC71" t="s">
        <v>1472</v>
      </c>
      <c r="AD71" t="s">
        <v>1473</v>
      </c>
      <c r="AU71" s="502" t="str">
        <f t="shared" si="4"/>
        <v/>
      </c>
      <c r="AV71" s="369" t="str">
        <f t="shared" si="5"/>
        <v/>
      </c>
    </row>
    <row r="72" spans="2:48" x14ac:dyDescent="0.2">
      <c r="B72" t="s">
        <v>50</v>
      </c>
      <c r="H72" t="s">
        <v>1460</v>
      </c>
      <c r="I72" t="s">
        <v>1460</v>
      </c>
      <c r="L72" t="s">
        <v>1325</v>
      </c>
      <c r="M72" t="s">
        <v>1326</v>
      </c>
      <c r="P72" t="s">
        <v>1464</v>
      </c>
      <c r="AA72" t="s">
        <v>1471</v>
      </c>
      <c r="AB72" t="s">
        <v>1471</v>
      </c>
      <c r="AC72" t="s">
        <v>1472</v>
      </c>
      <c r="AD72" t="s">
        <v>1474</v>
      </c>
      <c r="AU72" s="502" t="str">
        <f t="shared" si="4"/>
        <v/>
      </c>
      <c r="AV72" s="369" t="str">
        <f t="shared" si="5"/>
        <v/>
      </c>
    </row>
    <row r="73" spans="2:48" x14ac:dyDescent="0.2">
      <c r="B73" t="s">
        <v>52</v>
      </c>
      <c r="H73" t="s">
        <v>1461</v>
      </c>
      <c r="J73" t="s">
        <v>1461</v>
      </c>
      <c r="L73" t="s">
        <v>1325</v>
      </c>
      <c r="M73" t="s">
        <v>1326</v>
      </c>
      <c r="P73" t="s">
        <v>1464</v>
      </c>
      <c r="AA73" t="s">
        <v>1471</v>
      </c>
      <c r="AB73" t="s">
        <v>1475</v>
      </c>
      <c r="AC73" t="s">
        <v>1472</v>
      </c>
      <c r="AD73" t="s">
        <v>1476</v>
      </c>
      <c r="AU73" s="502" t="str">
        <f t="shared" si="4"/>
        <v/>
      </c>
      <c r="AV73" s="369" t="str">
        <f t="shared" si="5"/>
        <v/>
      </c>
    </row>
    <row r="74" spans="2:48" x14ac:dyDescent="0.2">
      <c r="B74" t="s">
        <v>54</v>
      </c>
      <c r="N74" t="s">
        <v>1463</v>
      </c>
      <c r="AA74" t="s">
        <v>1477</v>
      </c>
      <c r="AB74" t="s">
        <v>1478</v>
      </c>
      <c r="AC74" t="s">
        <v>1472</v>
      </c>
      <c r="AD74" t="s">
        <v>1479</v>
      </c>
      <c r="AU74" s="502" t="str">
        <f t="shared" si="4"/>
        <v/>
      </c>
      <c r="AV74" s="369" t="str">
        <f t="shared" si="5"/>
        <v/>
      </c>
    </row>
    <row r="75" spans="2:48" x14ac:dyDescent="0.2">
      <c r="B75" t="s">
        <v>57</v>
      </c>
      <c r="N75" t="s">
        <v>1480</v>
      </c>
      <c r="AA75" t="s">
        <v>1481</v>
      </c>
      <c r="AB75" t="s">
        <v>1482</v>
      </c>
      <c r="AC75" t="s">
        <v>1472</v>
      </c>
      <c r="AD75" t="s">
        <v>1483</v>
      </c>
      <c r="AU75" s="502" t="str">
        <f t="shared" si="4"/>
        <v/>
      </c>
      <c r="AV75" s="369" t="str">
        <f t="shared" si="5"/>
        <v/>
      </c>
    </row>
    <row r="76" spans="2:48" x14ac:dyDescent="0.2">
      <c r="B76" t="s">
        <v>59</v>
      </c>
      <c r="N76" t="s">
        <v>1480</v>
      </c>
      <c r="AA76" t="s">
        <v>1484</v>
      </c>
      <c r="AB76" t="s">
        <v>1482</v>
      </c>
      <c r="AC76" t="s">
        <v>1472</v>
      </c>
      <c r="AD76" t="s">
        <v>1485</v>
      </c>
      <c r="AU76" s="502" t="str">
        <f t="shared" si="4"/>
        <v/>
      </c>
      <c r="AV76" s="369" t="str">
        <f t="shared" si="5"/>
        <v/>
      </c>
    </row>
    <row r="77" spans="2:48" x14ac:dyDescent="0.2">
      <c r="B77" t="s">
        <v>61</v>
      </c>
      <c r="Q77" t="s">
        <v>1465</v>
      </c>
      <c r="R77" t="s">
        <v>1465</v>
      </c>
      <c r="AA77" t="s">
        <v>1304</v>
      </c>
      <c r="AB77" t="s">
        <v>1304</v>
      </c>
      <c r="AC77" t="s">
        <v>1472</v>
      </c>
      <c r="AD77" t="s">
        <v>1486</v>
      </c>
      <c r="AU77" s="502" t="str">
        <f t="shared" si="4"/>
        <v/>
      </c>
      <c r="AV77" s="369" t="str">
        <f t="shared" si="5"/>
        <v/>
      </c>
    </row>
    <row r="78" spans="2:48" x14ac:dyDescent="0.2">
      <c r="B78" t="s">
        <v>1275</v>
      </c>
      <c r="K78" t="s">
        <v>1374</v>
      </c>
      <c r="N78" t="s">
        <v>1487</v>
      </c>
      <c r="P78" t="s">
        <v>1488</v>
      </c>
      <c r="Q78" t="s">
        <v>1489</v>
      </c>
      <c r="R78" t="s">
        <v>1490</v>
      </c>
      <c r="S78" t="s">
        <v>1491</v>
      </c>
      <c r="T78" t="s">
        <v>1492</v>
      </c>
      <c r="U78" t="s">
        <v>1493</v>
      </c>
      <c r="V78" t="s">
        <v>1494</v>
      </c>
      <c r="AA78" t="s">
        <v>1495</v>
      </c>
      <c r="AB78" t="s">
        <v>1496</v>
      </c>
      <c r="AC78" t="s">
        <v>1497</v>
      </c>
      <c r="AD78" t="s">
        <v>1498</v>
      </c>
      <c r="AU78" s="502" t="str">
        <f t="shared" si="4"/>
        <v/>
      </c>
      <c r="AV78" s="369" t="str">
        <f t="shared" si="5"/>
        <v/>
      </c>
    </row>
    <row r="79" spans="2:48" x14ac:dyDescent="0.2">
      <c r="B79" t="s">
        <v>68</v>
      </c>
      <c r="K79" t="s">
        <v>1374</v>
      </c>
      <c r="N79" t="s">
        <v>1499</v>
      </c>
      <c r="Q79" t="s">
        <v>1500</v>
      </c>
      <c r="R79" t="s">
        <v>1501</v>
      </c>
      <c r="S79" t="s">
        <v>1502</v>
      </c>
      <c r="T79" t="s">
        <v>1503</v>
      </c>
      <c r="U79" t="s">
        <v>1325</v>
      </c>
      <c r="V79" t="s">
        <v>1494</v>
      </c>
      <c r="AA79" t="s">
        <v>1504</v>
      </c>
      <c r="AB79" t="s">
        <v>1505</v>
      </c>
      <c r="AC79" t="s">
        <v>1506</v>
      </c>
      <c r="AD79" t="s">
        <v>1507</v>
      </c>
      <c r="AU79" s="502" t="str">
        <f t="shared" si="4"/>
        <v/>
      </c>
      <c r="AV79" s="369" t="str">
        <f t="shared" si="5"/>
        <v/>
      </c>
    </row>
    <row r="80" spans="2:48" x14ac:dyDescent="0.2">
      <c r="B80" t="s">
        <v>70</v>
      </c>
      <c r="Q80" t="s">
        <v>1325</v>
      </c>
      <c r="S80" t="s">
        <v>1325</v>
      </c>
      <c r="T80" t="s">
        <v>1325</v>
      </c>
      <c r="U80" t="s">
        <v>1325</v>
      </c>
      <c r="V80" t="s">
        <v>1508</v>
      </c>
      <c r="AA80" t="s">
        <v>1504</v>
      </c>
      <c r="AB80" t="s">
        <v>1505</v>
      </c>
      <c r="AC80" t="s">
        <v>1506</v>
      </c>
      <c r="AD80" t="s">
        <v>1507</v>
      </c>
      <c r="AU80" s="502" t="str">
        <f t="shared" si="4"/>
        <v/>
      </c>
      <c r="AV80" s="369" t="str">
        <f t="shared" si="5"/>
        <v/>
      </c>
    </row>
    <row r="81" spans="2:48" x14ac:dyDescent="0.2">
      <c r="B81" t="s">
        <v>72</v>
      </c>
      <c r="Q81" t="s">
        <v>1325</v>
      </c>
      <c r="S81" t="s">
        <v>1325</v>
      </c>
      <c r="T81" t="s">
        <v>1325</v>
      </c>
      <c r="U81" t="s">
        <v>1325</v>
      </c>
      <c r="V81" t="s">
        <v>1509</v>
      </c>
      <c r="AA81" t="s">
        <v>1504</v>
      </c>
      <c r="AB81" t="s">
        <v>1505</v>
      </c>
      <c r="AC81" t="s">
        <v>1506</v>
      </c>
      <c r="AD81" t="s">
        <v>1507</v>
      </c>
      <c r="AU81" s="502" t="str">
        <f t="shared" si="4"/>
        <v/>
      </c>
      <c r="AV81" s="369" t="str">
        <f t="shared" si="5"/>
        <v/>
      </c>
    </row>
    <row r="82" spans="2:48" x14ac:dyDescent="0.2">
      <c r="B82" t="s">
        <v>74</v>
      </c>
      <c r="Q82" t="s">
        <v>1325</v>
      </c>
      <c r="S82" t="s">
        <v>1325</v>
      </c>
      <c r="T82" t="s">
        <v>1325</v>
      </c>
      <c r="U82" t="s">
        <v>1325</v>
      </c>
      <c r="V82" t="s">
        <v>1510</v>
      </c>
      <c r="AA82" t="s">
        <v>1504</v>
      </c>
      <c r="AB82" t="s">
        <v>1505</v>
      </c>
      <c r="AC82" t="s">
        <v>1506</v>
      </c>
      <c r="AD82" t="s">
        <v>1507</v>
      </c>
      <c r="AU82" s="502" t="str">
        <f t="shared" si="4"/>
        <v/>
      </c>
      <c r="AV82" s="369" t="str">
        <f t="shared" si="5"/>
        <v/>
      </c>
    </row>
    <row r="83" spans="2:48" x14ac:dyDescent="0.2">
      <c r="B83" t="s">
        <v>76</v>
      </c>
      <c r="K83" t="s">
        <v>1374</v>
      </c>
      <c r="N83" t="s">
        <v>1499</v>
      </c>
      <c r="Q83" t="s">
        <v>1511</v>
      </c>
      <c r="R83" t="s">
        <v>1501</v>
      </c>
      <c r="S83" t="s">
        <v>1503</v>
      </c>
      <c r="T83" t="s">
        <v>1503</v>
      </c>
      <c r="U83" t="s">
        <v>1325</v>
      </c>
      <c r="V83" t="s">
        <v>1499</v>
      </c>
      <c r="AA83" t="s">
        <v>1504</v>
      </c>
      <c r="AB83" t="s">
        <v>1505</v>
      </c>
      <c r="AC83" t="s">
        <v>1506</v>
      </c>
      <c r="AD83" t="s">
        <v>1512</v>
      </c>
      <c r="AU83" s="502" t="str">
        <f t="shared" si="4"/>
        <v/>
      </c>
      <c r="AV83" s="369" t="str">
        <f t="shared" si="5"/>
        <v/>
      </c>
    </row>
    <row r="84" spans="2:48" x14ac:dyDescent="0.2">
      <c r="B84" t="s">
        <v>78</v>
      </c>
      <c r="K84" t="s">
        <v>1374</v>
      </c>
      <c r="N84" t="s">
        <v>1499</v>
      </c>
      <c r="V84" t="s">
        <v>1499</v>
      </c>
      <c r="AA84" t="s">
        <v>1504</v>
      </c>
      <c r="AB84" t="s">
        <v>1505</v>
      </c>
      <c r="AC84" t="s">
        <v>1506</v>
      </c>
      <c r="AD84" t="s">
        <v>1513</v>
      </c>
      <c r="AU84" s="502" t="str">
        <f t="shared" si="4"/>
        <v/>
      </c>
      <c r="AV84" s="369" t="str">
        <f t="shared" si="5"/>
        <v/>
      </c>
    </row>
    <row r="85" spans="2:48" x14ac:dyDescent="0.2">
      <c r="B85" t="s">
        <v>80</v>
      </c>
      <c r="K85" t="s">
        <v>1514</v>
      </c>
      <c r="N85" t="s">
        <v>1499</v>
      </c>
      <c r="V85" t="s">
        <v>1499</v>
      </c>
      <c r="AA85" t="s">
        <v>1504</v>
      </c>
      <c r="AB85" t="s">
        <v>1505</v>
      </c>
      <c r="AC85" t="s">
        <v>1506</v>
      </c>
      <c r="AD85" t="s">
        <v>1513</v>
      </c>
      <c r="AU85" s="502" t="str">
        <f t="shared" si="4"/>
        <v/>
      </c>
      <c r="AV85" s="369" t="str">
        <f t="shared" si="5"/>
        <v/>
      </c>
    </row>
    <row r="86" spans="2:48" x14ac:dyDescent="0.2">
      <c r="B86" t="s">
        <v>82</v>
      </c>
      <c r="K86" t="s">
        <v>1514</v>
      </c>
      <c r="N86" t="s">
        <v>1499</v>
      </c>
      <c r="V86" t="s">
        <v>1499</v>
      </c>
      <c r="AA86" t="s">
        <v>1504</v>
      </c>
      <c r="AB86" t="s">
        <v>1505</v>
      </c>
      <c r="AC86" t="s">
        <v>1506</v>
      </c>
      <c r="AD86" t="s">
        <v>1513</v>
      </c>
      <c r="AU86" s="502" t="str">
        <f t="shared" si="4"/>
        <v/>
      </c>
      <c r="AV86" s="369" t="str">
        <f t="shared" si="5"/>
        <v/>
      </c>
    </row>
    <row r="87" spans="2:48" x14ac:dyDescent="0.2">
      <c r="B87" t="s">
        <v>84</v>
      </c>
      <c r="N87" t="s">
        <v>1515</v>
      </c>
      <c r="Q87" t="s">
        <v>1511</v>
      </c>
      <c r="R87" t="s">
        <v>1501</v>
      </c>
      <c r="S87" t="s">
        <v>1503</v>
      </c>
      <c r="T87" t="s">
        <v>1503</v>
      </c>
      <c r="U87" t="s">
        <v>1325</v>
      </c>
      <c r="V87" t="s">
        <v>1515</v>
      </c>
      <c r="AA87" t="s">
        <v>1504</v>
      </c>
      <c r="AB87" t="s">
        <v>1505</v>
      </c>
      <c r="AC87" t="s">
        <v>1506</v>
      </c>
      <c r="AD87" t="s">
        <v>1513</v>
      </c>
      <c r="AU87" s="502" t="str">
        <f t="shared" si="4"/>
        <v/>
      </c>
      <c r="AV87" s="369" t="str">
        <f t="shared" si="5"/>
        <v/>
      </c>
    </row>
    <row r="88" spans="2:48" x14ac:dyDescent="0.2">
      <c r="B88" t="s">
        <v>86</v>
      </c>
      <c r="N88" t="s">
        <v>1515</v>
      </c>
      <c r="Q88" t="s">
        <v>1516</v>
      </c>
      <c r="R88" t="s">
        <v>1501</v>
      </c>
      <c r="S88" t="s">
        <v>1517</v>
      </c>
      <c r="T88" t="s">
        <v>1517</v>
      </c>
      <c r="U88" t="s">
        <v>1325</v>
      </c>
      <c r="V88" t="s">
        <v>1515</v>
      </c>
      <c r="AA88" t="s">
        <v>1504</v>
      </c>
      <c r="AB88" t="s">
        <v>1505</v>
      </c>
      <c r="AC88" t="s">
        <v>1506</v>
      </c>
      <c r="AD88" t="s">
        <v>1513</v>
      </c>
      <c r="AU88" s="502" t="str">
        <f t="shared" si="4"/>
        <v/>
      </c>
      <c r="AV88" s="369" t="str">
        <f t="shared" si="5"/>
        <v/>
      </c>
    </row>
    <row r="89" spans="2:48" x14ac:dyDescent="0.2">
      <c r="B89" t="s">
        <v>88</v>
      </c>
      <c r="N89" t="s">
        <v>1515</v>
      </c>
      <c r="Q89" t="s">
        <v>1516</v>
      </c>
      <c r="R89" t="s">
        <v>1501</v>
      </c>
      <c r="S89" t="s">
        <v>1517</v>
      </c>
      <c r="T89" t="s">
        <v>1517</v>
      </c>
      <c r="U89" t="s">
        <v>1325</v>
      </c>
      <c r="V89" t="s">
        <v>1515</v>
      </c>
      <c r="AA89" t="s">
        <v>1504</v>
      </c>
      <c r="AB89" t="s">
        <v>1505</v>
      </c>
      <c r="AC89" t="s">
        <v>1506</v>
      </c>
      <c r="AD89" t="s">
        <v>1513</v>
      </c>
      <c r="AU89" s="502" t="str">
        <f t="shared" si="4"/>
        <v/>
      </c>
      <c r="AV89" s="369" t="str">
        <f t="shared" si="5"/>
        <v/>
      </c>
    </row>
    <row r="90" spans="2:48" x14ac:dyDescent="0.2">
      <c r="B90" t="s">
        <v>90</v>
      </c>
      <c r="N90" t="s">
        <v>1518</v>
      </c>
      <c r="Q90" t="s">
        <v>1519</v>
      </c>
      <c r="R90" t="s">
        <v>1501</v>
      </c>
      <c r="S90" t="s">
        <v>1520</v>
      </c>
      <c r="T90" t="s">
        <v>1521</v>
      </c>
      <c r="U90" t="s">
        <v>1522</v>
      </c>
      <c r="AA90" t="s">
        <v>1504</v>
      </c>
      <c r="AB90" t="s">
        <v>1505</v>
      </c>
      <c r="AC90" t="s">
        <v>1506</v>
      </c>
      <c r="AD90" t="s">
        <v>1507</v>
      </c>
      <c r="AU90" s="502" t="str">
        <f t="shared" si="4"/>
        <v/>
      </c>
      <c r="AV90" s="369" t="str">
        <f t="shared" si="5"/>
        <v/>
      </c>
    </row>
    <row r="91" spans="2:48" x14ac:dyDescent="0.2">
      <c r="B91" t="s">
        <v>91</v>
      </c>
      <c r="N91" t="s">
        <v>1523</v>
      </c>
      <c r="P91" t="s">
        <v>1488</v>
      </c>
      <c r="Q91" t="s">
        <v>1524</v>
      </c>
      <c r="S91" t="s">
        <v>1524</v>
      </c>
      <c r="T91" t="s">
        <v>1525</v>
      </c>
      <c r="U91" t="s">
        <v>1522</v>
      </c>
      <c r="AA91" t="s">
        <v>1504</v>
      </c>
      <c r="AB91" t="s">
        <v>1505</v>
      </c>
      <c r="AC91" t="s">
        <v>1506</v>
      </c>
      <c r="AD91" t="s">
        <v>1512</v>
      </c>
      <c r="AU91" s="502" t="str">
        <f t="shared" si="4"/>
        <v/>
      </c>
      <c r="AV91" s="369" t="str">
        <f t="shared" si="5"/>
        <v/>
      </c>
    </row>
    <row r="92" spans="2:48" x14ac:dyDescent="0.2">
      <c r="B92" t="s">
        <v>1276</v>
      </c>
      <c r="P92" t="s">
        <v>1488</v>
      </c>
      <c r="V92" t="s">
        <v>1526</v>
      </c>
      <c r="AA92" t="s">
        <v>1527</v>
      </c>
      <c r="AB92" t="s">
        <v>1528</v>
      </c>
      <c r="AC92" t="s">
        <v>1529</v>
      </c>
      <c r="AD92" t="s">
        <v>1530</v>
      </c>
      <c r="AU92" s="502" t="str">
        <f t="shared" si="4"/>
        <v/>
      </c>
      <c r="AV92" s="369" t="str">
        <f t="shared" si="5"/>
        <v/>
      </c>
    </row>
    <row r="93" spans="2:48" x14ac:dyDescent="0.2">
      <c r="B93" t="s">
        <v>96</v>
      </c>
      <c r="P93" t="s">
        <v>1488</v>
      </c>
      <c r="V93" t="s">
        <v>1531</v>
      </c>
      <c r="AA93" t="s">
        <v>1532</v>
      </c>
      <c r="AB93" t="s">
        <v>1533</v>
      </c>
      <c r="AC93" t="s">
        <v>1534</v>
      </c>
      <c r="AD93" t="s">
        <v>1532</v>
      </c>
      <c r="AU93" s="502" t="str">
        <f t="shared" si="4"/>
        <v/>
      </c>
      <c r="AV93" s="369" t="str">
        <f t="shared" si="5"/>
        <v/>
      </c>
    </row>
    <row r="94" spans="2:48" x14ac:dyDescent="0.2">
      <c r="B94" t="s">
        <v>98</v>
      </c>
      <c r="P94" t="s">
        <v>1488</v>
      </c>
      <c r="V94" t="s">
        <v>1535</v>
      </c>
      <c r="AA94" t="s">
        <v>1536</v>
      </c>
      <c r="AB94" t="s">
        <v>1537</v>
      </c>
      <c r="AC94" t="s">
        <v>1534</v>
      </c>
      <c r="AD94" t="s">
        <v>1538</v>
      </c>
      <c r="AU94" s="502" t="str">
        <f t="shared" si="4"/>
        <v/>
      </c>
      <c r="AV94" s="369" t="str">
        <f t="shared" si="5"/>
        <v/>
      </c>
    </row>
    <row r="95" spans="2:48" x14ac:dyDescent="0.2">
      <c r="B95" t="s">
        <v>100</v>
      </c>
      <c r="P95" t="s">
        <v>1488</v>
      </c>
      <c r="V95" t="s">
        <v>1539</v>
      </c>
      <c r="AA95" t="s">
        <v>1536</v>
      </c>
      <c r="AB95" t="s">
        <v>1537</v>
      </c>
      <c r="AC95" t="s">
        <v>1534</v>
      </c>
      <c r="AD95" t="s">
        <v>1538</v>
      </c>
      <c r="AU95" s="502" t="str">
        <f t="shared" si="4"/>
        <v/>
      </c>
      <c r="AV95" s="369" t="str">
        <f t="shared" si="5"/>
        <v/>
      </c>
    </row>
    <row r="96" spans="2:48" x14ac:dyDescent="0.2">
      <c r="B96" t="s">
        <v>102</v>
      </c>
      <c r="V96" t="s">
        <v>1540</v>
      </c>
      <c r="AA96" t="s">
        <v>1540</v>
      </c>
      <c r="AB96" t="s">
        <v>1540</v>
      </c>
      <c r="AC96" t="s">
        <v>1534</v>
      </c>
      <c r="AD96" t="s">
        <v>1541</v>
      </c>
      <c r="AU96" s="502" t="str">
        <f t="shared" si="4"/>
        <v/>
      </c>
      <c r="AV96" s="369" t="str">
        <f t="shared" si="5"/>
        <v/>
      </c>
    </row>
    <row r="97" spans="2:48" x14ac:dyDescent="0.2">
      <c r="B97" t="s">
        <v>104</v>
      </c>
      <c r="V97" t="s">
        <v>1542</v>
      </c>
      <c r="AA97" t="s">
        <v>1542</v>
      </c>
      <c r="AC97" t="s">
        <v>1542</v>
      </c>
      <c r="AD97" t="s">
        <v>1543</v>
      </c>
      <c r="AU97" s="502" t="str">
        <f t="shared" si="4"/>
        <v/>
      </c>
      <c r="AV97" s="369" t="str">
        <f t="shared" si="5"/>
        <v/>
      </c>
    </row>
    <row r="98" spans="2:48" x14ac:dyDescent="0.2">
      <c r="B98" t="s">
        <v>1277</v>
      </c>
      <c r="Q98" t="s">
        <v>1544</v>
      </c>
      <c r="R98" t="s">
        <v>1545</v>
      </c>
      <c r="S98" t="s">
        <v>1522</v>
      </c>
      <c r="U98" t="s">
        <v>1522</v>
      </c>
      <c r="AA98" t="s">
        <v>1375</v>
      </c>
      <c r="AB98" t="s">
        <v>1375</v>
      </c>
      <c r="AC98" t="s">
        <v>1375</v>
      </c>
      <c r="AD98" t="s">
        <v>1546</v>
      </c>
      <c r="AU98" s="502" t="str">
        <f t="shared" si="4"/>
        <v/>
      </c>
      <c r="AV98" s="369" t="str">
        <f t="shared" si="5"/>
        <v/>
      </c>
    </row>
    <row r="99" spans="2:48" x14ac:dyDescent="0.2">
      <c r="B99" t="s">
        <v>1278</v>
      </c>
      <c r="V99" t="s">
        <v>1547</v>
      </c>
      <c r="AA99" t="s">
        <v>1548</v>
      </c>
      <c r="AB99" t="s">
        <v>1549</v>
      </c>
      <c r="AC99" t="s">
        <v>1550</v>
      </c>
      <c r="AD99" t="s">
        <v>1551</v>
      </c>
      <c r="AU99" s="502" t="str">
        <f t="shared" si="4"/>
        <v/>
      </c>
      <c r="AV99" s="369" t="str">
        <f t="shared" si="5"/>
        <v/>
      </c>
    </row>
    <row r="100" spans="2:48" x14ac:dyDescent="0.2">
      <c r="B100" t="s">
        <v>1279</v>
      </c>
      <c r="M100" t="s">
        <v>1326</v>
      </c>
      <c r="V100" t="s">
        <v>1552</v>
      </c>
      <c r="AA100" t="s">
        <v>1553</v>
      </c>
      <c r="AB100" t="s">
        <v>1554</v>
      </c>
      <c r="AC100" t="s">
        <v>1555</v>
      </c>
      <c r="AD100" t="s">
        <v>1556</v>
      </c>
      <c r="AU100" s="502" t="str">
        <f t="shared" si="4"/>
        <v/>
      </c>
      <c r="AV100" s="369" t="str">
        <f t="shared" si="5"/>
        <v/>
      </c>
    </row>
    <row r="101" spans="2:48" x14ac:dyDescent="0.2">
      <c r="B101" t="s">
        <v>111</v>
      </c>
      <c r="M101" t="s">
        <v>1326</v>
      </c>
      <c r="AA101" t="s">
        <v>1557</v>
      </c>
      <c r="AB101" t="s">
        <v>1388</v>
      </c>
      <c r="AC101" t="s">
        <v>1558</v>
      </c>
      <c r="AD101" t="s">
        <v>1559</v>
      </c>
      <c r="AU101" s="502" t="str">
        <f t="shared" si="4"/>
        <v/>
      </c>
      <c r="AV101" s="369" t="str">
        <f t="shared" si="5"/>
        <v/>
      </c>
    </row>
    <row r="102" spans="2:48" x14ac:dyDescent="0.2">
      <c r="B102" t="s">
        <v>113</v>
      </c>
      <c r="V102" t="s">
        <v>1388</v>
      </c>
      <c r="AA102" t="s">
        <v>1557</v>
      </c>
      <c r="AB102" t="s">
        <v>1388</v>
      </c>
      <c r="AC102" t="s">
        <v>1558</v>
      </c>
      <c r="AD102" t="s">
        <v>1559</v>
      </c>
      <c r="AU102" s="502" t="str">
        <f t="shared" si="4"/>
        <v/>
      </c>
      <c r="AV102" s="369" t="str">
        <f t="shared" si="5"/>
        <v/>
      </c>
    </row>
    <row r="103" spans="2:48" x14ac:dyDescent="0.2">
      <c r="B103" t="s">
        <v>115</v>
      </c>
      <c r="V103" t="s">
        <v>1560</v>
      </c>
      <c r="AA103" t="s">
        <v>1561</v>
      </c>
      <c r="AB103" t="s">
        <v>1562</v>
      </c>
      <c r="AC103" t="s">
        <v>1558</v>
      </c>
      <c r="AD103" t="s">
        <v>1563</v>
      </c>
      <c r="AU103" s="502" t="str">
        <f t="shared" si="4"/>
        <v/>
      </c>
      <c r="AV103" s="369" t="str">
        <f t="shared" si="5"/>
        <v/>
      </c>
    </row>
    <row r="104" spans="2:48" x14ac:dyDescent="0.2">
      <c r="B104" t="s">
        <v>117</v>
      </c>
      <c r="V104" t="s">
        <v>1564</v>
      </c>
      <c r="AA104" t="s">
        <v>1565</v>
      </c>
      <c r="AB104" t="s">
        <v>1566</v>
      </c>
      <c r="AC104" t="s">
        <v>1558</v>
      </c>
      <c r="AD104" t="s">
        <v>1567</v>
      </c>
      <c r="AU104" s="502" t="str">
        <f t="shared" si="4"/>
        <v/>
      </c>
      <c r="AV104" s="369" t="str">
        <f t="shared" si="5"/>
        <v/>
      </c>
    </row>
    <row r="105" spans="2:48" x14ac:dyDescent="0.2">
      <c r="B105" t="s">
        <v>118</v>
      </c>
      <c r="V105" t="s">
        <v>1564</v>
      </c>
      <c r="AA105" t="s">
        <v>1565</v>
      </c>
      <c r="AB105" t="s">
        <v>1566</v>
      </c>
      <c r="AC105" t="s">
        <v>1558</v>
      </c>
      <c r="AD105" t="s">
        <v>1567</v>
      </c>
      <c r="AU105" s="502" t="str">
        <f t="shared" si="4"/>
        <v/>
      </c>
      <c r="AV105" s="369" t="str">
        <f t="shared" si="5"/>
        <v/>
      </c>
    </row>
    <row r="106" spans="2:48" x14ac:dyDescent="0.2">
      <c r="B106" t="s">
        <v>119</v>
      </c>
      <c r="V106" t="s">
        <v>1564</v>
      </c>
      <c r="AA106" t="s">
        <v>1565</v>
      </c>
      <c r="AB106" t="s">
        <v>1566</v>
      </c>
      <c r="AC106" t="s">
        <v>1558</v>
      </c>
      <c r="AD106" t="s">
        <v>1567</v>
      </c>
      <c r="AU106" s="502" t="str">
        <f t="shared" si="4"/>
        <v/>
      </c>
      <c r="AV106" s="369" t="str">
        <f t="shared" si="5"/>
        <v/>
      </c>
    </row>
    <row r="107" spans="2:48" x14ac:dyDescent="0.2">
      <c r="B107" t="s">
        <v>120</v>
      </c>
      <c r="V107" t="s">
        <v>1564</v>
      </c>
      <c r="AA107" t="s">
        <v>1565</v>
      </c>
      <c r="AB107" t="s">
        <v>1566</v>
      </c>
      <c r="AC107" t="s">
        <v>1558</v>
      </c>
      <c r="AD107" t="s">
        <v>1567</v>
      </c>
      <c r="AU107" s="502" t="str">
        <f t="shared" si="4"/>
        <v/>
      </c>
      <c r="AV107" s="369" t="str">
        <f t="shared" si="5"/>
        <v/>
      </c>
    </row>
    <row r="108" spans="2:48" x14ac:dyDescent="0.2">
      <c r="B108" t="s">
        <v>1280</v>
      </c>
      <c r="O108" t="s">
        <v>1568</v>
      </c>
      <c r="AA108" t="s">
        <v>1569</v>
      </c>
      <c r="AB108" t="s">
        <v>1570</v>
      </c>
      <c r="AC108" t="s">
        <v>1571</v>
      </c>
      <c r="AD108" t="s">
        <v>1572</v>
      </c>
      <c r="AU108" s="502" t="str">
        <f t="shared" si="4"/>
        <v/>
      </c>
      <c r="AV108" s="369" t="str">
        <f t="shared" si="5"/>
        <v/>
      </c>
    </row>
    <row r="109" spans="2:48" x14ac:dyDescent="0.2">
      <c r="B109" t="s">
        <v>124</v>
      </c>
      <c r="O109" t="s">
        <v>1573</v>
      </c>
      <c r="AA109" t="s">
        <v>1574</v>
      </c>
      <c r="AB109" t="s">
        <v>1575</v>
      </c>
      <c r="AC109" t="s">
        <v>1576</v>
      </c>
      <c r="AD109" t="s">
        <v>1577</v>
      </c>
      <c r="AU109" s="502" t="str">
        <f t="shared" si="4"/>
        <v/>
      </c>
      <c r="AV109" s="369" t="str">
        <f t="shared" si="5"/>
        <v/>
      </c>
    </row>
    <row r="110" spans="2:48" x14ac:dyDescent="0.2">
      <c r="B110" t="s">
        <v>126</v>
      </c>
      <c r="O110" t="s">
        <v>1578</v>
      </c>
      <c r="AA110" t="s">
        <v>1574</v>
      </c>
      <c r="AB110" t="s">
        <v>1575</v>
      </c>
      <c r="AC110" t="s">
        <v>1576</v>
      </c>
      <c r="AD110" t="s">
        <v>1579</v>
      </c>
      <c r="AU110" s="502" t="str">
        <f t="shared" si="4"/>
        <v/>
      </c>
      <c r="AV110" s="369" t="str">
        <f t="shared" si="5"/>
        <v/>
      </c>
    </row>
    <row r="111" spans="2:48" x14ac:dyDescent="0.2">
      <c r="B111" t="s">
        <v>1281</v>
      </c>
      <c r="AU111" s="502" t="str">
        <f t="shared" si="4"/>
        <v/>
      </c>
      <c r="AV111" s="369" t="str">
        <f t="shared" si="5"/>
        <v/>
      </c>
    </row>
    <row r="112" spans="2:48" x14ac:dyDescent="0.2">
      <c r="B112" t="s">
        <v>1282</v>
      </c>
      <c r="V112" t="s">
        <v>1580</v>
      </c>
      <c r="AA112" t="s">
        <v>1581</v>
      </c>
      <c r="AB112" t="s">
        <v>1582</v>
      </c>
      <c r="AC112" t="s">
        <v>1583</v>
      </c>
      <c r="AD112" t="s">
        <v>1584</v>
      </c>
      <c r="AU112" s="502" t="str">
        <f t="shared" si="4"/>
        <v/>
      </c>
      <c r="AV112" s="369" t="str">
        <f t="shared" si="5"/>
        <v/>
      </c>
    </row>
    <row r="113" spans="2:48" x14ac:dyDescent="0.2">
      <c r="B113" t="s">
        <v>1283</v>
      </c>
      <c r="O113" t="s">
        <v>1585</v>
      </c>
      <c r="AA113" t="s">
        <v>1586</v>
      </c>
      <c r="AB113" t="s">
        <v>1587</v>
      </c>
      <c r="AC113" t="s">
        <v>1588</v>
      </c>
      <c r="AD113" t="s">
        <v>1589</v>
      </c>
      <c r="AU113" s="502" t="str">
        <f t="shared" si="4"/>
        <v/>
      </c>
      <c r="AV113" s="369" t="str">
        <f t="shared" si="5"/>
        <v/>
      </c>
    </row>
    <row r="114" spans="2:48" x14ac:dyDescent="0.2">
      <c r="B114" t="s">
        <v>1284</v>
      </c>
      <c r="N114" t="s">
        <v>1590</v>
      </c>
      <c r="P114" t="s">
        <v>1488</v>
      </c>
      <c r="Q114" t="s">
        <v>1591</v>
      </c>
      <c r="R114" t="s">
        <v>1592</v>
      </c>
      <c r="S114" t="s">
        <v>1593</v>
      </c>
      <c r="T114" t="s">
        <v>1594</v>
      </c>
      <c r="U114" t="s">
        <v>1595</v>
      </c>
      <c r="V114" t="s">
        <v>1515</v>
      </c>
      <c r="AA114" t="s">
        <v>1375</v>
      </c>
      <c r="AB114" t="s">
        <v>1375</v>
      </c>
      <c r="AC114" t="s">
        <v>1375</v>
      </c>
      <c r="AD114" t="s">
        <v>1596</v>
      </c>
      <c r="AU114" s="502" t="str">
        <f t="shared" si="4"/>
        <v/>
      </c>
      <c r="AV114" s="369" t="str">
        <f t="shared" si="5"/>
        <v/>
      </c>
    </row>
    <row r="115" spans="2:48" x14ac:dyDescent="0.2">
      <c r="B115" t="s">
        <v>1285</v>
      </c>
      <c r="H115" t="s">
        <v>1460</v>
      </c>
      <c r="I115" t="s">
        <v>1460</v>
      </c>
      <c r="L115" t="s">
        <v>1325</v>
      </c>
      <c r="M115" t="s">
        <v>1326</v>
      </c>
      <c r="N115" t="s">
        <v>1480</v>
      </c>
      <c r="P115" t="s">
        <v>1464</v>
      </c>
      <c r="AA115" t="s">
        <v>1597</v>
      </c>
      <c r="AB115" t="s">
        <v>1482</v>
      </c>
      <c r="AC115" t="s">
        <v>1472</v>
      </c>
      <c r="AD115" t="s">
        <v>1597</v>
      </c>
      <c r="AU115" s="502" t="str">
        <f t="shared" si="4"/>
        <v/>
      </c>
      <c r="AV115" s="369" t="str">
        <f t="shared" si="5"/>
        <v/>
      </c>
    </row>
    <row r="116" spans="2:48" x14ac:dyDescent="0.2">
      <c r="B116" t="s">
        <v>1286</v>
      </c>
      <c r="H116" t="s">
        <v>1461</v>
      </c>
      <c r="J116" t="s">
        <v>1461</v>
      </c>
      <c r="L116" t="s">
        <v>1325</v>
      </c>
      <c r="M116" t="s">
        <v>1326</v>
      </c>
      <c r="N116" t="s">
        <v>1480</v>
      </c>
      <c r="P116" t="s">
        <v>1464</v>
      </c>
      <c r="AA116" t="s">
        <v>1598</v>
      </c>
      <c r="AB116" t="s">
        <v>1482</v>
      </c>
      <c r="AC116" t="s">
        <v>1472</v>
      </c>
      <c r="AD116" t="s">
        <v>1599</v>
      </c>
      <c r="AU116" s="502" t="str">
        <f t="shared" si="4"/>
        <v/>
      </c>
      <c r="AV116" s="369" t="str">
        <f t="shared" si="5"/>
        <v/>
      </c>
    </row>
    <row r="117" spans="2:48" x14ac:dyDescent="0.2">
      <c r="B117" t="s">
        <v>1287</v>
      </c>
      <c r="Q117" t="s">
        <v>1600</v>
      </c>
      <c r="R117" t="s">
        <v>1600</v>
      </c>
      <c r="AA117" t="s">
        <v>1304</v>
      </c>
      <c r="AB117" t="s">
        <v>1304</v>
      </c>
      <c r="AC117" t="s">
        <v>1472</v>
      </c>
      <c r="AD117" t="s">
        <v>1486</v>
      </c>
      <c r="AU117" s="502" t="str">
        <f t="shared" si="4"/>
        <v/>
      </c>
      <c r="AV117" s="369" t="str">
        <f t="shared" si="5"/>
        <v/>
      </c>
    </row>
    <row r="118" spans="2:48" x14ac:dyDescent="0.2">
      <c r="B118" t="s">
        <v>144</v>
      </c>
      <c r="Q118" t="s">
        <v>1428</v>
      </c>
      <c r="R118" t="s">
        <v>1428</v>
      </c>
      <c r="AU118" s="502" t="str">
        <f t="shared" si="4"/>
        <v/>
      </c>
      <c r="AV118" s="369" t="str">
        <f t="shared" si="5"/>
        <v/>
      </c>
    </row>
    <row r="119" spans="2:48" x14ac:dyDescent="0.2">
      <c r="B119" t="s">
        <v>145</v>
      </c>
      <c r="Q119" t="s">
        <v>1429</v>
      </c>
      <c r="R119" t="s">
        <v>1429</v>
      </c>
      <c r="AU119" s="502" t="str">
        <f t="shared" si="4"/>
        <v/>
      </c>
      <c r="AV119" s="369" t="str">
        <f t="shared" si="5"/>
        <v/>
      </c>
    </row>
    <row r="120" spans="2:48" x14ac:dyDescent="0.2">
      <c r="B120" t="s">
        <v>1288</v>
      </c>
      <c r="N120" t="s">
        <v>1601</v>
      </c>
      <c r="Q120" t="s">
        <v>1602</v>
      </c>
      <c r="R120" t="s">
        <v>1490</v>
      </c>
      <c r="S120" t="s">
        <v>1603</v>
      </c>
      <c r="T120" t="s">
        <v>1604</v>
      </c>
      <c r="U120" t="s">
        <v>1522</v>
      </c>
      <c r="V120" t="s">
        <v>1515</v>
      </c>
      <c r="AA120" t="s">
        <v>1605</v>
      </c>
      <c r="AB120" t="s">
        <v>1606</v>
      </c>
      <c r="AC120" t="s">
        <v>1607</v>
      </c>
      <c r="AD120" t="s">
        <v>1608</v>
      </c>
      <c r="AU120" s="502" t="str">
        <f t="shared" si="4"/>
        <v/>
      </c>
      <c r="AV120" s="369" t="str">
        <f t="shared" si="5"/>
        <v/>
      </c>
    </row>
    <row r="121" spans="2:48" x14ac:dyDescent="0.2">
      <c r="B121" t="s">
        <v>1289</v>
      </c>
      <c r="K121" t="s">
        <v>1514</v>
      </c>
      <c r="N121" t="s">
        <v>1609</v>
      </c>
      <c r="Q121" t="s">
        <v>1516</v>
      </c>
      <c r="R121" t="s">
        <v>1501</v>
      </c>
      <c r="S121" t="s">
        <v>1517</v>
      </c>
      <c r="T121" t="s">
        <v>1517</v>
      </c>
      <c r="U121" t="s">
        <v>1325</v>
      </c>
      <c r="V121" t="s">
        <v>1610</v>
      </c>
      <c r="AA121" t="s">
        <v>1504</v>
      </c>
      <c r="AB121" t="s">
        <v>1505</v>
      </c>
      <c r="AC121" t="s">
        <v>1506</v>
      </c>
      <c r="AD121" t="s">
        <v>1611</v>
      </c>
      <c r="AU121" s="502" t="str">
        <f t="shared" si="4"/>
        <v/>
      </c>
      <c r="AV121" s="369" t="str">
        <f t="shared" si="5"/>
        <v/>
      </c>
    </row>
    <row r="122" spans="2:48" x14ac:dyDescent="0.2">
      <c r="B122" t="s">
        <v>149</v>
      </c>
      <c r="K122" t="s">
        <v>1514</v>
      </c>
      <c r="N122" t="s">
        <v>1609</v>
      </c>
      <c r="Q122" t="s">
        <v>1516</v>
      </c>
      <c r="R122" t="s">
        <v>1501</v>
      </c>
      <c r="S122" t="s">
        <v>1517</v>
      </c>
      <c r="T122" t="s">
        <v>1517</v>
      </c>
      <c r="U122" t="s">
        <v>1325</v>
      </c>
      <c r="V122" t="s">
        <v>1612</v>
      </c>
      <c r="AA122" t="s">
        <v>1504</v>
      </c>
      <c r="AB122" t="s">
        <v>1505</v>
      </c>
      <c r="AC122" t="s">
        <v>1506</v>
      </c>
      <c r="AD122" t="s">
        <v>1513</v>
      </c>
      <c r="AU122" s="502" t="str">
        <f t="shared" si="4"/>
        <v/>
      </c>
      <c r="AV122" s="369" t="str">
        <f t="shared" si="5"/>
        <v/>
      </c>
    </row>
    <row r="123" spans="2:48" x14ac:dyDescent="0.2">
      <c r="B123" t="s">
        <v>1290</v>
      </c>
      <c r="K123" t="s">
        <v>1514</v>
      </c>
      <c r="N123" t="s">
        <v>1609</v>
      </c>
      <c r="Q123" t="s">
        <v>1516</v>
      </c>
      <c r="R123" t="s">
        <v>1501</v>
      </c>
      <c r="S123" t="s">
        <v>1517</v>
      </c>
      <c r="T123" t="s">
        <v>1517</v>
      </c>
      <c r="U123" t="s">
        <v>1325</v>
      </c>
      <c r="V123" t="s">
        <v>1613</v>
      </c>
      <c r="AA123" t="s">
        <v>1504</v>
      </c>
      <c r="AB123" t="s">
        <v>1505</v>
      </c>
      <c r="AC123" t="s">
        <v>1506</v>
      </c>
      <c r="AD123" t="s">
        <v>1611</v>
      </c>
      <c r="AU123" s="502" t="str">
        <f t="shared" si="4"/>
        <v/>
      </c>
      <c r="AV123" s="369" t="str">
        <f t="shared" si="5"/>
        <v/>
      </c>
    </row>
    <row r="124" spans="2:48" x14ac:dyDescent="0.2">
      <c r="B124" t="s">
        <v>154</v>
      </c>
      <c r="K124" t="s">
        <v>1514</v>
      </c>
      <c r="N124" t="s">
        <v>1609</v>
      </c>
      <c r="Q124" t="s">
        <v>1516</v>
      </c>
      <c r="R124" t="s">
        <v>1501</v>
      </c>
      <c r="S124" t="s">
        <v>1517</v>
      </c>
      <c r="T124" t="s">
        <v>1517</v>
      </c>
      <c r="U124" t="s">
        <v>1325</v>
      </c>
      <c r="V124" t="s">
        <v>1612</v>
      </c>
      <c r="AA124" t="s">
        <v>1504</v>
      </c>
      <c r="AB124" t="s">
        <v>1505</v>
      </c>
      <c r="AC124" t="s">
        <v>1506</v>
      </c>
      <c r="AD124" t="s">
        <v>1513</v>
      </c>
      <c r="AU124" s="502" t="str">
        <f t="shared" si="4"/>
        <v/>
      </c>
      <c r="AV124" s="369" t="str">
        <f t="shared" si="5"/>
        <v/>
      </c>
    </row>
    <row r="125" spans="2:48" x14ac:dyDescent="0.2">
      <c r="B125" t="s">
        <v>1291</v>
      </c>
      <c r="K125" t="s">
        <v>1374</v>
      </c>
      <c r="N125" t="s">
        <v>1614</v>
      </c>
      <c r="P125" t="s">
        <v>1488</v>
      </c>
      <c r="Q125" t="s">
        <v>1615</v>
      </c>
      <c r="R125" t="s">
        <v>1501</v>
      </c>
      <c r="S125" t="s">
        <v>1616</v>
      </c>
      <c r="T125" t="s">
        <v>1617</v>
      </c>
      <c r="U125" t="s">
        <v>1522</v>
      </c>
      <c r="V125" t="s">
        <v>1499</v>
      </c>
      <c r="AA125" t="s">
        <v>1618</v>
      </c>
      <c r="AB125" t="s">
        <v>1606</v>
      </c>
      <c r="AC125" t="s">
        <v>1607</v>
      </c>
      <c r="AD125" t="s">
        <v>1618</v>
      </c>
      <c r="AU125" s="502" t="str">
        <f t="shared" si="4"/>
        <v/>
      </c>
      <c r="AV125" s="369" t="str">
        <f t="shared" si="5"/>
        <v/>
      </c>
    </row>
    <row r="126" spans="2:48" x14ac:dyDescent="0.2">
      <c r="AU126" s="502" t="str">
        <f t="shared" si="4"/>
        <v/>
      </c>
      <c r="AV126" s="369" t="str">
        <f t="shared" si="5"/>
        <v/>
      </c>
    </row>
    <row r="127" spans="2:48" x14ac:dyDescent="0.2">
      <c r="AU127" s="502" t="str">
        <f t="shared" si="4"/>
        <v/>
      </c>
      <c r="AV127" s="369" t="str">
        <f t="shared" si="5"/>
        <v/>
      </c>
    </row>
    <row r="128" spans="2:48" x14ac:dyDescent="0.2">
      <c r="AU128" s="502" t="str">
        <f t="shared" si="4"/>
        <v/>
      </c>
      <c r="AV128" s="369" t="str">
        <f t="shared" si="5"/>
        <v/>
      </c>
    </row>
    <row r="129" spans="47:48" x14ac:dyDescent="0.2">
      <c r="AU129" s="502" t="str">
        <f t="shared" si="4"/>
        <v/>
      </c>
      <c r="AV129" s="369" t="str">
        <f t="shared" si="5"/>
        <v/>
      </c>
    </row>
    <row r="130" spans="47:48" x14ac:dyDescent="0.2">
      <c r="AU130" s="502" t="str">
        <f t="shared" si="4"/>
        <v/>
      </c>
      <c r="AV130" s="369" t="str">
        <f t="shared" si="5"/>
        <v/>
      </c>
    </row>
    <row r="131" spans="47:48" x14ac:dyDescent="0.2">
      <c r="AU131" s="502" t="str">
        <f t="shared" ref="AU131:AU194" si="6">IF(ISBLANK(G131),"",AV131/G131)</f>
        <v/>
      </c>
      <c r="AV131" s="369" t="str">
        <f t="shared" ref="AV131:AV194" si="7">IF(ISBLANK(G131),"",ABS(L131-G131))</f>
        <v/>
      </c>
    </row>
    <row r="132" spans="47:48" x14ac:dyDescent="0.2">
      <c r="AU132" s="502" t="str">
        <f t="shared" si="6"/>
        <v/>
      </c>
      <c r="AV132" s="369" t="str">
        <f t="shared" si="7"/>
        <v/>
      </c>
    </row>
    <row r="133" spans="47:48" x14ac:dyDescent="0.2">
      <c r="AU133" s="502" t="str">
        <f t="shared" si="6"/>
        <v/>
      </c>
      <c r="AV133" s="369" t="str">
        <f t="shared" si="7"/>
        <v/>
      </c>
    </row>
    <row r="134" spans="47:48" x14ac:dyDescent="0.2">
      <c r="AU134" s="502" t="str">
        <f t="shared" si="6"/>
        <v/>
      </c>
      <c r="AV134" s="369" t="str">
        <f t="shared" si="7"/>
        <v/>
      </c>
    </row>
    <row r="135" spans="47:48" x14ac:dyDescent="0.2">
      <c r="AU135" s="502" t="str">
        <f t="shared" si="6"/>
        <v/>
      </c>
      <c r="AV135" s="369" t="str">
        <f t="shared" si="7"/>
        <v/>
      </c>
    </row>
    <row r="136" spans="47:48" x14ac:dyDescent="0.2">
      <c r="AU136" s="502" t="str">
        <f t="shared" si="6"/>
        <v/>
      </c>
      <c r="AV136" s="369" t="str">
        <f t="shared" si="7"/>
        <v/>
      </c>
    </row>
    <row r="137" spans="47:48" x14ac:dyDescent="0.2">
      <c r="AU137" s="502" t="str">
        <f t="shared" si="6"/>
        <v/>
      </c>
      <c r="AV137" s="369" t="str">
        <f t="shared" si="7"/>
        <v/>
      </c>
    </row>
    <row r="138" spans="47:48" x14ac:dyDescent="0.2">
      <c r="AU138" s="502" t="str">
        <f t="shared" si="6"/>
        <v/>
      </c>
      <c r="AV138" s="369" t="str">
        <f t="shared" si="7"/>
        <v/>
      </c>
    </row>
    <row r="139" spans="47:48" x14ac:dyDescent="0.2">
      <c r="AU139" s="502" t="str">
        <f t="shared" si="6"/>
        <v/>
      </c>
      <c r="AV139" s="369" t="str">
        <f t="shared" si="7"/>
        <v/>
      </c>
    </row>
    <row r="140" spans="47:48" x14ac:dyDescent="0.2">
      <c r="AU140" s="502" t="str">
        <f t="shared" si="6"/>
        <v/>
      </c>
      <c r="AV140" s="369" t="str">
        <f t="shared" si="7"/>
        <v/>
      </c>
    </row>
    <row r="141" spans="47:48" x14ac:dyDescent="0.2">
      <c r="AU141" s="502" t="str">
        <f t="shared" si="6"/>
        <v/>
      </c>
      <c r="AV141" s="369" t="str">
        <f t="shared" si="7"/>
        <v/>
      </c>
    </row>
    <row r="142" spans="47:48" x14ac:dyDescent="0.2">
      <c r="AU142" s="502" t="str">
        <f t="shared" si="6"/>
        <v/>
      </c>
      <c r="AV142" s="369" t="str">
        <f t="shared" si="7"/>
        <v/>
      </c>
    </row>
    <row r="143" spans="47:48" x14ac:dyDescent="0.2">
      <c r="AU143" s="502" t="str">
        <f t="shared" si="6"/>
        <v/>
      </c>
      <c r="AV143" s="369" t="str">
        <f t="shared" si="7"/>
        <v/>
      </c>
    </row>
    <row r="144" spans="47:48" x14ac:dyDescent="0.2">
      <c r="AU144" s="502" t="str">
        <f t="shared" si="6"/>
        <v/>
      </c>
      <c r="AV144" s="369" t="str">
        <f t="shared" si="7"/>
        <v/>
      </c>
    </row>
    <row r="145" spans="47:48" x14ac:dyDescent="0.2">
      <c r="AU145" s="502" t="str">
        <f t="shared" si="6"/>
        <v/>
      </c>
      <c r="AV145" s="369" t="str">
        <f t="shared" si="7"/>
        <v/>
      </c>
    </row>
    <row r="146" spans="47:48" x14ac:dyDescent="0.2">
      <c r="AU146" s="502" t="str">
        <f t="shared" si="6"/>
        <v/>
      </c>
      <c r="AV146" s="369" t="str">
        <f t="shared" si="7"/>
        <v/>
      </c>
    </row>
    <row r="147" spans="47:48" x14ac:dyDescent="0.2">
      <c r="AU147" s="502" t="str">
        <f t="shared" si="6"/>
        <v/>
      </c>
      <c r="AV147" s="369" t="str">
        <f t="shared" si="7"/>
        <v/>
      </c>
    </row>
    <row r="148" spans="47:48" x14ac:dyDescent="0.2">
      <c r="AU148" s="502" t="str">
        <f t="shared" si="6"/>
        <v/>
      </c>
      <c r="AV148" s="369" t="str">
        <f t="shared" si="7"/>
        <v/>
      </c>
    </row>
    <row r="149" spans="47:48" x14ac:dyDescent="0.2">
      <c r="AU149" s="502" t="str">
        <f t="shared" si="6"/>
        <v/>
      </c>
      <c r="AV149" s="369" t="str">
        <f t="shared" si="7"/>
        <v/>
      </c>
    </row>
    <row r="150" spans="47:48" x14ac:dyDescent="0.2">
      <c r="AU150" s="502" t="str">
        <f t="shared" si="6"/>
        <v/>
      </c>
      <c r="AV150" s="369" t="str">
        <f t="shared" si="7"/>
        <v/>
      </c>
    </row>
    <row r="151" spans="47:48" x14ac:dyDescent="0.2">
      <c r="AU151" s="502" t="str">
        <f t="shared" si="6"/>
        <v/>
      </c>
      <c r="AV151" s="369" t="str">
        <f t="shared" si="7"/>
        <v/>
      </c>
    </row>
    <row r="152" spans="47:48" x14ac:dyDescent="0.2">
      <c r="AU152" s="502" t="str">
        <f t="shared" si="6"/>
        <v/>
      </c>
      <c r="AV152" s="369" t="str">
        <f t="shared" si="7"/>
        <v/>
      </c>
    </row>
    <row r="153" spans="47:48" x14ac:dyDescent="0.2">
      <c r="AU153" s="502" t="str">
        <f t="shared" si="6"/>
        <v/>
      </c>
      <c r="AV153" s="369" t="str">
        <f t="shared" si="7"/>
        <v/>
      </c>
    </row>
    <row r="154" spans="47:48" x14ac:dyDescent="0.2">
      <c r="AU154" s="502" t="str">
        <f t="shared" si="6"/>
        <v/>
      </c>
      <c r="AV154" s="369" t="str">
        <f t="shared" si="7"/>
        <v/>
      </c>
    </row>
    <row r="155" spans="47:48" x14ac:dyDescent="0.2">
      <c r="AU155" s="502" t="str">
        <f t="shared" si="6"/>
        <v/>
      </c>
      <c r="AV155" s="369" t="str">
        <f t="shared" si="7"/>
        <v/>
      </c>
    </row>
    <row r="156" spans="47:48" x14ac:dyDescent="0.2">
      <c r="AU156" s="502" t="str">
        <f t="shared" si="6"/>
        <v/>
      </c>
      <c r="AV156" s="369" t="str">
        <f t="shared" si="7"/>
        <v/>
      </c>
    </row>
    <row r="157" spans="47:48" x14ac:dyDescent="0.2">
      <c r="AU157" s="502" t="str">
        <f t="shared" si="6"/>
        <v/>
      </c>
      <c r="AV157" s="369" t="str">
        <f t="shared" si="7"/>
        <v/>
      </c>
    </row>
    <row r="158" spans="47:48" x14ac:dyDescent="0.2">
      <c r="AU158" s="502" t="str">
        <f t="shared" si="6"/>
        <v/>
      </c>
      <c r="AV158" s="369" t="str">
        <f t="shared" si="7"/>
        <v/>
      </c>
    </row>
    <row r="159" spans="47:48" x14ac:dyDescent="0.2">
      <c r="AU159" s="502" t="str">
        <f t="shared" si="6"/>
        <v/>
      </c>
      <c r="AV159" s="369" t="str">
        <f t="shared" si="7"/>
        <v/>
      </c>
    </row>
    <row r="160" spans="47:48" x14ac:dyDescent="0.2">
      <c r="AU160" s="502" t="str">
        <f t="shared" si="6"/>
        <v/>
      </c>
      <c r="AV160" s="369" t="str">
        <f t="shared" si="7"/>
        <v/>
      </c>
    </row>
    <row r="161" spans="47:48" x14ac:dyDescent="0.2">
      <c r="AU161" s="502" t="str">
        <f t="shared" si="6"/>
        <v/>
      </c>
      <c r="AV161" s="369" t="str">
        <f t="shared" si="7"/>
        <v/>
      </c>
    </row>
    <row r="162" spans="47:48" x14ac:dyDescent="0.2">
      <c r="AU162" s="502" t="str">
        <f t="shared" si="6"/>
        <v/>
      </c>
      <c r="AV162" s="369" t="str">
        <f t="shared" si="7"/>
        <v/>
      </c>
    </row>
    <row r="163" spans="47:48" x14ac:dyDescent="0.2">
      <c r="AU163" s="502" t="str">
        <f t="shared" si="6"/>
        <v/>
      </c>
      <c r="AV163" s="369" t="str">
        <f t="shared" si="7"/>
        <v/>
      </c>
    </row>
    <row r="164" spans="47:48" x14ac:dyDescent="0.2">
      <c r="AU164" s="502" t="str">
        <f t="shared" si="6"/>
        <v/>
      </c>
      <c r="AV164" s="369" t="str">
        <f t="shared" si="7"/>
        <v/>
      </c>
    </row>
    <row r="165" spans="47:48" x14ac:dyDescent="0.2">
      <c r="AU165" s="502" t="str">
        <f t="shared" si="6"/>
        <v/>
      </c>
      <c r="AV165" s="369" t="str">
        <f t="shared" si="7"/>
        <v/>
      </c>
    </row>
    <row r="166" spans="47:48" x14ac:dyDescent="0.2">
      <c r="AU166" s="502" t="str">
        <f t="shared" si="6"/>
        <v/>
      </c>
      <c r="AV166" s="369" t="str">
        <f t="shared" si="7"/>
        <v/>
      </c>
    </row>
    <row r="167" spans="47:48" x14ac:dyDescent="0.2">
      <c r="AU167" s="502" t="str">
        <f t="shared" si="6"/>
        <v/>
      </c>
      <c r="AV167" s="369" t="str">
        <f t="shared" si="7"/>
        <v/>
      </c>
    </row>
    <row r="168" spans="47:48" x14ac:dyDescent="0.2">
      <c r="AU168" s="502" t="str">
        <f t="shared" si="6"/>
        <v/>
      </c>
      <c r="AV168" s="369" t="str">
        <f t="shared" si="7"/>
        <v/>
      </c>
    </row>
    <row r="169" spans="47:48" x14ac:dyDescent="0.2">
      <c r="AU169" s="502" t="str">
        <f t="shared" si="6"/>
        <v/>
      </c>
      <c r="AV169" s="369" t="str">
        <f t="shared" si="7"/>
        <v/>
      </c>
    </row>
    <row r="170" spans="47:48" x14ac:dyDescent="0.2">
      <c r="AU170" s="502" t="str">
        <f t="shared" si="6"/>
        <v/>
      </c>
      <c r="AV170" s="369" t="str">
        <f t="shared" si="7"/>
        <v/>
      </c>
    </row>
    <row r="171" spans="47:48" x14ac:dyDescent="0.2">
      <c r="AU171" s="502" t="str">
        <f t="shared" si="6"/>
        <v/>
      </c>
      <c r="AV171" s="369" t="str">
        <f t="shared" si="7"/>
        <v/>
      </c>
    </row>
    <row r="172" spans="47:48" x14ac:dyDescent="0.2">
      <c r="AU172" s="502" t="str">
        <f t="shared" si="6"/>
        <v/>
      </c>
      <c r="AV172" s="369" t="str">
        <f t="shared" si="7"/>
        <v/>
      </c>
    </row>
    <row r="173" spans="47:48" x14ac:dyDescent="0.2">
      <c r="AU173" s="502" t="str">
        <f t="shared" si="6"/>
        <v/>
      </c>
      <c r="AV173" s="369" t="str">
        <f t="shared" si="7"/>
        <v/>
      </c>
    </row>
    <row r="174" spans="47:48" x14ac:dyDescent="0.2">
      <c r="AU174" s="502" t="str">
        <f t="shared" si="6"/>
        <v/>
      </c>
      <c r="AV174" s="369" t="str">
        <f t="shared" si="7"/>
        <v/>
      </c>
    </row>
    <row r="175" spans="47:48" x14ac:dyDescent="0.2">
      <c r="AU175" s="502" t="str">
        <f t="shared" si="6"/>
        <v/>
      </c>
      <c r="AV175" s="369" t="str">
        <f t="shared" si="7"/>
        <v/>
      </c>
    </row>
    <row r="176" spans="47:48" x14ac:dyDescent="0.2">
      <c r="AU176" s="502" t="str">
        <f t="shared" si="6"/>
        <v/>
      </c>
      <c r="AV176" s="369" t="str">
        <f t="shared" si="7"/>
        <v/>
      </c>
    </row>
    <row r="177" spans="47:48" x14ac:dyDescent="0.2">
      <c r="AU177" s="502" t="str">
        <f t="shared" si="6"/>
        <v/>
      </c>
      <c r="AV177" s="369" t="str">
        <f t="shared" si="7"/>
        <v/>
      </c>
    </row>
    <row r="178" spans="47:48" x14ac:dyDescent="0.2">
      <c r="AU178" s="502" t="str">
        <f t="shared" si="6"/>
        <v/>
      </c>
      <c r="AV178" s="369" t="str">
        <f t="shared" si="7"/>
        <v/>
      </c>
    </row>
    <row r="179" spans="47:48" x14ac:dyDescent="0.2">
      <c r="AU179" s="502" t="str">
        <f t="shared" si="6"/>
        <v/>
      </c>
      <c r="AV179" s="369" t="str">
        <f t="shared" si="7"/>
        <v/>
      </c>
    </row>
    <row r="180" spans="47:48" x14ac:dyDescent="0.2">
      <c r="AU180" s="502" t="str">
        <f t="shared" si="6"/>
        <v/>
      </c>
      <c r="AV180" s="369" t="str">
        <f t="shared" si="7"/>
        <v/>
      </c>
    </row>
    <row r="181" spans="47:48" x14ac:dyDescent="0.2">
      <c r="AU181" s="502" t="str">
        <f t="shared" si="6"/>
        <v/>
      </c>
      <c r="AV181" s="369" t="str">
        <f t="shared" si="7"/>
        <v/>
      </c>
    </row>
    <row r="182" spans="47:48" x14ac:dyDescent="0.2">
      <c r="AU182" s="502" t="str">
        <f t="shared" si="6"/>
        <v/>
      </c>
      <c r="AV182" s="369" t="str">
        <f t="shared" si="7"/>
        <v/>
      </c>
    </row>
    <row r="183" spans="47:48" x14ac:dyDescent="0.2">
      <c r="AU183" s="502" t="str">
        <f t="shared" si="6"/>
        <v/>
      </c>
      <c r="AV183" s="369" t="str">
        <f t="shared" si="7"/>
        <v/>
      </c>
    </row>
    <row r="184" spans="47:48" x14ac:dyDescent="0.2">
      <c r="AU184" s="502" t="str">
        <f t="shared" si="6"/>
        <v/>
      </c>
      <c r="AV184" s="369" t="str">
        <f t="shared" si="7"/>
        <v/>
      </c>
    </row>
    <row r="185" spans="47:48" x14ac:dyDescent="0.2">
      <c r="AU185" s="502" t="str">
        <f t="shared" si="6"/>
        <v/>
      </c>
      <c r="AV185" s="369" t="str">
        <f t="shared" si="7"/>
        <v/>
      </c>
    </row>
    <row r="186" spans="47:48" x14ac:dyDescent="0.2">
      <c r="AU186" s="502" t="str">
        <f t="shared" si="6"/>
        <v/>
      </c>
      <c r="AV186" s="369" t="str">
        <f t="shared" si="7"/>
        <v/>
      </c>
    </row>
    <row r="187" spans="47:48" x14ac:dyDescent="0.2">
      <c r="AU187" s="502" t="str">
        <f t="shared" si="6"/>
        <v/>
      </c>
      <c r="AV187" s="369" t="str">
        <f t="shared" si="7"/>
        <v/>
      </c>
    </row>
    <row r="188" spans="47:48" x14ac:dyDescent="0.2">
      <c r="AU188" s="502" t="str">
        <f t="shared" si="6"/>
        <v/>
      </c>
      <c r="AV188" s="369" t="str">
        <f t="shared" si="7"/>
        <v/>
      </c>
    </row>
    <row r="189" spans="47:48" x14ac:dyDescent="0.2">
      <c r="AU189" s="502" t="str">
        <f t="shared" si="6"/>
        <v/>
      </c>
      <c r="AV189" s="369" t="str">
        <f t="shared" si="7"/>
        <v/>
      </c>
    </row>
    <row r="190" spans="47:48" x14ac:dyDescent="0.2">
      <c r="AU190" s="502" t="str">
        <f t="shared" si="6"/>
        <v/>
      </c>
      <c r="AV190" s="369" t="str">
        <f t="shared" si="7"/>
        <v/>
      </c>
    </row>
    <row r="191" spans="47:48" x14ac:dyDescent="0.2">
      <c r="AU191" s="502" t="str">
        <f t="shared" si="6"/>
        <v/>
      </c>
      <c r="AV191" s="369" t="str">
        <f t="shared" si="7"/>
        <v/>
      </c>
    </row>
    <row r="192" spans="47:48" x14ac:dyDescent="0.2">
      <c r="AU192" s="502" t="str">
        <f t="shared" si="6"/>
        <v/>
      </c>
      <c r="AV192" s="369" t="str">
        <f t="shared" si="7"/>
        <v/>
      </c>
    </row>
    <row r="193" spans="47:48" x14ac:dyDescent="0.2">
      <c r="AU193" s="502" t="str">
        <f t="shared" si="6"/>
        <v/>
      </c>
      <c r="AV193" s="369" t="str">
        <f t="shared" si="7"/>
        <v/>
      </c>
    </row>
    <row r="194" spans="47:48" x14ac:dyDescent="0.2">
      <c r="AU194" s="502" t="str">
        <f t="shared" si="6"/>
        <v/>
      </c>
      <c r="AV194" s="369" t="str">
        <f t="shared" si="7"/>
        <v/>
      </c>
    </row>
    <row r="195" spans="47:48" x14ac:dyDescent="0.2">
      <c r="AU195" s="502" t="str">
        <f t="shared" ref="AU195:AU258" si="8">IF(ISBLANK(G195),"",AV195/G195)</f>
        <v/>
      </c>
      <c r="AV195" s="369" t="str">
        <f t="shared" ref="AV195:AV258" si="9">IF(ISBLANK(G195),"",ABS(L195-G195))</f>
        <v/>
      </c>
    </row>
    <row r="196" spans="47:48" x14ac:dyDescent="0.2">
      <c r="AU196" s="502" t="str">
        <f t="shared" si="8"/>
        <v/>
      </c>
      <c r="AV196" s="369" t="str">
        <f t="shared" si="9"/>
        <v/>
      </c>
    </row>
    <row r="197" spans="47:48" x14ac:dyDescent="0.2">
      <c r="AU197" s="502" t="str">
        <f t="shared" si="8"/>
        <v/>
      </c>
      <c r="AV197" s="369" t="str">
        <f t="shared" si="9"/>
        <v/>
      </c>
    </row>
    <row r="198" spans="47:48" x14ac:dyDescent="0.2">
      <c r="AU198" s="502" t="str">
        <f t="shared" si="8"/>
        <v/>
      </c>
      <c r="AV198" s="369" t="str">
        <f t="shared" si="9"/>
        <v/>
      </c>
    </row>
    <row r="199" spans="47:48" x14ac:dyDescent="0.2">
      <c r="AU199" s="502" t="str">
        <f t="shared" si="8"/>
        <v/>
      </c>
      <c r="AV199" s="369" t="str">
        <f t="shared" si="9"/>
        <v/>
      </c>
    </row>
    <row r="200" spans="47:48" x14ac:dyDescent="0.2">
      <c r="AU200" s="502" t="str">
        <f t="shared" si="8"/>
        <v/>
      </c>
      <c r="AV200" s="369" t="str">
        <f t="shared" si="9"/>
        <v/>
      </c>
    </row>
    <row r="201" spans="47:48" x14ac:dyDescent="0.2">
      <c r="AU201" s="502" t="str">
        <f t="shared" si="8"/>
        <v/>
      </c>
      <c r="AV201" s="369" t="str">
        <f t="shared" si="9"/>
        <v/>
      </c>
    </row>
    <row r="202" spans="47:48" x14ac:dyDescent="0.2">
      <c r="AU202" s="502" t="str">
        <f t="shared" si="8"/>
        <v/>
      </c>
      <c r="AV202" s="369" t="str">
        <f t="shared" si="9"/>
        <v/>
      </c>
    </row>
    <row r="203" spans="47:48" x14ac:dyDescent="0.2">
      <c r="AU203" s="502" t="str">
        <f t="shared" si="8"/>
        <v/>
      </c>
      <c r="AV203" s="369" t="str">
        <f t="shared" si="9"/>
        <v/>
      </c>
    </row>
    <row r="204" spans="47:48" x14ac:dyDescent="0.2">
      <c r="AU204" s="502" t="str">
        <f t="shared" si="8"/>
        <v/>
      </c>
      <c r="AV204" s="369" t="str">
        <f t="shared" si="9"/>
        <v/>
      </c>
    </row>
    <row r="205" spans="47:48" x14ac:dyDescent="0.2">
      <c r="AU205" s="502" t="str">
        <f t="shared" si="8"/>
        <v/>
      </c>
      <c r="AV205" s="369" t="str">
        <f t="shared" si="9"/>
        <v/>
      </c>
    </row>
    <row r="206" spans="47:48" x14ac:dyDescent="0.2">
      <c r="AU206" s="502" t="str">
        <f t="shared" si="8"/>
        <v/>
      </c>
      <c r="AV206" s="369" t="str">
        <f t="shared" si="9"/>
        <v/>
      </c>
    </row>
    <row r="207" spans="47:48" x14ac:dyDescent="0.2">
      <c r="AU207" s="502" t="str">
        <f t="shared" si="8"/>
        <v/>
      </c>
      <c r="AV207" s="369" t="str">
        <f t="shared" si="9"/>
        <v/>
      </c>
    </row>
    <row r="208" spans="47:48" x14ac:dyDescent="0.2">
      <c r="AU208" s="502" t="str">
        <f t="shared" si="8"/>
        <v/>
      </c>
      <c r="AV208" s="369" t="str">
        <f t="shared" si="9"/>
        <v/>
      </c>
    </row>
    <row r="209" spans="47:48" x14ac:dyDescent="0.2">
      <c r="AU209" s="502" t="str">
        <f t="shared" si="8"/>
        <v/>
      </c>
      <c r="AV209" s="369" t="str">
        <f t="shared" si="9"/>
        <v/>
      </c>
    </row>
    <row r="210" spans="47:48" x14ac:dyDescent="0.2">
      <c r="AU210" s="502" t="str">
        <f t="shared" si="8"/>
        <v/>
      </c>
      <c r="AV210" s="369" t="str">
        <f t="shared" si="9"/>
        <v/>
      </c>
    </row>
    <row r="211" spans="47:48" x14ac:dyDescent="0.2">
      <c r="AU211" s="502" t="str">
        <f t="shared" si="8"/>
        <v/>
      </c>
      <c r="AV211" s="369" t="str">
        <f t="shared" si="9"/>
        <v/>
      </c>
    </row>
    <row r="212" spans="47:48" x14ac:dyDescent="0.2">
      <c r="AU212" s="502" t="str">
        <f t="shared" si="8"/>
        <v/>
      </c>
      <c r="AV212" s="369" t="str">
        <f t="shared" si="9"/>
        <v/>
      </c>
    </row>
    <row r="213" spans="47:48" x14ac:dyDescent="0.2">
      <c r="AU213" s="502" t="str">
        <f t="shared" si="8"/>
        <v/>
      </c>
      <c r="AV213" s="369" t="str">
        <f t="shared" si="9"/>
        <v/>
      </c>
    </row>
    <row r="214" spans="47:48" x14ac:dyDescent="0.2">
      <c r="AU214" s="502" t="str">
        <f t="shared" si="8"/>
        <v/>
      </c>
      <c r="AV214" s="369" t="str">
        <f t="shared" si="9"/>
        <v/>
      </c>
    </row>
    <row r="215" spans="47:48" x14ac:dyDescent="0.2">
      <c r="AU215" s="502" t="str">
        <f t="shared" si="8"/>
        <v/>
      </c>
      <c r="AV215" s="369" t="str">
        <f t="shared" si="9"/>
        <v/>
      </c>
    </row>
    <row r="216" spans="47:48" x14ac:dyDescent="0.2">
      <c r="AU216" s="502" t="str">
        <f t="shared" si="8"/>
        <v/>
      </c>
      <c r="AV216" s="369" t="str">
        <f t="shared" si="9"/>
        <v/>
      </c>
    </row>
    <row r="217" spans="47:48" x14ac:dyDescent="0.2">
      <c r="AU217" s="502" t="str">
        <f t="shared" si="8"/>
        <v/>
      </c>
      <c r="AV217" s="369" t="str">
        <f t="shared" si="9"/>
        <v/>
      </c>
    </row>
    <row r="218" spans="47:48" x14ac:dyDescent="0.2">
      <c r="AU218" s="502" t="str">
        <f t="shared" si="8"/>
        <v/>
      </c>
      <c r="AV218" s="369" t="str">
        <f t="shared" si="9"/>
        <v/>
      </c>
    </row>
    <row r="219" spans="47:48" x14ac:dyDescent="0.2">
      <c r="AU219" s="502" t="str">
        <f t="shared" si="8"/>
        <v/>
      </c>
      <c r="AV219" s="369" t="str">
        <f t="shared" si="9"/>
        <v/>
      </c>
    </row>
    <row r="220" spans="47:48" x14ac:dyDescent="0.2">
      <c r="AU220" s="502" t="str">
        <f t="shared" si="8"/>
        <v/>
      </c>
      <c r="AV220" s="369" t="str">
        <f t="shared" si="9"/>
        <v/>
      </c>
    </row>
    <row r="221" spans="47:48" x14ac:dyDescent="0.2">
      <c r="AU221" s="502" t="str">
        <f t="shared" si="8"/>
        <v/>
      </c>
      <c r="AV221" s="369" t="str">
        <f t="shared" si="9"/>
        <v/>
      </c>
    </row>
    <row r="222" spans="47:48" x14ac:dyDescent="0.2">
      <c r="AU222" s="502" t="str">
        <f t="shared" si="8"/>
        <v/>
      </c>
      <c r="AV222" s="369" t="str">
        <f t="shared" si="9"/>
        <v/>
      </c>
    </row>
    <row r="223" spans="47:48" x14ac:dyDescent="0.2">
      <c r="AU223" s="502" t="str">
        <f t="shared" si="8"/>
        <v/>
      </c>
      <c r="AV223" s="369" t="str">
        <f t="shared" si="9"/>
        <v/>
      </c>
    </row>
    <row r="224" spans="47:48" x14ac:dyDescent="0.2">
      <c r="AU224" s="502" t="str">
        <f t="shared" si="8"/>
        <v/>
      </c>
      <c r="AV224" s="369" t="str">
        <f t="shared" si="9"/>
        <v/>
      </c>
    </row>
    <row r="225" spans="47:48" x14ac:dyDescent="0.2">
      <c r="AU225" s="502" t="str">
        <f t="shared" si="8"/>
        <v/>
      </c>
      <c r="AV225" s="369" t="str">
        <f t="shared" si="9"/>
        <v/>
      </c>
    </row>
    <row r="226" spans="47:48" x14ac:dyDescent="0.2">
      <c r="AU226" s="502" t="str">
        <f t="shared" si="8"/>
        <v/>
      </c>
      <c r="AV226" s="369" t="str">
        <f t="shared" si="9"/>
        <v/>
      </c>
    </row>
    <row r="227" spans="47:48" x14ac:dyDescent="0.2">
      <c r="AU227" s="502" t="str">
        <f t="shared" si="8"/>
        <v/>
      </c>
      <c r="AV227" s="369" t="str">
        <f t="shared" si="9"/>
        <v/>
      </c>
    </row>
    <row r="228" spans="47:48" x14ac:dyDescent="0.2">
      <c r="AU228" s="502" t="str">
        <f t="shared" si="8"/>
        <v/>
      </c>
      <c r="AV228" s="369" t="str">
        <f t="shared" si="9"/>
        <v/>
      </c>
    </row>
    <row r="229" spans="47:48" x14ac:dyDescent="0.2">
      <c r="AU229" s="502" t="str">
        <f t="shared" si="8"/>
        <v/>
      </c>
      <c r="AV229" s="369" t="str">
        <f t="shared" si="9"/>
        <v/>
      </c>
    </row>
    <row r="230" spans="47:48" x14ac:dyDescent="0.2">
      <c r="AU230" s="502" t="str">
        <f t="shared" si="8"/>
        <v/>
      </c>
      <c r="AV230" s="369" t="str">
        <f t="shared" si="9"/>
        <v/>
      </c>
    </row>
    <row r="231" spans="47:48" x14ac:dyDescent="0.2">
      <c r="AU231" s="502" t="str">
        <f t="shared" si="8"/>
        <v/>
      </c>
      <c r="AV231" s="369" t="str">
        <f t="shared" si="9"/>
        <v/>
      </c>
    </row>
    <row r="232" spans="47:48" x14ac:dyDescent="0.2">
      <c r="AU232" s="502" t="str">
        <f t="shared" si="8"/>
        <v/>
      </c>
      <c r="AV232" s="369" t="str">
        <f t="shared" si="9"/>
        <v/>
      </c>
    </row>
    <row r="233" spans="47:48" x14ac:dyDescent="0.2">
      <c r="AU233" s="502" t="str">
        <f t="shared" si="8"/>
        <v/>
      </c>
      <c r="AV233" s="369" t="str">
        <f t="shared" si="9"/>
        <v/>
      </c>
    </row>
    <row r="234" spans="47:48" x14ac:dyDescent="0.2">
      <c r="AU234" s="502" t="str">
        <f t="shared" si="8"/>
        <v/>
      </c>
      <c r="AV234" s="369" t="str">
        <f t="shared" si="9"/>
        <v/>
      </c>
    </row>
    <row r="235" spans="47:48" x14ac:dyDescent="0.2">
      <c r="AU235" s="502" t="str">
        <f t="shared" si="8"/>
        <v/>
      </c>
      <c r="AV235" s="369" t="str">
        <f t="shared" si="9"/>
        <v/>
      </c>
    </row>
    <row r="236" spans="47:48" x14ac:dyDescent="0.2">
      <c r="AU236" s="502" t="str">
        <f t="shared" si="8"/>
        <v/>
      </c>
      <c r="AV236" s="369" t="str">
        <f t="shared" si="9"/>
        <v/>
      </c>
    </row>
    <row r="237" spans="47:48" x14ac:dyDescent="0.2">
      <c r="AU237" s="502" t="str">
        <f t="shared" si="8"/>
        <v/>
      </c>
      <c r="AV237" s="369" t="str">
        <f t="shared" si="9"/>
        <v/>
      </c>
    </row>
    <row r="238" spans="47:48" x14ac:dyDescent="0.2">
      <c r="AU238" s="502" t="str">
        <f t="shared" si="8"/>
        <v/>
      </c>
      <c r="AV238" s="369" t="str">
        <f t="shared" si="9"/>
        <v/>
      </c>
    </row>
    <row r="239" spans="47:48" x14ac:dyDescent="0.2">
      <c r="AU239" s="502" t="str">
        <f t="shared" si="8"/>
        <v/>
      </c>
      <c r="AV239" s="369" t="str">
        <f t="shared" si="9"/>
        <v/>
      </c>
    </row>
    <row r="240" spans="47:48" x14ac:dyDescent="0.2">
      <c r="AU240" s="502" t="str">
        <f t="shared" si="8"/>
        <v/>
      </c>
      <c r="AV240" s="369" t="str">
        <f t="shared" si="9"/>
        <v/>
      </c>
    </row>
    <row r="241" spans="47:48" x14ac:dyDescent="0.2">
      <c r="AU241" s="502" t="str">
        <f t="shared" si="8"/>
        <v/>
      </c>
      <c r="AV241" s="369" t="str">
        <f t="shared" si="9"/>
        <v/>
      </c>
    </row>
    <row r="242" spans="47:48" x14ac:dyDescent="0.2">
      <c r="AU242" s="502" t="str">
        <f t="shared" si="8"/>
        <v/>
      </c>
      <c r="AV242" s="369" t="str">
        <f t="shared" si="9"/>
        <v/>
      </c>
    </row>
    <row r="243" spans="47:48" x14ac:dyDescent="0.2">
      <c r="AU243" s="502" t="str">
        <f t="shared" si="8"/>
        <v/>
      </c>
      <c r="AV243" s="369" t="str">
        <f t="shared" si="9"/>
        <v/>
      </c>
    </row>
    <row r="244" spans="47:48" x14ac:dyDescent="0.2">
      <c r="AU244" s="502" t="str">
        <f t="shared" si="8"/>
        <v/>
      </c>
      <c r="AV244" s="369" t="str">
        <f t="shared" si="9"/>
        <v/>
      </c>
    </row>
    <row r="245" spans="47:48" x14ac:dyDescent="0.2">
      <c r="AU245" s="502" t="str">
        <f t="shared" si="8"/>
        <v/>
      </c>
      <c r="AV245" s="369" t="str">
        <f t="shared" si="9"/>
        <v/>
      </c>
    </row>
    <row r="246" spans="47:48" x14ac:dyDescent="0.2">
      <c r="AU246" s="502" t="str">
        <f t="shared" si="8"/>
        <v/>
      </c>
      <c r="AV246" s="369" t="str">
        <f t="shared" si="9"/>
        <v/>
      </c>
    </row>
    <row r="247" spans="47:48" x14ac:dyDescent="0.2">
      <c r="AU247" s="502" t="str">
        <f t="shared" si="8"/>
        <v/>
      </c>
      <c r="AV247" s="369" t="str">
        <f t="shared" si="9"/>
        <v/>
      </c>
    </row>
    <row r="248" spans="47:48" x14ac:dyDescent="0.2">
      <c r="AU248" s="502" t="str">
        <f t="shared" si="8"/>
        <v/>
      </c>
      <c r="AV248" s="369" t="str">
        <f t="shared" si="9"/>
        <v/>
      </c>
    </row>
    <row r="249" spans="47:48" x14ac:dyDescent="0.2">
      <c r="AU249" s="502" t="str">
        <f t="shared" si="8"/>
        <v/>
      </c>
      <c r="AV249" s="369" t="str">
        <f t="shared" si="9"/>
        <v/>
      </c>
    </row>
    <row r="250" spans="47:48" x14ac:dyDescent="0.2">
      <c r="AU250" s="502" t="str">
        <f t="shared" si="8"/>
        <v/>
      </c>
      <c r="AV250" s="369" t="str">
        <f t="shared" si="9"/>
        <v/>
      </c>
    </row>
    <row r="251" spans="47:48" x14ac:dyDescent="0.2">
      <c r="AU251" s="502" t="str">
        <f t="shared" si="8"/>
        <v/>
      </c>
      <c r="AV251" s="369" t="str">
        <f t="shared" si="9"/>
        <v/>
      </c>
    </row>
    <row r="252" spans="47:48" x14ac:dyDescent="0.2">
      <c r="AU252" s="502" t="str">
        <f t="shared" si="8"/>
        <v/>
      </c>
      <c r="AV252" s="369" t="str">
        <f t="shared" si="9"/>
        <v/>
      </c>
    </row>
    <row r="253" spans="47:48" x14ac:dyDescent="0.2">
      <c r="AU253" s="502" t="str">
        <f t="shared" si="8"/>
        <v/>
      </c>
      <c r="AV253" s="369" t="str">
        <f t="shared" si="9"/>
        <v/>
      </c>
    </row>
    <row r="254" spans="47:48" x14ac:dyDescent="0.2">
      <c r="AU254" s="502" t="str">
        <f t="shared" si="8"/>
        <v/>
      </c>
      <c r="AV254" s="369" t="str">
        <f t="shared" si="9"/>
        <v/>
      </c>
    </row>
    <row r="255" spans="47:48" x14ac:dyDescent="0.2">
      <c r="AU255" s="502" t="str">
        <f t="shared" si="8"/>
        <v/>
      </c>
      <c r="AV255" s="369" t="str">
        <f t="shared" si="9"/>
        <v/>
      </c>
    </row>
    <row r="256" spans="47:48" x14ac:dyDescent="0.2">
      <c r="AU256" s="502" t="str">
        <f t="shared" si="8"/>
        <v/>
      </c>
      <c r="AV256" s="369" t="str">
        <f t="shared" si="9"/>
        <v/>
      </c>
    </row>
    <row r="257" spans="47:48" x14ac:dyDescent="0.2">
      <c r="AU257" s="502" t="str">
        <f t="shared" si="8"/>
        <v/>
      </c>
      <c r="AV257" s="369" t="str">
        <f t="shared" si="9"/>
        <v/>
      </c>
    </row>
    <row r="258" spans="47:48" x14ac:dyDescent="0.2">
      <c r="AU258" s="502" t="str">
        <f t="shared" si="8"/>
        <v/>
      </c>
      <c r="AV258" s="369" t="str">
        <f t="shared" si="9"/>
        <v/>
      </c>
    </row>
    <row r="259" spans="47:48" x14ac:dyDescent="0.2">
      <c r="AU259" s="502" t="str">
        <f t="shared" ref="AU259:AU322" si="10">IF(ISBLANK(G259),"",AV259/G259)</f>
        <v/>
      </c>
      <c r="AV259" s="369" t="str">
        <f t="shared" ref="AV259:AV322" si="11">IF(ISBLANK(G259),"",ABS(L259-G259))</f>
        <v/>
      </c>
    </row>
    <row r="260" spans="47:48" x14ac:dyDescent="0.2">
      <c r="AU260" s="502" t="str">
        <f t="shared" si="10"/>
        <v/>
      </c>
      <c r="AV260" s="369" t="str">
        <f t="shared" si="11"/>
        <v/>
      </c>
    </row>
    <row r="261" spans="47:48" x14ac:dyDescent="0.2">
      <c r="AU261" s="502" t="str">
        <f t="shared" si="10"/>
        <v/>
      </c>
      <c r="AV261" s="369" t="str">
        <f t="shared" si="11"/>
        <v/>
      </c>
    </row>
    <row r="262" spans="47:48" x14ac:dyDescent="0.2">
      <c r="AU262" s="502" t="str">
        <f t="shared" si="10"/>
        <v/>
      </c>
      <c r="AV262" s="369" t="str">
        <f t="shared" si="11"/>
        <v/>
      </c>
    </row>
    <row r="263" spans="47:48" x14ac:dyDescent="0.2">
      <c r="AU263" s="502" t="str">
        <f t="shared" si="10"/>
        <v/>
      </c>
      <c r="AV263" s="369" t="str">
        <f t="shared" si="11"/>
        <v/>
      </c>
    </row>
    <row r="264" spans="47:48" x14ac:dyDescent="0.2">
      <c r="AU264" s="502" t="str">
        <f t="shared" si="10"/>
        <v/>
      </c>
      <c r="AV264" s="369" t="str">
        <f t="shared" si="11"/>
        <v/>
      </c>
    </row>
    <row r="265" spans="47:48" x14ac:dyDescent="0.2">
      <c r="AU265" s="502" t="str">
        <f t="shared" si="10"/>
        <v/>
      </c>
      <c r="AV265" s="369" t="str">
        <f t="shared" si="11"/>
        <v/>
      </c>
    </row>
    <row r="266" spans="47:48" x14ac:dyDescent="0.2">
      <c r="AU266" s="502" t="str">
        <f t="shared" si="10"/>
        <v/>
      </c>
      <c r="AV266" s="369" t="str">
        <f t="shared" si="11"/>
        <v/>
      </c>
    </row>
    <row r="267" spans="47:48" x14ac:dyDescent="0.2">
      <c r="AU267" s="502" t="str">
        <f t="shared" si="10"/>
        <v/>
      </c>
      <c r="AV267" s="369" t="str">
        <f t="shared" si="11"/>
        <v/>
      </c>
    </row>
    <row r="268" spans="47:48" x14ac:dyDescent="0.2">
      <c r="AU268" s="502" t="str">
        <f t="shared" si="10"/>
        <v/>
      </c>
      <c r="AV268" s="369" t="str">
        <f t="shared" si="11"/>
        <v/>
      </c>
    </row>
    <row r="269" spans="47:48" x14ac:dyDescent="0.2">
      <c r="AU269" s="502" t="str">
        <f t="shared" si="10"/>
        <v/>
      </c>
      <c r="AV269" s="369" t="str">
        <f t="shared" si="11"/>
        <v/>
      </c>
    </row>
    <row r="270" spans="47:48" x14ac:dyDescent="0.2">
      <c r="AU270" s="502" t="str">
        <f t="shared" si="10"/>
        <v/>
      </c>
      <c r="AV270" s="369" t="str">
        <f t="shared" si="11"/>
        <v/>
      </c>
    </row>
    <row r="271" spans="47:48" x14ac:dyDescent="0.2">
      <c r="AU271" s="502" t="str">
        <f t="shared" si="10"/>
        <v/>
      </c>
      <c r="AV271" s="369" t="str">
        <f t="shared" si="11"/>
        <v/>
      </c>
    </row>
    <row r="272" spans="47:48" x14ac:dyDescent="0.2">
      <c r="AU272" s="502" t="str">
        <f t="shared" si="10"/>
        <v/>
      </c>
      <c r="AV272" s="369" t="str">
        <f t="shared" si="11"/>
        <v/>
      </c>
    </row>
    <row r="273" spans="47:48" x14ac:dyDescent="0.2">
      <c r="AU273" s="502" t="str">
        <f t="shared" si="10"/>
        <v/>
      </c>
      <c r="AV273" s="369" t="str">
        <f t="shared" si="11"/>
        <v/>
      </c>
    </row>
    <row r="274" spans="47:48" x14ac:dyDescent="0.2">
      <c r="AU274" s="502" t="str">
        <f t="shared" si="10"/>
        <v/>
      </c>
      <c r="AV274" s="369" t="str">
        <f t="shared" si="11"/>
        <v/>
      </c>
    </row>
    <row r="275" spans="47:48" x14ac:dyDescent="0.2">
      <c r="AU275" s="502" t="str">
        <f t="shared" si="10"/>
        <v/>
      </c>
      <c r="AV275" s="369" t="str">
        <f t="shared" si="11"/>
        <v/>
      </c>
    </row>
    <row r="276" spans="47:48" x14ac:dyDescent="0.2">
      <c r="AU276" s="502" t="str">
        <f t="shared" si="10"/>
        <v/>
      </c>
      <c r="AV276" s="369" t="str">
        <f t="shared" si="11"/>
        <v/>
      </c>
    </row>
    <row r="277" spans="47:48" x14ac:dyDescent="0.2">
      <c r="AU277" s="502" t="str">
        <f t="shared" si="10"/>
        <v/>
      </c>
      <c r="AV277" s="369" t="str">
        <f t="shared" si="11"/>
        <v/>
      </c>
    </row>
    <row r="278" spans="47:48" x14ac:dyDescent="0.2">
      <c r="AU278" s="502" t="str">
        <f t="shared" si="10"/>
        <v/>
      </c>
      <c r="AV278" s="369" t="str">
        <f t="shared" si="11"/>
        <v/>
      </c>
    </row>
    <row r="279" spans="47:48" x14ac:dyDescent="0.2">
      <c r="AU279" s="502" t="str">
        <f t="shared" si="10"/>
        <v/>
      </c>
      <c r="AV279" s="369" t="str">
        <f t="shared" si="11"/>
        <v/>
      </c>
    </row>
    <row r="280" spans="47:48" x14ac:dyDescent="0.2">
      <c r="AU280" s="502" t="str">
        <f t="shared" si="10"/>
        <v/>
      </c>
      <c r="AV280" s="369" t="str">
        <f t="shared" si="11"/>
        <v/>
      </c>
    </row>
    <row r="281" spans="47:48" x14ac:dyDescent="0.2">
      <c r="AU281" s="502" t="str">
        <f t="shared" si="10"/>
        <v/>
      </c>
      <c r="AV281" s="369" t="str">
        <f t="shared" si="11"/>
        <v/>
      </c>
    </row>
    <row r="282" spans="47:48" x14ac:dyDescent="0.2">
      <c r="AU282" s="502" t="str">
        <f t="shared" si="10"/>
        <v/>
      </c>
      <c r="AV282" s="369" t="str">
        <f t="shared" si="11"/>
        <v/>
      </c>
    </row>
    <row r="283" spans="47:48" x14ac:dyDescent="0.2">
      <c r="AU283" s="502" t="str">
        <f t="shared" si="10"/>
        <v/>
      </c>
      <c r="AV283" s="369" t="str">
        <f t="shared" si="11"/>
        <v/>
      </c>
    </row>
    <row r="284" spans="47:48" x14ac:dyDescent="0.2">
      <c r="AU284" s="502" t="str">
        <f t="shared" si="10"/>
        <v/>
      </c>
      <c r="AV284" s="369" t="str">
        <f t="shared" si="11"/>
        <v/>
      </c>
    </row>
    <row r="285" spans="47:48" x14ac:dyDescent="0.2">
      <c r="AU285" s="502" t="str">
        <f t="shared" si="10"/>
        <v/>
      </c>
      <c r="AV285" s="369" t="str">
        <f t="shared" si="11"/>
        <v/>
      </c>
    </row>
    <row r="286" spans="47:48" x14ac:dyDescent="0.2">
      <c r="AU286" s="502" t="str">
        <f t="shared" si="10"/>
        <v/>
      </c>
      <c r="AV286" s="369" t="str">
        <f t="shared" si="11"/>
        <v/>
      </c>
    </row>
    <row r="287" spans="47:48" x14ac:dyDescent="0.2">
      <c r="AU287" s="502" t="str">
        <f t="shared" si="10"/>
        <v/>
      </c>
      <c r="AV287" s="369" t="str">
        <f t="shared" si="11"/>
        <v/>
      </c>
    </row>
    <row r="288" spans="47:48" x14ac:dyDescent="0.2">
      <c r="AU288" s="502" t="str">
        <f t="shared" si="10"/>
        <v/>
      </c>
      <c r="AV288" s="369" t="str">
        <f t="shared" si="11"/>
        <v/>
      </c>
    </row>
    <row r="289" spans="47:48" x14ac:dyDescent="0.2">
      <c r="AU289" s="502" t="str">
        <f t="shared" si="10"/>
        <v/>
      </c>
      <c r="AV289" s="369" t="str">
        <f t="shared" si="11"/>
        <v/>
      </c>
    </row>
    <row r="290" spans="47:48" x14ac:dyDescent="0.2">
      <c r="AU290" s="502" t="str">
        <f t="shared" si="10"/>
        <v/>
      </c>
      <c r="AV290" s="369" t="str">
        <f t="shared" si="11"/>
        <v/>
      </c>
    </row>
    <row r="291" spans="47:48" x14ac:dyDescent="0.2">
      <c r="AU291" s="502" t="str">
        <f t="shared" si="10"/>
        <v/>
      </c>
      <c r="AV291" s="369" t="str">
        <f t="shared" si="11"/>
        <v/>
      </c>
    </row>
    <row r="292" spans="47:48" x14ac:dyDescent="0.2">
      <c r="AU292" s="502" t="str">
        <f t="shared" si="10"/>
        <v/>
      </c>
      <c r="AV292" s="369" t="str">
        <f t="shared" si="11"/>
        <v/>
      </c>
    </row>
    <row r="293" spans="47:48" x14ac:dyDescent="0.2">
      <c r="AU293" s="502" t="str">
        <f t="shared" si="10"/>
        <v/>
      </c>
      <c r="AV293" s="369" t="str">
        <f t="shared" si="11"/>
        <v/>
      </c>
    </row>
    <row r="294" spans="47:48" x14ac:dyDescent="0.2">
      <c r="AU294" s="502" t="str">
        <f t="shared" si="10"/>
        <v/>
      </c>
      <c r="AV294" s="369" t="str">
        <f t="shared" si="11"/>
        <v/>
      </c>
    </row>
    <row r="295" spans="47:48" x14ac:dyDescent="0.2">
      <c r="AU295" s="502" t="str">
        <f t="shared" si="10"/>
        <v/>
      </c>
      <c r="AV295" s="369" t="str">
        <f t="shared" si="11"/>
        <v/>
      </c>
    </row>
    <row r="296" spans="47:48" x14ac:dyDescent="0.2">
      <c r="AU296" s="502" t="str">
        <f t="shared" si="10"/>
        <v/>
      </c>
      <c r="AV296" s="369" t="str">
        <f t="shared" si="11"/>
        <v/>
      </c>
    </row>
    <row r="297" spans="47:48" x14ac:dyDescent="0.2">
      <c r="AU297" s="502" t="str">
        <f t="shared" si="10"/>
        <v/>
      </c>
      <c r="AV297" s="369" t="str">
        <f t="shared" si="11"/>
        <v/>
      </c>
    </row>
    <row r="298" spans="47:48" x14ac:dyDescent="0.2">
      <c r="AU298" s="502" t="str">
        <f t="shared" si="10"/>
        <v/>
      </c>
      <c r="AV298" s="369" t="str">
        <f t="shared" si="11"/>
        <v/>
      </c>
    </row>
    <row r="299" spans="47:48" x14ac:dyDescent="0.2">
      <c r="AU299" s="502" t="str">
        <f t="shared" si="10"/>
        <v/>
      </c>
      <c r="AV299" s="369" t="str">
        <f t="shared" si="11"/>
        <v/>
      </c>
    </row>
    <row r="300" spans="47:48" x14ac:dyDescent="0.2">
      <c r="AU300" s="502" t="str">
        <f t="shared" si="10"/>
        <v/>
      </c>
      <c r="AV300" s="369" t="str">
        <f t="shared" si="11"/>
        <v/>
      </c>
    </row>
    <row r="301" spans="47:48" x14ac:dyDescent="0.2">
      <c r="AU301" s="502" t="str">
        <f t="shared" si="10"/>
        <v/>
      </c>
      <c r="AV301" s="369" t="str">
        <f t="shared" si="11"/>
        <v/>
      </c>
    </row>
    <row r="302" spans="47:48" x14ac:dyDescent="0.2">
      <c r="AU302" s="502" t="str">
        <f t="shared" si="10"/>
        <v/>
      </c>
      <c r="AV302" s="369" t="str">
        <f t="shared" si="11"/>
        <v/>
      </c>
    </row>
    <row r="303" spans="47:48" x14ac:dyDescent="0.2">
      <c r="AU303" s="502" t="str">
        <f t="shared" si="10"/>
        <v/>
      </c>
      <c r="AV303" s="369" t="str">
        <f t="shared" si="11"/>
        <v/>
      </c>
    </row>
    <row r="304" spans="47:48" x14ac:dyDescent="0.2">
      <c r="AU304" s="502" t="str">
        <f t="shared" si="10"/>
        <v/>
      </c>
      <c r="AV304" s="369" t="str">
        <f t="shared" si="11"/>
        <v/>
      </c>
    </row>
    <row r="305" spans="47:48" x14ac:dyDescent="0.2">
      <c r="AU305" s="502" t="str">
        <f t="shared" si="10"/>
        <v/>
      </c>
      <c r="AV305" s="369" t="str">
        <f t="shared" si="11"/>
        <v/>
      </c>
    </row>
    <row r="306" spans="47:48" x14ac:dyDescent="0.2">
      <c r="AU306" s="502" t="str">
        <f t="shared" si="10"/>
        <v/>
      </c>
      <c r="AV306" s="369" t="str">
        <f t="shared" si="11"/>
        <v/>
      </c>
    </row>
    <row r="307" spans="47:48" x14ac:dyDescent="0.2">
      <c r="AU307" s="502" t="str">
        <f t="shared" si="10"/>
        <v/>
      </c>
      <c r="AV307" s="369" t="str">
        <f t="shared" si="11"/>
        <v/>
      </c>
    </row>
    <row r="308" spans="47:48" x14ac:dyDescent="0.2">
      <c r="AU308" s="502" t="str">
        <f t="shared" si="10"/>
        <v/>
      </c>
      <c r="AV308" s="369" t="str">
        <f t="shared" si="11"/>
        <v/>
      </c>
    </row>
    <row r="309" spans="47:48" x14ac:dyDescent="0.2">
      <c r="AU309" s="502" t="str">
        <f t="shared" si="10"/>
        <v/>
      </c>
      <c r="AV309" s="369" t="str">
        <f t="shared" si="11"/>
        <v/>
      </c>
    </row>
    <row r="310" spans="47:48" x14ac:dyDescent="0.2">
      <c r="AU310" s="502" t="str">
        <f t="shared" si="10"/>
        <v/>
      </c>
      <c r="AV310" s="369" t="str">
        <f t="shared" si="11"/>
        <v/>
      </c>
    </row>
    <row r="311" spans="47:48" x14ac:dyDescent="0.2">
      <c r="AU311" s="502" t="str">
        <f t="shared" si="10"/>
        <v/>
      </c>
      <c r="AV311" s="369" t="str">
        <f t="shared" si="11"/>
        <v/>
      </c>
    </row>
    <row r="312" spans="47:48" x14ac:dyDescent="0.2">
      <c r="AU312" s="502" t="str">
        <f t="shared" si="10"/>
        <v/>
      </c>
      <c r="AV312" s="369" t="str">
        <f t="shared" si="11"/>
        <v/>
      </c>
    </row>
    <row r="313" spans="47:48" x14ac:dyDescent="0.2">
      <c r="AU313" s="502" t="str">
        <f t="shared" si="10"/>
        <v/>
      </c>
      <c r="AV313" s="369" t="str">
        <f t="shared" si="11"/>
        <v/>
      </c>
    </row>
    <row r="314" spans="47:48" x14ac:dyDescent="0.2">
      <c r="AU314" s="502" t="str">
        <f t="shared" si="10"/>
        <v/>
      </c>
      <c r="AV314" s="369" t="str">
        <f t="shared" si="11"/>
        <v/>
      </c>
    </row>
    <row r="315" spans="47:48" x14ac:dyDescent="0.2">
      <c r="AU315" s="502" t="str">
        <f t="shared" si="10"/>
        <v/>
      </c>
      <c r="AV315" s="369" t="str">
        <f t="shared" si="11"/>
        <v/>
      </c>
    </row>
    <row r="316" spans="47:48" x14ac:dyDescent="0.2">
      <c r="AU316" s="502" t="str">
        <f t="shared" si="10"/>
        <v/>
      </c>
      <c r="AV316" s="369" t="str">
        <f t="shared" si="11"/>
        <v/>
      </c>
    </row>
    <row r="317" spans="47:48" x14ac:dyDescent="0.2">
      <c r="AU317" s="502" t="str">
        <f t="shared" si="10"/>
        <v/>
      </c>
      <c r="AV317" s="369" t="str">
        <f t="shared" si="11"/>
        <v/>
      </c>
    </row>
    <row r="318" spans="47:48" x14ac:dyDescent="0.2">
      <c r="AU318" s="502" t="str">
        <f t="shared" si="10"/>
        <v/>
      </c>
      <c r="AV318" s="369" t="str">
        <f t="shared" si="11"/>
        <v/>
      </c>
    </row>
    <row r="319" spans="47:48" x14ac:dyDescent="0.2">
      <c r="AU319" s="502" t="str">
        <f t="shared" si="10"/>
        <v/>
      </c>
      <c r="AV319" s="369" t="str">
        <f t="shared" si="11"/>
        <v/>
      </c>
    </row>
    <row r="320" spans="47:48" x14ac:dyDescent="0.2">
      <c r="AU320" s="502" t="str">
        <f t="shared" si="10"/>
        <v/>
      </c>
      <c r="AV320" s="369" t="str">
        <f t="shared" si="11"/>
        <v/>
      </c>
    </row>
    <row r="321" spans="47:48" x14ac:dyDescent="0.2">
      <c r="AU321" s="502" t="str">
        <f t="shared" si="10"/>
        <v/>
      </c>
      <c r="AV321" s="369" t="str">
        <f t="shared" si="11"/>
        <v/>
      </c>
    </row>
    <row r="322" spans="47:48" x14ac:dyDescent="0.2">
      <c r="AU322" s="502" t="str">
        <f t="shared" si="10"/>
        <v/>
      </c>
      <c r="AV322" s="369" t="str">
        <f t="shared" si="11"/>
        <v/>
      </c>
    </row>
    <row r="323" spans="47:48" x14ac:dyDescent="0.2">
      <c r="AU323" s="502" t="str">
        <f t="shared" ref="AU323:AU386" si="12">IF(ISBLANK(G323),"",AV323/G323)</f>
        <v/>
      </c>
      <c r="AV323" s="369" t="str">
        <f t="shared" ref="AV323:AV386" si="13">IF(ISBLANK(G323),"",ABS(L323-G323))</f>
        <v/>
      </c>
    </row>
    <row r="324" spans="47:48" x14ac:dyDescent="0.2">
      <c r="AU324" s="502" t="str">
        <f t="shared" si="12"/>
        <v/>
      </c>
      <c r="AV324" s="369" t="str">
        <f t="shared" si="13"/>
        <v/>
      </c>
    </row>
    <row r="325" spans="47:48" x14ac:dyDescent="0.2">
      <c r="AU325" s="502" t="str">
        <f t="shared" si="12"/>
        <v/>
      </c>
      <c r="AV325" s="369" t="str">
        <f t="shared" si="13"/>
        <v/>
      </c>
    </row>
    <row r="326" spans="47:48" x14ac:dyDescent="0.2">
      <c r="AU326" s="502" t="str">
        <f t="shared" si="12"/>
        <v/>
      </c>
      <c r="AV326" s="369" t="str">
        <f t="shared" si="13"/>
        <v/>
      </c>
    </row>
    <row r="327" spans="47:48" x14ac:dyDescent="0.2">
      <c r="AU327" s="502" t="str">
        <f t="shared" si="12"/>
        <v/>
      </c>
      <c r="AV327" s="369" t="str">
        <f t="shared" si="13"/>
        <v/>
      </c>
    </row>
    <row r="328" spans="47:48" x14ac:dyDescent="0.2">
      <c r="AU328" s="502" t="str">
        <f t="shared" si="12"/>
        <v/>
      </c>
      <c r="AV328" s="369" t="str">
        <f t="shared" si="13"/>
        <v/>
      </c>
    </row>
    <row r="329" spans="47:48" x14ac:dyDescent="0.2">
      <c r="AU329" s="502" t="str">
        <f t="shared" si="12"/>
        <v/>
      </c>
      <c r="AV329" s="369" t="str">
        <f t="shared" si="13"/>
        <v/>
      </c>
    </row>
    <row r="330" spans="47:48" x14ac:dyDescent="0.2">
      <c r="AU330" s="502" t="str">
        <f t="shared" si="12"/>
        <v/>
      </c>
      <c r="AV330" s="369" t="str">
        <f t="shared" si="13"/>
        <v/>
      </c>
    </row>
    <row r="331" spans="47:48" x14ac:dyDescent="0.2">
      <c r="AU331" s="502" t="str">
        <f t="shared" si="12"/>
        <v/>
      </c>
      <c r="AV331" s="369" t="str">
        <f t="shared" si="13"/>
        <v/>
      </c>
    </row>
    <row r="332" spans="47:48" x14ac:dyDescent="0.2">
      <c r="AU332" s="502" t="str">
        <f t="shared" si="12"/>
        <v/>
      </c>
      <c r="AV332" s="369" t="str">
        <f t="shared" si="13"/>
        <v/>
      </c>
    </row>
    <row r="333" spans="47:48" x14ac:dyDescent="0.2">
      <c r="AU333" s="502" t="str">
        <f t="shared" si="12"/>
        <v/>
      </c>
      <c r="AV333" s="369" t="str">
        <f t="shared" si="13"/>
        <v/>
      </c>
    </row>
    <row r="334" spans="47:48" x14ac:dyDescent="0.2">
      <c r="AU334" s="502" t="str">
        <f t="shared" si="12"/>
        <v/>
      </c>
      <c r="AV334" s="369" t="str">
        <f t="shared" si="13"/>
        <v/>
      </c>
    </row>
    <row r="335" spans="47:48" x14ac:dyDescent="0.2">
      <c r="AU335" s="502" t="str">
        <f t="shared" si="12"/>
        <v/>
      </c>
      <c r="AV335" s="369" t="str">
        <f t="shared" si="13"/>
        <v/>
      </c>
    </row>
    <row r="336" spans="47:48" x14ac:dyDescent="0.2">
      <c r="AU336" s="502" t="str">
        <f t="shared" si="12"/>
        <v/>
      </c>
      <c r="AV336" s="369" t="str">
        <f t="shared" si="13"/>
        <v/>
      </c>
    </row>
    <row r="337" spans="47:48" x14ac:dyDescent="0.2">
      <c r="AU337" s="502" t="str">
        <f t="shared" si="12"/>
        <v/>
      </c>
      <c r="AV337" s="369" t="str">
        <f t="shared" si="13"/>
        <v/>
      </c>
    </row>
    <row r="338" spans="47:48" x14ac:dyDescent="0.2">
      <c r="AU338" s="502" t="str">
        <f t="shared" si="12"/>
        <v/>
      </c>
      <c r="AV338" s="369" t="str">
        <f t="shared" si="13"/>
        <v/>
      </c>
    </row>
    <row r="339" spans="47:48" x14ac:dyDescent="0.2">
      <c r="AU339" s="502" t="str">
        <f t="shared" si="12"/>
        <v/>
      </c>
      <c r="AV339" s="369" t="str">
        <f t="shared" si="13"/>
        <v/>
      </c>
    </row>
    <row r="340" spans="47:48" x14ac:dyDescent="0.2">
      <c r="AU340" s="502" t="str">
        <f t="shared" si="12"/>
        <v/>
      </c>
      <c r="AV340" s="369" t="str">
        <f t="shared" si="13"/>
        <v/>
      </c>
    </row>
    <row r="341" spans="47:48" x14ac:dyDescent="0.2">
      <c r="AU341" s="502" t="str">
        <f t="shared" si="12"/>
        <v/>
      </c>
      <c r="AV341" s="369" t="str">
        <f t="shared" si="13"/>
        <v/>
      </c>
    </row>
    <row r="342" spans="47:48" x14ac:dyDescent="0.2">
      <c r="AU342" s="502" t="str">
        <f t="shared" si="12"/>
        <v/>
      </c>
      <c r="AV342" s="369" t="str">
        <f t="shared" si="13"/>
        <v/>
      </c>
    </row>
    <row r="343" spans="47:48" x14ac:dyDescent="0.2">
      <c r="AU343" s="502" t="str">
        <f t="shared" si="12"/>
        <v/>
      </c>
      <c r="AV343" s="369" t="str">
        <f t="shared" si="13"/>
        <v/>
      </c>
    </row>
    <row r="344" spans="47:48" x14ac:dyDescent="0.2">
      <c r="AU344" s="502" t="str">
        <f t="shared" si="12"/>
        <v/>
      </c>
      <c r="AV344" s="369" t="str">
        <f t="shared" si="13"/>
        <v/>
      </c>
    </row>
    <row r="345" spans="47:48" x14ac:dyDescent="0.2">
      <c r="AU345" s="502" t="str">
        <f t="shared" si="12"/>
        <v/>
      </c>
      <c r="AV345" s="369" t="str">
        <f t="shared" si="13"/>
        <v/>
      </c>
    </row>
    <row r="346" spans="47:48" x14ac:dyDescent="0.2">
      <c r="AU346" s="502" t="str">
        <f t="shared" si="12"/>
        <v/>
      </c>
      <c r="AV346" s="369" t="str">
        <f t="shared" si="13"/>
        <v/>
      </c>
    </row>
    <row r="347" spans="47:48" x14ac:dyDescent="0.2">
      <c r="AU347" s="502" t="str">
        <f t="shared" si="12"/>
        <v/>
      </c>
      <c r="AV347" s="369" t="str">
        <f t="shared" si="13"/>
        <v/>
      </c>
    </row>
    <row r="348" spans="47:48" x14ac:dyDescent="0.2">
      <c r="AU348" s="502" t="str">
        <f t="shared" si="12"/>
        <v/>
      </c>
      <c r="AV348" s="369" t="str">
        <f t="shared" si="13"/>
        <v/>
      </c>
    </row>
    <row r="349" spans="47:48" x14ac:dyDescent="0.2">
      <c r="AU349" s="502" t="str">
        <f t="shared" si="12"/>
        <v/>
      </c>
      <c r="AV349" s="369" t="str">
        <f t="shared" si="13"/>
        <v/>
      </c>
    </row>
    <row r="350" spans="47:48" x14ac:dyDescent="0.2">
      <c r="AU350" s="502" t="str">
        <f t="shared" si="12"/>
        <v/>
      </c>
      <c r="AV350" s="369" t="str">
        <f t="shared" si="13"/>
        <v/>
      </c>
    </row>
    <row r="351" spans="47:48" x14ac:dyDescent="0.2">
      <c r="AU351" s="502" t="str">
        <f t="shared" si="12"/>
        <v/>
      </c>
      <c r="AV351" s="369" t="str">
        <f t="shared" si="13"/>
        <v/>
      </c>
    </row>
    <row r="352" spans="47:48" x14ac:dyDescent="0.2">
      <c r="AU352" s="502" t="str">
        <f t="shared" si="12"/>
        <v/>
      </c>
      <c r="AV352" s="369" t="str">
        <f t="shared" si="13"/>
        <v/>
      </c>
    </row>
    <row r="353" spans="47:48" x14ac:dyDescent="0.2">
      <c r="AU353" s="502" t="str">
        <f t="shared" si="12"/>
        <v/>
      </c>
      <c r="AV353" s="369" t="str">
        <f t="shared" si="13"/>
        <v/>
      </c>
    </row>
    <row r="354" spans="47:48" x14ac:dyDescent="0.2">
      <c r="AU354" s="502" t="str">
        <f t="shared" si="12"/>
        <v/>
      </c>
      <c r="AV354" s="369" t="str">
        <f t="shared" si="13"/>
        <v/>
      </c>
    </row>
    <row r="355" spans="47:48" x14ac:dyDescent="0.2">
      <c r="AU355" s="502" t="str">
        <f t="shared" si="12"/>
        <v/>
      </c>
      <c r="AV355" s="369" t="str">
        <f t="shared" si="13"/>
        <v/>
      </c>
    </row>
    <row r="356" spans="47:48" x14ac:dyDescent="0.2">
      <c r="AU356" s="502" t="str">
        <f t="shared" si="12"/>
        <v/>
      </c>
      <c r="AV356" s="369" t="str">
        <f t="shared" si="13"/>
        <v/>
      </c>
    </row>
    <row r="357" spans="47:48" x14ac:dyDescent="0.2">
      <c r="AU357" s="502" t="str">
        <f t="shared" si="12"/>
        <v/>
      </c>
      <c r="AV357" s="369" t="str">
        <f t="shared" si="13"/>
        <v/>
      </c>
    </row>
    <row r="358" spans="47:48" x14ac:dyDescent="0.2">
      <c r="AU358" s="502" t="str">
        <f t="shared" si="12"/>
        <v/>
      </c>
      <c r="AV358" s="369" t="str">
        <f t="shared" si="13"/>
        <v/>
      </c>
    </row>
    <row r="359" spans="47:48" x14ac:dyDescent="0.2">
      <c r="AU359" s="502" t="str">
        <f t="shared" si="12"/>
        <v/>
      </c>
      <c r="AV359" s="369" t="str">
        <f t="shared" si="13"/>
        <v/>
      </c>
    </row>
    <row r="360" spans="47:48" x14ac:dyDescent="0.2">
      <c r="AU360" s="502" t="str">
        <f t="shared" si="12"/>
        <v/>
      </c>
      <c r="AV360" s="369" t="str">
        <f t="shared" si="13"/>
        <v/>
      </c>
    </row>
    <row r="361" spans="47:48" x14ac:dyDescent="0.2">
      <c r="AU361" s="502" t="str">
        <f t="shared" si="12"/>
        <v/>
      </c>
      <c r="AV361" s="369" t="str">
        <f t="shared" si="13"/>
        <v/>
      </c>
    </row>
    <row r="362" spans="47:48" x14ac:dyDescent="0.2">
      <c r="AU362" s="502" t="str">
        <f t="shared" si="12"/>
        <v/>
      </c>
      <c r="AV362" s="369" t="str">
        <f t="shared" si="13"/>
        <v/>
      </c>
    </row>
    <row r="363" spans="47:48" x14ac:dyDescent="0.2">
      <c r="AU363" s="502" t="str">
        <f t="shared" si="12"/>
        <v/>
      </c>
      <c r="AV363" s="369" t="str">
        <f t="shared" si="13"/>
        <v/>
      </c>
    </row>
    <row r="364" spans="47:48" x14ac:dyDescent="0.2">
      <c r="AU364" s="502" t="str">
        <f t="shared" si="12"/>
        <v/>
      </c>
      <c r="AV364" s="369" t="str">
        <f t="shared" si="13"/>
        <v/>
      </c>
    </row>
    <row r="365" spans="47:48" x14ac:dyDescent="0.2">
      <c r="AU365" s="502" t="str">
        <f t="shared" si="12"/>
        <v/>
      </c>
      <c r="AV365" s="369" t="str">
        <f t="shared" si="13"/>
        <v/>
      </c>
    </row>
    <row r="366" spans="47:48" x14ac:dyDescent="0.2">
      <c r="AU366" s="502" t="str">
        <f t="shared" si="12"/>
        <v/>
      </c>
      <c r="AV366" s="369" t="str">
        <f t="shared" si="13"/>
        <v/>
      </c>
    </row>
    <row r="367" spans="47:48" x14ac:dyDescent="0.2">
      <c r="AU367" s="502" t="str">
        <f t="shared" si="12"/>
        <v/>
      </c>
      <c r="AV367" s="369" t="str">
        <f t="shared" si="13"/>
        <v/>
      </c>
    </row>
    <row r="368" spans="47:48" x14ac:dyDescent="0.2">
      <c r="AU368" s="502" t="str">
        <f t="shared" si="12"/>
        <v/>
      </c>
      <c r="AV368" s="369" t="str">
        <f t="shared" si="13"/>
        <v/>
      </c>
    </row>
    <row r="369" spans="47:48" x14ac:dyDescent="0.2">
      <c r="AU369" s="502" t="str">
        <f t="shared" si="12"/>
        <v/>
      </c>
      <c r="AV369" s="369" t="str">
        <f t="shared" si="13"/>
        <v/>
      </c>
    </row>
    <row r="370" spans="47:48" x14ac:dyDescent="0.2">
      <c r="AU370" s="502" t="str">
        <f t="shared" si="12"/>
        <v/>
      </c>
      <c r="AV370" s="369" t="str">
        <f t="shared" si="13"/>
        <v/>
      </c>
    </row>
    <row r="371" spans="47:48" x14ac:dyDescent="0.2">
      <c r="AU371" s="502" t="str">
        <f t="shared" si="12"/>
        <v/>
      </c>
      <c r="AV371" s="369" t="str">
        <f t="shared" si="13"/>
        <v/>
      </c>
    </row>
    <row r="372" spans="47:48" x14ac:dyDescent="0.2">
      <c r="AU372" s="502" t="str">
        <f t="shared" si="12"/>
        <v/>
      </c>
      <c r="AV372" s="369" t="str">
        <f t="shared" si="13"/>
        <v/>
      </c>
    </row>
    <row r="373" spans="47:48" x14ac:dyDescent="0.2">
      <c r="AU373" s="502" t="str">
        <f t="shared" si="12"/>
        <v/>
      </c>
      <c r="AV373" s="369" t="str">
        <f t="shared" si="13"/>
        <v/>
      </c>
    </row>
    <row r="374" spans="47:48" x14ac:dyDescent="0.2">
      <c r="AU374" s="502" t="str">
        <f t="shared" si="12"/>
        <v/>
      </c>
      <c r="AV374" s="369" t="str">
        <f t="shared" si="13"/>
        <v/>
      </c>
    </row>
    <row r="375" spans="47:48" x14ac:dyDescent="0.2">
      <c r="AU375" s="502" t="str">
        <f t="shared" si="12"/>
        <v/>
      </c>
      <c r="AV375" s="369" t="str">
        <f t="shared" si="13"/>
        <v/>
      </c>
    </row>
    <row r="376" spans="47:48" x14ac:dyDescent="0.2">
      <c r="AU376" s="502" t="str">
        <f t="shared" si="12"/>
        <v/>
      </c>
      <c r="AV376" s="369" t="str">
        <f t="shared" si="13"/>
        <v/>
      </c>
    </row>
    <row r="377" spans="47:48" x14ac:dyDescent="0.2">
      <c r="AU377" s="502" t="str">
        <f t="shared" si="12"/>
        <v/>
      </c>
      <c r="AV377" s="369" t="str">
        <f t="shared" si="13"/>
        <v/>
      </c>
    </row>
    <row r="378" spans="47:48" x14ac:dyDescent="0.2">
      <c r="AU378" s="502" t="str">
        <f t="shared" si="12"/>
        <v/>
      </c>
      <c r="AV378" s="369" t="str">
        <f t="shared" si="13"/>
        <v/>
      </c>
    </row>
    <row r="379" spans="47:48" x14ac:dyDescent="0.2">
      <c r="AU379" s="502" t="str">
        <f t="shared" si="12"/>
        <v/>
      </c>
      <c r="AV379" s="369" t="str">
        <f t="shared" si="13"/>
        <v/>
      </c>
    </row>
    <row r="380" spans="47:48" x14ac:dyDescent="0.2">
      <c r="AU380" s="502" t="str">
        <f t="shared" si="12"/>
        <v/>
      </c>
      <c r="AV380" s="369" t="str">
        <f t="shared" si="13"/>
        <v/>
      </c>
    </row>
    <row r="381" spans="47:48" x14ac:dyDescent="0.2">
      <c r="AU381" s="502" t="str">
        <f t="shared" si="12"/>
        <v/>
      </c>
      <c r="AV381" s="369" t="str">
        <f t="shared" si="13"/>
        <v/>
      </c>
    </row>
    <row r="382" spans="47:48" x14ac:dyDescent="0.2">
      <c r="AU382" s="502" t="str">
        <f t="shared" si="12"/>
        <v/>
      </c>
      <c r="AV382" s="369" t="str">
        <f t="shared" si="13"/>
        <v/>
      </c>
    </row>
    <row r="383" spans="47:48" x14ac:dyDescent="0.2">
      <c r="AU383" s="502" t="str">
        <f t="shared" si="12"/>
        <v/>
      </c>
      <c r="AV383" s="369" t="str">
        <f t="shared" si="13"/>
        <v/>
      </c>
    </row>
    <row r="384" spans="47:48" x14ac:dyDescent="0.2">
      <c r="AU384" s="502" t="str">
        <f t="shared" si="12"/>
        <v/>
      </c>
      <c r="AV384" s="369" t="str">
        <f t="shared" si="13"/>
        <v/>
      </c>
    </row>
    <row r="385" spans="47:48" x14ac:dyDescent="0.2">
      <c r="AU385" s="502" t="str">
        <f t="shared" si="12"/>
        <v/>
      </c>
      <c r="AV385" s="369" t="str">
        <f t="shared" si="13"/>
        <v/>
      </c>
    </row>
    <row r="386" spans="47:48" x14ac:dyDescent="0.2">
      <c r="AU386" s="502" t="str">
        <f t="shared" si="12"/>
        <v/>
      </c>
      <c r="AV386" s="369" t="str">
        <f t="shared" si="13"/>
        <v/>
      </c>
    </row>
    <row r="387" spans="47:48" x14ac:dyDescent="0.2">
      <c r="AU387" s="502" t="str">
        <f t="shared" ref="AU387:AU450" si="14">IF(ISBLANK(G387),"",AV387/G387)</f>
        <v/>
      </c>
      <c r="AV387" s="369" t="str">
        <f t="shared" ref="AV387:AV450" si="15">IF(ISBLANK(G387),"",ABS(L387-G387))</f>
        <v/>
      </c>
    </row>
    <row r="388" spans="47:48" x14ac:dyDescent="0.2">
      <c r="AU388" s="502" t="str">
        <f t="shared" si="14"/>
        <v/>
      </c>
      <c r="AV388" s="369" t="str">
        <f t="shared" si="15"/>
        <v/>
      </c>
    </row>
    <row r="389" spans="47:48" x14ac:dyDescent="0.2">
      <c r="AU389" s="502" t="str">
        <f t="shared" si="14"/>
        <v/>
      </c>
      <c r="AV389" s="369" t="str">
        <f t="shared" si="15"/>
        <v/>
      </c>
    </row>
    <row r="390" spans="47:48" x14ac:dyDescent="0.2">
      <c r="AU390" s="502" t="str">
        <f t="shared" si="14"/>
        <v/>
      </c>
      <c r="AV390" s="369" t="str">
        <f t="shared" si="15"/>
        <v/>
      </c>
    </row>
    <row r="391" spans="47:48" x14ac:dyDescent="0.2">
      <c r="AU391" s="502" t="str">
        <f t="shared" si="14"/>
        <v/>
      </c>
      <c r="AV391" s="369" t="str">
        <f t="shared" si="15"/>
        <v/>
      </c>
    </row>
    <row r="392" spans="47:48" x14ac:dyDescent="0.2">
      <c r="AU392" s="502" t="str">
        <f t="shared" si="14"/>
        <v/>
      </c>
      <c r="AV392" s="369" t="str">
        <f t="shared" si="15"/>
        <v/>
      </c>
    </row>
    <row r="393" spans="47:48" x14ac:dyDescent="0.2">
      <c r="AU393" s="502" t="str">
        <f t="shared" si="14"/>
        <v/>
      </c>
      <c r="AV393" s="369" t="str">
        <f t="shared" si="15"/>
        <v/>
      </c>
    </row>
    <row r="394" spans="47:48" x14ac:dyDescent="0.2">
      <c r="AU394" s="502" t="str">
        <f t="shared" si="14"/>
        <v/>
      </c>
      <c r="AV394" s="369" t="str">
        <f t="shared" si="15"/>
        <v/>
      </c>
    </row>
    <row r="395" spans="47:48" x14ac:dyDescent="0.2">
      <c r="AU395" s="502" t="str">
        <f t="shared" si="14"/>
        <v/>
      </c>
      <c r="AV395" s="369" t="str">
        <f t="shared" si="15"/>
        <v/>
      </c>
    </row>
    <row r="396" spans="47:48" x14ac:dyDescent="0.2">
      <c r="AU396" s="502" t="str">
        <f t="shared" si="14"/>
        <v/>
      </c>
      <c r="AV396" s="369" t="str">
        <f t="shared" si="15"/>
        <v/>
      </c>
    </row>
    <row r="397" spans="47:48" x14ac:dyDescent="0.2">
      <c r="AU397" s="502" t="str">
        <f t="shared" si="14"/>
        <v/>
      </c>
      <c r="AV397" s="369" t="str">
        <f t="shared" si="15"/>
        <v/>
      </c>
    </row>
    <row r="398" spans="47:48" x14ac:dyDescent="0.2">
      <c r="AU398" s="502" t="str">
        <f t="shared" si="14"/>
        <v/>
      </c>
      <c r="AV398" s="369" t="str">
        <f t="shared" si="15"/>
        <v/>
      </c>
    </row>
    <row r="399" spans="47:48" x14ac:dyDescent="0.2">
      <c r="AU399" s="502" t="str">
        <f t="shared" si="14"/>
        <v/>
      </c>
      <c r="AV399" s="369" t="str">
        <f t="shared" si="15"/>
        <v/>
      </c>
    </row>
    <row r="400" spans="47:48" x14ac:dyDescent="0.2">
      <c r="AU400" s="502" t="str">
        <f t="shared" si="14"/>
        <v/>
      </c>
      <c r="AV400" s="369" t="str">
        <f t="shared" si="15"/>
        <v/>
      </c>
    </row>
    <row r="401" spans="47:48" x14ac:dyDescent="0.2">
      <c r="AU401" s="502" t="str">
        <f t="shared" si="14"/>
        <v/>
      </c>
      <c r="AV401" s="369" t="str">
        <f t="shared" si="15"/>
        <v/>
      </c>
    </row>
    <row r="402" spans="47:48" x14ac:dyDescent="0.2">
      <c r="AU402" s="502" t="str">
        <f t="shared" si="14"/>
        <v/>
      </c>
      <c r="AV402" s="369" t="str">
        <f t="shared" si="15"/>
        <v/>
      </c>
    </row>
    <row r="403" spans="47:48" x14ac:dyDescent="0.2">
      <c r="AU403" s="502" t="str">
        <f t="shared" si="14"/>
        <v/>
      </c>
      <c r="AV403" s="369" t="str">
        <f t="shared" si="15"/>
        <v/>
      </c>
    </row>
    <row r="404" spans="47:48" x14ac:dyDescent="0.2">
      <c r="AU404" s="502" t="str">
        <f t="shared" si="14"/>
        <v/>
      </c>
      <c r="AV404" s="369" t="str">
        <f t="shared" si="15"/>
        <v/>
      </c>
    </row>
    <row r="405" spans="47:48" x14ac:dyDescent="0.2">
      <c r="AU405" s="502" t="str">
        <f t="shared" si="14"/>
        <v/>
      </c>
      <c r="AV405" s="369" t="str">
        <f t="shared" si="15"/>
        <v/>
      </c>
    </row>
    <row r="406" spans="47:48" x14ac:dyDescent="0.2">
      <c r="AU406" s="502" t="str">
        <f t="shared" si="14"/>
        <v/>
      </c>
      <c r="AV406" s="369" t="str">
        <f t="shared" si="15"/>
        <v/>
      </c>
    </row>
    <row r="407" spans="47:48" x14ac:dyDescent="0.2">
      <c r="AU407" s="502" t="str">
        <f t="shared" si="14"/>
        <v/>
      </c>
      <c r="AV407" s="369" t="str">
        <f t="shared" si="15"/>
        <v/>
      </c>
    </row>
    <row r="408" spans="47:48" x14ac:dyDescent="0.2">
      <c r="AU408" s="502" t="str">
        <f t="shared" si="14"/>
        <v/>
      </c>
      <c r="AV408" s="369" t="str">
        <f t="shared" si="15"/>
        <v/>
      </c>
    </row>
    <row r="409" spans="47:48" x14ac:dyDescent="0.2">
      <c r="AU409" s="502" t="str">
        <f t="shared" si="14"/>
        <v/>
      </c>
      <c r="AV409" s="369" t="str">
        <f t="shared" si="15"/>
        <v/>
      </c>
    </row>
    <row r="410" spans="47:48" x14ac:dyDescent="0.2">
      <c r="AU410" s="502" t="str">
        <f t="shared" si="14"/>
        <v/>
      </c>
      <c r="AV410" s="369" t="str">
        <f t="shared" si="15"/>
        <v/>
      </c>
    </row>
    <row r="411" spans="47:48" x14ac:dyDescent="0.2">
      <c r="AU411" s="502" t="str">
        <f t="shared" si="14"/>
        <v/>
      </c>
      <c r="AV411" s="369" t="str">
        <f t="shared" si="15"/>
        <v/>
      </c>
    </row>
    <row r="412" spans="47:48" x14ac:dyDescent="0.2">
      <c r="AU412" s="502" t="str">
        <f t="shared" si="14"/>
        <v/>
      </c>
      <c r="AV412" s="369" t="str">
        <f t="shared" si="15"/>
        <v/>
      </c>
    </row>
    <row r="413" spans="47:48" x14ac:dyDescent="0.2">
      <c r="AU413" s="502" t="str">
        <f t="shared" si="14"/>
        <v/>
      </c>
      <c r="AV413" s="369" t="str">
        <f t="shared" si="15"/>
        <v/>
      </c>
    </row>
    <row r="414" spans="47:48" x14ac:dyDescent="0.2">
      <c r="AU414" s="502" t="str">
        <f t="shared" si="14"/>
        <v/>
      </c>
      <c r="AV414" s="369" t="str">
        <f t="shared" si="15"/>
        <v/>
      </c>
    </row>
    <row r="415" spans="47:48" x14ac:dyDescent="0.2">
      <c r="AU415" s="502" t="str">
        <f t="shared" si="14"/>
        <v/>
      </c>
      <c r="AV415" s="369" t="str">
        <f t="shared" si="15"/>
        <v/>
      </c>
    </row>
    <row r="416" spans="47:48" x14ac:dyDescent="0.2">
      <c r="AU416" s="502" t="str">
        <f t="shared" si="14"/>
        <v/>
      </c>
      <c r="AV416" s="369" t="str">
        <f t="shared" si="15"/>
        <v/>
      </c>
    </row>
    <row r="417" spans="47:48" x14ac:dyDescent="0.2">
      <c r="AU417" s="502" t="str">
        <f t="shared" si="14"/>
        <v/>
      </c>
      <c r="AV417" s="369" t="str">
        <f t="shared" si="15"/>
        <v/>
      </c>
    </row>
    <row r="418" spans="47:48" x14ac:dyDescent="0.2">
      <c r="AU418" s="502" t="str">
        <f t="shared" si="14"/>
        <v/>
      </c>
      <c r="AV418" s="369" t="str">
        <f t="shared" si="15"/>
        <v/>
      </c>
    </row>
    <row r="419" spans="47:48" x14ac:dyDescent="0.2">
      <c r="AU419" s="502" t="str">
        <f t="shared" si="14"/>
        <v/>
      </c>
      <c r="AV419" s="369" t="str">
        <f t="shared" si="15"/>
        <v/>
      </c>
    </row>
    <row r="420" spans="47:48" x14ac:dyDescent="0.2">
      <c r="AU420" s="502" t="str">
        <f t="shared" si="14"/>
        <v/>
      </c>
      <c r="AV420" s="369" t="str">
        <f t="shared" si="15"/>
        <v/>
      </c>
    </row>
    <row r="421" spans="47:48" x14ac:dyDescent="0.2">
      <c r="AU421" s="502" t="str">
        <f t="shared" si="14"/>
        <v/>
      </c>
      <c r="AV421" s="369" t="str">
        <f t="shared" si="15"/>
        <v/>
      </c>
    </row>
    <row r="422" spans="47:48" x14ac:dyDescent="0.2">
      <c r="AU422" s="502" t="str">
        <f t="shared" si="14"/>
        <v/>
      </c>
      <c r="AV422" s="369" t="str">
        <f t="shared" si="15"/>
        <v/>
      </c>
    </row>
    <row r="423" spans="47:48" x14ac:dyDescent="0.2">
      <c r="AU423" s="502" t="str">
        <f t="shared" si="14"/>
        <v/>
      </c>
      <c r="AV423" s="369" t="str">
        <f t="shared" si="15"/>
        <v/>
      </c>
    </row>
    <row r="424" spans="47:48" x14ac:dyDescent="0.2">
      <c r="AU424" s="502" t="str">
        <f t="shared" si="14"/>
        <v/>
      </c>
      <c r="AV424" s="369" t="str">
        <f t="shared" si="15"/>
        <v/>
      </c>
    </row>
    <row r="425" spans="47:48" x14ac:dyDescent="0.2">
      <c r="AU425" s="502" t="str">
        <f t="shared" si="14"/>
        <v/>
      </c>
      <c r="AV425" s="369" t="str">
        <f t="shared" si="15"/>
        <v/>
      </c>
    </row>
    <row r="426" spans="47:48" x14ac:dyDescent="0.2">
      <c r="AU426" s="502" t="str">
        <f t="shared" si="14"/>
        <v/>
      </c>
      <c r="AV426" s="369" t="str">
        <f t="shared" si="15"/>
        <v/>
      </c>
    </row>
    <row r="427" spans="47:48" x14ac:dyDescent="0.2">
      <c r="AU427" s="502" t="str">
        <f t="shared" si="14"/>
        <v/>
      </c>
      <c r="AV427" s="369" t="str">
        <f t="shared" si="15"/>
        <v/>
      </c>
    </row>
    <row r="428" spans="47:48" x14ac:dyDescent="0.2">
      <c r="AU428" s="502" t="str">
        <f t="shared" si="14"/>
        <v/>
      </c>
      <c r="AV428" s="369" t="str">
        <f t="shared" si="15"/>
        <v/>
      </c>
    </row>
    <row r="429" spans="47:48" x14ac:dyDescent="0.2">
      <c r="AU429" s="502" t="str">
        <f t="shared" si="14"/>
        <v/>
      </c>
      <c r="AV429" s="369" t="str">
        <f t="shared" si="15"/>
        <v/>
      </c>
    </row>
    <row r="430" spans="47:48" x14ac:dyDescent="0.2">
      <c r="AU430" s="502" t="str">
        <f t="shared" si="14"/>
        <v/>
      </c>
      <c r="AV430" s="369" t="str">
        <f t="shared" si="15"/>
        <v/>
      </c>
    </row>
    <row r="431" spans="47:48" x14ac:dyDescent="0.2">
      <c r="AU431" s="502" t="str">
        <f t="shared" si="14"/>
        <v/>
      </c>
      <c r="AV431" s="369" t="str">
        <f t="shared" si="15"/>
        <v/>
      </c>
    </row>
    <row r="432" spans="47:48" x14ac:dyDescent="0.2">
      <c r="AU432" s="502" t="str">
        <f t="shared" si="14"/>
        <v/>
      </c>
      <c r="AV432" s="369" t="str">
        <f t="shared" si="15"/>
        <v/>
      </c>
    </row>
    <row r="433" spans="47:48" x14ac:dyDescent="0.2">
      <c r="AU433" s="502" t="str">
        <f t="shared" si="14"/>
        <v/>
      </c>
      <c r="AV433" s="369" t="str">
        <f t="shared" si="15"/>
        <v/>
      </c>
    </row>
    <row r="434" spans="47:48" x14ac:dyDescent="0.2">
      <c r="AU434" s="502" t="str">
        <f t="shared" si="14"/>
        <v/>
      </c>
      <c r="AV434" s="369" t="str">
        <f t="shared" si="15"/>
        <v/>
      </c>
    </row>
    <row r="435" spans="47:48" x14ac:dyDescent="0.2">
      <c r="AU435" s="502" t="str">
        <f t="shared" si="14"/>
        <v/>
      </c>
      <c r="AV435" s="369" t="str">
        <f t="shared" si="15"/>
        <v/>
      </c>
    </row>
    <row r="436" spans="47:48" x14ac:dyDescent="0.2">
      <c r="AU436" s="502" t="str">
        <f t="shared" si="14"/>
        <v/>
      </c>
      <c r="AV436" s="369" t="str">
        <f t="shared" si="15"/>
        <v/>
      </c>
    </row>
    <row r="437" spans="47:48" x14ac:dyDescent="0.2">
      <c r="AU437" s="502" t="str">
        <f t="shared" si="14"/>
        <v/>
      </c>
      <c r="AV437" s="369" t="str">
        <f t="shared" si="15"/>
        <v/>
      </c>
    </row>
    <row r="438" spans="47:48" x14ac:dyDescent="0.2">
      <c r="AU438" s="502" t="str">
        <f t="shared" si="14"/>
        <v/>
      </c>
      <c r="AV438" s="369" t="str">
        <f t="shared" si="15"/>
        <v/>
      </c>
    </row>
    <row r="439" spans="47:48" x14ac:dyDescent="0.2">
      <c r="AU439" s="502" t="str">
        <f t="shared" si="14"/>
        <v/>
      </c>
      <c r="AV439" s="369" t="str">
        <f t="shared" si="15"/>
        <v/>
      </c>
    </row>
    <row r="440" spans="47:48" x14ac:dyDescent="0.2">
      <c r="AU440" s="502" t="str">
        <f t="shared" si="14"/>
        <v/>
      </c>
      <c r="AV440" s="369" t="str">
        <f t="shared" si="15"/>
        <v/>
      </c>
    </row>
    <row r="441" spans="47:48" x14ac:dyDescent="0.2">
      <c r="AU441" s="502" t="str">
        <f t="shared" si="14"/>
        <v/>
      </c>
      <c r="AV441" s="369" t="str">
        <f t="shared" si="15"/>
        <v/>
      </c>
    </row>
    <row r="442" spans="47:48" x14ac:dyDescent="0.2">
      <c r="AU442" s="502" t="str">
        <f t="shared" si="14"/>
        <v/>
      </c>
      <c r="AV442" s="369" t="str">
        <f t="shared" si="15"/>
        <v/>
      </c>
    </row>
    <row r="443" spans="47:48" x14ac:dyDescent="0.2">
      <c r="AU443" s="502" t="str">
        <f t="shared" si="14"/>
        <v/>
      </c>
      <c r="AV443" s="369" t="str">
        <f t="shared" si="15"/>
        <v/>
      </c>
    </row>
    <row r="444" spans="47:48" x14ac:dyDescent="0.2">
      <c r="AU444" s="502" t="str">
        <f t="shared" si="14"/>
        <v/>
      </c>
      <c r="AV444" s="369" t="str">
        <f t="shared" si="15"/>
        <v/>
      </c>
    </row>
    <row r="445" spans="47:48" x14ac:dyDescent="0.2">
      <c r="AU445" s="502" t="str">
        <f t="shared" si="14"/>
        <v/>
      </c>
      <c r="AV445" s="369" t="str">
        <f t="shared" si="15"/>
        <v/>
      </c>
    </row>
    <row r="446" spans="47:48" x14ac:dyDescent="0.2">
      <c r="AU446" s="502" t="str">
        <f t="shared" si="14"/>
        <v/>
      </c>
      <c r="AV446" s="369" t="str">
        <f t="shared" si="15"/>
        <v/>
      </c>
    </row>
    <row r="447" spans="47:48" x14ac:dyDescent="0.2">
      <c r="AU447" s="502" t="str">
        <f t="shared" si="14"/>
        <v/>
      </c>
      <c r="AV447" s="369" t="str">
        <f t="shared" si="15"/>
        <v/>
      </c>
    </row>
    <row r="448" spans="47:48" x14ac:dyDescent="0.2">
      <c r="AU448" s="502" t="str">
        <f t="shared" si="14"/>
        <v/>
      </c>
      <c r="AV448" s="369" t="str">
        <f t="shared" si="15"/>
        <v/>
      </c>
    </row>
    <row r="449" spans="47:48" x14ac:dyDescent="0.2">
      <c r="AU449" s="502" t="str">
        <f t="shared" si="14"/>
        <v/>
      </c>
      <c r="AV449" s="369" t="str">
        <f t="shared" si="15"/>
        <v/>
      </c>
    </row>
    <row r="450" spans="47:48" x14ac:dyDescent="0.2">
      <c r="AU450" s="502" t="str">
        <f t="shared" si="14"/>
        <v/>
      </c>
      <c r="AV450" s="369" t="str">
        <f t="shared" si="15"/>
        <v/>
      </c>
    </row>
    <row r="451" spans="47:48" x14ac:dyDescent="0.2">
      <c r="AU451" s="502" t="str">
        <f t="shared" ref="AU451:AU514" si="16">IF(ISBLANK(G451),"",AV451/G451)</f>
        <v/>
      </c>
      <c r="AV451" s="369" t="str">
        <f t="shared" ref="AV451:AV514" si="17">IF(ISBLANK(G451),"",ABS(L451-G451))</f>
        <v/>
      </c>
    </row>
    <row r="452" spans="47:48" x14ac:dyDescent="0.2">
      <c r="AU452" s="502" t="str">
        <f t="shared" si="16"/>
        <v/>
      </c>
      <c r="AV452" s="369" t="str">
        <f t="shared" si="17"/>
        <v/>
      </c>
    </row>
    <row r="453" spans="47:48" x14ac:dyDescent="0.2">
      <c r="AU453" s="502" t="str">
        <f t="shared" si="16"/>
        <v/>
      </c>
      <c r="AV453" s="369" t="str">
        <f t="shared" si="17"/>
        <v/>
      </c>
    </row>
    <row r="454" spans="47:48" x14ac:dyDescent="0.2">
      <c r="AU454" s="502" t="str">
        <f t="shared" si="16"/>
        <v/>
      </c>
      <c r="AV454" s="369" t="str">
        <f t="shared" si="17"/>
        <v/>
      </c>
    </row>
    <row r="455" spans="47:48" x14ac:dyDescent="0.2">
      <c r="AU455" s="502" t="str">
        <f t="shared" si="16"/>
        <v/>
      </c>
      <c r="AV455" s="369" t="str">
        <f t="shared" si="17"/>
        <v/>
      </c>
    </row>
    <row r="456" spans="47:48" x14ac:dyDescent="0.2">
      <c r="AU456" s="502" t="str">
        <f t="shared" si="16"/>
        <v/>
      </c>
      <c r="AV456" s="369" t="str">
        <f t="shared" si="17"/>
        <v/>
      </c>
    </row>
    <row r="457" spans="47:48" x14ac:dyDescent="0.2">
      <c r="AU457" s="502" t="str">
        <f t="shared" si="16"/>
        <v/>
      </c>
      <c r="AV457" s="369" t="str">
        <f t="shared" si="17"/>
        <v/>
      </c>
    </row>
    <row r="458" spans="47:48" x14ac:dyDescent="0.2">
      <c r="AU458" s="502" t="str">
        <f t="shared" si="16"/>
        <v/>
      </c>
      <c r="AV458" s="369" t="str">
        <f t="shared" si="17"/>
        <v/>
      </c>
    </row>
    <row r="459" spans="47:48" x14ac:dyDescent="0.2">
      <c r="AU459" s="502" t="str">
        <f t="shared" si="16"/>
        <v/>
      </c>
      <c r="AV459" s="369" t="str">
        <f t="shared" si="17"/>
        <v/>
      </c>
    </row>
    <row r="460" spans="47:48" x14ac:dyDescent="0.2">
      <c r="AU460" s="502" t="str">
        <f t="shared" si="16"/>
        <v/>
      </c>
      <c r="AV460" s="369" t="str">
        <f t="shared" si="17"/>
        <v/>
      </c>
    </row>
    <row r="461" spans="47:48" x14ac:dyDescent="0.2">
      <c r="AU461" s="502" t="str">
        <f t="shared" si="16"/>
        <v/>
      </c>
      <c r="AV461" s="369" t="str">
        <f t="shared" si="17"/>
        <v/>
      </c>
    </row>
    <row r="462" spans="47:48" x14ac:dyDescent="0.2">
      <c r="AU462" s="502" t="str">
        <f t="shared" si="16"/>
        <v/>
      </c>
      <c r="AV462" s="369" t="str">
        <f t="shared" si="17"/>
        <v/>
      </c>
    </row>
    <row r="463" spans="47:48" x14ac:dyDescent="0.2">
      <c r="AU463" s="502" t="str">
        <f t="shared" si="16"/>
        <v/>
      </c>
      <c r="AV463" s="369" t="str">
        <f t="shared" si="17"/>
        <v/>
      </c>
    </row>
    <row r="464" spans="47:48" x14ac:dyDescent="0.2">
      <c r="AU464" s="502" t="str">
        <f t="shared" si="16"/>
        <v/>
      </c>
      <c r="AV464" s="369" t="str">
        <f t="shared" si="17"/>
        <v/>
      </c>
    </row>
    <row r="465" spans="47:48" x14ac:dyDescent="0.2">
      <c r="AU465" s="502" t="str">
        <f t="shared" si="16"/>
        <v/>
      </c>
      <c r="AV465" s="369" t="str">
        <f t="shared" si="17"/>
        <v/>
      </c>
    </row>
    <row r="466" spans="47:48" x14ac:dyDescent="0.2">
      <c r="AU466" s="502" t="str">
        <f t="shared" si="16"/>
        <v/>
      </c>
      <c r="AV466" s="369" t="str">
        <f t="shared" si="17"/>
        <v/>
      </c>
    </row>
    <row r="467" spans="47:48" x14ac:dyDescent="0.2">
      <c r="AU467" s="502" t="str">
        <f t="shared" si="16"/>
        <v/>
      </c>
      <c r="AV467" s="369" t="str">
        <f t="shared" si="17"/>
        <v/>
      </c>
    </row>
    <row r="468" spans="47:48" x14ac:dyDescent="0.2">
      <c r="AU468" s="502" t="str">
        <f t="shared" si="16"/>
        <v/>
      </c>
      <c r="AV468" s="369" t="str">
        <f t="shared" si="17"/>
        <v/>
      </c>
    </row>
    <row r="469" spans="47:48" x14ac:dyDescent="0.2">
      <c r="AU469" s="502" t="str">
        <f t="shared" si="16"/>
        <v/>
      </c>
      <c r="AV469" s="369" t="str">
        <f t="shared" si="17"/>
        <v/>
      </c>
    </row>
    <row r="470" spans="47:48" x14ac:dyDescent="0.2">
      <c r="AU470" s="502" t="str">
        <f t="shared" si="16"/>
        <v/>
      </c>
      <c r="AV470" s="369" t="str">
        <f t="shared" si="17"/>
        <v/>
      </c>
    </row>
    <row r="471" spans="47:48" x14ac:dyDescent="0.2">
      <c r="AU471" s="502" t="str">
        <f t="shared" si="16"/>
        <v/>
      </c>
      <c r="AV471" s="369" t="str">
        <f t="shared" si="17"/>
        <v/>
      </c>
    </row>
    <row r="472" spans="47:48" x14ac:dyDescent="0.2">
      <c r="AU472" s="502" t="str">
        <f t="shared" si="16"/>
        <v/>
      </c>
      <c r="AV472" s="369" t="str">
        <f t="shared" si="17"/>
        <v/>
      </c>
    </row>
    <row r="473" spans="47:48" x14ac:dyDescent="0.2">
      <c r="AU473" s="502" t="str">
        <f t="shared" si="16"/>
        <v/>
      </c>
      <c r="AV473" s="369" t="str">
        <f t="shared" si="17"/>
        <v/>
      </c>
    </row>
    <row r="474" spans="47:48" x14ac:dyDescent="0.2">
      <c r="AU474" s="502" t="str">
        <f t="shared" si="16"/>
        <v/>
      </c>
      <c r="AV474" s="369" t="str">
        <f t="shared" si="17"/>
        <v/>
      </c>
    </row>
    <row r="475" spans="47:48" x14ac:dyDescent="0.2">
      <c r="AU475" s="502" t="str">
        <f t="shared" si="16"/>
        <v/>
      </c>
      <c r="AV475" s="369" t="str">
        <f t="shared" si="17"/>
        <v/>
      </c>
    </row>
    <row r="476" spans="47:48" x14ac:dyDescent="0.2">
      <c r="AU476" s="502" t="str">
        <f t="shared" si="16"/>
        <v/>
      </c>
      <c r="AV476" s="369" t="str">
        <f t="shared" si="17"/>
        <v/>
      </c>
    </row>
    <row r="477" spans="47:48" x14ac:dyDescent="0.2">
      <c r="AU477" s="502" t="str">
        <f t="shared" si="16"/>
        <v/>
      </c>
      <c r="AV477" s="369" t="str">
        <f t="shared" si="17"/>
        <v/>
      </c>
    </row>
    <row r="478" spans="47:48" x14ac:dyDescent="0.2">
      <c r="AU478" s="502" t="str">
        <f t="shared" si="16"/>
        <v/>
      </c>
      <c r="AV478" s="369" t="str">
        <f t="shared" si="17"/>
        <v/>
      </c>
    </row>
    <row r="479" spans="47:48" x14ac:dyDescent="0.2">
      <c r="AU479" s="502" t="str">
        <f t="shared" si="16"/>
        <v/>
      </c>
      <c r="AV479" s="369" t="str">
        <f t="shared" si="17"/>
        <v/>
      </c>
    </row>
    <row r="480" spans="47:48" x14ac:dyDescent="0.2">
      <c r="AU480" s="502" t="str">
        <f t="shared" si="16"/>
        <v/>
      </c>
      <c r="AV480" s="369" t="str">
        <f t="shared" si="17"/>
        <v/>
      </c>
    </row>
    <row r="481" spans="47:48" x14ac:dyDescent="0.2">
      <c r="AU481" s="502" t="str">
        <f t="shared" si="16"/>
        <v/>
      </c>
      <c r="AV481" s="369" t="str">
        <f t="shared" si="17"/>
        <v/>
      </c>
    </row>
    <row r="482" spans="47:48" x14ac:dyDescent="0.2">
      <c r="AU482" s="502" t="str">
        <f t="shared" si="16"/>
        <v/>
      </c>
      <c r="AV482" s="369" t="str">
        <f t="shared" si="17"/>
        <v/>
      </c>
    </row>
    <row r="483" spans="47:48" x14ac:dyDescent="0.2">
      <c r="AU483" s="502" t="str">
        <f t="shared" si="16"/>
        <v/>
      </c>
      <c r="AV483" s="369" t="str">
        <f t="shared" si="17"/>
        <v/>
      </c>
    </row>
    <row r="484" spans="47:48" x14ac:dyDescent="0.2">
      <c r="AU484" s="502" t="str">
        <f t="shared" si="16"/>
        <v/>
      </c>
      <c r="AV484" s="369" t="str">
        <f t="shared" si="17"/>
        <v/>
      </c>
    </row>
    <row r="485" spans="47:48" x14ac:dyDescent="0.2">
      <c r="AU485" s="502" t="str">
        <f t="shared" si="16"/>
        <v/>
      </c>
      <c r="AV485" s="369" t="str">
        <f t="shared" si="17"/>
        <v/>
      </c>
    </row>
    <row r="486" spans="47:48" x14ac:dyDescent="0.2">
      <c r="AU486" s="502" t="str">
        <f t="shared" si="16"/>
        <v/>
      </c>
      <c r="AV486" s="369" t="str">
        <f t="shared" si="17"/>
        <v/>
      </c>
    </row>
    <row r="487" spans="47:48" x14ac:dyDescent="0.2">
      <c r="AU487" s="502" t="str">
        <f t="shared" si="16"/>
        <v/>
      </c>
      <c r="AV487" s="369" t="str">
        <f t="shared" si="17"/>
        <v/>
      </c>
    </row>
    <row r="488" spans="47:48" x14ac:dyDescent="0.2">
      <c r="AU488" s="502" t="str">
        <f t="shared" si="16"/>
        <v/>
      </c>
      <c r="AV488" s="369" t="str">
        <f t="shared" si="17"/>
        <v/>
      </c>
    </row>
    <row r="489" spans="47:48" x14ac:dyDescent="0.2">
      <c r="AU489" s="502" t="str">
        <f t="shared" si="16"/>
        <v/>
      </c>
      <c r="AV489" s="369" t="str">
        <f t="shared" si="17"/>
        <v/>
      </c>
    </row>
    <row r="490" spans="47:48" x14ac:dyDescent="0.2">
      <c r="AU490" s="502" t="str">
        <f t="shared" si="16"/>
        <v/>
      </c>
      <c r="AV490" s="369" t="str">
        <f t="shared" si="17"/>
        <v/>
      </c>
    </row>
    <row r="491" spans="47:48" x14ac:dyDescent="0.2">
      <c r="AU491" s="502" t="str">
        <f t="shared" si="16"/>
        <v/>
      </c>
      <c r="AV491" s="369" t="str">
        <f t="shared" si="17"/>
        <v/>
      </c>
    </row>
    <row r="492" spans="47:48" x14ac:dyDescent="0.2">
      <c r="AU492" s="502" t="str">
        <f t="shared" si="16"/>
        <v/>
      </c>
      <c r="AV492" s="369" t="str">
        <f t="shared" si="17"/>
        <v/>
      </c>
    </row>
    <row r="493" spans="47:48" x14ac:dyDescent="0.2">
      <c r="AU493" s="502" t="str">
        <f t="shared" si="16"/>
        <v/>
      </c>
      <c r="AV493" s="369" t="str">
        <f t="shared" si="17"/>
        <v/>
      </c>
    </row>
    <row r="494" spans="47:48" x14ac:dyDescent="0.2">
      <c r="AU494" s="502" t="str">
        <f t="shared" si="16"/>
        <v/>
      </c>
      <c r="AV494" s="369" t="str">
        <f t="shared" si="17"/>
        <v/>
      </c>
    </row>
    <row r="495" spans="47:48" x14ac:dyDescent="0.2">
      <c r="AU495" s="502" t="str">
        <f t="shared" si="16"/>
        <v/>
      </c>
      <c r="AV495" s="369" t="str">
        <f t="shared" si="17"/>
        <v/>
      </c>
    </row>
    <row r="496" spans="47:48" x14ac:dyDescent="0.2">
      <c r="AU496" s="502" t="str">
        <f t="shared" si="16"/>
        <v/>
      </c>
      <c r="AV496" s="369" t="str">
        <f t="shared" si="17"/>
        <v/>
      </c>
    </row>
    <row r="497" spans="47:48" x14ac:dyDescent="0.2">
      <c r="AU497" s="502" t="str">
        <f t="shared" si="16"/>
        <v/>
      </c>
      <c r="AV497" s="369" t="str">
        <f t="shared" si="17"/>
        <v/>
      </c>
    </row>
    <row r="498" spans="47:48" x14ac:dyDescent="0.2">
      <c r="AU498" s="502" t="str">
        <f t="shared" si="16"/>
        <v/>
      </c>
      <c r="AV498" s="369" t="str">
        <f t="shared" si="17"/>
        <v/>
      </c>
    </row>
    <row r="499" spans="47:48" x14ac:dyDescent="0.2">
      <c r="AU499" s="502" t="str">
        <f t="shared" si="16"/>
        <v/>
      </c>
      <c r="AV499" s="369" t="str">
        <f t="shared" si="17"/>
        <v/>
      </c>
    </row>
    <row r="500" spans="47:48" x14ac:dyDescent="0.2">
      <c r="AU500" s="502" t="str">
        <f t="shared" si="16"/>
        <v/>
      </c>
      <c r="AV500" s="369" t="str">
        <f t="shared" si="17"/>
        <v/>
      </c>
    </row>
    <row r="501" spans="47:48" x14ac:dyDescent="0.2">
      <c r="AU501" s="502" t="str">
        <f t="shared" si="16"/>
        <v/>
      </c>
      <c r="AV501" s="369" t="str">
        <f t="shared" si="17"/>
        <v/>
      </c>
    </row>
    <row r="502" spans="47:48" x14ac:dyDescent="0.2">
      <c r="AU502" s="502" t="str">
        <f t="shared" si="16"/>
        <v/>
      </c>
      <c r="AV502" s="369" t="str">
        <f t="shared" si="17"/>
        <v/>
      </c>
    </row>
    <row r="503" spans="47:48" x14ac:dyDescent="0.2">
      <c r="AU503" s="502" t="str">
        <f t="shared" si="16"/>
        <v/>
      </c>
      <c r="AV503" s="369" t="str">
        <f t="shared" si="17"/>
        <v/>
      </c>
    </row>
    <row r="504" spans="47:48" x14ac:dyDescent="0.2">
      <c r="AU504" s="502" t="str">
        <f t="shared" si="16"/>
        <v/>
      </c>
      <c r="AV504" s="369" t="str">
        <f t="shared" si="17"/>
        <v/>
      </c>
    </row>
    <row r="505" spans="47:48" x14ac:dyDescent="0.2">
      <c r="AU505" s="502" t="str">
        <f t="shared" si="16"/>
        <v/>
      </c>
      <c r="AV505" s="369" t="str">
        <f t="shared" si="17"/>
        <v/>
      </c>
    </row>
    <row r="506" spans="47:48" x14ac:dyDescent="0.2">
      <c r="AU506" s="502" t="str">
        <f t="shared" si="16"/>
        <v/>
      </c>
      <c r="AV506" s="369" t="str">
        <f t="shared" si="17"/>
        <v/>
      </c>
    </row>
    <row r="507" spans="47:48" x14ac:dyDescent="0.2">
      <c r="AU507" s="502" t="str">
        <f t="shared" si="16"/>
        <v/>
      </c>
      <c r="AV507" s="369" t="str">
        <f t="shared" si="17"/>
        <v/>
      </c>
    </row>
    <row r="508" spans="47:48" x14ac:dyDescent="0.2">
      <c r="AU508" s="502" t="str">
        <f t="shared" si="16"/>
        <v/>
      </c>
      <c r="AV508" s="369" t="str">
        <f t="shared" si="17"/>
        <v/>
      </c>
    </row>
    <row r="509" spans="47:48" x14ac:dyDescent="0.2">
      <c r="AU509" s="502" t="str">
        <f t="shared" si="16"/>
        <v/>
      </c>
      <c r="AV509" s="369" t="str">
        <f t="shared" si="17"/>
        <v/>
      </c>
    </row>
    <row r="510" spans="47:48" x14ac:dyDescent="0.2">
      <c r="AU510" s="502" t="str">
        <f t="shared" si="16"/>
        <v/>
      </c>
      <c r="AV510" s="369" t="str">
        <f t="shared" si="17"/>
        <v/>
      </c>
    </row>
    <row r="511" spans="47:48" x14ac:dyDescent="0.2">
      <c r="AU511" s="502" t="str">
        <f t="shared" si="16"/>
        <v/>
      </c>
      <c r="AV511" s="369" t="str">
        <f t="shared" si="17"/>
        <v/>
      </c>
    </row>
    <row r="512" spans="47:48" x14ac:dyDescent="0.2">
      <c r="AU512" s="502" t="str">
        <f t="shared" si="16"/>
        <v/>
      </c>
      <c r="AV512" s="369" t="str">
        <f t="shared" si="17"/>
        <v/>
      </c>
    </row>
    <row r="513" spans="47:48" x14ac:dyDescent="0.2">
      <c r="AU513" s="502" t="str">
        <f t="shared" si="16"/>
        <v/>
      </c>
      <c r="AV513" s="369" t="str">
        <f t="shared" si="17"/>
        <v/>
      </c>
    </row>
    <row r="514" spans="47:48" x14ac:dyDescent="0.2">
      <c r="AU514" s="502" t="str">
        <f t="shared" si="16"/>
        <v/>
      </c>
      <c r="AV514" s="369" t="str">
        <f t="shared" si="17"/>
        <v/>
      </c>
    </row>
    <row r="515" spans="47:48" x14ac:dyDescent="0.2">
      <c r="AU515" s="502" t="str">
        <f t="shared" ref="AU515:AU578" si="18">IF(ISBLANK(G515),"",AV515/G515)</f>
        <v/>
      </c>
      <c r="AV515" s="369" t="str">
        <f t="shared" ref="AV515:AV578" si="19">IF(ISBLANK(G515),"",ABS(L515-G515))</f>
        <v/>
      </c>
    </row>
    <row r="516" spans="47:48" x14ac:dyDescent="0.2">
      <c r="AU516" s="502" t="str">
        <f t="shared" si="18"/>
        <v/>
      </c>
      <c r="AV516" s="369" t="str">
        <f t="shared" si="19"/>
        <v/>
      </c>
    </row>
    <row r="517" spans="47:48" x14ac:dyDescent="0.2">
      <c r="AU517" s="502" t="str">
        <f t="shared" si="18"/>
        <v/>
      </c>
      <c r="AV517" s="369" t="str">
        <f t="shared" si="19"/>
        <v/>
      </c>
    </row>
    <row r="518" spans="47:48" x14ac:dyDescent="0.2">
      <c r="AU518" s="502" t="str">
        <f t="shared" si="18"/>
        <v/>
      </c>
      <c r="AV518" s="369" t="str">
        <f t="shared" si="19"/>
        <v/>
      </c>
    </row>
    <row r="519" spans="47:48" x14ac:dyDescent="0.2">
      <c r="AU519" s="502" t="str">
        <f t="shared" si="18"/>
        <v/>
      </c>
      <c r="AV519" s="369" t="str">
        <f t="shared" si="19"/>
        <v/>
      </c>
    </row>
    <row r="520" spans="47:48" x14ac:dyDescent="0.2">
      <c r="AU520" s="502" t="str">
        <f t="shared" si="18"/>
        <v/>
      </c>
      <c r="AV520" s="369" t="str">
        <f t="shared" si="19"/>
        <v/>
      </c>
    </row>
    <row r="521" spans="47:48" x14ac:dyDescent="0.2">
      <c r="AU521" s="502" t="str">
        <f t="shared" si="18"/>
        <v/>
      </c>
      <c r="AV521" s="369" t="str">
        <f t="shared" si="19"/>
        <v/>
      </c>
    </row>
    <row r="522" spans="47:48" x14ac:dyDescent="0.2">
      <c r="AU522" s="502" t="str">
        <f t="shared" si="18"/>
        <v/>
      </c>
      <c r="AV522" s="369" t="str">
        <f t="shared" si="19"/>
        <v/>
      </c>
    </row>
    <row r="523" spans="47:48" x14ac:dyDescent="0.2">
      <c r="AU523" s="502" t="str">
        <f t="shared" si="18"/>
        <v/>
      </c>
      <c r="AV523" s="369" t="str">
        <f t="shared" si="19"/>
        <v/>
      </c>
    </row>
    <row r="524" spans="47:48" x14ac:dyDescent="0.2">
      <c r="AU524" s="502" t="str">
        <f t="shared" si="18"/>
        <v/>
      </c>
      <c r="AV524" s="369" t="str">
        <f t="shared" si="19"/>
        <v/>
      </c>
    </row>
    <row r="525" spans="47:48" x14ac:dyDescent="0.2">
      <c r="AU525" s="502" t="str">
        <f t="shared" si="18"/>
        <v/>
      </c>
      <c r="AV525" s="369" t="str">
        <f t="shared" si="19"/>
        <v/>
      </c>
    </row>
    <row r="526" spans="47:48" x14ac:dyDescent="0.2">
      <c r="AU526" s="502" t="str">
        <f t="shared" si="18"/>
        <v/>
      </c>
      <c r="AV526" s="369" t="str">
        <f t="shared" si="19"/>
        <v/>
      </c>
    </row>
    <row r="527" spans="47:48" x14ac:dyDescent="0.2">
      <c r="AU527" s="502" t="str">
        <f t="shared" si="18"/>
        <v/>
      </c>
      <c r="AV527" s="369" t="str">
        <f t="shared" si="19"/>
        <v/>
      </c>
    </row>
    <row r="528" spans="47:48" x14ac:dyDescent="0.2">
      <c r="AU528" s="502" t="str">
        <f t="shared" si="18"/>
        <v/>
      </c>
      <c r="AV528" s="369" t="str">
        <f t="shared" si="19"/>
        <v/>
      </c>
    </row>
    <row r="529" spans="47:48" x14ac:dyDescent="0.2">
      <c r="AU529" s="502" t="str">
        <f t="shared" si="18"/>
        <v/>
      </c>
      <c r="AV529" s="369" t="str">
        <f t="shared" si="19"/>
        <v/>
      </c>
    </row>
    <row r="530" spans="47:48" x14ac:dyDescent="0.2">
      <c r="AU530" s="502" t="str">
        <f t="shared" si="18"/>
        <v/>
      </c>
      <c r="AV530" s="369" t="str">
        <f t="shared" si="19"/>
        <v/>
      </c>
    </row>
    <row r="531" spans="47:48" x14ac:dyDescent="0.2">
      <c r="AU531" s="502" t="str">
        <f t="shared" si="18"/>
        <v/>
      </c>
      <c r="AV531" s="369" t="str">
        <f t="shared" si="19"/>
        <v/>
      </c>
    </row>
    <row r="532" spans="47:48" x14ac:dyDescent="0.2">
      <c r="AU532" s="502" t="str">
        <f t="shared" si="18"/>
        <v/>
      </c>
      <c r="AV532" s="369" t="str">
        <f t="shared" si="19"/>
        <v/>
      </c>
    </row>
    <row r="533" spans="47:48" x14ac:dyDescent="0.2">
      <c r="AU533" s="502" t="str">
        <f t="shared" si="18"/>
        <v/>
      </c>
      <c r="AV533" s="369" t="str">
        <f t="shared" si="19"/>
        <v/>
      </c>
    </row>
    <row r="534" spans="47:48" x14ac:dyDescent="0.2">
      <c r="AU534" s="502" t="str">
        <f t="shared" si="18"/>
        <v/>
      </c>
      <c r="AV534" s="369" t="str">
        <f t="shared" si="19"/>
        <v/>
      </c>
    </row>
    <row r="535" spans="47:48" x14ac:dyDescent="0.2">
      <c r="AU535" s="502" t="str">
        <f t="shared" si="18"/>
        <v/>
      </c>
      <c r="AV535" s="369" t="str">
        <f t="shared" si="19"/>
        <v/>
      </c>
    </row>
    <row r="536" spans="47:48" x14ac:dyDescent="0.2">
      <c r="AU536" s="502" t="str">
        <f t="shared" si="18"/>
        <v/>
      </c>
      <c r="AV536" s="369" t="str">
        <f t="shared" si="19"/>
        <v/>
      </c>
    </row>
    <row r="537" spans="47:48" x14ac:dyDescent="0.2">
      <c r="AU537" s="502" t="str">
        <f t="shared" si="18"/>
        <v/>
      </c>
      <c r="AV537" s="369" t="str">
        <f t="shared" si="19"/>
        <v/>
      </c>
    </row>
    <row r="538" spans="47:48" x14ac:dyDescent="0.2">
      <c r="AU538" s="502" t="str">
        <f t="shared" si="18"/>
        <v/>
      </c>
      <c r="AV538" s="369" t="str">
        <f t="shared" si="19"/>
        <v/>
      </c>
    </row>
    <row r="539" spans="47:48" x14ac:dyDescent="0.2">
      <c r="AU539" s="502" t="str">
        <f t="shared" si="18"/>
        <v/>
      </c>
      <c r="AV539" s="369" t="str">
        <f t="shared" si="19"/>
        <v/>
      </c>
    </row>
    <row r="540" spans="47:48" x14ac:dyDescent="0.2">
      <c r="AU540" s="502" t="str">
        <f t="shared" si="18"/>
        <v/>
      </c>
      <c r="AV540" s="369" t="str">
        <f t="shared" si="19"/>
        <v/>
      </c>
    </row>
    <row r="541" spans="47:48" x14ac:dyDescent="0.2">
      <c r="AU541" s="502" t="str">
        <f t="shared" si="18"/>
        <v/>
      </c>
      <c r="AV541" s="369" t="str">
        <f t="shared" si="19"/>
        <v/>
      </c>
    </row>
    <row r="542" spans="47:48" x14ac:dyDescent="0.2">
      <c r="AU542" s="502" t="str">
        <f t="shared" si="18"/>
        <v/>
      </c>
      <c r="AV542" s="369" t="str">
        <f t="shared" si="19"/>
        <v/>
      </c>
    </row>
    <row r="543" spans="47:48" x14ac:dyDescent="0.2">
      <c r="AU543" s="502" t="str">
        <f t="shared" si="18"/>
        <v/>
      </c>
      <c r="AV543" s="369" t="str">
        <f t="shared" si="19"/>
        <v/>
      </c>
    </row>
    <row r="544" spans="47:48" x14ac:dyDescent="0.2">
      <c r="AU544" s="502" t="str">
        <f t="shared" si="18"/>
        <v/>
      </c>
      <c r="AV544" s="369" t="str">
        <f t="shared" si="19"/>
        <v/>
      </c>
    </row>
    <row r="545" spans="47:48" x14ac:dyDescent="0.2">
      <c r="AU545" s="502" t="str">
        <f t="shared" si="18"/>
        <v/>
      </c>
      <c r="AV545" s="369" t="str">
        <f t="shared" si="19"/>
        <v/>
      </c>
    </row>
    <row r="546" spans="47:48" x14ac:dyDescent="0.2">
      <c r="AU546" s="502" t="str">
        <f t="shared" si="18"/>
        <v/>
      </c>
      <c r="AV546" s="369" t="str">
        <f t="shared" si="19"/>
        <v/>
      </c>
    </row>
    <row r="547" spans="47:48" x14ac:dyDescent="0.2">
      <c r="AU547" s="502" t="str">
        <f t="shared" si="18"/>
        <v/>
      </c>
      <c r="AV547" s="369" t="str">
        <f t="shared" si="19"/>
        <v/>
      </c>
    </row>
    <row r="548" spans="47:48" x14ac:dyDescent="0.2">
      <c r="AU548" s="502" t="str">
        <f t="shared" si="18"/>
        <v/>
      </c>
      <c r="AV548" s="369" t="str">
        <f t="shared" si="19"/>
        <v/>
      </c>
    </row>
    <row r="549" spans="47:48" x14ac:dyDescent="0.2">
      <c r="AU549" s="502" t="str">
        <f t="shared" si="18"/>
        <v/>
      </c>
      <c r="AV549" s="369" t="str">
        <f t="shared" si="19"/>
        <v/>
      </c>
    </row>
    <row r="550" spans="47:48" x14ac:dyDescent="0.2">
      <c r="AU550" s="502" t="str">
        <f t="shared" si="18"/>
        <v/>
      </c>
      <c r="AV550" s="369" t="str">
        <f t="shared" si="19"/>
        <v/>
      </c>
    </row>
    <row r="551" spans="47:48" x14ac:dyDescent="0.2">
      <c r="AU551" s="502" t="str">
        <f t="shared" si="18"/>
        <v/>
      </c>
      <c r="AV551" s="369" t="str">
        <f t="shared" si="19"/>
        <v/>
      </c>
    </row>
    <row r="552" spans="47:48" x14ac:dyDescent="0.2">
      <c r="AU552" s="502" t="str">
        <f t="shared" si="18"/>
        <v/>
      </c>
      <c r="AV552" s="369" t="str">
        <f t="shared" si="19"/>
        <v/>
      </c>
    </row>
    <row r="553" spans="47:48" x14ac:dyDescent="0.2">
      <c r="AU553" s="502" t="str">
        <f t="shared" si="18"/>
        <v/>
      </c>
      <c r="AV553" s="369" t="str">
        <f t="shared" si="19"/>
        <v/>
      </c>
    </row>
    <row r="554" spans="47:48" x14ac:dyDescent="0.2">
      <c r="AU554" s="502" t="str">
        <f t="shared" si="18"/>
        <v/>
      </c>
      <c r="AV554" s="369" t="str">
        <f t="shared" si="19"/>
        <v/>
      </c>
    </row>
    <row r="555" spans="47:48" x14ac:dyDescent="0.2">
      <c r="AU555" s="502" t="str">
        <f t="shared" si="18"/>
        <v/>
      </c>
      <c r="AV555" s="369" t="str">
        <f t="shared" si="19"/>
        <v/>
      </c>
    </row>
    <row r="556" spans="47:48" x14ac:dyDescent="0.2">
      <c r="AU556" s="502" t="str">
        <f t="shared" si="18"/>
        <v/>
      </c>
      <c r="AV556" s="369" t="str">
        <f t="shared" si="19"/>
        <v/>
      </c>
    </row>
    <row r="557" spans="47:48" x14ac:dyDescent="0.2">
      <c r="AU557" s="502" t="str">
        <f t="shared" si="18"/>
        <v/>
      </c>
      <c r="AV557" s="369" t="str">
        <f t="shared" si="19"/>
        <v/>
      </c>
    </row>
    <row r="558" spans="47:48" x14ac:dyDescent="0.2">
      <c r="AU558" s="502" t="str">
        <f t="shared" si="18"/>
        <v/>
      </c>
      <c r="AV558" s="369" t="str">
        <f t="shared" si="19"/>
        <v/>
      </c>
    </row>
    <row r="559" spans="47:48" x14ac:dyDescent="0.2">
      <c r="AU559" s="502" t="str">
        <f t="shared" si="18"/>
        <v/>
      </c>
      <c r="AV559" s="369" t="str">
        <f t="shared" si="19"/>
        <v/>
      </c>
    </row>
    <row r="560" spans="47:48" x14ac:dyDescent="0.2">
      <c r="AU560" s="502" t="str">
        <f t="shared" si="18"/>
        <v/>
      </c>
      <c r="AV560" s="369" t="str">
        <f t="shared" si="19"/>
        <v/>
      </c>
    </row>
    <row r="561" spans="47:48" x14ac:dyDescent="0.2">
      <c r="AU561" s="502" t="str">
        <f t="shared" si="18"/>
        <v/>
      </c>
      <c r="AV561" s="369" t="str">
        <f t="shared" si="19"/>
        <v/>
      </c>
    </row>
    <row r="562" spans="47:48" x14ac:dyDescent="0.2">
      <c r="AU562" s="502" t="str">
        <f t="shared" si="18"/>
        <v/>
      </c>
      <c r="AV562" s="369" t="str">
        <f t="shared" si="19"/>
        <v/>
      </c>
    </row>
    <row r="563" spans="47:48" x14ac:dyDescent="0.2">
      <c r="AU563" s="502" t="str">
        <f t="shared" si="18"/>
        <v/>
      </c>
      <c r="AV563" s="369" t="str">
        <f t="shared" si="19"/>
        <v/>
      </c>
    </row>
    <row r="564" spans="47:48" x14ac:dyDescent="0.2">
      <c r="AU564" s="502" t="str">
        <f t="shared" si="18"/>
        <v/>
      </c>
      <c r="AV564" s="369" t="str">
        <f t="shared" si="19"/>
        <v/>
      </c>
    </row>
    <row r="565" spans="47:48" x14ac:dyDescent="0.2">
      <c r="AU565" s="502" t="str">
        <f t="shared" si="18"/>
        <v/>
      </c>
      <c r="AV565" s="369" t="str">
        <f t="shared" si="19"/>
        <v/>
      </c>
    </row>
    <row r="566" spans="47:48" x14ac:dyDescent="0.2">
      <c r="AU566" s="502" t="str">
        <f t="shared" si="18"/>
        <v/>
      </c>
      <c r="AV566" s="369" t="str">
        <f t="shared" si="19"/>
        <v/>
      </c>
    </row>
    <row r="567" spans="47:48" x14ac:dyDescent="0.2">
      <c r="AU567" s="502" t="str">
        <f t="shared" si="18"/>
        <v/>
      </c>
      <c r="AV567" s="369" t="str">
        <f t="shared" si="19"/>
        <v/>
      </c>
    </row>
    <row r="568" spans="47:48" x14ac:dyDescent="0.2">
      <c r="AU568" s="502" t="str">
        <f t="shared" si="18"/>
        <v/>
      </c>
      <c r="AV568" s="369" t="str">
        <f t="shared" si="19"/>
        <v/>
      </c>
    </row>
    <row r="569" spans="47:48" x14ac:dyDescent="0.2">
      <c r="AU569" s="502" t="str">
        <f t="shared" si="18"/>
        <v/>
      </c>
      <c r="AV569" s="369" t="str">
        <f t="shared" si="19"/>
        <v/>
      </c>
    </row>
    <row r="570" spans="47:48" x14ac:dyDescent="0.2">
      <c r="AU570" s="502" t="str">
        <f t="shared" si="18"/>
        <v/>
      </c>
      <c r="AV570" s="369" t="str">
        <f t="shared" si="19"/>
        <v/>
      </c>
    </row>
    <row r="571" spans="47:48" x14ac:dyDescent="0.2">
      <c r="AU571" s="502" t="str">
        <f t="shared" si="18"/>
        <v/>
      </c>
      <c r="AV571" s="369" t="str">
        <f t="shared" si="19"/>
        <v/>
      </c>
    </row>
    <row r="572" spans="47:48" x14ac:dyDescent="0.2">
      <c r="AU572" s="502" t="str">
        <f t="shared" si="18"/>
        <v/>
      </c>
      <c r="AV572" s="369" t="str">
        <f t="shared" si="19"/>
        <v/>
      </c>
    </row>
    <row r="573" spans="47:48" x14ac:dyDescent="0.2">
      <c r="AU573" s="502" t="str">
        <f t="shared" si="18"/>
        <v/>
      </c>
      <c r="AV573" s="369" t="str">
        <f t="shared" si="19"/>
        <v/>
      </c>
    </row>
    <row r="574" spans="47:48" x14ac:dyDescent="0.2">
      <c r="AU574" s="502" t="str">
        <f t="shared" si="18"/>
        <v/>
      </c>
      <c r="AV574" s="369" t="str">
        <f t="shared" si="19"/>
        <v/>
      </c>
    </row>
    <row r="575" spans="47:48" x14ac:dyDescent="0.2">
      <c r="AU575" s="502" t="str">
        <f t="shared" si="18"/>
        <v/>
      </c>
      <c r="AV575" s="369" t="str">
        <f t="shared" si="19"/>
        <v/>
      </c>
    </row>
    <row r="576" spans="47:48" x14ac:dyDescent="0.2">
      <c r="AU576" s="502" t="str">
        <f t="shared" si="18"/>
        <v/>
      </c>
      <c r="AV576" s="369" t="str">
        <f t="shared" si="19"/>
        <v/>
      </c>
    </row>
    <row r="577" spans="47:48" x14ac:dyDescent="0.2">
      <c r="AU577" s="502" t="str">
        <f t="shared" si="18"/>
        <v/>
      </c>
      <c r="AV577" s="369" t="str">
        <f t="shared" si="19"/>
        <v/>
      </c>
    </row>
    <row r="578" spans="47:48" x14ac:dyDescent="0.2">
      <c r="AU578" s="502" t="str">
        <f t="shared" si="18"/>
        <v/>
      </c>
      <c r="AV578" s="369" t="str">
        <f t="shared" si="19"/>
        <v/>
      </c>
    </row>
    <row r="579" spans="47:48" x14ac:dyDescent="0.2">
      <c r="AU579" s="502" t="str">
        <f t="shared" ref="AU579:AU642" si="20">IF(ISBLANK(G579),"",AV579/G579)</f>
        <v/>
      </c>
      <c r="AV579" s="369" t="str">
        <f t="shared" ref="AV579:AV642" si="21">IF(ISBLANK(G579),"",ABS(L579-G579))</f>
        <v/>
      </c>
    </row>
    <row r="580" spans="47:48" x14ac:dyDescent="0.2">
      <c r="AU580" s="502" t="str">
        <f t="shared" si="20"/>
        <v/>
      </c>
      <c r="AV580" s="369" t="str">
        <f t="shared" si="21"/>
        <v/>
      </c>
    </row>
    <row r="581" spans="47:48" x14ac:dyDescent="0.2">
      <c r="AU581" s="502" t="str">
        <f t="shared" si="20"/>
        <v/>
      </c>
      <c r="AV581" s="369" t="str">
        <f t="shared" si="21"/>
        <v/>
      </c>
    </row>
    <row r="582" spans="47:48" x14ac:dyDescent="0.2">
      <c r="AU582" s="502" t="str">
        <f t="shared" si="20"/>
        <v/>
      </c>
      <c r="AV582" s="369" t="str">
        <f t="shared" si="21"/>
        <v/>
      </c>
    </row>
    <row r="583" spans="47:48" x14ac:dyDescent="0.2">
      <c r="AU583" s="502" t="str">
        <f t="shared" si="20"/>
        <v/>
      </c>
      <c r="AV583" s="369" t="str">
        <f t="shared" si="21"/>
        <v/>
      </c>
    </row>
    <row r="584" spans="47:48" x14ac:dyDescent="0.2">
      <c r="AU584" s="502" t="str">
        <f t="shared" si="20"/>
        <v/>
      </c>
      <c r="AV584" s="369" t="str">
        <f t="shared" si="21"/>
        <v/>
      </c>
    </row>
    <row r="585" spans="47:48" x14ac:dyDescent="0.2">
      <c r="AU585" s="502" t="str">
        <f t="shared" si="20"/>
        <v/>
      </c>
      <c r="AV585" s="369" t="str">
        <f t="shared" si="21"/>
        <v/>
      </c>
    </row>
    <row r="586" spans="47:48" x14ac:dyDescent="0.2">
      <c r="AU586" s="502" t="str">
        <f t="shared" si="20"/>
        <v/>
      </c>
      <c r="AV586" s="369" t="str">
        <f t="shared" si="21"/>
        <v/>
      </c>
    </row>
    <row r="587" spans="47:48" x14ac:dyDescent="0.2">
      <c r="AU587" s="502" t="str">
        <f t="shared" si="20"/>
        <v/>
      </c>
      <c r="AV587" s="369" t="str">
        <f t="shared" si="21"/>
        <v/>
      </c>
    </row>
    <row r="588" spans="47:48" x14ac:dyDescent="0.2">
      <c r="AU588" s="502" t="str">
        <f t="shared" si="20"/>
        <v/>
      </c>
      <c r="AV588" s="369" t="str">
        <f t="shared" si="21"/>
        <v/>
      </c>
    </row>
    <row r="589" spans="47:48" x14ac:dyDescent="0.2">
      <c r="AU589" s="502" t="str">
        <f t="shared" si="20"/>
        <v/>
      </c>
      <c r="AV589" s="369" t="str">
        <f t="shared" si="21"/>
        <v/>
      </c>
    </row>
    <row r="590" spans="47:48" x14ac:dyDescent="0.2">
      <c r="AU590" s="502" t="str">
        <f t="shared" si="20"/>
        <v/>
      </c>
      <c r="AV590" s="369" t="str">
        <f t="shared" si="21"/>
        <v/>
      </c>
    </row>
    <row r="591" spans="47:48" x14ac:dyDescent="0.2">
      <c r="AU591" s="502" t="str">
        <f t="shared" si="20"/>
        <v/>
      </c>
      <c r="AV591" s="369" t="str">
        <f t="shared" si="21"/>
        <v/>
      </c>
    </row>
    <row r="592" spans="47:48" x14ac:dyDescent="0.2">
      <c r="AU592" s="502" t="str">
        <f t="shared" si="20"/>
        <v/>
      </c>
      <c r="AV592" s="369" t="str">
        <f t="shared" si="21"/>
        <v/>
      </c>
    </row>
    <row r="593" spans="47:48" x14ac:dyDescent="0.2">
      <c r="AU593" s="502" t="str">
        <f t="shared" si="20"/>
        <v/>
      </c>
      <c r="AV593" s="369" t="str">
        <f t="shared" si="21"/>
        <v/>
      </c>
    </row>
    <row r="594" spans="47:48" x14ac:dyDescent="0.2">
      <c r="AU594" s="502" t="str">
        <f t="shared" si="20"/>
        <v/>
      </c>
      <c r="AV594" s="369" t="str">
        <f t="shared" si="21"/>
        <v/>
      </c>
    </row>
    <row r="595" spans="47:48" x14ac:dyDescent="0.2">
      <c r="AU595" s="502" t="str">
        <f t="shared" si="20"/>
        <v/>
      </c>
      <c r="AV595" s="369" t="str">
        <f t="shared" si="21"/>
        <v/>
      </c>
    </row>
    <row r="596" spans="47:48" x14ac:dyDescent="0.2">
      <c r="AU596" s="502" t="str">
        <f t="shared" si="20"/>
        <v/>
      </c>
      <c r="AV596" s="369" t="str">
        <f t="shared" si="21"/>
        <v/>
      </c>
    </row>
    <row r="597" spans="47:48" x14ac:dyDescent="0.2">
      <c r="AU597" s="502" t="str">
        <f t="shared" si="20"/>
        <v/>
      </c>
      <c r="AV597" s="369" t="str">
        <f t="shared" si="21"/>
        <v/>
      </c>
    </row>
    <row r="598" spans="47:48" x14ac:dyDescent="0.2">
      <c r="AU598" s="502" t="str">
        <f t="shared" si="20"/>
        <v/>
      </c>
      <c r="AV598" s="369" t="str">
        <f t="shared" si="21"/>
        <v/>
      </c>
    </row>
    <row r="599" spans="47:48" x14ac:dyDescent="0.2">
      <c r="AU599" s="502" t="str">
        <f t="shared" si="20"/>
        <v/>
      </c>
      <c r="AV599" s="369" t="str">
        <f t="shared" si="21"/>
        <v/>
      </c>
    </row>
    <row r="600" spans="47:48" x14ac:dyDescent="0.2">
      <c r="AU600" s="502" t="str">
        <f t="shared" si="20"/>
        <v/>
      </c>
      <c r="AV600" s="369" t="str">
        <f t="shared" si="21"/>
        <v/>
      </c>
    </row>
    <row r="601" spans="47:48" x14ac:dyDescent="0.2">
      <c r="AU601" s="502" t="str">
        <f t="shared" si="20"/>
        <v/>
      </c>
      <c r="AV601" s="369" t="str">
        <f t="shared" si="21"/>
        <v/>
      </c>
    </row>
    <row r="602" spans="47:48" x14ac:dyDescent="0.2">
      <c r="AU602" s="502" t="str">
        <f t="shared" si="20"/>
        <v/>
      </c>
      <c r="AV602" s="369" t="str">
        <f t="shared" si="21"/>
        <v/>
      </c>
    </row>
    <row r="603" spans="47:48" x14ac:dyDescent="0.2">
      <c r="AU603" s="502" t="str">
        <f t="shared" si="20"/>
        <v/>
      </c>
      <c r="AV603" s="369" t="str">
        <f t="shared" si="21"/>
        <v/>
      </c>
    </row>
    <row r="604" spans="47:48" x14ac:dyDescent="0.2">
      <c r="AU604" s="502" t="str">
        <f t="shared" si="20"/>
        <v/>
      </c>
      <c r="AV604" s="369" t="str">
        <f t="shared" si="21"/>
        <v/>
      </c>
    </row>
    <row r="605" spans="47:48" x14ac:dyDescent="0.2">
      <c r="AU605" s="502" t="str">
        <f t="shared" si="20"/>
        <v/>
      </c>
      <c r="AV605" s="369" t="str">
        <f t="shared" si="21"/>
        <v/>
      </c>
    </row>
    <row r="606" spans="47:48" x14ac:dyDescent="0.2">
      <c r="AU606" s="502" t="str">
        <f t="shared" si="20"/>
        <v/>
      </c>
      <c r="AV606" s="369" t="str">
        <f t="shared" si="21"/>
        <v/>
      </c>
    </row>
    <row r="607" spans="47:48" x14ac:dyDescent="0.2">
      <c r="AU607" s="502" t="str">
        <f t="shared" si="20"/>
        <v/>
      </c>
      <c r="AV607" s="369" t="str">
        <f t="shared" si="21"/>
        <v/>
      </c>
    </row>
    <row r="608" spans="47:48" x14ac:dyDescent="0.2">
      <c r="AU608" s="502" t="str">
        <f t="shared" si="20"/>
        <v/>
      </c>
      <c r="AV608" s="369" t="str">
        <f t="shared" si="21"/>
        <v/>
      </c>
    </row>
    <row r="609" spans="47:48" x14ac:dyDescent="0.2">
      <c r="AU609" s="502" t="str">
        <f t="shared" si="20"/>
        <v/>
      </c>
      <c r="AV609" s="369" t="str">
        <f t="shared" si="21"/>
        <v/>
      </c>
    </row>
    <row r="610" spans="47:48" x14ac:dyDescent="0.2">
      <c r="AU610" s="502" t="str">
        <f t="shared" si="20"/>
        <v/>
      </c>
      <c r="AV610" s="369" t="str">
        <f t="shared" si="21"/>
        <v/>
      </c>
    </row>
    <row r="611" spans="47:48" x14ac:dyDescent="0.2">
      <c r="AU611" s="502" t="str">
        <f t="shared" si="20"/>
        <v/>
      </c>
      <c r="AV611" s="369" t="str">
        <f t="shared" si="21"/>
        <v/>
      </c>
    </row>
    <row r="612" spans="47:48" x14ac:dyDescent="0.2">
      <c r="AU612" s="502" t="str">
        <f t="shared" si="20"/>
        <v/>
      </c>
      <c r="AV612" s="369" t="str">
        <f t="shared" si="21"/>
        <v/>
      </c>
    </row>
    <row r="613" spans="47:48" x14ac:dyDescent="0.2">
      <c r="AU613" s="502" t="str">
        <f t="shared" si="20"/>
        <v/>
      </c>
      <c r="AV613" s="369" t="str">
        <f t="shared" si="21"/>
        <v/>
      </c>
    </row>
    <row r="614" spans="47:48" x14ac:dyDescent="0.2">
      <c r="AU614" s="502" t="str">
        <f t="shared" si="20"/>
        <v/>
      </c>
      <c r="AV614" s="369" t="str">
        <f t="shared" si="21"/>
        <v/>
      </c>
    </row>
    <row r="615" spans="47:48" x14ac:dyDescent="0.2">
      <c r="AU615" s="502" t="str">
        <f t="shared" si="20"/>
        <v/>
      </c>
      <c r="AV615" s="369" t="str">
        <f t="shared" si="21"/>
        <v/>
      </c>
    </row>
    <row r="616" spans="47:48" x14ac:dyDescent="0.2">
      <c r="AU616" s="502" t="str">
        <f t="shared" si="20"/>
        <v/>
      </c>
      <c r="AV616" s="369" t="str">
        <f t="shared" si="21"/>
        <v/>
      </c>
    </row>
    <row r="617" spans="47:48" x14ac:dyDescent="0.2">
      <c r="AU617" s="502" t="str">
        <f t="shared" si="20"/>
        <v/>
      </c>
      <c r="AV617" s="369" t="str">
        <f t="shared" si="21"/>
        <v/>
      </c>
    </row>
    <row r="618" spans="47:48" x14ac:dyDescent="0.2">
      <c r="AU618" s="502" t="str">
        <f t="shared" si="20"/>
        <v/>
      </c>
      <c r="AV618" s="369" t="str">
        <f t="shared" si="21"/>
        <v/>
      </c>
    </row>
    <row r="619" spans="47:48" x14ac:dyDescent="0.2">
      <c r="AU619" s="502" t="str">
        <f t="shared" si="20"/>
        <v/>
      </c>
      <c r="AV619" s="369" t="str">
        <f t="shared" si="21"/>
        <v/>
      </c>
    </row>
    <row r="620" spans="47:48" x14ac:dyDescent="0.2">
      <c r="AU620" s="502" t="str">
        <f t="shared" si="20"/>
        <v/>
      </c>
      <c r="AV620" s="369" t="str">
        <f t="shared" si="21"/>
        <v/>
      </c>
    </row>
    <row r="621" spans="47:48" x14ac:dyDescent="0.2">
      <c r="AU621" s="502" t="str">
        <f t="shared" si="20"/>
        <v/>
      </c>
      <c r="AV621" s="369" t="str">
        <f t="shared" si="21"/>
        <v/>
      </c>
    </row>
    <row r="622" spans="47:48" x14ac:dyDescent="0.2">
      <c r="AU622" s="502" t="str">
        <f t="shared" si="20"/>
        <v/>
      </c>
      <c r="AV622" s="369" t="str">
        <f t="shared" si="21"/>
        <v/>
      </c>
    </row>
    <row r="623" spans="47:48" x14ac:dyDescent="0.2">
      <c r="AU623" s="502" t="str">
        <f t="shared" si="20"/>
        <v/>
      </c>
      <c r="AV623" s="369" t="str">
        <f t="shared" si="21"/>
        <v/>
      </c>
    </row>
    <row r="624" spans="47:48" x14ac:dyDescent="0.2">
      <c r="AU624" s="502" t="str">
        <f t="shared" si="20"/>
        <v/>
      </c>
      <c r="AV624" s="369" t="str">
        <f t="shared" si="21"/>
        <v/>
      </c>
    </row>
    <row r="625" spans="47:48" x14ac:dyDescent="0.2">
      <c r="AU625" s="502" t="str">
        <f t="shared" si="20"/>
        <v/>
      </c>
      <c r="AV625" s="369" t="str">
        <f t="shared" si="21"/>
        <v/>
      </c>
    </row>
    <row r="626" spans="47:48" x14ac:dyDescent="0.2">
      <c r="AU626" s="502" t="str">
        <f t="shared" si="20"/>
        <v/>
      </c>
      <c r="AV626" s="369" t="str">
        <f t="shared" si="21"/>
        <v/>
      </c>
    </row>
    <row r="627" spans="47:48" x14ac:dyDescent="0.2">
      <c r="AU627" s="502" t="str">
        <f t="shared" si="20"/>
        <v/>
      </c>
      <c r="AV627" s="369" t="str">
        <f t="shared" si="21"/>
        <v/>
      </c>
    </row>
    <row r="628" spans="47:48" x14ac:dyDescent="0.2">
      <c r="AU628" s="502" t="str">
        <f t="shared" si="20"/>
        <v/>
      </c>
      <c r="AV628" s="369" t="str">
        <f t="shared" si="21"/>
        <v/>
      </c>
    </row>
    <row r="629" spans="47:48" x14ac:dyDescent="0.2">
      <c r="AU629" s="502" t="str">
        <f t="shared" si="20"/>
        <v/>
      </c>
      <c r="AV629" s="369" t="str">
        <f t="shared" si="21"/>
        <v/>
      </c>
    </row>
    <row r="630" spans="47:48" x14ac:dyDescent="0.2">
      <c r="AU630" s="502" t="str">
        <f t="shared" si="20"/>
        <v/>
      </c>
      <c r="AV630" s="369" t="str">
        <f t="shared" si="21"/>
        <v/>
      </c>
    </row>
    <row r="631" spans="47:48" x14ac:dyDescent="0.2">
      <c r="AU631" s="502" t="str">
        <f t="shared" si="20"/>
        <v/>
      </c>
      <c r="AV631" s="369" t="str">
        <f t="shared" si="21"/>
        <v/>
      </c>
    </row>
    <row r="632" spans="47:48" x14ac:dyDescent="0.2">
      <c r="AU632" s="502" t="str">
        <f t="shared" si="20"/>
        <v/>
      </c>
      <c r="AV632" s="369" t="str">
        <f t="shared" si="21"/>
        <v/>
      </c>
    </row>
    <row r="633" spans="47:48" x14ac:dyDescent="0.2">
      <c r="AU633" s="502" t="str">
        <f t="shared" si="20"/>
        <v/>
      </c>
      <c r="AV633" s="369" t="str">
        <f t="shared" si="21"/>
        <v/>
      </c>
    </row>
    <row r="634" spans="47:48" x14ac:dyDescent="0.2">
      <c r="AU634" s="502" t="str">
        <f t="shared" si="20"/>
        <v/>
      </c>
      <c r="AV634" s="369" t="str">
        <f t="shared" si="21"/>
        <v/>
      </c>
    </row>
    <row r="635" spans="47:48" x14ac:dyDescent="0.2">
      <c r="AU635" s="502" t="str">
        <f t="shared" si="20"/>
        <v/>
      </c>
      <c r="AV635" s="369" t="str">
        <f t="shared" si="21"/>
        <v/>
      </c>
    </row>
    <row r="636" spans="47:48" x14ac:dyDescent="0.2">
      <c r="AU636" s="502" t="str">
        <f t="shared" si="20"/>
        <v/>
      </c>
      <c r="AV636" s="369" t="str">
        <f t="shared" si="21"/>
        <v/>
      </c>
    </row>
    <row r="637" spans="47:48" x14ac:dyDescent="0.2">
      <c r="AU637" s="502" t="str">
        <f t="shared" si="20"/>
        <v/>
      </c>
      <c r="AV637" s="369" t="str">
        <f t="shared" si="21"/>
        <v/>
      </c>
    </row>
    <row r="638" spans="47:48" x14ac:dyDescent="0.2">
      <c r="AU638" s="502" t="str">
        <f t="shared" si="20"/>
        <v/>
      </c>
      <c r="AV638" s="369" t="str">
        <f t="shared" si="21"/>
        <v/>
      </c>
    </row>
    <row r="639" spans="47:48" x14ac:dyDescent="0.2">
      <c r="AU639" s="502" t="str">
        <f t="shared" si="20"/>
        <v/>
      </c>
      <c r="AV639" s="369" t="str">
        <f t="shared" si="21"/>
        <v/>
      </c>
    </row>
    <row r="640" spans="47:48" x14ac:dyDescent="0.2">
      <c r="AU640" s="502" t="str">
        <f t="shared" si="20"/>
        <v/>
      </c>
      <c r="AV640" s="369" t="str">
        <f t="shared" si="21"/>
        <v/>
      </c>
    </row>
    <row r="641" spans="47:48" x14ac:dyDescent="0.2">
      <c r="AU641" s="502" t="str">
        <f t="shared" si="20"/>
        <v/>
      </c>
      <c r="AV641" s="369" t="str">
        <f t="shared" si="21"/>
        <v/>
      </c>
    </row>
    <row r="642" spans="47:48" x14ac:dyDescent="0.2">
      <c r="AU642" s="502" t="str">
        <f t="shared" si="20"/>
        <v/>
      </c>
      <c r="AV642" s="369" t="str">
        <f t="shared" si="21"/>
        <v/>
      </c>
    </row>
    <row r="643" spans="47:48" x14ac:dyDescent="0.2">
      <c r="AU643" s="502" t="str">
        <f t="shared" ref="AU643:AU706" si="22">IF(ISBLANK(G643),"",AV643/G643)</f>
        <v/>
      </c>
      <c r="AV643" s="369" t="str">
        <f t="shared" ref="AV643:AV706" si="23">IF(ISBLANK(G643),"",ABS(L643-G643))</f>
        <v/>
      </c>
    </row>
    <row r="644" spans="47:48" x14ac:dyDescent="0.2">
      <c r="AU644" s="502" t="str">
        <f t="shared" si="22"/>
        <v/>
      </c>
      <c r="AV644" s="369" t="str">
        <f t="shared" si="23"/>
        <v/>
      </c>
    </row>
    <row r="645" spans="47:48" x14ac:dyDescent="0.2">
      <c r="AU645" s="502" t="str">
        <f t="shared" si="22"/>
        <v/>
      </c>
      <c r="AV645" s="369" t="str">
        <f t="shared" si="23"/>
        <v/>
      </c>
    </row>
    <row r="646" spans="47:48" x14ac:dyDescent="0.2">
      <c r="AU646" s="502" t="str">
        <f t="shared" si="22"/>
        <v/>
      </c>
      <c r="AV646" s="369" t="str">
        <f t="shared" si="23"/>
        <v/>
      </c>
    </row>
    <row r="647" spans="47:48" x14ac:dyDescent="0.2">
      <c r="AU647" s="502" t="str">
        <f t="shared" si="22"/>
        <v/>
      </c>
      <c r="AV647" s="369" t="str">
        <f t="shared" si="23"/>
        <v/>
      </c>
    </row>
    <row r="648" spans="47:48" x14ac:dyDescent="0.2">
      <c r="AU648" s="502" t="str">
        <f t="shared" si="22"/>
        <v/>
      </c>
      <c r="AV648" s="369" t="str">
        <f t="shared" si="23"/>
        <v/>
      </c>
    </row>
    <row r="649" spans="47:48" x14ac:dyDescent="0.2">
      <c r="AU649" s="502" t="str">
        <f t="shared" si="22"/>
        <v/>
      </c>
      <c r="AV649" s="369" t="str">
        <f t="shared" si="23"/>
        <v/>
      </c>
    </row>
    <row r="650" spans="47:48" x14ac:dyDescent="0.2">
      <c r="AU650" s="502" t="str">
        <f t="shared" si="22"/>
        <v/>
      </c>
      <c r="AV650" s="369" t="str">
        <f t="shared" si="23"/>
        <v/>
      </c>
    </row>
    <row r="651" spans="47:48" x14ac:dyDescent="0.2">
      <c r="AU651" s="502" t="str">
        <f t="shared" si="22"/>
        <v/>
      </c>
      <c r="AV651" s="369" t="str">
        <f t="shared" si="23"/>
        <v/>
      </c>
    </row>
    <row r="652" spans="47:48" x14ac:dyDescent="0.2">
      <c r="AU652" s="502" t="str">
        <f t="shared" si="22"/>
        <v/>
      </c>
      <c r="AV652" s="369" t="str">
        <f t="shared" si="23"/>
        <v/>
      </c>
    </row>
    <row r="653" spans="47:48" x14ac:dyDescent="0.2">
      <c r="AU653" s="502" t="str">
        <f t="shared" si="22"/>
        <v/>
      </c>
      <c r="AV653" s="369" t="str">
        <f t="shared" si="23"/>
        <v/>
      </c>
    </row>
    <row r="654" spans="47:48" x14ac:dyDescent="0.2">
      <c r="AU654" s="502" t="str">
        <f t="shared" si="22"/>
        <v/>
      </c>
      <c r="AV654" s="369" t="str">
        <f t="shared" si="23"/>
        <v/>
      </c>
    </row>
    <row r="655" spans="47:48" x14ac:dyDescent="0.2">
      <c r="AU655" s="502" t="str">
        <f t="shared" si="22"/>
        <v/>
      </c>
      <c r="AV655" s="369" t="str">
        <f t="shared" si="23"/>
        <v/>
      </c>
    </row>
    <row r="656" spans="47:48" x14ac:dyDescent="0.2">
      <c r="AU656" s="502" t="str">
        <f t="shared" si="22"/>
        <v/>
      </c>
      <c r="AV656" s="369" t="str">
        <f t="shared" si="23"/>
        <v/>
      </c>
    </row>
    <row r="657" spans="47:48" x14ac:dyDescent="0.2">
      <c r="AU657" s="502" t="str">
        <f t="shared" si="22"/>
        <v/>
      </c>
      <c r="AV657" s="369" t="str">
        <f t="shared" si="23"/>
        <v/>
      </c>
    </row>
    <row r="658" spans="47:48" x14ac:dyDescent="0.2">
      <c r="AU658" s="502" t="str">
        <f t="shared" si="22"/>
        <v/>
      </c>
      <c r="AV658" s="369" t="str">
        <f t="shared" si="23"/>
        <v/>
      </c>
    </row>
    <row r="659" spans="47:48" x14ac:dyDescent="0.2">
      <c r="AU659" s="502" t="str">
        <f t="shared" si="22"/>
        <v/>
      </c>
      <c r="AV659" s="369" t="str">
        <f t="shared" si="23"/>
        <v/>
      </c>
    </row>
    <row r="660" spans="47:48" x14ac:dyDescent="0.2">
      <c r="AU660" s="502" t="str">
        <f t="shared" si="22"/>
        <v/>
      </c>
      <c r="AV660" s="369" t="str">
        <f t="shared" si="23"/>
        <v/>
      </c>
    </row>
    <row r="661" spans="47:48" x14ac:dyDescent="0.2">
      <c r="AU661" s="502" t="str">
        <f t="shared" si="22"/>
        <v/>
      </c>
      <c r="AV661" s="369" t="str">
        <f t="shared" si="23"/>
        <v/>
      </c>
    </row>
    <row r="662" spans="47:48" x14ac:dyDescent="0.2">
      <c r="AU662" s="502" t="str">
        <f t="shared" si="22"/>
        <v/>
      </c>
      <c r="AV662" s="369" t="str">
        <f t="shared" si="23"/>
        <v/>
      </c>
    </row>
    <row r="663" spans="47:48" x14ac:dyDescent="0.2">
      <c r="AU663" s="502" t="str">
        <f t="shared" si="22"/>
        <v/>
      </c>
      <c r="AV663" s="369" t="str">
        <f t="shared" si="23"/>
        <v/>
      </c>
    </row>
    <row r="664" spans="47:48" x14ac:dyDescent="0.2">
      <c r="AU664" s="502" t="str">
        <f t="shared" si="22"/>
        <v/>
      </c>
      <c r="AV664" s="369" t="str">
        <f t="shared" si="23"/>
        <v/>
      </c>
    </row>
    <row r="665" spans="47:48" x14ac:dyDescent="0.2">
      <c r="AU665" s="502" t="str">
        <f t="shared" si="22"/>
        <v/>
      </c>
      <c r="AV665" s="369" t="str">
        <f t="shared" si="23"/>
        <v/>
      </c>
    </row>
    <row r="666" spans="47:48" x14ac:dyDescent="0.2">
      <c r="AU666" s="502" t="str">
        <f t="shared" si="22"/>
        <v/>
      </c>
      <c r="AV666" s="369" t="str">
        <f t="shared" si="23"/>
        <v/>
      </c>
    </row>
    <row r="667" spans="47:48" x14ac:dyDescent="0.2">
      <c r="AU667" s="502" t="str">
        <f t="shared" si="22"/>
        <v/>
      </c>
      <c r="AV667" s="369" t="str">
        <f t="shared" si="23"/>
        <v/>
      </c>
    </row>
    <row r="668" spans="47:48" x14ac:dyDescent="0.2">
      <c r="AU668" s="502" t="str">
        <f t="shared" si="22"/>
        <v/>
      </c>
      <c r="AV668" s="369" t="str">
        <f t="shared" si="23"/>
        <v/>
      </c>
    </row>
    <row r="669" spans="47:48" x14ac:dyDescent="0.2">
      <c r="AU669" s="502" t="str">
        <f t="shared" si="22"/>
        <v/>
      </c>
      <c r="AV669" s="369" t="str">
        <f t="shared" si="23"/>
        <v/>
      </c>
    </row>
    <row r="670" spans="47:48" x14ac:dyDescent="0.2">
      <c r="AU670" s="502" t="str">
        <f t="shared" si="22"/>
        <v/>
      </c>
      <c r="AV670" s="369" t="str">
        <f t="shared" si="23"/>
        <v/>
      </c>
    </row>
    <row r="671" spans="47:48" x14ac:dyDescent="0.2">
      <c r="AU671" s="502" t="str">
        <f t="shared" si="22"/>
        <v/>
      </c>
      <c r="AV671" s="369" t="str">
        <f t="shared" si="23"/>
        <v/>
      </c>
    </row>
    <row r="672" spans="47:48" x14ac:dyDescent="0.2">
      <c r="AU672" s="502" t="str">
        <f t="shared" si="22"/>
        <v/>
      </c>
      <c r="AV672" s="369" t="str">
        <f t="shared" si="23"/>
        <v/>
      </c>
    </row>
    <row r="673" spans="47:48" x14ac:dyDescent="0.2">
      <c r="AU673" s="502" t="str">
        <f t="shared" si="22"/>
        <v/>
      </c>
      <c r="AV673" s="369" t="str">
        <f t="shared" si="23"/>
        <v/>
      </c>
    </row>
    <row r="674" spans="47:48" x14ac:dyDescent="0.2">
      <c r="AU674" s="502" t="str">
        <f t="shared" si="22"/>
        <v/>
      </c>
      <c r="AV674" s="369" t="str">
        <f t="shared" si="23"/>
        <v/>
      </c>
    </row>
    <row r="675" spans="47:48" x14ac:dyDescent="0.2">
      <c r="AU675" s="502" t="str">
        <f t="shared" si="22"/>
        <v/>
      </c>
      <c r="AV675" s="369" t="str">
        <f t="shared" si="23"/>
        <v/>
      </c>
    </row>
    <row r="676" spans="47:48" x14ac:dyDescent="0.2">
      <c r="AU676" s="502" t="str">
        <f t="shared" si="22"/>
        <v/>
      </c>
      <c r="AV676" s="369" t="str">
        <f t="shared" si="23"/>
        <v/>
      </c>
    </row>
    <row r="677" spans="47:48" x14ac:dyDescent="0.2">
      <c r="AU677" s="502" t="str">
        <f t="shared" si="22"/>
        <v/>
      </c>
      <c r="AV677" s="369" t="str">
        <f t="shared" si="23"/>
        <v/>
      </c>
    </row>
    <row r="678" spans="47:48" x14ac:dyDescent="0.2">
      <c r="AU678" s="502" t="str">
        <f t="shared" si="22"/>
        <v/>
      </c>
      <c r="AV678" s="369" t="str">
        <f t="shared" si="23"/>
        <v/>
      </c>
    </row>
    <row r="679" spans="47:48" x14ac:dyDescent="0.2">
      <c r="AU679" s="502" t="str">
        <f t="shared" si="22"/>
        <v/>
      </c>
      <c r="AV679" s="369" t="str">
        <f t="shared" si="23"/>
        <v/>
      </c>
    </row>
    <row r="680" spans="47:48" x14ac:dyDescent="0.2">
      <c r="AU680" s="502" t="str">
        <f t="shared" si="22"/>
        <v/>
      </c>
      <c r="AV680" s="369" t="str">
        <f t="shared" si="23"/>
        <v/>
      </c>
    </row>
    <row r="681" spans="47:48" x14ac:dyDescent="0.2">
      <c r="AU681" s="502" t="str">
        <f t="shared" si="22"/>
        <v/>
      </c>
      <c r="AV681" s="369" t="str">
        <f t="shared" si="23"/>
        <v/>
      </c>
    </row>
    <row r="682" spans="47:48" x14ac:dyDescent="0.2">
      <c r="AU682" s="502" t="str">
        <f t="shared" si="22"/>
        <v/>
      </c>
      <c r="AV682" s="369" t="str">
        <f t="shared" si="23"/>
        <v/>
      </c>
    </row>
    <row r="683" spans="47:48" x14ac:dyDescent="0.2">
      <c r="AU683" s="502" t="str">
        <f t="shared" si="22"/>
        <v/>
      </c>
      <c r="AV683" s="369" t="str">
        <f t="shared" si="23"/>
        <v/>
      </c>
    </row>
    <row r="684" spans="47:48" x14ac:dyDescent="0.2">
      <c r="AU684" s="502" t="str">
        <f t="shared" si="22"/>
        <v/>
      </c>
      <c r="AV684" s="369" t="str">
        <f t="shared" si="23"/>
        <v/>
      </c>
    </row>
    <row r="685" spans="47:48" x14ac:dyDescent="0.2">
      <c r="AU685" s="502" t="str">
        <f t="shared" si="22"/>
        <v/>
      </c>
      <c r="AV685" s="369" t="str">
        <f t="shared" si="23"/>
        <v/>
      </c>
    </row>
    <row r="686" spans="47:48" x14ac:dyDescent="0.2">
      <c r="AU686" s="502" t="str">
        <f t="shared" si="22"/>
        <v/>
      </c>
      <c r="AV686" s="369" t="str">
        <f t="shared" si="23"/>
        <v/>
      </c>
    </row>
    <row r="687" spans="47:48" x14ac:dyDescent="0.2">
      <c r="AU687" s="502" t="str">
        <f t="shared" si="22"/>
        <v/>
      </c>
      <c r="AV687" s="369" t="str">
        <f t="shared" si="23"/>
        <v/>
      </c>
    </row>
    <row r="688" spans="47:48" x14ac:dyDescent="0.2">
      <c r="AU688" s="502" t="str">
        <f t="shared" si="22"/>
        <v/>
      </c>
      <c r="AV688" s="369" t="str">
        <f t="shared" si="23"/>
        <v/>
      </c>
    </row>
    <row r="689" spans="47:48" x14ac:dyDescent="0.2">
      <c r="AU689" s="502" t="str">
        <f t="shared" si="22"/>
        <v/>
      </c>
      <c r="AV689" s="369" t="str">
        <f t="shared" si="23"/>
        <v/>
      </c>
    </row>
    <row r="690" spans="47:48" x14ac:dyDescent="0.2">
      <c r="AU690" s="502" t="str">
        <f t="shared" si="22"/>
        <v/>
      </c>
      <c r="AV690" s="369" t="str">
        <f t="shared" si="23"/>
        <v/>
      </c>
    </row>
    <row r="691" spans="47:48" x14ac:dyDescent="0.2">
      <c r="AU691" s="502" t="str">
        <f t="shared" si="22"/>
        <v/>
      </c>
      <c r="AV691" s="369" t="str">
        <f t="shared" si="23"/>
        <v/>
      </c>
    </row>
    <row r="692" spans="47:48" x14ac:dyDescent="0.2">
      <c r="AU692" s="502" t="str">
        <f t="shared" si="22"/>
        <v/>
      </c>
      <c r="AV692" s="369" t="str">
        <f t="shared" si="23"/>
        <v/>
      </c>
    </row>
    <row r="693" spans="47:48" x14ac:dyDescent="0.2">
      <c r="AU693" s="502" t="str">
        <f t="shared" si="22"/>
        <v/>
      </c>
      <c r="AV693" s="369" t="str">
        <f t="shared" si="23"/>
        <v/>
      </c>
    </row>
    <row r="694" spans="47:48" x14ac:dyDescent="0.2">
      <c r="AU694" s="502" t="str">
        <f t="shared" si="22"/>
        <v/>
      </c>
      <c r="AV694" s="369" t="str">
        <f t="shared" si="23"/>
        <v/>
      </c>
    </row>
    <row r="695" spans="47:48" x14ac:dyDescent="0.2">
      <c r="AU695" s="502" t="str">
        <f t="shared" si="22"/>
        <v/>
      </c>
      <c r="AV695" s="369" t="str">
        <f t="shared" si="23"/>
        <v/>
      </c>
    </row>
    <row r="696" spans="47:48" x14ac:dyDescent="0.2">
      <c r="AU696" s="502" t="str">
        <f t="shared" si="22"/>
        <v/>
      </c>
      <c r="AV696" s="369" t="str">
        <f t="shared" si="23"/>
        <v/>
      </c>
    </row>
    <row r="697" spans="47:48" x14ac:dyDescent="0.2">
      <c r="AU697" s="502" t="str">
        <f t="shared" si="22"/>
        <v/>
      </c>
      <c r="AV697" s="369" t="str">
        <f t="shared" si="23"/>
        <v/>
      </c>
    </row>
    <row r="698" spans="47:48" x14ac:dyDescent="0.2">
      <c r="AU698" s="502" t="str">
        <f t="shared" si="22"/>
        <v/>
      </c>
      <c r="AV698" s="369" t="str">
        <f t="shared" si="23"/>
        <v/>
      </c>
    </row>
    <row r="699" spans="47:48" x14ac:dyDescent="0.2">
      <c r="AU699" s="502" t="str">
        <f t="shared" si="22"/>
        <v/>
      </c>
      <c r="AV699" s="369" t="str">
        <f t="shared" si="23"/>
        <v/>
      </c>
    </row>
    <row r="700" spans="47:48" x14ac:dyDescent="0.2">
      <c r="AU700" s="502" t="str">
        <f t="shared" si="22"/>
        <v/>
      </c>
      <c r="AV700" s="369" t="str">
        <f t="shared" si="23"/>
        <v/>
      </c>
    </row>
    <row r="701" spans="47:48" x14ac:dyDescent="0.2">
      <c r="AU701" s="502" t="str">
        <f t="shared" si="22"/>
        <v/>
      </c>
      <c r="AV701" s="369" t="str">
        <f t="shared" si="23"/>
        <v/>
      </c>
    </row>
    <row r="702" spans="47:48" x14ac:dyDescent="0.2">
      <c r="AU702" s="502" t="str">
        <f t="shared" si="22"/>
        <v/>
      </c>
      <c r="AV702" s="369" t="str">
        <f t="shared" si="23"/>
        <v/>
      </c>
    </row>
    <row r="703" spans="47:48" x14ac:dyDescent="0.2">
      <c r="AU703" s="502" t="str">
        <f t="shared" si="22"/>
        <v/>
      </c>
      <c r="AV703" s="369" t="str">
        <f t="shared" si="23"/>
        <v/>
      </c>
    </row>
    <row r="704" spans="47:48" x14ac:dyDescent="0.2">
      <c r="AU704" s="502" t="str">
        <f t="shared" si="22"/>
        <v/>
      </c>
      <c r="AV704" s="369" t="str">
        <f t="shared" si="23"/>
        <v/>
      </c>
    </row>
    <row r="705" spans="47:48" x14ac:dyDescent="0.2">
      <c r="AU705" s="502" t="str">
        <f t="shared" si="22"/>
        <v/>
      </c>
      <c r="AV705" s="369" t="str">
        <f t="shared" si="23"/>
        <v/>
      </c>
    </row>
    <row r="706" spans="47:48" x14ac:dyDescent="0.2">
      <c r="AU706" s="502" t="str">
        <f t="shared" si="22"/>
        <v/>
      </c>
      <c r="AV706" s="369" t="str">
        <f t="shared" si="23"/>
        <v/>
      </c>
    </row>
    <row r="707" spans="47:48" x14ac:dyDescent="0.2">
      <c r="AU707" s="502" t="str">
        <f t="shared" ref="AU707:AU770" si="24">IF(ISBLANK(G707),"",AV707/G707)</f>
        <v/>
      </c>
      <c r="AV707" s="369" t="str">
        <f t="shared" ref="AV707:AV770" si="25">IF(ISBLANK(G707),"",ABS(L707-G707))</f>
        <v/>
      </c>
    </row>
    <row r="708" spans="47:48" x14ac:dyDescent="0.2">
      <c r="AU708" s="502" t="str">
        <f t="shared" si="24"/>
        <v/>
      </c>
      <c r="AV708" s="369" t="str">
        <f t="shared" si="25"/>
        <v/>
      </c>
    </row>
    <row r="709" spans="47:48" x14ac:dyDescent="0.2">
      <c r="AU709" s="502" t="str">
        <f t="shared" si="24"/>
        <v/>
      </c>
      <c r="AV709" s="369" t="str">
        <f t="shared" si="25"/>
        <v/>
      </c>
    </row>
    <row r="710" spans="47:48" x14ac:dyDescent="0.2">
      <c r="AU710" s="502" t="str">
        <f t="shared" si="24"/>
        <v/>
      </c>
      <c r="AV710" s="369" t="str">
        <f t="shared" si="25"/>
        <v/>
      </c>
    </row>
    <row r="711" spans="47:48" x14ac:dyDescent="0.2">
      <c r="AU711" s="502" t="str">
        <f t="shared" si="24"/>
        <v/>
      </c>
      <c r="AV711" s="369" t="str">
        <f t="shared" si="25"/>
        <v/>
      </c>
    </row>
    <row r="712" spans="47:48" x14ac:dyDescent="0.2">
      <c r="AU712" s="502" t="str">
        <f t="shared" si="24"/>
        <v/>
      </c>
      <c r="AV712" s="369" t="str">
        <f t="shared" si="25"/>
        <v/>
      </c>
    </row>
    <row r="713" spans="47:48" x14ac:dyDescent="0.2">
      <c r="AU713" s="502" t="str">
        <f t="shared" si="24"/>
        <v/>
      </c>
      <c r="AV713" s="369" t="str">
        <f t="shared" si="25"/>
        <v/>
      </c>
    </row>
    <row r="714" spans="47:48" x14ac:dyDescent="0.2">
      <c r="AU714" s="502" t="str">
        <f t="shared" si="24"/>
        <v/>
      </c>
      <c r="AV714" s="369" t="str">
        <f t="shared" si="25"/>
        <v/>
      </c>
    </row>
    <row r="715" spans="47:48" x14ac:dyDescent="0.2">
      <c r="AU715" s="502" t="str">
        <f t="shared" si="24"/>
        <v/>
      </c>
      <c r="AV715" s="369" t="str">
        <f t="shared" si="25"/>
        <v/>
      </c>
    </row>
    <row r="716" spans="47:48" x14ac:dyDescent="0.2">
      <c r="AU716" s="502" t="str">
        <f t="shared" si="24"/>
        <v/>
      </c>
      <c r="AV716" s="369" t="str">
        <f t="shared" si="25"/>
        <v/>
      </c>
    </row>
    <row r="717" spans="47:48" x14ac:dyDescent="0.2">
      <c r="AU717" s="502" t="str">
        <f t="shared" si="24"/>
        <v/>
      </c>
      <c r="AV717" s="369" t="str">
        <f t="shared" si="25"/>
        <v/>
      </c>
    </row>
    <row r="718" spans="47:48" x14ac:dyDescent="0.2">
      <c r="AU718" s="502" t="str">
        <f t="shared" si="24"/>
        <v/>
      </c>
      <c r="AV718" s="369" t="str">
        <f t="shared" si="25"/>
        <v/>
      </c>
    </row>
    <row r="719" spans="47:48" x14ac:dyDescent="0.2">
      <c r="AU719" s="502" t="str">
        <f t="shared" si="24"/>
        <v/>
      </c>
      <c r="AV719" s="369" t="str">
        <f t="shared" si="25"/>
        <v/>
      </c>
    </row>
    <row r="720" spans="47:48" x14ac:dyDescent="0.2">
      <c r="AU720" s="502" t="str">
        <f t="shared" si="24"/>
        <v/>
      </c>
      <c r="AV720" s="369" t="str">
        <f t="shared" si="25"/>
        <v/>
      </c>
    </row>
    <row r="721" spans="47:48" x14ac:dyDescent="0.2">
      <c r="AU721" s="502" t="str">
        <f t="shared" si="24"/>
        <v/>
      </c>
      <c r="AV721" s="369" t="str">
        <f t="shared" si="25"/>
        <v/>
      </c>
    </row>
    <row r="722" spans="47:48" x14ac:dyDescent="0.2">
      <c r="AU722" s="502" t="str">
        <f t="shared" si="24"/>
        <v/>
      </c>
      <c r="AV722" s="369" t="str">
        <f t="shared" si="25"/>
        <v/>
      </c>
    </row>
    <row r="723" spans="47:48" x14ac:dyDescent="0.2">
      <c r="AU723" s="502" t="str">
        <f t="shared" si="24"/>
        <v/>
      </c>
      <c r="AV723" s="369" t="str">
        <f t="shared" si="25"/>
        <v/>
      </c>
    </row>
    <row r="724" spans="47:48" x14ac:dyDescent="0.2">
      <c r="AU724" s="502" t="str">
        <f t="shared" si="24"/>
        <v/>
      </c>
      <c r="AV724" s="369" t="str">
        <f t="shared" si="25"/>
        <v/>
      </c>
    </row>
    <row r="725" spans="47:48" x14ac:dyDescent="0.2">
      <c r="AU725" s="502" t="str">
        <f t="shared" si="24"/>
        <v/>
      </c>
      <c r="AV725" s="369" t="str">
        <f t="shared" si="25"/>
        <v/>
      </c>
    </row>
    <row r="726" spans="47:48" x14ac:dyDescent="0.2">
      <c r="AU726" s="502" t="str">
        <f t="shared" si="24"/>
        <v/>
      </c>
      <c r="AV726" s="369" t="str">
        <f t="shared" si="25"/>
        <v/>
      </c>
    </row>
    <row r="727" spans="47:48" x14ac:dyDescent="0.2">
      <c r="AU727" s="502" t="str">
        <f t="shared" si="24"/>
        <v/>
      </c>
      <c r="AV727" s="369" t="str">
        <f t="shared" si="25"/>
        <v/>
      </c>
    </row>
    <row r="728" spans="47:48" x14ac:dyDescent="0.2">
      <c r="AU728" s="502" t="str">
        <f t="shared" si="24"/>
        <v/>
      </c>
      <c r="AV728" s="369" t="str">
        <f t="shared" si="25"/>
        <v/>
      </c>
    </row>
    <row r="729" spans="47:48" x14ac:dyDescent="0.2">
      <c r="AU729" s="502" t="str">
        <f t="shared" si="24"/>
        <v/>
      </c>
      <c r="AV729" s="369" t="str">
        <f t="shared" si="25"/>
        <v/>
      </c>
    </row>
    <row r="730" spans="47:48" x14ac:dyDescent="0.2">
      <c r="AU730" s="502" t="str">
        <f t="shared" si="24"/>
        <v/>
      </c>
      <c r="AV730" s="369" t="str">
        <f t="shared" si="25"/>
        <v/>
      </c>
    </row>
    <row r="731" spans="47:48" x14ac:dyDescent="0.2">
      <c r="AU731" s="502" t="str">
        <f t="shared" si="24"/>
        <v/>
      </c>
      <c r="AV731" s="369" t="str">
        <f t="shared" si="25"/>
        <v/>
      </c>
    </row>
    <row r="732" spans="47:48" x14ac:dyDescent="0.2">
      <c r="AU732" s="502" t="str">
        <f t="shared" si="24"/>
        <v/>
      </c>
      <c r="AV732" s="369" t="str">
        <f t="shared" si="25"/>
        <v/>
      </c>
    </row>
    <row r="733" spans="47:48" x14ac:dyDescent="0.2">
      <c r="AU733" s="502" t="str">
        <f t="shared" si="24"/>
        <v/>
      </c>
      <c r="AV733" s="369" t="str">
        <f t="shared" si="25"/>
        <v/>
      </c>
    </row>
    <row r="734" spans="47:48" x14ac:dyDescent="0.2">
      <c r="AU734" s="502" t="str">
        <f t="shared" si="24"/>
        <v/>
      </c>
      <c r="AV734" s="369" t="str">
        <f t="shared" si="25"/>
        <v/>
      </c>
    </row>
    <row r="735" spans="47:48" x14ac:dyDescent="0.2">
      <c r="AU735" s="502" t="str">
        <f t="shared" si="24"/>
        <v/>
      </c>
      <c r="AV735" s="369" t="str">
        <f t="shared" si="25"/>
        <v/>
      </c>
    </row>
    <row r="736" spans="47:48" x14ac:dyDescent="0.2">
      <c r="AU736" s="502" t="str">
        <f t="shared" si="24"/>
        <v/>
      </c>
      <c r="AV736" s="369" t="str">
        <f t="shared" si="25"/>
        <v/>
      </c>
    </row>
    <row r="737" spans="47:48" x14ac:dyDescent="0.2">
      <c r="AU737" s="502" t="str">
        <f t="shared" si="24"/>
        <v/>
      </c>
      <c r="AV737" s="369" t="str">
        <f t="shared" si="25"/>
        <v/>
      </c>
    </row>
    <row r="738" spans="47:48" x14ac:dyDescent="0.2">
      <c r="AU738" s="502" t="str">
        <f t="shared" si="24"/>
        <v/>
      </c>
      <c r="AV738" s="369" t="str">
        <f t="shared" si="25"/>
        <v/>
      </c>
    </row>
    <row r="739" spans="47:48" x14ac:dyDescent="0.2">
      <c r="AU739" s="502" t="str">
        <f t="shared" si="24"/>
        <v/>
      </c>
      <c r="AV739" s="369" t="str">
        <f t="shared" si="25"/>
        <v/>
      </c>
    </row>
    <row r="740" spans="47:48" x14ac:dyDescent="0.2">
      <c r="AU740" s="502" t="str">
        <f t="shared" si="24"/>
        <v/>
      </c>
      <c r="AV740" s="369" t="str">
        <f t="shared" si="25"/>
        <v/>
      </c>
    </row>
    <row r="741" spans="47:48" x14ac:dyDescent="0.2">
      <c r="AU741" s="502" t="str">
        <f t="shared" si="24"/>
        <v/>
      </c>
      <c r="AV741" s="369" t="str">
        <f t="shared" si="25"/>
        <v/>
      </c>
    </row>
    <row r="742" spans="47:48" x14ac:dyDescent="0.2">
      <c r="AU742" s="502" t="str">
        <f t="shared" si="24"/>
        <v/>
      </c>
      <c r="AV742" s="369" t="str">
        <f t="shared" si="25"/>
        <v/>
      </c>
    </row>
    <row r="743" spans="47:48" x14ac:dyDescent="0.2">
      <c r="AU743" s="502" t="str">
        <f t="shared" si="24"/>
        <v/>
      </c>
      <c r="AV743" s="369" t="str">
        <f t="shared" si="25"/>
        <v/>
      </c>
    </row>
    <row r="744" spans="47:48" x14ac:dyDescent="0.2">
      <c r="AU744" s="502" t="str">
        <f t="shared" si="24"/>
        <v/>
      </c>
      <c r="AV744" s="369" t="str">
        <f t="shared" si="25"/>
        <v/>
      </c>
    </row>
    <row r="745" spans="47:48" x14ac:dyDescent="0.2">
      <c r="AU745" s="502" t="str">
        <f t="shared" si="24"/>
        <v/>
      </c>
      <c r="AV745" s="369" t="str">
        <f t="shared" si="25"/>
        <v/>
      </c>
    </row>
    <row r="746" spans="47:48" x14ac:dyDescent="0.2">
      <c r="AU746" s="502" t="str">
        <f t="shared" si="24"/>
        <v/>
      </c>
      <c r="AV746" s="369" t="str">
        <f t="shared" si="25"/>
        <v/>
      </c>
    </row>
    <row r="747" spans="47:48" x14ac:dyDescent="0.2">
      <c r="AU747" s="502" t="str">
        <f t="shared" si="24"/>
        <v/>
      </c>
      <c r="AV747" s="369" t="str">
        <f t="shared" si="25"/>
        <v/>
      </c>
    </row>
    <row r="748" spans="47:48" x14ac:dyDescent="0.2">
      <c r="AU748" s="502" t="str">
        <f t="shared" si="24"/>
        <v/>
      </c>
      <c r="AV748" s="369" t="str">
        <f t="shared" si="25"/>
        <v/>
      </c>
    </row>
    <row r="749" spans="47:48" x14ac:dyDescent="0.2">
      <c r="AU749" s="502" t="str">
        <f t="shared" si="24"/>
        <v/>
      </c>
      <c r="AV749" s="369" t="str">
        <f t="shared" si="25"/>
        <v/>
      </c>
    </row>
    <row r="750" spans="47:48" x14ac:dyDescent="0.2">
      <c r="AU750" s="502" t="str">
        <f t="shared" si="24"/>
        <v/>
      </c>
      <c r="AV750" s="369" t="str">
        <f t="shared" si="25"/>
        <v/>
      </c>
    </row>
    <row r="751" spans="47:48" x14ac:dyDescent="0.2">
      <c r="AU751" s="502" t="str">
        <f t="shared" si="24"/>
        <v/>
      </c>
      <c r="AV751" s="369" t="str">
        <f t="shared" si="25"/>
        <v/>
      </c>
    </row>
    <row r="752" spans="47:48" x14ac:dyDescent="0.2">
      <c r="AU752" s="502" t="str">
        <f t="shared" si="24"/>
        <v/>
      </c>
      <c r="AV752" s="369" t="str">
        <f t="shared" si="25"/>
        <v/>
      </c>
    </row>
    <row r="753" spans="47:48" x14ac:dyDescent="0.2">
      <c r="AU753" s="502" t="str">
        <f t="shared" si="24"/>
        <v/>
      </c>
      <c r="AV753" s="369" t="str">
        <f t="shared" si="25"/>
        <v/>
      </c>
    </row>
    <row r="754" spans="47:48" x14ac:dyDescent="0.2">
      <c r="AU754" s="502" t="str">
        <f t="shared" si="24"/>
        <v/>
      </c>
      <c r="AV754" s="369" t="str">
        <f t="shared" si="25"/>
        <v/>
      </c>
    </row>
    <row r="755" spans="47:48" x14ac:dyDescent="0.2">
      <c r="AU755" s="502" t="str">
        <f t="shared" si="24"/>
        <v/>
      </c>
      <c r="AV755" s="369" t="str">
        <f t="shared" si="25"/>
        <v/>
      </c>
    </row>
    <row r="756" spans="47:48" x14ac:dyDescent="0.2">
      <c r="AU756" s="502" t="str">
        <f t="shared" si="24"/>
        <v/>
      </c>
      <c r="AV756" s="369" t="str">
        <f t="shared" si="25"/>
        <v/>
      </c>
    </row>
    <row r="757" spans="47:48" x14ac:dyDescent="0.2">
      <c r="AU757" s="502" t="str">
        <f t="shared" si="24"/>
        <v/>
      </c>
      <c r="AV757" s="369" t="str">
        <f t="shared" si="25"/>
        <v/>
      </c>
    </row>
    <row r="758" spans="47:48" x14ac:dyDescent="0.2">
      <c r="AU758" s="502" t="str">
        <f t="shared" si="24"/>
        <v/>
      </c>
      <c r="AV758" s="369" t="str">
        <f t="shared" si="25"/>
        <v/>
      </c>
    </row>
    <row r="759" spans="47:48" x14ac:dyDescent="0.2">
      <c r="AU759" s="502" t="str">
        <f t="shared" si="24"/>
        <v/>
      </c>
      <c r="AV759" s="369" t="str">
        <f t="shared" si="25"/>
        <v/>
      </c>
    </row>
    <row r="760" spans="47:48" x14ac:dyDescent="0.2">
      <c r="AU760" s="502" t="str">
        <f t="shared" si="24"/>
        <v/>
      </c>
      <c r="AV760" s="369" t="str">
        <f t="shared" si="25"/>
        <v/>
      </c>
    </row>
    <row r="761" spans="47:48" x14ac:dyDescent="0.2">
      <c r="AU761" s="502" t="str">
        <f t="shared" si="24"/>
        <v/>
      </c>
      <c r="AV761" s="369" t="str">
        <f t="shared" si="25"/>
        <v/>
      </c>
    </row>
    <row r="762" spans="47:48" x14ac:dyDescent="0.2">
      <c r="AU762" s="502" t="str">
        <f t="shared" si="24"/>
        <v/>
      </c>
      <c r="AV762" s="369" t="str">
        <f t="shared" si="25"/>
        <v/>
      </c>
    </row>
    <row r="763" spans="47:48" x14ac:dyDescent="0.2">
      <c r="AU763" s="502" t="str">
        <f t="shared" si="24"/>
        <v/>
      </c>
      <c r="AV763" s="369" t="str">
        <f t="shared" si="25"/>
        <v/>
      </c>
    </row>
    <row r="764" spans="47:48" x14ac:dyDescent="0.2">
      <c r="AU764" s="502" t="str">
        <f t="shared" si="24"/>
        <v/>
      </c>
      <c r="AV764" s="369" t="str">
        <f t="shared" si="25"/>
        <v/>
      </c>
    </row>
    <row r="765" spans="47:48" x14ac:dyDescent="0.2">
      <c r="AU765" s="502" t="str">
        <f t="shared" si="24"/>
        <v/>
      </c>
      <c r="AV765" s="369" t="str">
        <f t="shared" si="25"/>
        <v/>
      </c>
    </row>
    <row r="766" spans="47:48" x14ac:dyDescent="0.2">
      <c r="AU766" s="502" t="str">
        <f t="shared" si="24"/>
        <v/>
      </c>
      <c r="AV766" s="369" t="str">
        <f t="shared" si="25"/>
        <v/>
      </c>
    </row>
    <row r="767" spans="47:48" x14ac:dyDescent="0.2">
      <c r="AU767" s="502" t="str">
        <f t="shared" si="24"/>
        <v/>
      </c>
      <c r="AV767" s="369" t="str">
        <f t="shared" si="25"/>
        <v/>
      </c>
    </row>
    <row r="768" spans="47:48" x14ac:dyDescent="0.2">
      <c r="AU768" s="502" t="str">
        <f t="shared" si="24"/>
        <v/>
      </c>
      <c r="AV768" s="369" t="str">
        <f t="shared" si="25"/>
        <v/>
      </c>
    </row>
    <row r="769" spans="47:48" x14ac:dyDescent="0.2">
      <c r="AU769" s="502" t="str">
        <f t="shared" si="24"/>
        <v/>
      </c>
      <c r="AV769" s="369" t="str">
        <f t="shared" si="25"/>
        <v/>
      </c>
    </row>
    <row r="770" spans="47:48" x14ac:dyDescent="0.2">
      <c r="AU770" s="502" t="str">
        <f t="shared" si="24"/>
        <v/>
      </c>
      <c r="AV770" s="369" t="str">
        <f t="shared" si="25"/>
        <v/>
      </c>
    </row>
    <row r="771" spans="47:48" x14ac:dyDescent="0.2">
      <c r="AU771" s="502" t="str">
        <f t="shared" ref="AU771:AU819" si="26">IF(ISBLANK(G771),"",AV771/G771)</f>
        <v/>
      </c>
      <c r="AV771" s="369" t="str">
        <f t="shared" ref="AV771:AV819" si="27">IF(ISBLANK(G771),"",ABS(L771-G771))</f>
        <v/>
      </c>
    </row>
    <row r="772" spans="47:48" x14ac:dyDescent="0.2">
      <c r="AU772" s="502" t="str">
        <f t="shared" si="26"/>
        <v/>
      </c>
      <c r="AV772" s="369" t="str">
        <f t="shared" si="27"/>
        <v/>
      </c>
    </row>
    <row r="773" spans="47:48" x14ac:dyDescent="0.2">
      <c r="AU773" s="502" t="str">
        <f t="shared" si="26"/>
        <v/>
      </c>
      <c r="AV773" s="369" t="str">
        <f t="shared" si="27"/>
        <v/>
      </c>
    </row>
    <row r="774" spans="47:48" x14ac:dyDescent="0.2">
      <c r="AU774" s="502" t="str">
        <f t="shared" si="26"/>
        <v/>
      </c>
      <c r="AV774" s="369" t="str">
        <f t="shared" si="27"/>
        <v/>
      </c>
    </row>
    <row r="775" spans="47:48" x14ac:dyDescent="0.2">
      <c r="AU775" s="502" t="str">
        <f t="shared" si="26"/>
        <v/>
      </c>
      <c r="AV775" s="369" t="str">
        <f t="shared" si="27"/>
        <v/>
      </c>
    </row>
    <row r="776" spans="47:48" x14ac:dyDescent="0.2">
      <c r="AU776" s="502" t="str">
        <f t="shared" si="26"/>
        <v/>
      </c>
      <c r="AV776" s="369" t="str">
        <f t="shared" si="27"/>
        <v/>
      </c>
    </row>
    <row r="777" spans="47:48" x14ac:dyDescent="0.2">
      <c r="AU777" s="502" t="str">
        <f t="shared" si="26"/>
        <v/>
      </c>
      <c r="AV777" s="369" t="str">
        <f t="shared" si="27"/>
        <v/>
      </c>
    </row>
    <row r="778" spans="47:48" x14ac:dyDescent="0.2">
      <c r="AU778" s="502" t="str">
        <f t="shared" si="26"/>
        <v/>
      </c>
      <c r="AV778" s="369" t="str">
        <f t="shared" si="27"/>
        <v/>
      </c>
    </row>
    <row r="779" spans="47:48" x14ac:dyDescent="0.2">
      <c r="AU779" s="502" t="str">
        <f t="shared" si="26"/>
        <v/>
      </c>
      <c r="AV779" s="369" t="str">
        <f t="shared" si="27"/>
        <v/>
      </c>
    </row>
    <row r="780" spans="47:48" x14ac:dyDescent="0.2">
      <c r="AU780" s="502" t="str">
        <f t="shared" si="26"/>
        <v/>
      </c>
      <c r="AV780" s="369" t="str">
        <f t="shared" si="27"/>
        <v/>
      </c>
    </row>
    <row r="781" spans="47:48" x14ac:dyDescent="0.2">
      <c r="AU781" s="502" t="str">
        <f t="shared" si="26"/>
        <v/>
      </c>
      <c r="AV781" s="369" t="str">
        <f t="shared" si="27"/>
        <v/>
      </c>
    </row>
    <row r="782" spans="47:48" x14ac:dyDescent="0.2">
      <c r="AU782" s="502" t="str">
        <f t="shared" si="26"/>
        <v/>
      </c>
      <c r="AV782" s="369" t="str">
        <f t="shared" si="27"/>
        <v/>
      </c>
    </row>
    <row r="783" spans="47:48" x14ac:dyDescent="0.2">
      <c r="AU783" s="502" t="str">
        <f t="shared" si="26"/>
        <v/>
      </c>
      <c r="AV783" s="369" t="str">
        <f t="shared" si="27"/>
        <v/>
      </c>
    </row>
    <row r="784" spans="47:48" x14ac:dyDescent="0.2">
      <c r="AU784" s="502" t="str">
        <f t="shared" si="26"/>
        <v/>
      </c>
      <c r="AV784" s="369" t="str">
        <f t="shared" si="27"/>
        <v/>
      </c>
    </row>
    <row r="785" spans="47:48" x14ac:dyDescent="0.2">
      <c r="AU785" s="502" t="str">
        <f t="shared" si="26"/>
        <v/>
      </c>
      <c r="AV785" s="369" t="str">
        <f t="shared" si="27"/>
        <v/>
      </c>
    </row>
    <row r="786" spans="47:48" x14ac:dyDescent="0.2">
      <c r="AU786" s="502" t="str">
        <f t="shared" si="26"/>
        <v/>
      </c>
      <c r="AV786" s="369" t="str">
        <f t="shared" si="27"/>
        <v/>
      </c>
    </row>
    <row r="787" spans="47:48" x14ac:dyDescent="0.2">
      <c r="AU787" s="502" t="str">
        <f t="shared" si="26"/>
        <v/>
      </c>
      <c r="AV787" s="369" t="str">
        <f t="shared" si="27"/>
        <v/>
      </c>
    </row>
    <row r="788" spans="47:48" x14ac:dyDescent="0.2">
      <c r="AU788" s="502" t="str">
        <f t="shared" si="26"/>
        <v/>
      </c>
      <c r="AV788" s="369" t="str">
        <f t="shared" si="27"/>
        <v/>
      </c>
    </row>
    <row r="789" spans="47:48" x14ac:dyDescent="0.2">
      <c r="AU789" s="502" t="str">
        <f t="shared" si="26"/>
        <v/>
      </c>
      <c r="AV789" s="369" t="str">
        <f t="shared" si="27"/>
        <v/>
      </c>
    </row>
    <row r="790" spans="47:48" x14ac:dyDescent="0.2">
      <c r="AU790" s="502" t="str">
        <f t="shared" si="26"/>
        <v/>
      </c>
      <c r="AV790" s="369" t="str">
        <f t="shared" si="27"/>
        <v/>
      </c>
    </row>
    <row r="791" spans="47:48" x14ac:dyDescent="0.2">
      <c r="AU791" s="502" t="str">
        <f t="shared" si="26"/>
        <v/>
      </c>
      <c r="AV791" s="369" t="str">
        <f t="shared" si="27"/>
        <v/>
      </c>
    </row>
    <row r="792" spans="47:48" x14ac:dyDescent="0.2">
      <c r="AU792" s="502" t="str">
        <f t="shared" si="26"/>
        <v/>
      </c>
      <c r="AV792" s="369" t="str">
        <f t="shared" si="27"/>
        <v/>
      </c>
    </row>
    <row r="793" spans="47:48" x14ac:dyDescent="0.2">
      <c r="AU793" s="502" t="str">
        <f t="shared" si="26"/>
        <v/>
      </c>
      <c r="AV793" s="369" t="str">
        <f t="shared" si="27"/>
        <v/>
      </c>
    </row>
    <row r="794" spans="47:48" x14ac:dyDescent="0.2">
      <c r="AU794" s="502" t="str">
        <f t="shared" si="26"/>
        <v/>
      </c>
      <c r="AV794" s="369" t="str">
        <f t="shared" si="27"/>
        <v/>
      </c>
    </row>
    <row r="795" spans="47:48" x14ac:dyDescent="0.2">
      <c r="AU795" s="502" t="str">
        <f t="shared" si="26"/>
        <v/>
      </c>
      <c r="AV795" s="369" t="str">
        <f t="shared" si="27"/>
        <v/>
      </c>
    </row>
    <row r="796" spans="47:48" x14ac:dyDescent="0.2">
      <c r="AU796" s="502" t="str">
        <f t="shared" si="26"/>
        <v/>
      </c>
      <c r="AV796" s="369" t="str">
        <f t="shared" si="27"/>
        <v/>
      </c>
    </row>
    <row r="797" spans="47:48" x14ac:dyDescent="0.2">
      <c r="AU797" s="502" t="str">
        <f t="shared" si="26"/>
        <v/>
      </c>
      <c r="AV797" s="369" t="str">
        <f t="shared" si="27"/>
        <v/>
      </c>
    </row>
    <row r="798" spans="47:48" x14ac:dyDescent="0.2">
      <c r="AU798" s="502" t="str">
        <f t="shared" si="26"/>
        <v/>
      </c>
      <c r="AV798" s="369" t="str">
        <f t="shared" si="27"/>
        <v/>
      </c>
    </row>
    <row r="799" spans="47:48" x14ac:dyDescent="0.2">
      <c r="AU799" s="502" t="str">
        <f t="shared" si="26"/>
        <v/>
      </c>
      <c r="AV799" s="369" t="str">
        <f t="shared" si="27"/>
        <v/>
      </c>
    </row>
    <row r="800" spans="47:48" x14ac:dyDescent="0.2">
      <c r="AU800" s="502" t="str">
        <f t="shared" si="26"/>
        <v/>
      </c>
      <c r="AV800" s="369" t="str">
        <f t="shared" si="27"/>
        <v/>
      </c>
    </row>
    <row r="801" spans="47:48" x14ac:dyDescent="0.2">
      <c r="AU801" s="502" t="str">
        <f t="shared" si="26"/>
        <v/>
      </c>
      <c r="AV801" s="369" t="str">
        <f t="shared" si="27"/>
        <v/>
      </c>
    </row>
    <row r="802" spans="47:48" x14ac:dyDescent="0.2">
      <c r="AU802" s="502" t="str">
        <f t="shared" si="26"/>
        <v/>
      </c>
      <c r="AV802" s="369" t="str">
        <f t="shared" si="27"/>
        <v/>
      </c>
    </row>
    <row r="803" spans="47:48" x14ac:dyDescent="0.2">
      <c r="AU803" s="502" t="str">
        <f t="shared" si="26"/>
        <v/>
      </c>
      <c r="AV803" s="369" t="str">
        <f t="shared" si="27"/>
        <v/>
      </c>
    </row>
    <row r="804" spans="47:48" x14ac:dyDescent="0.2">
      <c r="AU804" s="502" t="str">
        <f t="shared" si="26"/>
        <v/>
      </c>
      <c r="AV804" s="369" t="str">
        <f t="shared" si="27"/>
        <v/>
      </c>
    </row>
    <row r="805" spans="47:48" x14ac:dyDescent="0.2">
      <c r="AU805" s="502" t="str">
        <f t="shared" si="26"/>
        <v/>
      </c>
      <c r="AV805" s="369" t="str">
        <f t="shared" si="27"/>
        <v/>
      </c>
    </row>
    <row r="806" spans="47:48" x14ac:dyDescent="0.2">
      <c r="AU806" s="502" t="str">
        <f t="shared" si="26"/>
        <v/>
      </c>
      <c r="AV806" s="369" t="str">
        <f t="shared" si="27"/>
        <v/>
      </c>
    </row>
    <row r="807" spans="47:48" x14ac:dyDescent="0.2">
      <c r="AU807" s="502" t="str">
        <f t="shared" si="26"/>
        <v/>
      </c>
      <c r="AV807" s="369" t="str">
        <f t="shared" si="27"/>
        <v/>
      </c>
    </row>
    <row r="808" spans="47:48" x14ac:dyDescent="0.2">
      <c r="AU808" s="502" t="str">
        <f t="shared" si="26"/>
        <v/>
      </c>
      <c r="AV808" s="369" t="str">
        <f t="shared" si="27"/>
        <v/>
      </c>
    </row>
    <row r="809" spans="47:48" x14ac:dyDescent="0.2">
      <c r="AU809" s="502" t="str">
        <f t="shared" si="26"/>
        <v/>
      </c>
      <c r="AV809" s="369" t="str">
        <f t="shared" si="27"/>
        <v/>
      </c>
    </row>
    <row r="810" spans="47:48" x14ac:dyDescent="0.2">
      <c r="AU810" s="502" t="str">
        <f t="shared" si="26"/>
        <v/>
      </c>
      <c r="AV810" s="369" t="str">
        <f t="shared" si="27"/>
        <v/>
      </c>
    </row>
    <row r="811" spans="47:48" x14ac:dyDescent="0.2">
      <c r="AU811" s="502" t="str">
        <f t="shared" si="26"/>
        <v/>
      </c>
      <c r="AV811" s="369" t="str">
        <f t="shared" si="27"/>
        <v/>
      </c>
    </row>
    <row r="812" spans="47:48" x14ac:dyDescent="0.2">
      <c r="AU812" s="502" t="str">
        <f t="shared" si="26"/>
        <v/>
      </c>
      <c r="AV812" s="369" t="str">
        <f t="shared" si="27"/>
        <v/>
      </c>
    </row>
    <row r="813" spans="47:48" x14ac:dyDescent="0.2">
      <c r="AU813" s="502" t="str">
        <f t="shared" si="26"/>
        <v/>
      </c>
      <c r="AV813" s="369" t="str">
        <f t="shared" si="27"/>
        <v/>
      </c>
    </row>
    <row r="814" spans="47:48" x14ac:dyDescent="0.2">
      <c r="AU814" s="502" t="str">
        <f t="shared" si="26"/>
        <v/>
      </c>
      <c r="AV814" s="369" t="str">
        <f t="shared" si="27"/>
        <v/>
      </c>
    </row>
    <row r="815" spans="47:48" x14ac:dyDescent="0.2">
      <c r="AU815" s="502" t="str">
        <f t="shared" si="26"/>
        <v/>
      </c>
      <c r="AV815" s="369" t="str">
        <f t="shared" si="27"/>
        <v/>
      </c>
    </row>
    <row r="816" spans="47:48" x14ac:dyDescent="0.2">
      <c r="AU816" s="502" t="str">
        <f t="shared" si="26"/>
        <v/>
      </c>
      <c r="AV816" s="369" t="str">
        <f t="shared" si="27"/>
        <v/>
      </c>
    </row>
    <row r="817" spans="47:48" x14ac:dyDescent="0.2">
      <c r="AU817" s="502" t="str">
        <f t="shared" si="26"/>
        <v/>
      </c>
      <c r="AV817" s="369" t="str">
        <f t="shared" si="27"/>
        <v/>
      </c>
    </row>
    <row r="818" spans="47:48" x14ac:dyDescent="0.2">
      <c r="AU818" s="502" t="str">
        <f t="shared" si="26"/>
        <v/>
      </c>
      <c r="AV818" s="369" t="str">
        <f t="shared" si="27"/>
        <v/>
      </c>
    </row>
    <row r="819" spans="47:48" x14ac:dyDescent="0.2">
      <c r="AU819" s="502" t="str">
        <f t="shared" si="26"/>
        <v/>
      </c>
      <c r="AV819" s="369" t="str">
        <f t="shared" si="27"/>
        <v/>
      </c>
    </row>
  </sheetData>
  <conditionalFormatting sqref="C3:AE62">
    <cfRule type="cellIs" dxfId="1" priority="1" operator="equal">
      <formula>0</formula>
    </cfRule>
  </conditionalFormatting>
  <conditionalFormatting sqref="C66:AE125">
    <cfRule type="cellIs" dxfId="0" priority="2" operator="equal">
      <formula>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RowHeight="12.75" x14ac:dyDescent="0.2"/>
  <sheetData>
    <row r="1" spans="1:1" ht="24.95" customHeight="1" x14ac:dyDescent="0.3">
      <c r="A1" s="197" t="s">
        <v>8</v>
      </c>
    </row>
    <row r="3" spans="1:1" x14ac:dyDescent="0.2">
      <c r="A3" s="358" t="s">
        <v>9</v>
      </c>
    </row>
    <row r="4" spans="1:1" x14ac:dyDescent="0.2">
      <c r="A4" s="358"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9"/>
  <sheetViews>
    <sheetView workbookViewId="0"/>
  </sheetViews>
  <sheetFormatPr baseColWidth="10" defaultRowHeight="12.75" x14ac:dyDescent="0.2"/>
  <cols>
    <col min="1" max="1" width="13.5" style="435" bestFit="1" customWidth="1"/>
    <col min="2" max="2" width="14.875" style="435" bestFit="1" customWidth="1"/>
    <col min="3" max="3" width="85.625" style="435" bestFit="1" customWidth="1"/>
  </cols>
  <sheetData>
    <row r="1" spans="1:4" x14ac:dyDescent="0.2">
      <c r="A1" s="260" t="s">
        <v>11</v>
      </c>
      <c r="B1" s="260" t="s">
        <v>12</v>
      </c>
      <c r="C1" s="260" t="s">
        <v>13</v>
      </c>
    </row>
    <row r="2" spans="1:4" x14ac:dyDescent="0.2">
      <c r="A2" t="s">
        <v>14</v>
      </c>
      <c r="B2" s="1">
        <v>1000000</v>
      </c>
      <c r="C2" t="s">
        <v>15</v>
      </c>
    </row>
    <row r="3" spans="1:4" x14ac:dyDescent="0.2">
      <c r="A3" t="s">
        <v>16</v>
      </c>
      <c r="B3">
        <v>1</v>
      </c>
      <c r="C3" t="s">
        <v>17</v>
      </c>
    </row>
    <row r="4" spans="1:4" x14ac:dyDescent="0.2">
      <c r="A4" t="s">
        <v>18</v>
      </c>
      <c r="B4" t="s">
        <v>19</v>
      </c>
      <c r="C4" t="s">
        <v>20</v>
      </c>
    </row>
    <row r="5" spans="1:4" x14ac:dyDescent="0.2">
      <c r="A5" t="s">
        <v>21</v>
      </c>
      <c r="B5">
        <v>30000</v>
      </c>
      <c r="C5" t="s">
        <v>22</v>
      </c>
    </row>
    <row r="6" spans="1:4" x14ac:dyDescent="0.2">
      <c r="D6" s="3"/>
    </row>
    <row r="7" spans="1:4" x14ac:dyDescent="0.2">
      <c r="D7" s="3"/>
    </row>
    <row r="9" spans="1:4" x14ac:dyDescent="0.2">
      <c r="D9" s="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showGridLines="0" zoomScaleNormal="100" workbookViewId="0">
      <pane xSplit="2" ySplit="1" topLeftCell="C2" activePane="bottomRight" state="frozen"/>
      <selection activeCell="B2" sqref="B2"/>
      <selection pane="topRight" activeCell="B2" sqref="B2"/>
      <selection pane="bottomLeft" activeCell="B2" sqref="B2"/>
      <selection pane="bottomRight"/>
    </sheetView>
  </sheetViews>
  <sheetFormatPr baseColWidth="10" defaultColWidth="10.625" defaultRowHeight="12.75" x14ac:dyDescent="0.2"/>
  <cols>
    <col min="1" max="1" width="10.625" style="435" customWidth="1"/>
    <col min="2" max="2" width="31.5" style="435" customWidth="1"/>
    <col min="3" max="3" width="17.375" style="435" bestFit="1" customWidth="1"/>
    <col min="4" max="4" width="20.875" style="435" hidden="1" customWidth="1"/>
    <col min="5" max="5" width="17" style="435" hidden="1" customWidth="1"/>
    <col min="6" max="8" width="10.625" style="435" hidden="1" customWidth="1"/>
    <col min="9" max="9" width="38.375" style="435" hidden="1" customWidth="1"/>
    <col min="10" max="10" width="93.625" style="357" customWidth="1"/>
    <col min="11" max="12" width="10.625" style="435" hidden="1" customWidth="1"/>
    <col min="13" max="52" width="10.625" style="435" customWidth="1"/>
    <col min="53" max="16384" width="10.625" style="435"/>
  </cols>
  <sheetData>
    <row r="1" spans="1:12" ht="44.1" customHeight="1" x14ac:dyDescent="0.2">
      <c r="A1" s="446" t="s">
        <v>23</v>
      </c>
      <c r="B1" s="447" t="s">
        <v>24</v>
      </c>
      <c r="C1" s="447" t="s">
        <v>25</v>
      </c>
      <c r="D1" s="447" t="s">
        <v>26</v>
      </c>
      <c r="E1" s="448" t="s">
        <v>27</v>
      </c>
      <c r="F1" s="448" t="s">
        <v>28</v>
      </c>
      <c r="G1" s="447" t="s">
        <v>29</v>
      </c>
      <c r="H1" s="449" t="s">
        <v>30</v>
      </c>
      <c r="I1" s="449" t="s">
        <v>31</v>
      </c>
      <c r="J1" s="447" t="s">
        <v>32</v>
      </c>
      <c r="L1" s="449" t="s">
        <v>31</v>
      </c>
    </row>
    <row r="2" spans="1:12" ht="14.1" customHeight="1" x14ac:dyDescent="0.2">
      <c r="A2" s="403">
        <v>1</v>
      </c>
      <c r="B2" s="391" t="s">
        <v>33</v>
      </c>
      <c r="C2" s="391"/>
      <c r="D2" s="417"/>
      <c r="E2" s="417"/>
      <c r="F2" s="417"/>
      <c r="G2" s="368"/>
      <c r="H2" s="417" t="s">
        <v>34</v>
      </c>
      <c r="J2" s="418" t="s">
        <v>35</v>
      </c>
      <c r="L2" s="412" t="s">
        <v>36</v>
      </c>
    </row>
    <row r="3" spans="1:12" ht="14.1" customHeight="1" x14ac:dyDescent="0.2">
      <c r="A3" s="402">
        <v>1</v>
      </c>
      <c r="B3" s="496" t="s">
        <v>37</v>
      </c>
      <c r="C3" s="496">
        <v>1</v>
      </c>
      <c r="G3" s="370"/>
      <c r="H3" t="s">
        <v>34</v>
      </c>
      <c r="J3" s="415" t="s">
        <v>38</v>
      </c>
      <c r="L3" s="358" t="s">
        <v>36</v>
      </c>
    </row>
    <row r="4" spans="1:12" ht="14.1" customHeight="1" x14ac:dyDescent="0.2">
      <c r="A4" s="402">
        <v>2</v>
      </c>
      <c r="B4" s="393" t="s">
        <v>39</v>
      </c>
      <c r="C4" s="394">
        <v>1</v>
      </c>
      <c r="G4" s="370"/>
      <c r="H4" t="s">
        <v>34</v>
      </c>
      <c r="J4" s="426" t="s">
        <v>40</v>
      </c>
      <c r="L4" s="358" t="s">
        <v>36</v>
      </c>
    </row>
    <row r="5" spans="1:12" ht="14.1" customHeight="1" x14ac:dyDescent="0.2">
      <c r="A5" s="406">
        <v>2</v>
      </c>
      <c r="B5" s="419" t="s">
        <v>41</v>
      </c>
      <c r="C5" s="420">
        <v>1</v>
      </c>
      <c r="D5" s="413"/>
      <c r="E5" s="413"/>
      <c r="F5" s="413"/>
      <c r="G5" s="372"/>
      <c r="H5" t="s">
        <v>34</v>
      </c>
      <c r="J5" s="427" t="s">
        <v>42</v>
      </c>
      <c r="L5" s="414" t="s">
        <v>36</v>
      </c>
    </row>
    <row r="6" spans="1:12" ht="14.1" customHeight="1" x14ac:dyDescent="0.2">
      <c r="A6" s="403">
        <v>1</v>
      </c>
      <c r="B6" s="392" t="s">
        <v>43</v>
      </c>
      <c r="C6" s="391">
        <v>1</v>
      </c>
      <c r="D6" s="417">
        <v>1</v>
      </c>
      <c r="E6" s="417"/>
      <c r="F6" s="417"/>
      <c r="G6" s="368"/>
      <c r="H6" s="412" t="s">
        <v>44</v>
      </c>
      <c r="J6" s="418" t="s">
        <v>45</v>
      </c>
      <c r="L6" s="412" t="s">
        <v>46</v>
      </c>
    </row>
    <row r="7" spans="1:12" ht="14.1" customHeight="1" x14ac:dyDescent="0.2">
      <c r="A7" s="402">
        <v>2</v>
      </c>
      <c r="B7" s="393" t="s">
        <v>47</v>
      </c>
      <c r="C7" s="394">
        <v>1</v>
      </c>
      <c r="G7" s="370"/>
      <c r="H7" t="s">
        <v>48</v>
      </c>
      <c r="J7" s="426" t="s">
        <v>49</v>
      </c>
      <c r="L7" s="358" t="s">
        <v>47</v>
      </c>
    </row>
    <row r="8" spans="1:12" ht="14.1" customHeight="1" x14ac:dyDescent="0.2">
      <c r="A8" s="402">
        <v>3</v>
      </c>
      <c r="B8" s="395" t="s">
        <v>50</v>
      </c>
      <c r="C8" s="394">
        <v>1</v>
      </c>
      <c r="G8" s="370"/>
      <c r="H8" t="s">
        <v>48</v>
      </c>
      <c r="J8" s="432" t="s">
        <v>51</v>
      </c>
      <c r="L8" s="358" t="s">
        <v>47</v>
      </c>
    </row>
    <row r="9" spans="1:12" ht="14.1" customHeight="1" x14ac:dyDescent="0.2">
      <c r="A9" s="402">
        <v>3</v>
      </c>
      <c r="B9" s="395" t="s">
        <v>52</v>
      </c>
      <c r="C9" s="394">
        <v>1</v>
      </c>
      <c r="G9" s="370"/>
      <c r="H9" t="s">
        <v>48</v>
      </c>
      <c r="J9" s="432" t="s">
        <v>53</v>
      </c>
      <c r="L9" s="358" t="s">
        <v>47</v>
      </c>
    </row>
    <row r="10" spans="1:12" ht="14.1" customHeight="1" x14ac:dyDescent="0.2">
      <c r="A10" s="402">
        <v>2</v>
      </c>
      <c r="B10" s="393" t="s">
        <v>54</v>
      </c>
      <c r="C10" s="394">
        <v>1</v>
      </c>
      <c r="G10" s="370"/>
      <c r="H10" t="s">
        <v>55</v>
      </c>
      <c r="J10" s="426" t="s">
        <v>56</v>
      </c>
      <c r="L10" s="358" t="s">
        <v>54</v>
      </c>
    </row>
    <row r="11" spans="1:12" ht="14.1" customHeight="1" x14ac:dyDescent="0.2">
      <c r="A11" s="402">
        <v>3</v>
      </c>
      <c r="B11" s="395" t="s">
        <v>57</v>
      </c>
      <c r="C11" s="394">
        <v>1</v>
      </c>
      <c r="G11" s="370"/>
      <c r="H11" t="s">
        <v>55</v>
      </c>
      <c r="J11" s="432" t="s">
        <v>58</v>
      </c>
      <c r="L11" s="358" t="s">
        <v>54</v>
      </c>
    </row>
    <row r="12" spans="1:12" ht="14.1" customHeight="1" x14ac:dyDescent="0.2">
      <c r="A12" s="402">
        <v>3</v>
      </c>
      <c r="B12" s="395" t="s">
        <v>59</v>
      </c>
      <c r="C12" s="394">
        <v>1</v>
      </c>
      <c r="G12" s="370"/>
      <c r="H12" t="s">
        <v>55</v>
      </c>
      <c r="J12" s="432" t="s">
        <v>60</v>
      </c>
      <c r="L12" s="358" t="s">
        <v>54</v>
      </c>
    </row>
    <row r="13" spans="1:12" ht="14.1" customHeight="1" x14ac:dyDescent="0.2">
      <c r="A13" s="406">
        <v>2</v>
      </c>
      <c r="B13" s="419" t="s">
        <v>61</v>
      </c>
      <c r="C13" s="420">
        <v>1</v>
      </c>
      <c r="D13" s="413"/>
      <c r="E13" s="413"/>
      <c r="F13" s="413"/>
      <c r="G13" s="372"/>
      <c r="H13" s="413" t="s">
        <v>62</v>
      </c>
      <c r="J13" s="427" t="s">
        <v>63</v>
      </c>
      <c r="L13" s="414" t="s">
        <v>64</v>
      </c>
    </row>
    <row r="14" spans="1:12" ht="14.1" customHeight="1" x14ac:dyDescent="0.2">
      <c r="A14" s="403">
        <v>1</v>
      </c>
      <c r="B14" s="401" t="s">
        <v>65</v>
      </c>
      <c r="C14" s="391">
        <v>1</v>
      </c>
      <c r="D14" s="417">
        <v>1</v>
      </c>
      <c r="E14" s="417"/>
      <c r="F14" s="417"/>
      <c r="G14" s="368"/>
      <c r="H14" s="417" t="s">
        <v>62</v>
      </c>
      <c r="J14" s="418" t="s">
        <v>66</v>
      </c>
      <c r="L14" s="358" t="s">
        <v>67</v>
      </c>
    </row>
    <row r="15" spans="1:12" ht="14.1" customHeight="1" x14ac:dyDescent="0.2">
      <c r="A15" s="402">
        <v>2</v>
      </c>
      <c r="B15" s="393" t="s">
        <v>68</v>
      </c>
      <c r="C15" s="394">
        <v>1</v>
      </c>
      <c r="G15" s="370">
        <v>1</v>
      </c>
      <c r="H15" t="s">
        <v>62</v>
      </c>
      <c r="J15" s="426" t="s">
        <v>69</v>
      </c>
      <c r="L15" s="358" t="s">
        <v>67</v>
      </c>
    </row>
    <row r="16" spans="1:12" ht="14.1" customHeight="1" x14ac:dyDescent="0.2">
      <c r="A16" s="402">
        <v>3</v>
      </c>
      <c r="B16" s="395" t="s">
        <v>70</v>
      </c>
      <c r="C16" s="394">
        <v>1</v>
      </c>
      <c r="G16" s="370"/>
      <c r="H16" t="s">
        <v>62</v>
      </c>
      <c r="J16" s="432" t="s">
        <v>71</v>
      </c>
      <c r="L16" s="358" t="s">
        <v>67</v>
      </c>
    </row>
    <row r="17" spans="1:12" ht="14.1" customHeight="1" x14ac:dyDescent="0.2">
      <c r="A17" s="402">
        <v>4</v>
      </c>
      <c r="B17" s="397" t="s">
        <v>72</v>
      </c>
      <c r="C17" s="394">
        <v>1</v>
      </c>
      <c r="G17" s="370"/>
      <c r="H17" t="s">
        <v>62</v>
      </c>
      <c r="J17" s="433" t="s">
        <v>73</v>
      </c>
      <c r="L17" s="358" t="s">
        <v>67</v>
      </c>
    </row>
    <row r="18" spans="1:12" ht="14.1" customHeight="1" x14ac:dyDescent="0.2">
      <c r="A18" s="402">
        <v>4</v>
      </c>
      <c r="B18" s="397" t="s">
        <v>74</v>
      </c>
      <c r="C18" s="394">
        <v>1</v>
      </c>
      <c r="G18" s="370"/>
      <c r="H18" t="s">
        <v>62</v>
      </c>
      <c r="J18" s="433" t="s">
        <v>75</v>
      </c>
      <c r="L18" s="358" t="s">
        <v>67</v>
      </c>
    </row>
    <row r="19" spans="1:12" ht="14.1" customHeight="1" x14ac:dyDescent="0.2">
      <c r="A19" s="402">
        <v>3</v>
      </c>
      <c r="B19" s="395" t="s">
        <v>76</v>
      </c>
      <c r="C19" s="394">
        <v>1</v>
      </c>
      <c r="G19" s="370"/>
      <c r="H19" t="s">
        <v>62</v>
      </c>
      <c r="J19" s="432" t="s">
        <v>77</v>
      </c>
      <c r="L19" s="358" t="s">
        <v>67</v>
      </c>
    </row>
    <row r="20" spans="1:12" ht="14.1" customHeight="1" x14ac:dyDescent="0.2">
      <c r="A20" s="402">
        <v>4</v>
      </c>
      <c r="B20" s="397" t="s">
        <v>78</v>
      </c>
      <c r="C20" s="394">
        <v>1</v>
      </c>
      <c r="G20" s="370"/>
      <c r="H20" t="s">
        <v>62</v>
      </c>
      <c r="J20" s="433" t="s">
        <v>79</v>
      </c>
      <c r="L20" s="358" t="s">
        <v>67</v>
      </c>
    </row>
    <row r="21" spans="1:12" ht="14.1" customHeight="1" x14ac:dyDescent="0.2">
      <c r="A21" s="402">
        <v>5</v>
      </c>
      <c r="B21" s="398" t="s">
        <v>80</v>
      </c>
      <c r="C21" s="394">
        <v>1</v>
      </c>
      <c r="G21" s="370"/>
      <c r="H21" t="s">
        <v>62</v>
      </c>
      <c r="J21" s="434" t="s">
        <v>81</v>
      </c>
      <c r="L21" s="358" t="s">
        <v>67</v>
      </c>
    </row>
    <row r="22" spans="1:12" ht="14.1" customHeight="1" x14ac:dyDescent="0.2">
      <c r="A22" s="402">
        <v>5</v>
      </c>
      <c r="B22" s="398" t="s">
        <v>82</v>
      </c>
      <c r="C22" s="394">
        <v>1</v>
      </c>
      <c r="G22" s="370"/>
      <c r="H22" t="s">
        <v>62</v>
      </c>
      <c r="J22" s="434" t="s">
        <v>83</v>
      </c>
      <c r="L22" s="358" t="s">
        <v>67</v>
      </c>
    </row>
    <row r="23" spans="1:12" ht="14.1" customHeight="1" x14ac:dyDescent="0.2">
      <c r="A23" s="402">
        <v>4</v>
      </c>
      <c r="B23" s="397" t="s">
        <v>84</v>
      </c>
      <c r="C23" s="394">
        <v>1</v>
      </c>
      <c r="G23" s="370"/>
      <c r="H23" t="s">
        <v>62</v>
      </c>
      <c r="J23" s="433" t="s">
        <v>85</v>
      </c>
      <c r="L23" s="358" t="s">
        <v>67</v>
      </c>
    </row>
    <row r="24" spans="1:12" ht="14.1" customHeight="1" x14ac:dyDescent="0.2">
      <c r="A24" s="402">
        <v>5</v>
      </c>
      <c r="B24" s="398" t="s">
        <v>86</v>
      </c>
      <c r="C24" s="394">
        <v>1</v>
      </c>
      <c r="G24" s="370"/>
      <c r="H24" t="s">
        <v>62</v>
      </c>
      <c r="J24" s="434" t="s">
        <v>87</v>
      </c>
      <c r="L24" s="358" t="s">
        <v>67</v>
      </c>
    </row>
    <row r="25" spans="1:12" ht="14.1" customHeight="1" x14ac:dyDescent="0.2">
      <c r="A25" s="402">
        <v>5</v>
      </c>
      <c r="B25" s="398" t="s">
        <v>88</v>
      </c>
      <c r="C25" s="394">
        <v>1</v>
      </c>
      <c r="G25" s="370"/>
      <c r="H25" t="s">
        <v>62</v>
      </c>
      <c r="J25" s="434" t="s">
        <v>89</v>
      </c>
      <c r="L25" s="358" t="s">
        <v>67</v>
      </c>
    </row>
    <row r="26" spans="1:12" ht="14.1" customHeight="1" x14ac:dyDescent="0.2">
      <c r="A26" s="402">
        <v>2</v>
      </c>
      <c r="B26" s="393" t="s">
        <v>90</v>
      </c>
      <c r="C26" s="394">
        <v>1</v>
      </c>
      <c r="G26" s="370">
        <v>1</v>
      </c>
      <c r="H26" t="s">
        <v>62</v>
      </c>
      <c r="J26" s="415"/>
      <c r="K26" s="399"/>
      <c r="L26" s="358" t="s">
        <v>67</v>
      </c>
    </row>
    <row r="27" spans="1:12" ht="14.1" customHeight="1" x14ac:dyDescent="0.2">
      <c r="A27" s="406">
        <v>2</v>
      </c>
      <c r="B27" s="419" t="s">
        <v>91</v>
      </c>
      <c r="C27" s="420">
        <v>1</v>
      </c>
      <c r="D27" s="413"/>
      <c r="E27" s="413"/>
      <c r="F27" s="413"/>
      <c r="G27" s="372">
        <v>1</v>
      </c>
      <c r="H27" t="s">
        <v>62</v>
      </c>
      <c r="J27" s="416" t="s">
        <v>92</v>
      </c>
      <c r="L27" s="414" t="s">
        <v>93</v>
      </c>
    </row>
    <row r="28" spans="1:12" ht="14.1" customHeight="1" x14ac:dyDescent="0.2">
      <c r="A28" s="403">
        <v>1</v>
      </c>
      <c r="B28" s="391" t="s">
        <v>94</v>
      </c>
      <c r="C28" s="391">
        <v>1</v>
      </c>
      <c r="D28" s="417">
        <v>1</v>
      </c>
      <c r="E28" s="417"/>
      <c r="F28" s="417"/>
      <c r="G28" s="368"/>
      <c r="H28" s="417" t="s">
        <v>48</v>
      </c>
      <c r="J28" s="418" t="s">
        <v>95</v>
      </c>
      <c r="L28" s="412" t="s">
        <v>47</v>
      </c>
    </row>
    <row r="29" spans="1:12" ht="14.1" customHeight="1" x14ac:dyDescent="0.2">
      <c r="A29" s="402">
        <v>2</v>
      </c>
      <c r="B29" s="393" t="s">
        <v>96</v>
      </c>
      <c r="C29" s="394">
        <v>1</v>
      </c>
      <c r="G29" s="370"/>
      <c r="H29" t="s">
        <v>48</v>
      </c>
      <c r="J29" s="426" t="s">
        <v>97</v>
      </c>
      <c r="L29" s="358" t="s">
        <v>47</v>
      </c>
    </row>
    <row r="30" spans="1:12" ht="14.1" customHeight="1" x14ac:dyDescent="0.2">
      <c r="A30" s="402">
        <v>3</v>
      </c>
      <c r="B30" s="395" t="s">
        <v>98</v>
      </c>
      <c r="C30" s="394">
        <v>1</v>
      </c>
      <c r="G30" s="370"/>
      <c r="H30" t="s">
        <v>48</v>
      </c>
      <c r="J30" s="432" t="s">
        <v>99</v>
      </c>
      <c r="L30" s="358" t="s">
        <v>47</v>
      </c>
    </row>
    <row r="31" spans="1:12" ht="14.1" customHeight="1" x14ac:dyDescent="0.2">
      <c r="A31" s="402">
        <v>3</v>
      </c>
      <c r="B31" s="395" t="s">
        <v>100</v>
      </c>
      <c r="C31" s="394">
        <v>1</v>
      </c>
      <c r="G31" s="370"/>
      <c r="H31" t="s">
        <v>48</v>
      </c>
      <c r="J31" s="432" t="s">
        <v>101</v>
      </c>
      <c r="L31" s="358" t="s">
        <v>47</v>
      </c>
    </row>
    <row r="32" spans="1:12" ht="14.1" customHeight="1" x14ac:dyDescent="0.2">
      <c r="A32" s="402">
        <v>2</v>
      </c>
      <c r="B32" s="393" t="s">
        <v>102</v>
      </c>
      <c r="C32" s="394">
        <v>1</v>
      </c>
      <c r="G32" s="370"/>
      <c r="H32" t="s">
        <v>48</v>
      </c>
      <c r="J32" s="426" t="s">
        <v>103</v>
      </c>
      <c r="L32" s="358" t="s">
        <v>47</v>
      </c>
    </row>
    <row r="33" spans="1:12" ht="14.1" customHeight="1" x14ac:dyDescent="0.2">
      <c r="A33" s="406">
        <v>2</v>
      </c>
      <c r="B33" s="419" t="s">
        <v>104</v>
      </c>
      <c r="C33" s="420">
        <v>1</v>
      </c>
      <c r="D33" s="413"/>
      <c r="E33" s="413"/>
      <c r="F33" s="413"/>
      <c r="G33" s="372"/>
      <c r="H33" t="s">
        <v>48</v>
      </c>
      <c r="J33" s="427" t="s">
        <v>105</v>
      </c>
      <c r="L33" s="414" t="s">
        <v>47</v>
      </c>
    </row>
    <row r="34" spans="1:12" ht="14.1" customHeight="1" x14ac:dyDescent="0.2">
      <c r="A34" s="436">
        <v>1</v>
      </c>
      <c r="B34" s="421" t="s">
        <v>106</v>
      </c>
      <c r="C34" s="421">
        <v>1</v>
      </c>
      <c r="D34" s="501"/>
      <c r="E34" s="501"/>
      <c r="F34" s="501"/>
      <c r="G34" s="376">
        <v>1</v>
      </c>
      <c r="H34" s="501" t="s">
        <v>62</v>
      </c>
      <c r="J34" s="423"/>
      <c r="L34" s="422" t="s">
        <v>68</v>
      </c>
    </row>
    <row r="35" spans="1:12" ht="14.1" customHeight="1" x14ac:dyDescent="0.2">
      <c r="A35" s="436">
        <v>1</v>
      </c>
      <c r="B35" s="424" t="s">
        <v>107</v>
      </c>
      <c r="C35" s="421">
        <v>1</v>
      </c>
      <c r="D35" s="501">
        <v>1</v>
      </c>
      <c r="E35" s="501"/>
      <c r="F35" s="501"/>
      <c r="G35" s="376"/>
      <c r="H35" t="s">
        <v>48</v>
      </c>
      <c r="J35" s="423"/>
      <c r="L35" s="422" t="s">
        <v>47</v>
      </c>
    </row>
    <row r="36" spans="1:12" ht="14.1" customHeight="1" x14ac:dyDescent="0.2">
      <c r="A36" s="403">
        <v>1</v>
      </c>
      <c r="B36" s="391" t="s">
        <v>108</v>
      </c>
      <c r="C36" s="391">
        <v>1</v>
      </c>
      <c r="D36" s="417">
        <v>1</v>
      </c>
      <c r="E36" s="417"/>
      <c r="F36" s="417"/>
      <c r="G36" s="368"/>
      <c r="H36" s="412" t="s">
        <v>44</v>
      </c>
      <c r="J36" s="418" t="s">
        <v>109</v>
      </c>
      <c r="L36" s="412" t="s">
        <v>110</v>
      </c>
    </row>
    <row r="37" spans="1:12" ht="14.1" customHeight="1" x14ac:dyDescent="0.2">
      <c r="A37" s="402">
        <v>2</v>
      </c>
      <c r="B37" s="393" t="s">
        <v>111</v>
      </c>
      <c r="C37" s="394">
        <v>1</v>
      </c>
      <c r="G37" s="370"/>
      <c r="H37" t="s">
        <v>48</v>
      </c>
      <c r="J37" s="426" t="s">
        <v>112</v>
      </c>
      <c r="L37" s="358" t="s">
        <v>47</v>
      </c>
    </row>
    <row r="38" spans="1:12" ht="14.1" customHeight="1" x14ac:dyDescent="0.2">
      <c r="A38" s="402">
        <v>2</v>
      </c>
      <c r="B38" s="393" t="s">
        <v>113</v>
      </c>
      <c r="C38" s="394">
        <v>1</v>
      </c>
      <c r="G38" s="370"/>
      <c r="H38" t="s">
        <v>48</v>
      </c>
      <c r="J38" s="426" t="s">
        <v>114</v>
      </c>
      <c r="L38" s="358" t="s">
        <v>47</v>
      </c>
    </row>
    <row r="39" spans="1:12" ht="14.1" customHeight="1" x14ac:dyDescent="0.2">
      <c r="A39" s="402">
        <v>2</v>
      </c>
      <c r="B39" s="393" t="s">
        <v>115</v>
      </c>
      <c r="C39" s="394">
        <v>1</v>
      </c>
      <c r="G39" s="370"/>
      <c r="H39" t="s">
        <v>55</v>
      </c>
      <c r="J39" s="426" t="s">
        <v>116</v>
      </c>
      <c r="L39" s="358" t="s">
        <v>54</v>
      </c>
    </row>
    <row r="40" spans="1:12" ht="14.1" customHeight="1" x14ac:dyDescent="0.2">
      <c r="A40" s="402">
        <v>3</v>
      </c>
      <c r="B40" s="395" t="s">
        <v>117</v>
      </c>
      <c r="C40" s="394">
        <v>1</v>
      </c>
      <c r="G40" s="370"/>
      <c r="H40" t="s">
        <v>55</v>
      </c>
      <c r="J40" s="415"/>
      <c r="L40" s="358" t="s">
        <v>54</v>
      </c>
    </row>
    <row r="41" spans="1:12" ht="14.1" customHeight="1" x14ac:dyDescent="0.2">
      <c r="A41" s="402">
        <v>3</v>
      </c>
      <c r="B41" s="395" t="s">
        <v>118</v>
      </c>
      <c r="C41" s="394">
        <v>1</v>
      </c>
      <c r="G41" s="370"/>
      <c r="H41" t="s">
        <v>55</v>
      </c>
      <c r="J41" s="415"/>
      <c r="L41" s="358" t="s">
        <v>54</v>
      </c>
    </row>
    <row r="42" spans="1:12" ht="14.1" customHeight="1" x14ac:dyDescent="0.2">
      <c r="A42" s="402">
        <v>3</v>
      </c>
      <c r="B42" s="395" t="s">
        <v>119</v>
      </c>
      <c r="C42" s="394">
        <v>1</v>
      </c>
      <c r="G42" s="370"/>
      <c r="H42" t="s">
        <v>55</v>
      </c>
      <c r="J42" s="415"/>
      <c r="L42" s="358" t="s">
        <v>54</v>
      </c>
    </row>
    <row r="43" spans="1:12" ht="14.1" customHeight="1" x14ac:dyDescent="0.2">
      <c r="A43" s="406">
        <v>3</v>
      </c>
      <c r="B43" s="425" t="s">
        <v>120</v>
      </c>
      <c r="C43" s="420">
        <v>1</v>
      </c>
      <c r="D43" s="413"/>
      <c r="E43" s="413"/>
      <c r="F43" s="413"/>
      <c r="G43" s="372"/>
      <c r="H43" t="s">
        <v>55</v>
      </c>
      <c r="J43" s="416"/>
      <c r="L43" s="414" t="s">
        <v>54</v>
      </c>
    </row>
    <row r="44" spans="1:12" ht="14.1" customHeight="1" x14ac:dyDescent="0.2">
      <c r="A44" s="403">
        <v>1</v>
      </c>
      <c r="B44" s="401" t="s">
        <v>121</v>
      </c>
      <c r="C44" s="391">
        <v>1</v>
      </c>
      <c r="D44" s="417">
        <v>1</v>
      </c>
      <c r="E44" s="417"/>
      <c r="F44" s="417"/>
      <c r="G44" s="368"/>
      <c r="H44" s="417" t="s">
        <v>122</v>
      </c>
      <c r="J44" s="418" t="s">
        <v>123</v>
      </c>
      <c r="L44" s="412" t="s">
        <v>54</v>
      </c>
    </row>
    <row r="45" spans="1:12" ht="14.1" customHeight="1" x14ac:dyDescent="0.2">
      <c r="A45" s="402">
        <v>2</v>
      </c>
      <c r="B45" s="393" t="s">
        <v>124</v>
      </c>
      <c r="C45" s="394">
        <v>1</v>
      </c>
      <c r="G45" s="370"/>
      <c r="H45" t="s">
        <v>122</v>
      </c>
      <c r="J45" s="426" t="s">
        <v>125</v>
      </c>
      <c r="L45" s="358" t="s">
        <v>54</v>
      </c>
    </row>
    <row r="46" spans="1:12" ht="14.1" customHeight="1" x14ac:dyDescent="0.2">
      <c r="A46" s="402">
        <v>2</v>
      </c>
      <c r="B46" s="393" t="s">
        <v>126</v>
      </c>
      <c r="C46" s="394">
        <v>1</v>
      </c>
      <c r="G46" s="370"/>
      <c r="H46" t="s">
        <v>122</v>
      </c>
      <c r="J46" s="426" t="s">
        <v>127</v>
      </c>
      <c r="L46" s="358" t="s">
        <v>54</v>
      </c>
    </row>
    <row r="47" spans="1:12" ht="14.1" customHeight="1" x14ac:dyDescent="0.2">
      <c r="A47" s="402">
        <v>1</v>
      </c>
      <c r="B47" s="396" t="s">
        <v>128</v>
      </c>
      <c r="C47" s="394"/>
      <c r="G47" s="370">
        <v>1</v>
      </c>
      <c r="H47" t="s">
        <v>122</v>
      </c>
      <c r="J47" s="415" t="s">
        <v>129</v>
      </c>
      <c r="L47" s="358" t="s">
        <v>54</v>
      </c>
    </row>
    <row r="48" spans="1:12" ht="14.1" customHeight="1" x14ac:dyDescent="0.2">
      <c r="A48" s="402">
        <v>1</v>
      </c>
      <c r="B48" s="396" t="s">
        <v>130</v>
      </c>
      <c r="C48" s="394">
        <v>1</v>
      </c>
      <c r="D48">
        <v>1</v>
      </c>
      <c r="G48" s="370"/>
      <c r="H48" t="s">
        <v>122</v>
      </c>
      <c r="J48" s="415" t="s">
        <v>131</v>
      </c>
      <c r="L48" s="358" t="s">
        <v>54</v>
      </c>
    </row>
    <row r="49" spans="1:12" ht="14.1" customHeight="1" x14ac:dyDescent="0.2">
      <c r="A49" s="406">
        <v>1</v>
      </c>
      <c r="B49" s="400" t="s">
        <v>132</v>
      </c>
      <c r="C49" s="420">
        <v>1</v>
      </c>
      <c r="D49" s="413">
        <v>1</v>
      </c>
      <c r="E49" s="413"/>
      <c r="F49" s="413"/>
      <c r="G49" s="372"/>
      <c r="H49" s="413" t="s">
        <v>122</v>
      </c>
      <c r="J49" s="416" t="s">
        <v>133</v>
      </c>
      <c r="L49" s="414" t="s">
        <v>54</v>
      </c>
    </row>
    <row r="50" spans="1:12" ht="14.1" customHeight="1" x14ac:dyDescent="0.2">
      <c r="A50" s="403">
        <v>1</v>
      </c>
      <c r="B50" s="401" t="s">
        <v>134</v>
      </c>
      <c r="C50" s="391">
        <v>1</v>
      </c>
      <c r="D50" s="417"/>
      <c r="E50" s="417"/>
      <c r="F50" s="417"/>
      <c r="G50" s="417"/>
      <c r="H50" s="417" t="s">
        <v>62</v>
      </c>
      <c r="J50" s="418" t="s">
        <v>135</v>
      </c>
      <c r="L50" s="358" t="s">
        <v>136</v>
      </c>
    </row>
    <row r="51" spans="1:12" ht="14.1" customHeight="1" x14ac:dyDescent="0.2">
      <c r="A51" s="402">
        <v>2</v>
      </c>
      <c r="B51" s="393" t="s">
        <v>90</v>
      </c>
      <c r="C51" s="394">
        <v>1</v>
      </c>
      <c r="H51" t="s">
        <v>62</v>
      </c>
      <c r="J51" s="415" t="s">
        <v>137</v>
      </c>
      <c r="L51" s="358" t="s">
        <v>67</v>
      </c>
    </row>
    <row r="52" spans="1:12" ht="14.1" customHeight="1" x14ac:dyDescent="0.2">
      <c r="A52" s="402">
        <v>2</v>
      </c>
      <c r="B52" s="393" t="s">
        <v>84</v>
      </c>
      <c r="C52" s="394">
        <v>1</v>
      </c>
      <c r="H52" t="s">
        <v>62</v>
      </c>
      <c r="J52" s="415" t="s">
        <v>137</v>
      </c>
      <c r="L52" s="358" t="s">
        <v>67</v>
      </c>
    </row>
    <row r="53" spans="1:12" ht="14.1" customHeight="1" x14ac:dyDescent="0.2">
      <c r="A53" s="402">
        <v>2</v>
      </c>
      <c r="B53" s="393" t="s">
        <v>91</v>
      </c>
      <c r="C53" s="394">
        <v>1</v>
      </c>
      <c r="H53" t="s">
        <v>62</v>
      </c>
      <c r="J53" s="415" t="s">
        <v>137</v>
      </c>
      <c r="L53" s="358" t="s">
        <v>93</v>
      </c>
    </row>
    <row r="54" spans="1:12" ht="14.1" customHeight="1" x14ac:dyDescent="0.2">
      <c r="A54" s="406">
        <v>2</v>
      </c>
      <c r="B54" s="437" t="s">
        <v>106</v>
      </c>
      <c r="C54" s="420">
        <v>1</v>
      </c>
      <c r="D54" s="413"/>
      <c r="E54" s="413"/>
      <c r="F54" s="413"/>
      <c r="G54" s="413">
        <v>1</v>
      </c>
      <c r="H54" s="413" t="s">
        <v>62</v>
      </c>
      <c r="J54" s="416"/>
      <c r="L54" s="358" t="s">
        <v>67</v>
      </c>
    </row>
    <row r="55" spans="1:12" ht="14.1" customHeight="1" x14ac:dyDescent="0.2">
      <c r="A55" s="403">
        <v>1</v>
      </c>
      <c r="B55" s="438" t="s">
        <v>138</v>
      </c>
      <c r="C55" s="391">
        <v>1</v>
      </c>
      <c r="D55" s="417"/>
      <c r="E55" s="417"/>
      <c r="F55" s="417"/>
      <c r="G55" s="417"/>
      <c r="H55" s="412" t="s">
        <v>44</v>
      </c>
      <c r="J55" s="418" t="s">
        <v>139</v>
      </c>
      <c r="L55" s="412" t="s">
        <v>110</v>
      </c>
    </row>
    <row r="56" spans="1:12" ht="14.1" customHeight="1" x14ac:dyDescent="0.2">
      <c r="A56" s="402">
        <v>2</v>
      </c>
      <c r="B56" s="393" t="s">
        <v>50</v>
      </c>
      <c r="C56" s="394">
        <v>1</v>
      </c>
      <c r="H56" t="s">
        <v>48</v>
      </c>
      <c r="J56" s="426" t="s">
        <v>137</v>
      </c>
      <c r="L56" s="358" t="s">
        <v>110</v>
      </c>
    </row>
    <row r="57" spans="1:12" ht="14.1" customHeight="1" x14ac:dyDescent="0.2">
      <c r="A57" s="402">
        <v>2</v>
      </c>
      <c r="B57" s="393" t="s">
        <v>57</v>
      </c>
      <c r="C57" s="394">
        <v>1</v>
      </c>
      <c r="H57" t="s">
        <v>55</v>
      </c>
      <c r="J57" s="426" t="s">
        <v>137</v>
      </c>
      <c r="L57" s="358" t="s">
        <v>110</v>
      </c>
    </row>
    <row r="58" spans="1:12" ht="14.1" customHeight="1" x14ac:dyDescent="0.2">
      <c r="A58" s="402">
        <v>1</v>
      </c>
      <c r="B58" s="439" t="s">
        <v>140</v>
      </c>
      <c r="C58" s="394">
        <v>1</v>
      </c>
      <c r="H58" t="s">
        <v>44</v>
      </c>
      <c r="J58" s="415" t="s">
        <v>141</v>
      </c>
      <c r="L58" s="358" t="s">
        <v>110</v>
      </c>
    </row>
    <row r="59" spans="1:12" ht="14.1" customHeight="1" x14ac:dyDescent="0.2">
      <c r="A59" s="402">
        <v>2</v>
      </c>
      <c r="B59" s="393" t="s">
        <v>52</v>
      </c>
      <c r="C59" s="394">
        <v>1</v>
      </c>
      <c r="H59" t="s">
        <v>48</v>
      </c>
      <c r="J59" s="426" t="s">
        <v>137</v>
      </c>
      <c r="L59" s="358" t="s">
        <v>110</v>
      </c>
    </row>
    <row r="60" spans="1:12" ht="14.1" customHeight="1" x14ac:dyDescent="0.2">
      <c r="A60" s="406">
        <v>2</v>
      </c>
      <c r="B60" s="419" t="s">
        <v>59</v>
      </c>
      <c r="C60" s="420">
        <v>1</v>
      </c>
      <c r="D60" s="413"/>
      <c r="E60" s="413"/>
      <c r="F60" s="413"/>
      <c r="G60" s="413"/>
      <c r="H60" t="s">
        <v>55</v>
      </c>
      <c r="J60" s="427" t="s">
        <v>137</v>
      </c>
      <c r="L60" s="414" t="s">
        <v>110</v>
      </c>
    </row>
    <row r="61" spans="1:12" ht="14.1" customHeight="1" x14ac:dyDescent="0.2">
      <c r="A61" s="403">
        <v>1</v>
      </c>
      <c r="B61" s="440" t="s">
        <v>142</v>
      </c>
      <c r="C61" s="500">
        <v>1</v>
      </c>
      <c r="D61" s="417"/>
      <c r="E61" s="417"/>
      <c r="F61" s="417"/>
      <c r="G61" s="417"/>
      <c r="H61" s="417" t="s">
        <v>34</v>
      </c>
      <c r="J61" s="418" t="s">
        <v>143</v>
      </c>
      <c r="L61" s="412" t="s">
        <v>64</v>
      </c>
    </row>
    <row r="62" spans="1:12" ht="14.1" customHeight="1" x14ac:dyDescent="0.2">
      <c r="A62" s="402">
        <v>2</v>
      </c>
      <c r="B62" s="441" t="s">
        <v>144</v>
      </c>
      <c r="C62" s="404">
        <v>1</v>
      </c>
      <c r="G62">
        <v>1</v>
      </c>
      <c r="H62" t="s">
        <v>34</v>
      </c>
      <c r="J62" s="426" t="s">
        <v>137</v>
      </c>
      <c r="L62" s="358" t="s">
        <v>64</v>
      </c>
    </row>
    <row r="63" spans="1:12" ht="14.1" customHeight="1" x14ac:dyDescent="0.2">
      <c r="A63" s="402">
        <v>2</v>
      </c>
      <c r="B63" s="441" t="s">
        <v>145</v>
      </c>
      <c r="C63" s="405">
        <v>1</v>
      </c>
      <c r="G63">
        <v>1</v>
      </c>
      <c r="H63" t="s">
        <v>34</v>
      </c>
      <c r="J63" s="426" t="s">
        <v>137</v>
      </c>
      <c r="L63" s="358" t="s">
        <v>64</v>
      </c>
    </row>
    <row r="64" spans="1:12" ht="14.1" customHeight="1" x14ac:dyDescent="0.2">
      <c r="A64" s="406">
        <v>2</v>
      </c>
      <c r="B64" s="437" t="s">
        <v>61</v>
      </c>
      <c r="C64" s="407">
        <v>1</v>
      </c>
      <c r="D64" s="413"/>
      <c r="E64" s="413"/>
      <c r="F64" s="413"/>
      <c r="G64" s="413">
        <v>1</v>
      </c>
      <c r="H64" s="413" t="s">
        <v>62</v>
      </c>
      <c r="J64" s="427" t="s">
        <v>137</v>
      </c>
      <c r="L64" s="358" t="s">
        <v>64</v>
      </c>
    </row>
    <row r="65" spans="1:12" ht="14.1" customHeight="1" x14ac:dyDescent="0.2">
      <c r="A65" s="403">
        <v>1</v>
      </c>
      <c r="B65" s="438" t="s">
        <v>146</v>
      </c>
      <c r="C65" s="500">
        <v>1</v>
      </c>
      <c r="D65" s="417"/>
      <c r="E65" s="417"/>
      <c r="F65" s="417"/>
      <c r="G65" s="417"/>
      <c r="H65" t="s">
        <v>62</v>
      </c>
      <c r="J65" s="418"/>
      <c r="L65" s="451" t="s">
        <v>67</v>
      </c>
    </row>
    <row r="66" spans="1:12" ht="14.1" customHeight="1" x14ac:dyDescent="0.2">
      <c r="A66" s="402">
        <v>2</v>
      </c>
      <c r="B66" s="393" t="s">
        <v>90</v>
      </c>
      <c r="C66" s="405">
        <v>1</v>
      </c>
      <c r="H66" t="s">
        <v>62</v>
      </c>
      <c r="J66" s="415"/>
      <c r="L66" s="358" t="s">
        <v>67</v>
      </c>
    </row>
    <row r="67" spans="1:12" ht="14.1" customHeight="1" x14ac:dyDescent="0.2">
      <c r="A67" s="402">
        <v>2</v>
      </c>
      <c r="B67" s="408" t="s">
        <v>84</v>
      </c>
      <c r="C67" s="405">
        <v>1</v>
      </c>
      <c r="H67" t="s">
        <v>62</v>
      </c>
      <c r="J67" s="415"/>
      <c r="L67" s="358" t="s">
        <v>67</v>
      </c>
    </row>
    <row r="68" spans="1:12" ht="14.1" customHeight="1" x14ac:dyDescent="0.2">
      <c r="A68" s="402">
        <v>1</v>
      </c>
      <c r="B68" s="442" t="s">
        <v>147</v>
      </c>
      <c r="C68" s="405">
        <v>1</v>
      </c>
      <c r="H68" t="s">
        <v>62</v>
      </c>
      <c r="J68" s="415" t="s">
        <v>148</v>
      </c>
      <c r="L68" s="358" t="s">
        <v>67</v>
      </c>
    </row>
    <row r="69" spans="1:12" ht="14.1" customHeight="1" x14ac:dyDescent="0.2">
      <c r="A69" s="402">
        <v>2</v>
      </c>
      <c r="B69" s="441" t="s">
        <v>149</v>
      </c>
      <c r="C69" s="405">
        <v>1</v>
      </c>
      <c r="H69" t="s">
        <v>62</v>
      </c>
      <c r="J69" s="426" t="s">
        <v>150</v>
      </c>
      <c r="L69" s="358" t="s">
        <v>67</v>
      </c>
    </row>
    <row r="70" spans="1:12" ht="14.1" customHeight="1" x14ac:dyDescent="0.2">
      <c r="A70" s="402">
        <v>3</v>
      </c>
      <c r="B70" s="443" t="s">
        <v>80</v>
      </c>
      <c r="C70" s="405">
        <v>1</v>
      </c>
      <c r="H70" t="s">
        <v>62</v>
      </c>
      <c r="J70" s="432" t="s">
        <v>151</v>
      </c>
      <c r="L70" s="358" t="s">
        <v>67</v>
      </c>
    </row>
    <row r="71" spans="1:12" ht="14.1" customHeight="1" x14ac:dyDescent="0.2">
      <c r="A71" s="402">
        <v>3</v>
      </c>
      <c r="B71" s="443" t="s">
        <v>86</v>
      </c>
      <c r="C71" s="405">
        <v>1</v>
      </c>
      <c r="H71" t="s">
        <v>62</v>
      </c>
      <c r="J71" s="432" t="s">
        <v>87</v>
      </c>
      <c r="L71" s="358" t="s">
        <v>67</v>
      </c>
    </row>
    <row r="72" spans="1:12" ht="14.1" customHeight="1" x14ac:dyDescent="0.2">
      <c r="A72" s="402">
        <v>2</v>
      </c>
      <c r="B72" s="441" t="s">
        <v>72</v>
      </c>
      <c r="C72" s="405">
        <v>1</v>
      </c>
      <c r="H72" t="s">
        <v>62</v>
      </c>
      <c r="J72" s="426" t="s">
        <v>73</v>
      </c>
      <c r="L72" s="358" t="s">
        <v>67</v>
      </c>
    </row>
    <row r="73" spans="1:12" ht="14.1" customHeight="1" x14ac:dyDescent="0.2">
      <c r="A73" s="409">
        <v>1</v>
      </c>
      <c r="B73" s="442" t="s">
        <v>152</v>
      </c>
      <c r="C73" s="405">
        <v>1</v>
      </c>
      <c r="H73" t="s">
        <v>62</v>
      </c>
      <c r="J73" s="415" t="s">
        <v>153</v>
      </c>
      <c r="L73" s="358" t="s">
        <v>67</v>
      </c>
    </row>
    <row r="74" spans="1:12" ht="14.1" customHeight="1" x14ac:dyDescent="0.2">
      <c r="A74" s="402">
        <v>2</v>
      </c>
      <c r="B74" s="441" t="s">
        <v>154</v>
      </c>
      <c r="C74" s="405">
        <v>1</v>
      </c>
      <c r="H74" t="s">
        <v>62</v>
      </c>
      <c r="J74" s="426" t="s">
        <v>155</v>
      </c>
      <c r="L74" s="358" t="s">
        <v>67</v>
      </c>
    </row>
    <row r="75" spans="1:12" ht="14.1" customHeight="1" x14ac:dyDescent="0.2">
      <c r="A75" s="402">
        <v>3</v>
      </c>
      <c r="B75" s="443" t="s">
        <v>82</v>
      </c>
      <c r="C75" s="405">
        <v>1</v>
      </c>
      <c r="H75" t="s">
        <v>62</v>
      </c>
      <c r="J75" s="432" t="s">
        <v>156</v>
      </c>
      <c r="L75" s="358" t="s">
        <v>67</v>
      </c>
    </row>
    <row r="76" spans="1:12" ht="14.1" customHeight="1" x14ac:dyDescent="0.2">
      <c r="A76" s="402">
        <v>3</v>
      </c>
      <c r="B76" s="443" t="s">
        <v>88</v>
      </c>
      <c r="C76" s="405">
        <v>1</v>
      </c>
      <c r="H76" t="s">
        <v>62</v>
      </c>
      <c r="J76" s="432" t="s">
        <v>89</v>
      </c>
      <c r="L76" s="358" t="s">
        <v>67</v>
      </c>
    </row>
    <row r="77" spans="1:12" ht="14.1" customHeight="1" x14ac:dyDescent="0.2">
      <c r="A77" s="402">
        <v>2</v>
      </c>
      <c r="B77" s="441" t="s">
        <v>74</v>
      </c>
      <c r="C77" s="405">
        <v>1</v>
      </c>
      <c r="H77" t="s">
        <v>62</v>
      </c>
      <c r="J77" s="426" t="s">
        <v>75</v>
      </c>
      <c r="L77" s="358" t="s">
        <v>67</v>
      </c>
    </row>
    <row r="78" spans="1:12" x14ac:dyDescent="0.2">
      <c r="A78" s="410">
        <v>1</v>
      </c>
      <c r="B78" s="444" t="s">
        <v>157</v>
      </c>
      <c r="C78" s="405">
        <v>1</v>
      </c>
      <c r="H78" t="s">
        <v>62</v>
      </c>
      <c r="J78" s="415"/>
      <c r="L78" s="358" t="s">
        <v>136</v>
      </c>
    </row>
    <row r="79" spans="1:12" ht="15" customHeight="1" x14ac:dyDescent="0.2">
      <c r="A79" s="410">
        <v>2</v>
      </c>
      <c r="B79" s="441" t="s">
        <v>76</v>
      </c>
      <c r="C79" s="405">
        <v>1</v>
      </c>
      <c r="H79" t="s">
        <v>62</v>
      </c>
      <c r="J79" s="415"/>
      <c r="L79" s="358" t="s">
        <v>67</v>
      </c>
    </row>
    <row r="80" spans="1:12" x14ac:dyDescent="0.2">
      <c r="A80" s="411">
        <v>2</v>
      </c>
      <c r="B80" s="445" t="s">
        <v>91</v>
      </c>
      <c r="C80" s="407">
        <v>1</v>
      </c>
      <c r="D80" s="413"/>
      <c r="E80" s="413"/>
      <c r="F80" s="413"/>
      <c r="G80" s="413"/>
      <c r="H80" s="413" t="s">
        <v>62</v>
      </c>
      <c r="J80" s="416"/>
      <c r="L80" s="414" t="s">
        <v>93</v>
      </c>
    </row>
  </sheetData>
  <pageMargins left="0.75" right="0.75" top="1" bottom="1" header="0.5" footer="0.5"/>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8"/>
  <sheetViews>
    <sheetView zoomScaleNormal="100" workbookViewId="0">
      <pane xSplit="2" ySplit="1" topLeftCell="C2" activePane="bottomRight" state="frozen"/>
      <selection activeCell="B2" sqref="B2"/>
      <selection pane="topRight" activeCell="B2" sqref="B2"/>
      <selection pane="bottomLeft" activeCell="B2" sqref="B2"/>
      <selection pane="bottomRight"/>
    </sheetView>
  </sheetViews>
  <sheetFormatPr baseColWidth="10" defaultColWidth="10.625" defaultRowHeight="14.1" customHeight="1" x14ac:dyDescent="0.2"/>
  <cols>
    <col min="1" max="1" width="10.625" style="435" customWidth="1"/>
    <col min="2" max="2" width="35.375" style="435" customWidth="1"/>
    <col min="3" max="3" width="16.875" style="435" customWidth="1"/>
    <col min="4" max="4" width="25.5" style="435" hidden="1" customWidth="1"/>
    <col min="5" max="5" width="16.5" style="435" customWidth="1"/>
    <col min="6" max="6" width="15.375" style="435" customWidth="1"/>
    <col min="7" max="8" width="10.625" style="435" hidden="1" customWidth="1"/>
    <col min="9" max="9" width="14.5" style="435" hidden="1" customWidth="1"/>
    <col min="10" max="10" width="75.5" style="435" customWidth="1"/>
    <col min="11" max="12" width="10.625" style="435" hidden="1" customWidth="1"/>
    <col min="13" max="52" width="10.625" style="435" customWidth="1"/>
    <col min="53" max="16384" width="10.625" style="435"/>
  </cols>
  <sheetData>
    <row r="1" spans="1:12" ht="41.1" customHeight="1" x14ac:dyDescent="0.2">
      <c r="A1" s="447" t="s">
        <v>23</v>
      </c>
      <c r="B1" s="450" t="s">
        <v>24</v>
      </c>
      <c r="C1" s="447" t="s">
        <v>25</v>
      </c>
      <c r="D1" s="447" t="s">
        <v>26</v>
      </c>
      <c r="E1" s="448" t="s">
        <v>27</v>
      </c>
      <c r="F1" s="448" t="s">
        <v>28</v>
      </c>
      <c r="G1" s="447" t="s">
        <v>29</v>
      </c>
      <c r="H1" s="449" t="s">
        <v>30</v>
      </c>
      <c r="I1" s="449" t="s">
        <v>31</v>
      </c>
      <c r="J1" s="447" t="s">
        <v>32</v>
      </c>
      <c r="L1" s="449" t="s">
        <v>31</v>
      </c>
    </row>
    <row r="2" spans="1:12" ht="14.1" customHeight="1" x14ac:dyDescent="0.2">
      <c r="A2" s="392">
        <v>1</v>
      </c>
      <c r="B2" s="364" t="s">
        <v>158</v>
      </c>
      <c r="C2" s="392"/>
      <c r="D2" s="417"/>
      <c r="E2" s="417"/>
      <c r="F2" s="417"/>
      <c r="G2" s="367"/>
      <c r="H2" s="368" t="s">
        <v>44</v>
      </c>
      <c r="J2" s="383" t="s">
        <v>159</v>
      </c>
      <c r="L2" s="368" t="s">
        <v>36</v>
      </c>
    </row>
    <row r="3" spans="1:12" ht="14.1" customHeight="1" x14ac:dyDescent="0.2">
      <c r="A3" s="496">
        <v>1</v>
      </c>
      <c r="B3" s="361" t="s">
        <v>160</v>
      </c>
      <c r="C3" s="496"/>
      <c r="G3" s="369"/>
      <c r="H3" s="370" t="s">
        <v>44</v>
      </c>
      <c r="J3" s="2" t="s">
        <v>161</v>
      </c>
      <c r="L3" s="370" t="s">
        <v>36</v>
      </c>
    </row>
    <row r="4" spans="1:12" ht="14.1" customHeight="1" x14ac:dyDescent="0.2">
      <c r="A4" s="496">
        <v>1</v>
      </c>
      <c r="B4" s="362" t="s">
        <v>162</v>
      </c>
      <c r="C4" s="496"/>
      <c r="G4" s="369"/>
      <c r="H4" s="370" t="s">
        <v>44</v>
      </c>
      <c r="J4" s="2" t="s">
        <v>163</v>
      </c>
      <c r="L4" s="370" t="s">
        <v>36</v>
      </c>
    </row>
    <row r="5" spans="1:12" ht="14.1" customHeight="1" x14ac:dyDescent="0.2">
      <c r="A5" s="496">
        <v>1</v>
      </c>
      <c r="B5" s="361" t="s">
        <v>164</v>
      </c>
      <c r="C5" s="496"/>
      <c r="G5" s="369"/>
      <c r="H5" s="370" t="s">
        <v>44</v>
      </c>
      <c r="J5" s="2" t="s">
        <v>165</v>
      </c>
      <c r="L5" s="370" t="s">
        <v>36</v>
      </c>
    </row>
    <row r="6" spans="1:12" ht="14.1" customHeight="1" x14ac:dyDescent="0.2">
      <c r="A6" s="497">
        <v>1</v>
      </c>
      <c r="B6" s="366" t="s">
        <v>166</v>
      </c>
      <c r="C6" s="497">
        <v>1</v>
      </c>
      <c r="D6" s="413"/>
      <c r="E6" s="413"/>
      <c r="F6" s="413"/>
      <c r="G6" s="371">
        <v>1</v>
      </c>
      <c r="H6" s="372" t="s">
        <v>44</v>
      </c>
      <c r="J6" s="384" t="s">
        <v>167</v>
      </c>
      <c r="L6" s="372" t="s">
        <v>168</v>
      </c>
    </row>
    <row r="7" spans="1:12" ht="14.1" customHeight="1" x14ac:dyDescent="0.2">
      <c r="A7" s="392">
        <v>1</v>
      </c>
      <c r="B7" s="364" t="s">
        <v>169</v>
      </c>
      <c r="C7" s="392">
        <v>1</v>
      </c>
      <c r="D7" s="417"/>
      <c r="E7" s="417"/>
      <c r="F7" s="417"/>
      <c r="G7" s="367">
        <v>1</v>
      </c>
      <c r="H7" s="368" t="s">
        <v>44</v>
      </c>
      <c r="J7" s="383" t="s">
        <v>170</v>
      </c>
      <c r="L7" s="367" t="s">
        <v>47</v>
      </c>
    </row>
    <row r="8" spans="1:12" ht="14.1" customHeight="1" x14ac:dyDescent="0.2">
      <c r="A8" s="496">
        <v>2</v>
      </c>
      <c r="B8" s="363" t="s">
        <v>171</v>
      </c>
      <c r="C8" s="496">
        <v>1</v>
      </c>
      <c r="G8" s="369"/>
      <c r="H8" s="370" t="s">
        <v>44</v>
      </c>
      <c r="J8" s="2" t="s">
        <v>172</v>
      </c>
      <c r="L8" s="369" t="s">
        <v>47</v>
      </c>
    </row>
    <row r="9" spans="1:12" ht="14.1" customHeight="1" x14ac:dyDescent="0.2">
      <c r="A9" s="497">
        <v>2</v>
      </c>
      <c r="B9" s="365" t="s">
        <v>173</v>
      </c>
      <c r="C9" s="497">
        <v>1</v>
      </c>
      <c r="D9" s="413"/>
      <c r="E9" s="413"/>
      <c r="F9" s="413"/>
      <c r="G9" s="371"/>
      <c r="H9" s="372" t="s">
        <v>44</v>
      </c>
      <c r="J9" s="385" t="s">
        <v>174</v>
      </c>
      <c r="L9" s="371" t="s">
        <v>47</v>
      </c>
    </row>
    <row r="10" spans="1:12" ht="14.1" customHeight="1" x14ac:dyDescent="0.2">
      <c r="A10" s="373">
        <v>1</v>
      </c>
      <c r="B10" s="374" t="s">
        <v>175</v>
      </c>
      <c r="C10" s="373">
        <v>1</v>
      </c>
      <c r="D10" s="501"/>
      <c r="E10" s="501"/>
      <c r="F10" s="501"/>
      <c r="G10" s="375">
        <v>1</v>
      </c>
      <c r="H10" s="376" t="s">
        <v>44</v>
      </c>
      <c r="J10" s="386" t="s">
        <v>176</v>
      </c>
      <c r="L10" s="375" t="s">
        <v>67</v>
      </c>
    </row>
    <row r="11" spans="1:12" ht="14.1" customHeight="1" x14ac:dyDescent="0.2">
      <c r="A11" s="392">
        <v>1</v>
      </c>
      <c r="B11" s="364" t="s">
        <v>177</v>
      </c>
      <c r="C11" s="392">
        <v>1</v>
      </c>
      <c r="D11" s="417"/>
      <c r="E11" s="417"/>
      <c r="F11" s="417"/>
      <c r="G11" s="367"/>
      <c r="H11" s="368" t="s">
        <v>44</v>
      </c>
      <c r="J11" s="387" t="s">
        <v>178</v>
      </c>
      <c r="L11" s="367" t="s">
        <v>47</v>
      </c>
    </row>
    <row r="12" spans="1:12" ht="14.1" customHeight="1" x14ac:dyDescent="0.2">
      <c r="A12" s="497">
        <v>1</v>
      </c>
      <c r="B12" s="366" t="s">
        <v>179</v>
      </c>
      <c r="C12" s="497">
        <v>1</v>
      </c>
      <c r="D12" s="413"/>
      <c r="E12" s="413"/>
      <c r="F12" s="413"/>
      <c r="G12" s="371"/>
      <c r="H12" s="372" t="s">
        <v>44</v>
      </c>
      <c r="J12" s="385" t="s">
        <v>180</v>
      </c>
      <c r="L12" s="371" t="s">
        <v>47</v>
      </c>
    </row>
    <row r="13" spans="1:12" ht="14.1" customHeight="1" x14ac:dyDescent="0.2">
      <c r="A13" s="392">
        <v>1</v>
      </c>
      <c r="B13" s="364" t="s">
        <v>181</v>
      </c>
      <c r="C13" s="392">
        <v>1</v>
      </c>
      <c r="D13" s="417"/>
      <c r="E13" s="417"/>
      <c r="F13" s="417"/>
      <c r="G13" s="367"/>
      <c r="H13" s="368" t="s">
        <v>44</v>
      </c>
      <c r="J13" s="387" t="s">
        <v>182</v>
      </c>
      <c r="L13" s="367" t="s">
        <v>54</v>
      </c>
    </row>
    <row r="14" spans="1:12" ht="14.1" customHeight="1" x14ac:dyDescent="0.2">
      <c r="A14" s="497">
        <v>1</v>
      </c>
      <c r="B14" s="366" t="s">
        <v>183</v>
      </c>
      <c r="C14" s="497">
        <v>1</v>
      </c>
      <c r="D14" s="413"/>
      <c r="E14" s="413"/>
      <c r="F14" s="413"/>
      <c r="G14" s="371"/>
      <c r="H14" s="372" t="s">
        <v>44</v>
      </c>
      <c r="J14" s="385" t="s">
        <v>184</v>
      </c>
      <c r="L14" s="371" t="s">
        <v>54</v>
      </c>
    </row>
    <row r="15" spans="1:12" ht="14.1" customHeight="1" x14ac:dyDescent="0.2">
      <c r="A15" s="373">
        <v>1</v>
      </c>
      <c r="B15" s="374" t="s">
        <v>185</v>
      </c>
      <c r="C15" s="373">
        <v>1</v>
      </c>
      <c r="D15" s="501"/>
      <c r="E15" s="501"/>
      <c r="F15" s="501"/>
      <c r="G15" s="375"/>
      <c r="H15" s="376" t="s">
        <v>44</v>
      </c>
      <c r="J15" s="386" t="s">
        <v>186</v>
      </c>
      <c r="L15" s="375" t="s">
        <v>47</v>
      </c>
    </row>
    <row r="16" spans="1:12" ht="14.1" customHeight="1" x14ac:dyDescent="0.2">
      <c r="A16" s="392">
        <v>1</v>
      </c>
      <c r="B16" s="364" t="s">
        <v>187</v>
      </c>
      <c r="C16" s="392"/>
      <c r="D16" s="417"/>
      <c r="E16" s="417"/>
      <c r="F16" s="417"/>
      <c r="G16" s="367"/>
      <c r="H16" s="368" t="s">
        <v>44</v>
      </c>
      <c r="J16" s="387" t="s">
        <v>188</v>
      </c>
      <c r="L16" s="367" t="s">
        <v>189</v>
      </c>
    </row>
    <row r="17" spans="1:12" ht="14.1" customHeight="1" x14ac:dyDescent="0.2">
      <c r="A17" s="496">
        <v>2</v>
      </c>
      <c r="B17" s="363" t="s">
        <v>190</v>
      </c>
      <c r="C17" s="496"/>
      <c r="G17" s="369">
        <v>1</v>
      </c>
      <c r="H17" s="370" t="s">
        <v>44</v>
      </c>
      <c r="J17" s="388" t="s">
        <v>191</v>
      </c>
      <c r="L17" s="369" t="s">
        <v>192</v>
      </c>
    </row>
    <row r="18" spans="1:12" ht="14.1" customHeight="1" x14ac:dyDescent="0.2">
      <c r="A18" s="496">
        <v>2</v>
      </c>
      <c r="B18" s="363" t="s">
        <v>193</v>
      </c>
      <c r="C18" s="496"/>
      <c r="G18" s="369">
        <v>1</v>
      </c>
      <c r="H18" s="370" t="s">
        <v>44</v>
      </c>
      <c r="J18" s="177" t="s">
        <v>194</v>
      </c>
      <c r="L18" s="167" t="s">
        <v>136</v>
      </c>
    </row>
    <row r="19" spans="1:12" ht="14.1" customHeight="1" x14ac:dyDescent="0.2">
      <c r="A19" s="496">
        <v>3</v>
      </c>
      <c r="B19" s="377" t="s">
        <v>195</v>
      </c>
      <c r="C19" s="496"/>
      <c r="G19" s="369"/>
      <c r="H19" s="370" t="s">
        <v>44</v>
      </c>
      <c r="J19" s="2"/>
      <c r="L19" s="167" t="s">
        <v>136</v>
      </c>
    </row>
    <row r="20" spans="1:12" ht="14.1" customHeight="1" x14ac:dyDescent="0.2">
      <c r="A20" s="497">
        <v>3</v>
      </c>
      <c r="B20" s="378" t="s">
        <v>196</v>
      </c>
      <c r="C20" s="497"/>
      <c r="D20" s="413"/>
      <c r="E20" s="413"/>
      <c r="F20" s="413"/>
      <c r="G20" s="371"/>
      <c r="H20" s="372" t="s">
        <v>44</v>
      </c>
      <c r="J20" s="385"/>
      <c r="L20" s="167" t="s">
        <v>136</v>
      </c>
    </row>
    <row r="21" spans="1:12" ht="14.1" customHeight="1" x14ac:dyDescent="0.2">
      <c r="A21" s="373">
        <v>1</v>
      </c>
      <c r="B21" s="374" t="s">
        <v>197</v>
      </c>
      <c r="C21" s="373"/>
      <c r="D21" s="501"/>
      <c r="E21" s="501"/>
      <c r="F21" s="501"/>
      <c r="G21" s="375">
        <v>1</v>
      </c>
      <c r="H21" s="376" t="s">
        <v>44</v>
      </c>
      <c r="J21" s="389" t="s">
        <v>198</v>
      </c>
      <c r="L21" s="376" t="s">
        <v>199</v>
      </c>
    </row>
    <row r="22" spans="1:12" ht="14.1" customHeight="1" x14ac:dyDescent="0.2">
      <c r="A22" s="392">
        <v>1</v>
      </c>
      <c r="B22" s="364" t="s">
        <v>200</v>
      </c>
      <c r="C22" s="392"/>
      <c r="D22" s="417"/>
      <c r="E22" s="417"/>
      <c r="F22" s="417"/>
      <c r="G22" s="367"/>
      <c r="H22" s="368" t="s">
        <v>44</v>
      </c>
      <c r="J22" s="387" t="s">
        <v>201</v>
      </c>
      <c r="L22" s="368" t="s">
        <v>202</v>
      </c>
    </row>
    <row r="23" spans="1:12" ht="14.1" customHeight="1" x14ac:dyDescent="0.2">
      <c r="A23" s="496">
        <v>2</v>
      </c>
      <c r="B23" s="363" t="s">
        <v>166</v>
      </c>
      <c r="C23" s="496">
        <v>1</v>
      </c>
      <c r="G23" s="369"/>
      <c r="H23" s="370" t="s">
        <v>44</v>
      </c>
      <c r="J23" s="429" t="s">
        <v>203</v>
      </c>
      <c r="L23" s="370" t="s">
        <v>204</v>
      </c>
    </row>
    <row r="24" spans="1:12" ht="14.1" customHeight="1" x14ac:dyDescent="0.2">
      <c r="A24" s="496">
        <v>2</v>
      </c>
      <c r="B24" s="363" t="s">
        <v>205</v>
      </c>
      <c r="C24" s="496">
        <v>1</v>
      </c>
      <c r="G24" s="369">
        <v>1</v>
      </c>
      <c r="H24" s="370" t="s">
        <v>44</v>
      </c>
      <c r="J24" s="428" t="s">
        <v>206</v>
      </c>
      <c r="L24" s="370" t="s">
        <v>207</v>
      </c>
    </row>
    <row r="25" spans="1:12" ht="14.1" customHeight="1" x14ac:dyDescent="0.2">
      <c r="A25" s="497">
        <v>2</v>
      </c>
      <c r="B25" s="365" t="s">
        <v>208</v>
      </c>
      <c r="C25" s="497"/>
      <c r="D25" s="413"/>
      <c r="E25" s="413"/>
      <c r="G25" s="371"/>
      <c r="H25" s="372" t="s">
        <v>44</v>
      </c>
      <c r="J25" s="430" t="s">
        <v>209</v>
      </c>
      <c r="L25" s="372" t="s">
        <v>36</v>
      </c>
    </row>
    <row r="26" spans="1:12" ht="14.1" customHeight="1" x14ac:dyDescent="0.2">
      <c r="A26" s="392">
        <v>1</v>
      </c>
      <c r="B26" s="364" t="s">
        <v>210</v>
      </c>
      <c r="C26" s="392"/>
      <c r="D26" s="417"/>
      <c r="E26" s="137"/>
      <c r="F26" s="417"/>
      <c r="G26" s="367"/>
      <c r="H26" s="368" t="s">
        <v>44</v>
      </c>
      <c r="J26" s="584" t="s">
        <v>211</v>
      </c>
      <c r="L26" s="368" t="s">
        <v>36</v>
      </c>
    </row>
    <row r="27" spans="1:12" ht="14.1" customHeight="1" x14ac:dyDescent="0.2">
      <c r="A27" s="496">
        <v>2</v>
      </c>
      <c r="B27" s="363" t="s">
        <v>160</v>
      </c>
      <c r="C27" s="496"/>
      <c r="E27" s="410">
        <v>-1</v>
      </c>
      <c r="F27" t="s">
        <v>212</v>
      </c>
      <c r="G27" s="369"/>
      <c r="H27" s="370" t="s">
        <v>44</v>
      </c>
      <c r="J27" s="585"/>
      <c r="L27" s="370" t="s">
        <v>36</v>
      </c>
    </row>
    <row r="28" spans="1:12" ht="14.1" customHeight="1" x14ac:dyDescent="0.2">
      <c r="A28" s="497">
        <v>2</v>
      </c>
      <c r="B28" s="365" t="s">
        <v>162</v>
      </c>
      <c r="C28" s="497"/>
      <c r="D28" s="413"/>
      <c r="E28" s="411">
        <v>1</v>
      </c>
      <c r="F28" s="413" t="s">
        <v>213</v>
      </c>
      <c r="G28" s="371"/>
      <c r="H28" s="372" t="s">
        <v>44</v>
      </c>
      <c r="J28" s="585"/>
      <c r="L28" s="372" t="s">
        <v>36</v>
      </c>
    </row>
    <row r="29" spans="1:12" ht="14.1" customHeight="1" x14ac:dyDescent="0.2">
      <c r="A29" s="392">
        <v>1</v>
      </c>
      <c r="B29" s="359" t="s">
        <v>19</v>
      </c>
      <c r="C29" s="500"/>
      <c r="D29" s="417"/>
      <c r="E29" s="417"/>
      <c r="F29" s="417"/>
      <c r="G29" s="367">
        <v>1</v>
      </c>
      <c r="H29" s="368" t="s">
        <v>44</v>
      </c>
      <c r="J29" s="390" t="s">
        <v>214</v>
      </c>
      <c r="L29" s="185" t="s">
        <v>215</v>
      </c>
    </row>
    <row r="30" spans="1:12" ht="14.1" customHeight="1" x14ac:dyDescent="0.2">
      <c r="A30" s="496">
        <v>2</v>
      </c>
      <c r="B30" s="360" t="s">
        <v>216</v>
      </c>
      <c r="C30" s="405"/>
      <c r="G30" s="369"/>
      <c r="H30" s="370" t="s">
        <v>44</v>
      </c>
      <c r="J30" s="431" t="s">
        <v>217</v>
      </c>
      <c r="L30" s="177" t="s">
        <v>215</v>
      </c>
    </row>
    <row r="31" spans="1:12" ht="14.1" customHeight="1" x14ac:dyDescent="0.2">
      <c r="A31" s="496">
        <v>2</v>
      </c>
      <c r="B31" s="360" t="s">
        <v>218</v>
      </c>
      <c r="C31" s="405"/>
      <c r="H31" s="370" t="s">
        <v>44</v>
      </c>
      <c r="J31" s="429" t="s">
        <v>219</v>
      </c>
      <c r="L31" s="177" t="s">
        <v>215</v>
      </c>
    </row>
    <row r="32" spans="1:12" ht="14.1" customHeight="1" x14ac:dyDescent="0.2">
      <c r="A32" s="137">
        <v>1</v>
      </c>
      <c r="B32" s="379" t="s">
        <v>220</v>
      </c>
      <c r="C32" s="417"/>
      <c r="D32" s="417"/>
      <c r="E32" s="137"/>
      <c r="F32" s="417"/>
      <c r="G32" s="417"/>
      <c r="H32" s="368" t="s">
        <v>44</v>
      </c>
      <c r="J32" s="584" t="s">
        <v>221</v>
      </c>
      <c r="L32" s="185" t="s">
        <v>215</v>
      </c>
    </row>
    <row r="33" spans="1:12" ht="14.1" customHeight="1" x14ac:dyDescent="0.2">
      <c r="A33" s="410">
        <v>2</v>
      </c>
      <c r="B33" s="380" t="s">
        <v>19</v>
      </c>
      <c r="E33" s="410">
        <v>1</v>
      </c>
      <c r="F33" t="s">
        <v>213</v>
      </c>
      <c r="H33" s="370" t="s">
        <v>44</v>
      </c>
      <c r="J33" s="585"/>
      <c r="L33" s="177" t="s">
        <v>215</v>
      </c>
    </row>
    <row r="34" spans="1:12" ht="14.1" customHeight="1" x14ac:dyDescent="0.2">
      <c r="A34" s="410">
        <v>2</v>
      </c>
      <c r="B34" s="380" t="s">
        <v>19</v>
      </c>
      <c r="E34" s="410">
        <v>-1</v>
      </c>
      <c r="F34" t="s">
        <v>212</v>
      </c>
      <c r="H34" s="370" t="s">
        <v>44</v>
      </c>
      <c r="J34" s="585"/>
      <c r="L34" s="177" t="s">
        <v>215</v>
      </c>
    </row>
    <row r="35" spans="1:12" ht="14.1" customHeight="1" x14ac:dyDescent="0.2">
      <c r="A35" s="410">
        <v>1</v>
      </c>
      <c r="B35" s="381" t="s">
        <v>222</v>
      </c>
      <c r="E35" s="410"/>
      <c r="H35" s="370" t="s">
        <v>44</v>
      </c>
      <c r="J35" s="586" t="s">
        <v>223</v>
      </c>
      <c r="L35" s="177" t="s">
        <v>215</v>
      </c>
    </row>
    <row r="36" spans="1:12" ht="14.1" customHeight="1" x14ac:dyDescent="0.2">
      <c r="A36" s="410">
        <v>2</v>
      </c>
      <c r="B36" s="380" t="s">
        <v>19</v>
      </c>
      <c r="E36" s="410">
        <v>-1</v>
      </c>
      <c r="F36" t="s">
        <v>213</v>
      </c>
      <c r="H36" s="370" t="s">
        <v>44</v>
      </c>
      <c r="J36" s="585"/>
      <c r="L36" s="177" t="s">
        <v>215</v>
      </c>
    </row>
    <row r="37" spans="1:12" ht="14.1" customHeight="1" x14ac:dyDescent="0.2">
      <c r="A37" s="411">
        <v>2</v>
      </c>
      <c r="B37" s="382" t="s">
        <v>19</v>
      </c>
      <c r="C37" s="413"/>
      <c r="D37" s="413"/>
      <c r="E37" s="411">
        <v>1</v>
      </c>
      <c r="F37" s="413" t="s">
        <v>212</v>
      </c>
      <c r="G37" s="413"/>
      <c r="H37" s="372" t="s">
        <v>44</v>
      </c>
      <c r="J37" s="587"/>
      <c r="L37" s="181" t="s">
        <v>215</v>
      </c>
    </row>
    <row r="38" spans="1:12" ht="14.1" customHeight="1" x14ac:dyDescent="0.2">
      <c r="I38" s="185"/>
    </row>
  </sheetData>
  <mergeCells count="3">
    <mergeCell ref="J32:J34"/>
    <mergeCell ref="J35:J37"/>
    <mergeCell ref="J26:J2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AE184"/>
  <sheetViews>
    <sheetView workbookViewId="0">
      <pane xSplit="2" ySplit="2" topLeftCell="C3" activePane="bottomRight" state="frozen"/>
      <selection activeCell="B2" sqref="B2"/>
      <selection pane="topRight" activeCell="B2" sqref="B2"/>
      <selection pane="bottomLeft" activeCell="B2" sqref="B2"/>
      <selection pane="bottomRight" activeCell="B2" sqref="B2"/>
    </sheetView>
  </sheetViews>
  <sheetFormatPr baseColWidth="10" defaultRowHeight="12.75" x14ac:dyDescent="0.2"/>
  <cols>
    <col min="2" max="2" width="48" style="435" customWidth="1"/>
    <col min="3" max="4" width="28.625" style="435" customWidth="1"/>
    <col min="18" max="18" width="10.875" style="435" customWidth="1"/>
  </cols>
  <sheetData>
    <row r="1" spans="2:31" ht="14.1" customHeight="1" thickBot="1" x14ac:dyDescent="0.25">
      <c r="C1" s="588" t="s">
        <v>224</v>
      </c>
      <c r="D1" s="589"/>
      <c r="E1" s="589"/>
      <c r="F1" s="589"/>
      <c r="G1" s="589"/>
      <c r="H1" s="589"/>
      <c r="I1" s="590"/>
      <c r="J1" s="11" t="s">
        <v>166</v>
      </c>
      <c r="K1" s="591" t="s">
        <v>225</v>
      </c>
      <c r="L1" s="589"/>
      <c r="M1" s="589"/>
      <c r="N1" s="589"/>
      <c r="O1" s="589"/>
      <c r="P1" s="589"/>
      <c r="Q1" s="590"/>
      <c r="R1" s="595" t="s">
        <v>226</v>
      </c>
      <c r="S1" s="594"/>
      <c r="T1" s="592" t="s">
        <v>227</v>
      </c>
      <c r="U1" s="589"/>
      <c r="V1" s="589"/>
      <c r="W1" s="589"/>
      <c r="X1" s="589"/>
      <c r="Y1" s="589"/>
      <c r="Z1" s="12" t="s">
        <v>228</v>
      </c>
      <c r="AA1" s="593" t="s">
        <v>229</v>
      </c>
      <c r="AB1" s="589"/>
      <c r="AC1" s="589"/>
      <c r="AD1" s="589"/>
      <c r="AE1" s="594"/>
    </row>
    <row r="2" spans="2:31" ht="71.099999999999994" customHeight="1" thickBot="1" x14ac:dyDescent="0.25">
      <c r="B2" s="83" t="s">
        <v>230</v>
      </c>
      <c r="C2" s="7" t="s">
        <v>160</v>
      </c>
      <c r="D2" s="8" t="s">
        <v>158</v>
      </c>
      <c r="E2" s="8" t="s">
        <v>164</v>
      </c>
      <c r="F2" s="8" t="s">
        <v>208</v>
      </c>
      <c r="G2" s="8" t="s">
        <v>200</v>
      </c>
      <c r="H2" s="8" t="s">
        <v>210</v>
      </c>
      <c r="I2" s="9" t="s">
        <v>162</v>
      </c>
      <c r="J2" s="10" t="s">
        <v>166</v>
      </c>
      <c r="K2" s="88" t="s">
        <v>169</v>
      </c>
      <c r="L2" s="8" t="s">
        <v>171</v>
      </c>
      <c r="M2" s="8" t="s">
        <v>173</v>
      </c>
      <c r="N2" s="8" t="s">
        <v>185</v>
      </c>
      <c r="O2" s="8" t="s">
        <v>175</v>
      </c>
      <c r="P2" s="8" t="s">
        <v>177</v>
      </c>
      <c r="Q2" s="86" t="s">
        <v>179</v>
      </c>
      <c r="R2" s="176" t="s">
        <v>181</v>
      </c>
      <c r="S2" s="8" t="s">
        <v>183</v>
      </c>
      <c r="T2" s="7" t="s">
        <v>187</v>
      </c>
      <c r="U2" s="8" t="s">
        <v>190</v>
      </c>
      <c r="V2" s="8" t="s">
        <v>205</v>
      </c>
      <c r="W2" s="8" t="s">
        <v>193</v>
      </c>
      <c r="X2" s="8" t="s">
        <v>195</v>
      </c>
      <c r="Y2" s="9" t="s">
        <v>196</v>
      </c>
      <c r="Z2" s="87" t="s">
        <v>197</v>
      </c>
      <c r="AA2" s="89" t="s">
        <v>216</v>
      </c>
      <c r="AB2" s="90" t="s">
        <v>218</v>
      </c>
      <c r="AC2" s="90" t="s">
        <v>19</v>
      </c>
      <c r="AD2" s="90" t="s">
        <v>220</v>
      </c>
      <c r="AE2" s="91" t="s">
        <v>222</v>
      </c>
    </row>
    <row r="3" spans="2:31" x14ac:dyDescent="0.2">
      <c r="B3" s="71" t="s">
        <v>33</v>
      </c>
      <c r="C3" s="39"/>
      <c r="D3" s="81"/>
      <c r="E3" s="81"/>
      <c r="F3" s="81"/>
      <c r="G3" s="81"/>
      <c r="H3" s="81"/>
      <c r="I3" s="82"/>
      <c r="J3" s="35"/>
      <c r="K3" s="81"/>
      <c r="L3" s="81"/>
      <c r="M3" s="81"/>
      <c r="N3" s="81"/>
      <c r="O3" s="81"/>
      <c r="P3" s="81"/>
      <c r="Q3" s="81"/>
      <c r="R3" s="39"/>
      <c r="S3" s="81"/>
      <c r="T3" s="39"/>
      <c r="U3" s="81"/>
      <c r="V3" s="81"/>
      <c r="W3" s="81"/>
      <c r="X3" s="81"/>
      <c r="Y3" s="82"/>
      <c r="Z3" s="81"/>
      <c r="AA3" s="92"/>
      <c r="AB3" s="93"/>
      <c r="AC3" s="93"/>
      <c r="AD3" s="93"/>
      <c r="AE3" s="94"/>
    </row>
    <row r="4" spans="2:31" x14ac:dyDescent="0.2">
      <c r="B4" s="63" t="s">
        <v>37</v>
      </c>
      <c r="C4" s="40">
        <v>1</v>
      </c>
      <c r="D4" s="369">
        <v>1</v>
      </c>
      <c r="E4" s="369"/>
      <c r="F4" s="369"/>
      <c r="G4" s="369"/>
      <c r="H4" s="369"/>
      <c r="I4" s="78"/>
      <c r="J4" s="36"/>
      <c r="K4" s="369"/>
      <c r="L4" s="369"/>
      <c r="M4" s="369"/>
      <c r="N4" s="369"/>
      <c r="O4" s="369"/>
      <c r="P4" s="369"/>
      <c r="Q4" s="369"/>
      <c r="R4" s="40"/>
      <c r="S4" s="369"/>
      <c r="T4" s="40"/>
      <c r="U4" s="369"/>
      <c r="V4" s="369"/>
      <c r="W4" s="369"/>
      <c r="X4" s="369"/>
      <c r="Y4" s="78"/>
      <c r="Z4" s="369"/>
      <c r="AA4" s="95"/>
      <c r="AB4" s="96"/>
      <c r="AC4" s="96"/>
      <c r="AD4" s="96"/>
      <c r="AE4" s="97"/>
    </row>
    <row r="5" spans="2:31" x14ac:dyDescent="0.2">
      <c r="B5" s="64" t="s">
        <v>39</v>
      </c>
      <c r="C5" s="216">
        <v>1</v>
      </c>
      <c r="D5" s="217">
        <v>1</v>
      </c>
      <c r="E5" s="369"/>
      <c r="F5" s="369"/>
      <c r="G5" s="369"/>
      <c r="H5" s="369"/>
      <c r="I5" s="78"/>
      <c r="J5" s="36"/>
      <c r="K5" s="369"/>
      <c r="L5" s="369"/>
      <c r="M5" s="369"/>
      <c r="N5" s="369"/>
      <c r="O5" s="369"/>
      <c r="P5" s="369"/>
      <c r="Q5" s="369"/>
      <c r="R5" s="40"/>
      <c r="S5" s="369"/>
      <c r="T5" s="40"/>
      <c r="U5" s="369"/>
      <c r="V5" s="369"/>
      <c r="W5" s="369"/>
      <c r="X5" s="369"/>
      <c r="Y5" s="78"/>
      <c r="Z5" s="369"/>
      <c r="AA5" s="95"/>
      <c r="AB5" s="96"/>
      <c r="AC5" s="96"/>
      <c r="AD5" s="96"/>
      <c r="AE5" s="97"/>
    </row>
    <row r="6" spans="2:31" ht="14.1" customHeight="1" thickBot="1" x14ac:dyDescent="0.25">
      <c r="B6" s="74" t="s">
        <v>41</v>
      </c>
      <c r="C6" s="218">
        <v>1</v>
      </c>
      <c r="D6" s="219">
        <v>1</v>
      </c>
      <c r="E6" s="79"/>
      <c r="F6" s="79"/>
      <c r="G6" s="79"/>
      <c r="H6" s="79"/>
      <c r="I6" s="80"/>
      <c r="J6" s="37"/>
      <c r="K6" s="79"/>
      <c r="L6" s="79"/>
      <c r="M6" s="79"/>
      <c r="N6" s="79"/>
      <c r="O6" s="79"/>
      <c r="P6" s="79"/>
      <c r="Q6" s="79"/>
      <c r="R6" s="41"/>
      <c r="S6" s="79"/>
      <c r="T6" s="41"/>
      <c r="U6" s="79"/>
      <c r="V6" s="79"/>
      <c r="W6" s="79"/>
      <c r="X6" s="79"/>
      <c r="Y6" s="80"/>
      <c r="Z6" s="79"/>
      <c r="AA6" s="98"/>
      <c r="AB6" s="99"/>
      <c r="AC6" s="99"/>
      <c r="AD6" s="99"/>
      <c r="AE6" s="100"/>
    </row>
    <row r="7" spans="2:31" x14ac:dyDescent="0.2">
      <c r="B7" s="71" t="s">
        <v>43</v>
      </c>
      <c r="C7" s="39"/>
      <c r="D7" s="81"/>
      <c r="E7" s="81"/>
      <c r="F7" s="81"/>
      <c r="G7" s="81">
        <v>1</v>
      </c>
      <c r="H7" s="81"/>
      <c r="I7" s="82"/>
      <c r="J7" s="35">
        <v>1</v>
      </c>
      <c r="K7" s="81"/>
      <c r="L7" s="81"/>
      <c r="M7" s="81"/>
      <c r="N7" s="81"/>
      <c r="O7" s="81"/>
      <c r="P7" s="81"/>
      <c r="Q7" s="81"/>
      <c r="R7" s="39"/>
      <c r="S7" s="81"/>
      <c r="T7" s="39"/>
      <c r="U7" s="81"/>
      <c r="V7" s="81"/>
      <c r="W7" s="81"/>
      <c r="X7" s="81"/>
      <c r="Y7" s="82"/>
      <c r="Z7" s="81"/>
      <c r="AA7" s="199">
        <v>1</v>
      </c>
      <c r="AB7" s="200">
        <v>1</v>
      </c>
      <c r="AC7" s="93">
        <v>1</v>
      </c>
      <c r="AD7" s="93"/>
      <c r="AE7" s="94">
        <v>1</v>
      </c>
    </row>
    <row r="8" spans="2:31" x14ac:dyDescent="0.2">
      <c r="B8" s="227" t="s">
        <v>138</v>
      </c>
      <c r="C8" s="40"/>
      <c r="D8" s="369"/>
      <c r="E8" s="369"/>
      <c r="F8" s="369"/>
      <c r="G8" s="369">
        <v>1</v>
      </c>
      <c r="H8" s="369"/>
      <c r="I8" s="78"/>
      <c r="J8" s="36">
        <v>1</v>
      </c>
      <c r="K8" s="369"/>
      <c r="L8" s="369"/>
      <c r="M8" s="369"/>
      <c r="N8" s="369"/>
      <c r="O8" s="369"/>
      <c r="P8" s="369"/>
      <c r="Q8" s="369"/>
      <c r="R8" s="40"/>
      <c r="S8" s="369"/>
      <c r="T8" s="40"/>
      <c r="U8" s="369"/>
      <c r="V8" s="369"/>
      <c r="W8" s="369"/>
      <c r="X8" s="369"/>
      <c r="Y8" s="78"/>
      <c r="Z8" s="369"/>
      <c r="AA8" s="95">
        <v>1</v>
      </c>
      <c r="AB8" s="96">
        <v>1</v>
      </c>
      <c r="AC8" s="96">
        <v>1</v>
      </c>
      <c r="AD8" s="96"/>
      <c r="AE8" s="97">
        <v>1</v>
      </c>
    </row>
    <row r="9" spans="2:31" ht="14.1" customHeight="1" thickBot="1" x14ac:dyDescent="0.25">
      <c r="B9" s="228" t="s">
        <v>140</v>
      </c>
      <c r="C9" s="41"/>
      <c r="D9" s="79"/>
      <c r="E9" s="79"/>
      <c r="F9" s="79"/>
      <c r="G9" s="79">
        <v>1</v>
      </c>
      <c r="H9" s="79"/>
      <c r="I9" s="80"/>
      <c r="J9" s="37">
        <v>1</v>
      </c>
      <c r="K9" s="79"/>
      <c r="L9" s="79"/>
      <c r="M9" s="79"/>
      <c r="N9" s="79"/>
      <c r="O9" s="79"/>
      <c r="P9" s="79"/>
      <c r="Q9" s="79"/>
      <c r="R9" s="41"/>
      <c r="S9" s="79"/>
      <c r="T9" s="41"/>
      <c r="U9" s="79"/>
      <c r="V9" s="79"/>
      <c r="W9" s="79"/>
      <c r="X9" s="79"/>
      <c r="Y9" s="80"/>
      <c r="Z9" s="79"/>
      <c r="AA9" s="98">
        <v>1</v>
      </c>
      <c r="AB9" s="99">
        <v>1</v>
      </c>
      <c r="AC9" s="99">
        <v>1</v>
      </c>
      <c r="AD9" s="99"/>
      <c r="AE9" s="100">
        <v>1</v>
      </c>
    </row>
    <row r="10" spans="2:31" x14ac:dyDescent="0.2">
      <c r="B10" s="71" t="s">
        <v>47</v>
      </c>
      <c r="C10" s="39"/>
      <c r="D10" s="81"/>
      <c r="E10" s="81"/>
      <c r="F10" s="81"/>
      <c r="G10" s="81">
        <v>1</v>
      </c>
      <c r="H10" s="81"/>
      <c r="I10" s="82"/>
      <c r="J10" s="35">
        <v>1</v>
      </c>
      <c r="K10" s="81"/>
      <c r="L10" s="81"/>
      <c r="M10" s="81"/>
      <c r="N10" s="81"/>
      <c r="O10" s="81"/>
      <c r="P10" s="81"/>
      <c r="Q10" s="81"/>
      <c r="R10" s="39"/>
      <c r="S10" s="81"/>
      <c r="T10" s="39"/>
      <c r="U10" s="81"/>
      <c r="V10" s="81"/>
      <c r="W10" s="81"/>
      <c r="X10" s="81"/>
      <c r="Y10" s="82"/>
      <c r="Z10" s="81"/>
      <c r="AA10" s="92">
        <v>1</v>
      </c>
      <c r="AB10" s="93">
        <v>1</v>
      </c>
      <c r="AC10" s="93">
        <v>1</v>
      </c>
      <c r="AD10" s="93"/>
      <c r="AE10" s="94">
        <v>1</v>
      </c>
    </row>
    <row r="11" spans="2:31" x14ac:dyDescent="0.2">
      <c r="B11" s="66" t="s">
        <v>50</v>
      </c>
      <c r="C11" s="40"/>
      <c r="D11" s="369"/>
      <c r="E11" s="369"/>
      <c r="F11" s="369"/>
      <c r="G11" s="369">
        <v>1</v>
      </c>
      <c r="H11" s="369"/>
      <c r="I11" s="78"/>
      <c r="J11" s="215">
        <v>1</v>
      </c>
      <c r="K11" s="369"/>
      <c r="L11" s="369"/>
      <c r="M11" s="369"/>
      <c r="N11" s="369"/>
      <c r="O11" s="369"/>
      <c r="P11" s="369"/>
      <c r="Q11" s="369"/>
      <c r="R11" s="40"/>
      <c r="S11" s="369"/>
      <c r="T11" s="40"/>
      <c r="U11" s="369"/>
      <c r="V11" s="369"/>
      <c r="W11" s="369"/>
      <c r="X11" s="369"/>
      <c r="Y11" s="78"/>
      <c r="Z11" s="369"/>
      <c r="AA11" s="95">
        <v>1</v>
      </c>
      <c r="AB11" s="96">
        <v>1</v>
      </c>
      <c r="AC11" s="96">
        <v>1</v>
      </c>
      <c r="AD11" s="96"/>
      <c r="AE11" s="97">
        <v>1</v>
      </c>
    </row>
    <row r="12" spans="2:31" ht="14.1" customHeight="1" thickBot="1" x14ac:dyDescent="0.25">
      <c r="B12" s="74" t="s">
        <v>52</v>
      </c>
      <c r="C12" s="41"/>
      <c r="D12" s="79"/>
      <c r="E12" s="79"/>
      <c r="F12" s="79"/>
      <c r="G12" s="79">
        <v>1</v>
      </c>
      <c r="H12" s="79"/>
      <c r="I12" s="80"/>
      <c r="J12" s="220">
        <v>1</v>
      </c>
      <c r="K12" s="79"/>
      <c r="L12" s="79"/>
      <c r="M12" s="79"/>
      <c r="N12" s="79"/>
      <c r="O12" s="79"/>
      <c r="P12" s="79"/>
      <c r="Q12" s="79"/>
      <c r="R12" s="41"/>
      <c r="S12" s="79"/>
      <c r="T12" s="41"/>
      <c r="U12" s="79"/>
      <c r="V12" s="79"/>
      <c r="W12" s="79"/>
      <c r="X12" s="79"/>
      <c r="Y12" s="80"/>
      <c r="Z12" s="79"/>
      <c r="AA12" s="98">
        <v>1</v>
      </c>
      <c r="AB12" s="99">
        <v>1</v>
      </c>
      <c r="AC12" s="99">
        <v>1</v>
      </c>
      <c r="AD12" s="99"/>
      <c r="AE12" s="100">
        <v>1</v>
      </c>
    </row>
    <row r="13" spans="2:31" x14ac:dyDescent="0.2">
      <c r="B13" s="71" t="s">
        <v>54</v>
      </c>
      <c r="C13" s="39"/>
      <c r="D13" s="81"/>
      <c r="E13" s="81"/>
      <c r="F13" s="81"/>
      <c r="G13" s="81">
        <v>1</v>
      </c>
      <c r="H13" s="81"/>
      <c r="I13" s="82"/>
      <c r="J13" s="35">
        <v>1</v>
      </c>
      <c r="K13" s="81"/>
      <c r="L13" s="81"/>
      <c r="M13" s="81"/>
      <c r="N13" s="81"/>
      <c r="O13" s="81"/>
      <c r="P13" s="81"/>
      <c r="Q13" s="81"/>
      <c r="R13" s="39"/>
      <c r="S13" s="81"/>
      <c r="T13" s="39"/>
      <c r="U13" s="81"/>
      <c r="V13" s="81"/>
      <c r="W13" s="81"/>
      <c r="X13" s="81"/>
      <c r="Y13" s="82"/>
      <c r="Z13" s="81"/>
      <c r="AA13" s="92">
        <v>1</v>
      </c>
      <c r="AB13" s="93">
        <v>1</v>
      </c>
      <c r="AC13" s="93">
        <v>1</v>
      </c>
      <c r="AD13" s="93"/>
      <c r="AE13" s="94">
        <v>1</v>
      </c>
    </row>
    <row r="14" spans="2:31" x14ac:dyDescent="0.2">
      <c r="B14" s="66" t="s">
        <v>57</v>
      </c>
      <c r="C14" s="40"/>
      <c r="D14" s="369"/>
      <c r="E14" s="369"/>
      <c r="F14" s="369"/>
      <c r="G14" s="369">
        <v>1</v>
      </c>
      <c r="H14" s="369"/>
      <c r="I14" s="78"/>
      <c r="J14" s="215">
        <v>1</v>
      </c>
      <c r="K14" s="369"/>
      <c r="L14" s="369"/>
      <c r="M14" s="369"/>
      <c r="N14" s="369"/>
      <c r="O14" s="369"/>
      <c r="P14" s="369"/>
      <c r="Q14" s="369"/>
      <c r="R14" s="40"/>
      <c r="S14" s="369"/>
      <c r="T14" s="40"/>
      <c r="U14" s="369"/>
      <c r="V14" s="369"/>
      <c r="W14" s="369"/>
      <c r="X14" s="369"/>
      <c r="Y14" s="78"/>
      <c r="Z14" s="369"/>
      <c r="AA14" s="95">
        <v>1</v>
      </c>
      <c r="AB14" s="96">
        <v>1</v>
      </c>
      <c r="AC14" s="96">
        <v>1</v>
      </c>
      <c r="AD14" s="96"/>
      <c r="AE14" s="97">
        <v>1</v>
      </c>
    </row>
    <row r="15" spans="2:31" ht="14.1" customHeight="1" thickBot="1" x14ac:dyDescent="0.25">
      <c r="B15" s="74" t="s">
        <v>59</v>
      </c>
      <c r="C15" s="41"/>
      <c r="D15" s="79"/>
      <c r="E15" s="79"/>
      <c r="F15" s="79"/>
      <c r="G15" s="79">
        <v>1</v>
      </c>
      <c r="H15" s="79"/>
      <c r="I15" s="80"/>
      <c r="J15" s="220">
        <v>1</v>
      </c>
      <c r="K15" s="79"/>
      <c r="L15" s="79"/>
      <c r="M15" s="79"/>
      <c r="N15" s="79"/>
      <c r="O15" s="79"/>
      <c r="P15" s="79"/>
      <c r="Q15" s="79"/>
      <c r="R15" s="41"/>
      <c r="S15" s="79"/>
      <c r="T15" s="41"/>
      <c r="U15" s="79"/>
      <c r="V15" s="79"/>
      <c r="W15" s="79"/>
      <c r="X15" s="79"/>
      <c r="Y15" s="80"/>
      <c r="Z15" s="79"/>
      <c r="AA15" s="98">
        <v>1</v>
      </c>
      <c r="AB15" s="99">
        <v>1</v>
      </c>
      <c r="AC15" s="99">
        <v>1</v>
      </c>
      <c r="AD15" s="99"/>
      <c r="AE15" s="100">
        <v>1</v>
      </c>
    </row>
    <row r="16" spans="2:31" x14ac:dyDescent="0.2">
      <c r="B16" s="75" t="s">
        <v>142</v>
      </c>
      <c r="C16" s="39"/>
      <c r="D16" s="81"/>
      <c r="E16" s="81"/>
      <c r="F16" s="81"/>
      <c r="G16" s="81">
        <v>1</v>
      </c>
      <c r="H16" s="81"/>
      <c r="I16" s="82"/>
      <c r="J16" s="35">
        <v>1</v>
      </c>
      <c r="K16" s="81"/>
      <c r="L16" s="81"/>
      <c r="M16" s="81"/>
      <c r="N16" s="81"/>
      <c r="O16" s="81"/>
      <c r="P16" s="81"/>
      <c r="Q16" s="81"/>
      <c r="R16" s="39"/>
      <c r="S16" s="81"/>
      <c r="T16" s="39"/>
      <c r="U16" s="81"/>
      <c r="V16" s="81">
        <v>1</v>
      </c>
      <c r="W16" s="81"/>
      <c r="X16" s="81"/>
      <c r="Y16" s="82"/>
      <c r="Z16" s="81"/>
      <c r="AA16" s="92">
        <v>1</v>
      </c>
      <c r="AB16" s="93">
        <v>1</v>
      </c>
      <c r="AC16" s="93">
        <v>1</v>
      </c>
      <c r="AD16" s="93"/>
      <c r="AE16" s="94">
        <v>1</v>
      </c>
    </row>
    <row r="17" spans="2:31" x14ac:dyDescent="0.2">
      <c r="B17" s="64" t="s">
        <v>61</v>
      </c>
      <c r="C17" s="40"/>
      <c r="D17" s="369"/>
      <c r="E17" s="369"/>
      <c r="F17" s="369"/>
      <c r="G17" s="369">
        <v>1</v>
      </c>
      <c r="H17" s="369"/>
      <c r="I17" s="78"/>
      <c r="J17" s="215">
        <v>1</v>
      </c>
      <c r="K17" s="369"/>
      <c r="L17" s="369"/>
      <c r="M17" s="369"/>
      <c r="N17" s="369"/>
      <c r="O17" s="369"/>
      <c r="P17" s="369"/>
      <c r="Q17" s="369"/>
      <c r="R17" s="40"/>
      <c r="S17" s="369"/>
      <c r="T17" s="40"/>
      <c r="U17" s="369"/>
      <c r="V17" s="369"/>
      <c r="W17" s="369"/>
      <c r="X17" s="369"/>
      <c r="Y17" s="78"/>
      <c r="Z17" s="369"/>
      <c r="AA17" s="95">
        <v>1</v>
      </c>
      <c r="AB17" s="96">
        <v>1</v>
      </c>
      <c r="AC17" s="96">
        <v>1</v>
      </c>
      <c r="AD17" s="96"/>
      <c r="AE17" s="97">
        <v>1</v>
      </c>
    </row>
    <row r="18" spans="2:31" ht="14.1" customHeight="1" x14ac:dyDescent="0.2">
      <c r="B18" s="67" t="s">
        <v>144</v>
      </c>
      <c r="C18" s="40"/>
      <c r="D18" s="369"/>
      <c r="E18" s="369"/>
      <c r="F18" s="369"/>
      <c r="G18" s="369"/>
      <c r="H18" s="369"/>
      <c r="I18" s="78"/>
      <c r="J18" s="36"/>
      <c r="K18" s="369"/>
      <c r="L18" s="369"/>
      <c r="M18" s="369"/>
      <c r="N18" s="369"/>
      <c r="O18" s="369"/>
      <c r="P18" s="369"/>
      <c r="Q18" s="369"/>
      <c r="R18" s="40"/>
      <c r="S18" s="369"/>
      <c r="T18" s="40"/>
      <c r="U18" s="369"/>
      <c r="V18" s="369">
        <v>1</v>
      </c>
      <c r="W18" s="369"/>
      <c r="X18" s="369"/>
      <c r="Y18" s="78"/>
      <c r="Z18" s="369"/>
      <c r="AA18" s="95"/>
      <c r="AB18" s="96"/>
      <c r="AC18" s="96"/>
      <c r="AD18" s="96"/>
      <c r="AE18" s="97"/>
    </row>
    <row r="19" spans="2:31" ht="15" customHeight="1" thickBot="1" x14ac:dyDescent="0.25">
      <c r="B19" s="76" t="s">
        <v>145</v>
      </c>
      <c r="C19" s="41"/>
      <c r="D19" s="79"/>
      <c r="E19" s="79"/>
      <c r="F19" s="79"/>
      <c r="G19" s="79"/>
      <c r="H19" s="79"/>
      <c r="I19" s="80"/>
      <c r="J19" s="37"/>
      <c r="K19" s="79"/>
      <c r="L19" s="79"/>
      <c r="M19" s="79"/>
      <c r="N19" s="79"/>
      <c r="O19" s="79"/>
      <c r="P19" s="79"/>
      <c r="Q19" s="79"/>
      <c r="R19" s="41"/>
      <c r="S19" s="79"/>
      <c r="T19" s="41"/>
      <c r="U19" s="79"/>
      <c r="V19" s="79">
        <v>1</v>
      </c>
      <c r="W19" s="79"/>
      <c r="X19" s="79"/>
      <c r="Y19" s="80"/>
      <c r="Z19" s="79"/>
      <c r="AA19" s="98"/>
      <c r="AB19" s="99"/>
      <c r="AC19" s="99"/>
      <c r="AD19" s="99"/>
      <c r="AE19" s="100"/>
    </row>
    <row r="20" spans="2:31" ht="14.1" customHeight="1" thickBot="1" x14ac:dyDescent="0.25">
      <c r="B20" s="73" t="s">
        <v>134</v>
      </c>
      <c r="C20" s="38"/>
      <c r="D20" s="84"/>
      <c r="E20" s="84"/>
      <c r="F20" s="84"/>
      <c r="G20" s="84">
        <v>1</v>
      </c>
      <c r="H20" s="84"/>
      <c r="I20" s="85"/>
      <c r="J20" s="34">
        <v>1</v>
      </c>
      <c r="K20" s="84">
        <v>1</v>
      </c>
      <c r="L20" s="84">
        <v>1</v>
      </c>
      <c r="M20" s="84">
        <v>1</v>
      </c>
      <c r="N20" s="84"/>
      <c r="O20" s="84"/>
      <c r="P20" s="84">
        <v>1</v>
      </c>
      <c r="Q20" s="84"/>
      <c r="R20" s="38"/>
      <c r="S20" s="84"/>
      <c r="T20" s="38"/>
      <c r="U20" s="84"/>
      <c r="V20" s="84"/>
      <c r="W20" s="84"/>
      <c r="X20" s="84"/>
      <c r="Y20" s="85"/>
      <c r="Z20" s="84">
        <v>1</v>
      </c>
      <c r="AA20" s="101">
        <v>1</v>
      </c>
      <c r="AB20" s="102">
        <v>1</v>
      </c>
      <c r="AC20" s="102">
        <v>1</v>
      </c>
      <c r="AD20" s="102"/>
      <c r="AE20" s="103">
        <v>1</v>
      </c>
    </row>
    <row r="21" spans="2:31" ht="14.1" customHeight="1" thickBot="1" x14ac:dyDescent="0.25">
      <c r="B21" s="174" t="s">
        <v>157</v>
      </c>
      <c r="C21" s="39"/>
      <c r="D21" s="81"/>
      <c r="E21" s="81"/>
      <c r="F21" s="81"/>
      <c r="G21" s="81"/>
      <c r="H21" s="81"/>
      <c r="I21" s="82"/>
      <c r="J21" s="35"/>
      <c r="K21" s="81">
        <v>1</v>
      </c>
      <c r="L21" s="81">
        <v>1</v>
      </c>
      <c r="M21" s="81">
        <v>1</v>
      </c>
      <c r="N21" s="81"/>
      <c r="O21" s="81"/>
      <c r="P21" s="81">
        <v>1</v>
      </c>
      <c r="Q21" s="81"/>
      <c r="R21" s="39"/>
      <c r="S21" s="81"/>
      <c r="T21" s="39"/>
      <c r="U21" s="81"/>
      <c r="V21" s="81"/>
      <c r="W21" s="81"/>
      <c r="X21" s="81"/>
      <c r="Y21" s="82"/>
      <c r="Z21" s="81">
        <v>1</v>
      </c>
      <c r="AA21" s="92">
        <v>1</v>
      </c>
      <c r="AB21" s="93">
        <v>1</v>
      </c>
      <c r="AC21" s="93">
        <v>1</v>
      </c>
      <c r="AD21" s="93"/>
      <c r="AE21" s="94">
        <v>1</v>
      </c>
    </row>
    <row r="22" spans="2:31" x14ac:dyDescent="0.2">
      <c r="B22" s="71" t="s">
        <v>65</v>
      </c>
      <c r="C22" s="39"/>
      <c r="D22" s="81"/>
      <c r="E22" s="81"/>
      <c r="F22" s="81"/>
      <c r="G22" s="81">
        <v>1</v>
      </c>
      <c r="H22" s="81"/>
      <c r="I22" s="82"/>
      <c r="J22" s="35">
        <v>1</v>
      </c>
      <c r="K22" s="81">
        <v>1</v>
      </c>
      <c r="L22" s="81">
        <v>1</v>
      </c>
      <c r="M22" s="81">
        <v>1</v>
      </c>
      <c r="N22" s="81"/>
      <c r="O22" s="81"/>
      <c r="P22" s="81">
        <v>1</v>
      </c>
      <c r="Q22" s="81">
        <v>1</v>
      </c>
      <c r="R22" s="39">
        <v>1</v>
      </c>
      <c r="S22" s="81"/>
      <c r="T22" s="39"/>
      <c r="U22" s="81"/>
      <c r="V22" s="81"/>
      <c r="W22" s="81"/>
      <c r="X22" s="81"/>
      <c r="Y22" s="82"/>
      <c r="Z22" s="81">
        <v>1</v>
      </c>
      <c r="AA22" s="199">
        <v>1</v>
      </c>
      <c r="AB22" s="200">
        <v>1</v>
      </c>
      <c r="AC22" s="93">
        <v>1</v>
      </c>
      <c r="AD22" s="93"/>
      <c r="AE22" s="94">
        <v>1</v>
      </c>
    </row>
    <row r="23" spans="2:31" x14ac:dyDescent="0.2">
      <c r="B23" s="66" t="s">
        <v>68</v>
      </c>
      <c r="C23" s="40"/>
      <c r="D23" s="369"/>
      <c r="E23" s="369"/>
      <c r="F23" s="369"/>
      <c r="G23" s="369"/>
      <c r="H23" s="369"/>
      <c r="I23" s="78"/>
      <c r="J23" s="36"/>
      <c r="K23" s="369">
        <v>1</v>
      </c>
      <c r="L23" s="369">
        <v>1</v>
      </c>
      <c r="M23" s="369">
        <v>1</v>
      </c>
      <c r="N23" s="369"/>
      <c r="O23" s="369"/>
      <c r="P23" s="369">
        <v>1</v>
      </c>
      <c r="Q23" s="369">
        <v>1</v>
      </c>
      <c r="R23" s="40">
        <v>1</v>
      </c>
      <c r="S23" s="369"/>
      <c r="T23" s="40"/>
      <c r="U23" s="369"/>
      <c r="V23" s="369"/>
      <c r="W23" s="369"/>
      <c r="X23" s="369"/>
      <c r="Y23" s="78"/>
      <c r="Z23" s="369"/>
      <c r="AA23" s="95">
        <v>1</v>
      </c>
      <c r="AB23" s="96">
        <v>1</v>
      </c>
      <c r="AC23" s="96">
        <v>1</v>
      </c>
      <c r="AD23" s="96"/>
      <c r="AE23" s="97">
        <v>1</v>
      </c>
    </row>
    <row r="24" spans="2:31" x14ac:dyDescent="0.2">
      <c r="B24" s="65" t="s">
        <v>147</v>
      </c>
      <c r="C24" s="40"/>
      <c r="D24" s="369"/>
      <c r="E24" s="369"/>
      <c r="F24" s="369"/>
      <c r="G24" s="369"/>
      <c r="H24" s="369"/>
      <c r="I24" s="78"/>
      <c r="J24" s="36"/>
      <c r="K24" s="369">
        <v>1</v>
      </c>
      <c r="L24" s="369">
        <v>1</v>
      </c>
      <c r="M24" s="369"/>
      <c r="N24" s="369"/>
      <c r="O24" s="369"/>
      <c r="P24" s="369">
        <v>1</v>
      </c>
      <c r="Q24" s="369">
        <v>1</v>
      </c>
      <c r="R24" s="40">
        <v>1</v>
      </c>
      <c r="S24" s="369"/>
      <c r="T24" s="40"/>
      <c r="U24" s="369"/>
      <c r="V24" s="369"/>
      <c r="W24" s="369"/>
      <c r="X24" s="369"/>
      <c r="Y24" s="78"/>
      <c r="Z24" s="369"/>
      <c r="AA24" s="95">
        <v>1</v>
      </c>
      <c r="AB24" s="96">
        <v>1</v>
      </c>
      <c r="AC24" s="96">
        <v>1</v>
      </c>
      <c r="AD24" s="96"/>
      <c r="AE24" s="97">
        <v>1</v>
      </c>
    </row>
    <row r="25" spans="2:31" x14ac:dyDescent="0.2">
      <c r="B25" s="65" t="s">
        <v>152</v>
      </c>
      <c r="C25" s="40"/>
      <c r="D25" s="369"/>
      <c r="E25" s="369"/>
      <c r="F25" s="369"/>
      <c r="G25" s="369"/>
      <c r="H25" s="369"/>
      <c r="I25" s="78"/>
      <c r="J25" s="36"/>
      <c r="K25" s="369">
        <v>1</v>
      </c>
      <c r="L25" s="369"/>
      <c r="M25" s="369">
        <v>1</v>
      </c>
      <c r="N25" s="369"/>
      <c r="O25" s="369"/>
      <c r="P25" s="369">
        <v>1</v>
      </c>
      <c r="Q25" s="369">
        <v>1</v>
      </c>
      <c r="R25" s="40">
        <v>1</v>
      </c>
      <c r="S25" s="369"/>
      <c r="T25" s="40"/>
      <c r="U25" s="369"/>
      <c r="V25" s="369"/>
      <c r="W25" s="369"/>
      <c r="X25" s="369"/>
      <c r="Y25" s="78"/>
      <c r="Z25" s="369"/>
      <c r="AA25" s="95">
        <v>1</v>
      </c>
      <c r="AB25" s="96">
        <v>1</v>
      </c>
      <c r="AC25" s="96">
        <v>1</v>
      </c>
      <c r="AD25" s="96"/>
      <c r="AE25" s="97">
        <v>1</v>
      </c>
    </row>
    <row r="26" spans="2:31" x14ac:dyDescent="0.2">
      <c r="B26" s="68" t="s">
        <v>70</v>
      </c>
      <c r="C26" s="40"/>
      <c r="D26" s="369"/>
      <c r="E26" s="369"/>
      <c r="F26" s="369"/>
      <c r="G26" s="369"/>
      <c r="H26" s="369"/>
      <c r="I26" s="78"/>
      <c r="J26" s="36"/>
      <c r="K26" s="369">
        <v>1</v>
      </c>
      <c r="L26" s="369">
        <v>1</v>
      </c>
      <c r="M26" s="369">
        <v>1</v>
      </c>
      <c r="N26" s="369"/>
      <c r="O26" s="369"/>
      <c r="P26" s="369">
        <v>1</v>
      </c>
      <c r="Q26" s="369">
        <v>1</v>
      </c>
      <c r="R26" s="40">
        <v>1</v>
      </c>
      <c r="S26" s="369"/>
      <c r="T26" s="40"/>
      <c r="U26" s="369"/>
      <c r="V26" s="369"/>
      <c r="W26" s="369"/>
      <c r="X26" s="369"/>
      <c r="Y26" s="78"/>
      <c r="Z26" s="369"/>
      <c r="AA26" s="95">
        <v>1</v>
      </c>
      <c r="AB26" s="96">
        <v>1</v>
      </c>
      <c r="AC26" s="96">
        <v>1</v>
      </c>
      <c r="AD26" s="96"/>
      <c r="AE26" s="97">
        <v>1</v>
      </c>
    </row>
    <row r="27" spans="2:31" x14ac:dyDescent="0.2">
      <c r="B27" s="69" t="s">
        <v>72</v>
      </c>
      <c r="C27" s="40"/>
      <c r="D27" s="369"/>
      <c r="E27" s="369"/>
      <c r="F27" s="369"/>
      <c r="G27" s="369"/>
      <c r="H27" s="369"/>
      <c r="I27" s="78"/>
      <c r="J27" s="36"/>
      <c r="K27" s="369">
        <v>1</v>
      </c>
      <c r="L27" s="369">
        <v>1</v>
      </c>
      <c r="M27" s="369"/>
      <c r="N27" s="369"/>
      <c r="O27" s="369"/>
      <c r="P27" s="369">
        <v>1</v>
      </c>
      <c r="Q27" s="369">
        <v>1</v>
      </c>
      <c r="R27" s="40">
        <v>1</v>
      </c>
      <c r="S27" s="369"/>
      <c r="T27" s="40"/>
      <c r="U27" s="369"/>
      <c r="V27" s="369"/>
      <c r="W27" s="369"/>
      <c r="X27" s="369"/>
      <c r="Y27" s="78"/>
      <c r="Z27" s="369"/>
      <c r="AA27" s="95">
        <v>1</v>
      </c>
      <c r="AB27" s="96">
        <v>1</v>
      </c>
      <c r="AC27" s="96">
        <v>1</v>
      </c>
      <c r="AD27" s="96"/>
      <c r="AE27" s="97">
        <v>1</v>
      </c>
    </row>
    <row r="28" spans="2:31" x14ac:dyDescent="0.2">
      <c r="B28" s="69" t="s">
        <v>74</v>
      </c>
      <c r="C28" s="40"/>
      <c r="D28" s="369"/>
      <c r="E28" s="369"/>
      <c r="F28" s="369"/>
      <c r="G28" s="369"/>
      <c r="H28" s="369"/>
      <c r="I28" s="78"/>
      <c r="J28" s="36"/>
      <c r="K28" s="369">
        <v>1</v>
      </c>
      <c r="L28" s="369"/>
      <c r="M28" s="369">
        <v>1</v>
      </c>
      <c r="N28" s="369"/>
      <c r="O28" s="369"/>
      <c r="P28" s="369">
        <v>1</v>
      </c>
      <c r="Q28" s="369">
        <v>1</v>
      </c>
      <c r="R28" s="40">
        <v>1</v>
      </c>
      <c r="S28" s="369"/>
      <c r="T28" s="40"/>
      <c r="U28" s="369"/>
      <c r="V28" s="369"/>
      <c r="W28" s="369"/>
      <c r="X28" s="369"/>
      <c r="Y28" s="78"/>
      <c r="Z28" s="369"/>
      <c r="AA28" s="95">
        <v>1</v>
      </c>
      <c r="AB28" s="96">
        <v>1</v>
      </c>
      <c r="AC28" s="96">
        <v>1</v>
      </c>
      <c r="AD28" s="96"/>
      <c r="AE28" s="97">
        <v>1</v>
      </c>
    </row>
    <row r="29" spans="2:31" x14ac:dyDescent="0.2">
      <c r="B29" s="68" t="s">
        <v>76</v>
      </c>
      <c r="C29" s="40"/>
      <c r="D29" s="369"/>
      <c r="E29" s="369"/>
      <c r="F29" s="369"/>
      <c r="G29" s="369"/>
      <c r="H29" s="369"/>
      <c r="I29" s="78"/>
      <c r="J29" s="36"/>
      <c r="K29" s="369">
        <v>1</v>
      </c>
      <c r="L29" s="369">
        <v>1</v>
      </c>
      <c r="M29" s="369">
        <v>1</v>
      </c>
      <c r="N29" s="369"/>
      <c r="O29" s="369"/>
      <c r="P29" s="369">
        <v>1</v>
      </c>
      <c r="Q29" s="369"/>
      <c r="R29" s="40"/>
      <c r="S29" s="369"/>
      <c r="T29" s="40"/>
      <c r="U29" s="369"/>
      <c r="V29" s="369"/>
      <c r="W29" s="369"/>
      <c r="X29" s="369"/>
      <c r="Y29" s="78"/>
      <c r="Z29" s="369"/>
      <c r="AA29" s="95">
        <v>1</v>
      </c>
      <c r="AB29" s="96">
        <v>1</v>
      </c>
      <c r="AC29" s="96">
        <v>1</v>
      </c>
      <c r="AD29" s="96"/>
      <c r="AE29" s="97">
        <v>1</v>
      </c>
    </row>
    <row r="30" spans="2:31" x14ac:dyDescent="0.2">
      <c r="B30" s="69" t="s">
        <v>149</v>
      </c>
      <c r="C30" s="40"/>
      <c r="D30" s="369"/>
      <c r="E30" s="369"/>
      <c r="F30" s="369"/>
      <c r="G30" s="369"/>
      <c r="H30" s="369"/>
      <c r="I30" s="78"/>
      <c r="J30" s="36"/>
      <c r="K30" s="369">
        <v>1</v>
      </c>
      <c r="L30" s="369">
        <v>1</v>
      </c>
      <c r="M30" s="369"/>
      <c r="N30" s="369"/>
      <c r="O30" s="369"/>
      <c r="P30" s="369">
        <v>1</v>
      </c>
      <c r="Q30" s="369"/>
      <c r="R30" s="40"/>
      <c r="S30" s="369"/>
      <c r="T30" s="40"/>
      <c r="U30" s="369"/>
      <c r="V30" s="369"/>
      <c r="W30" s="369"/>
      <c r="X30" s="369"/>
      <c r="Y30" s="78"/>
      <c r="Z30" s="369"/>
      <c r="AA30" s="95">
        <v>1</v>
      </c>
      <c r="AB30" s="96">
        <v>1</v>
      </c>
      <c r="AC30" s="96">
        <v>1</v>
      </c>
      <c r="AD30" s="96"/>
      <c r="AE30" s="97">
        <v>1</v>
      </c>
    </row>
    <row r="31" spans="2:31" x14ac:dyDescent="0.2">
      <c r="B31" s="69" t="s">
        <v>154</v>
      </c>
      <c r="C31" s="40"/>
      <c r="D31" s="369"/>
      <c r="E31" s="369"/>
      <c r="F31" s="369"/>
      <c r="G31" s="369"/>
      <c r="H31" s="369"/>
      <c r="I31" s="78"/>
      <c r="J31" s="36"/>
      <c r="K31" s="369">
        <v>1</v>
      </c>
      <c r="L31" s="369"/>
      <c r="M31" s="369">
        <v>1</v>
      </c>
      <c r="N31" s="369"/>
      <c r="O31" s="369"/>
      <c r="P31" s="369">
        <v>1</v>
      </c>
      <c r="Q31" s="369"/>
      <c r="R31" s="40"/>
      <c r="S31" s="369"/>
      <c r="T31" s="40"/>
      <c r="U31" s="369"/>
      <c r="V31" s="369"/>
      <c r="W31" s="369"/>
      <c r="X31" s="369"/>
      <c r="Y31" s="78"/>
      <c r="Z31" s="369"/>
      <c r="AA31" s="95">
        <v>1</v>
      </c>
      <c r="AB31" s="96">
        <v>1</v>
      </c>
      <c r="AC31" s="96">
        <v>1</v>
      </c>
      <c r="AD31" s="96"/>
      <c r="AE31" s="97">
        <v>1</v>
      </c>
    </row>
    <row r="32" spans="2:31" x14ac:dyDescent="0.2">
      <c r="B32" s="68" t="s">
        <v>78</v>
      </c>
      <c r="C32" s="40"/>
      <c r="D32" s="369"/>
      <c r="E32" s="369"/>
      <c r="F32" s="369"/>
      <c r="G32" s="369"/>
      <c r="H32" s="369"/>
      <c r="I32" s="78"/>
      <c r="J32" s="36"/>
      <c r="K32" s="369">
        <v>1</v>
      </c>
      <c r="L32" s="369">
        <v>1</v>
      </c>
      <c r="M32" s="369">
        <v>1</v>
      </c>
      <c r="N32" s="369"/>
      <c r="O32" s="369"/>
      <c r="P32" s="369">
        <v>1</v>
      </c>
      <c r="Q32" s="369"/>
      <c r="R32" s="40"/>
      <c r="S32" s="369"/>
      <c r="T32" s="40"/>
      <c r="U32" s="369"/>
      <c r="V32" s="369"/>
      <c r="W32" s="369"/>
      <c r="X32" s="369"/>
      <c r="Y32" s="78"/>
      <c r="Z32" s="369"/>
      <c r="AA32" s="95">
        <v>1</v>
      </c>
      <c r="AB32" s="96">
        <v>1</v>
      </c>
      <c r="AC32" s="96">
        <v>1</v>
      </c>
      <c r="AD32" s="96"/>
      <c r="AE32" s="97">
        <v>1</v>
      </c>
    </row>
    <row r="33" spans="2:31" x14ac:dyDescent="0.2">
      <c r="B33" s="69" t="s">
        <v>80</v>
      </c>
      <c r="C33" s="40"/>
      <c r="D33" s="369"/>
      <c r="E33" s="369"/>
      <c r="F33" s="369"/>
      <c r="G33" s="369"/>
      <c r="H33" s="369"/>
      <c r="I33" s="78"/>
      <c r="J33" s="36"/>
      <c r="K33" s="369">
        <v>1</v>
      </c>
      <c r="L33" s="369">
        <v>1</v>
      </c>
      <c r="M33" s="369"/>
      <c r="N33" s="369"/>
      <c r="O33" s="369"/>
      <c r="P33" s="369">
        <v>1</v>
      </c>
      <c r="Q33" s="369"/>
      <c r="R33" s="40"/>
      <c r="S33" s="369"/>
      <c r="T33" s="40"/>
      <c r="U33" s="369"/>
      <c r="V33" s="369"/>
      <c r="W33" s="369"/>
      <c r="X33" s="369"/>
      <c r="Y33" s="78"/>
      <c r="Z33" s="369"/>
      <c r="AA33" s="95">
        <v>1</v>
      </c>
      <c r="AB33" s="96">
        <v>1</v>
      </c>
      <c r="AC33" s="96">
        <v>1</v>
      </c>
      <c r="AD33" s="96"/>
      <c r="AE33" s="97">
        <v>1</v>
      </c>
    </row>
    <row r="34" spans="2:31" x14ac:dyDescent="0.2">
      <c r="B34" s="69" t="s">
        <v>82</v>
      </c>
      <c r="C34" s="40"/>
      <c r="D34" s="369"/>
      <c r="E34" s="369"/>
      <c r="F34" s="369"/>
      <c r="G34" s="369"/>
      <c r="H34" s="369"/>
      <c r="I34" s="78"/>
      <c r="J34" s="36"/>
      <c r="K34" s="369">
        <v>1</v>
      </c>
      <c r="L34" s="369"/>
      <c r="M34" s="369">
        <v>1</v>
      </c>
      <c r="N34" s="369"/>
      <c r="O34" s="369"/>
      <c r="P34" s="369">
        <v>1</v>
      </c>
      <c r="Q34" s="369"/>
      <c r="R34" s="40"/>
      <c r="S34" s="369"/>
      <c r="T34" s="40"/>
      <c r="U34" s="369"/>
      <c r="V34" s="369"/>
      <c r="W34" s="369"/>
      <c r="X34" s="369"/>
      <c r="Y34" s="78"/>
      <c r="Z34" s="369"/>
      <c r="AA34" s="95">
        <v>1</v>
      </c>
      <c r="AB34" s="96">
        <v>1</v>
      </c>
      <c r="AC34" s="96">
        <v>1</v>
      </c>
      <c r="AD34" s="96"/>
      <c r="AE34" s="97">
        <v>1</v>
      </c>
    </row>
    <row r="35" spans="2:31" x14ac:dyDescent="0.2">
      <c r="B35" s="64" t="s">
        <v>146</v>
      </c>
      <c r="C35" s="40"/>
      <c r="D35" s="369"/>
      <c r="E35" s="369"/>
      <c r="F35" s="369"/>
      <c r="G35" s="369">
        <v>1</v>
      </c>
      <c r="H35" s="369"/>
      <c r="I35" s="78"/>
      <c r="J35" s="36">
        <v>1</v>
      </c>
      <c r="K35" s="369">
        <v>1</v>
      </c>
      <c r="L35" s="369">
        <v>1</v>
      </c>
      <c r="M35" s="369">
        <v>1</v>
      </c>
      <c r="N35" s="369"/>
      <c r="O35" s="369"/>
      <c r="P35" s="369">
        <v>1</v>
      </c>
      <c r="Q35" s="369"/>
      <c r="R35" s="40"/>
      <c r="S35" s="369"/>
      <c r="T35" s="40"/>
      <c r="U35" s="369"/>
      <c r="V35" s="369"/>
      <c r="W35" s="369"/>
      <c r="X35" s="369"/>
      <c r="Y35" s="78"/>
      <c r="Z35" s="369"/>
      <c r="AA35" s="95">
        <v>1</v>
      </c>
      <c r="AB35" s="96">
        <v>1</v>
      </c>
      <c r="AC35" s="96">
        <v>1</v>
      </c>
      <c r="AD35" s="96"/>
      <c r="AE35" s="97">
        <v>1</v>
      </c>
    </row>
    <row r="36" spans="2:31" x14ac:dyDescent="0.2">
      <c r="B36" s="68" t="s">
        <v>84</v>
      </c>
      <c r="C36" s="40"/>
      <c r="D36" s="369"/>
      <c r="E36" s="369"/>
      <c r="F36" s="369"/>
      <c r="G36" s="369"/>
      <c r="H36" s="369"/>
      <c r="I36" s="78"/>
      <c r="J36" s="36"/>
      <c r="K36" s="369">
        <v>1</v>
      </c>
      <c r="L36" s="369">
        <v>1</v>
      </c>
      <c r="M36" s="369">
        <v>1</v>
      </c>
      <c r="N36" s="369"/>
      <c r="O36" s="369"/>
      <c r="P36" s="369">
        <v>1</v>
      </c>
      <c r="Q36" s="369"/>
      <c r="R36" s="40"/>
      <c r="S36" s="369"/>
      <c r="T36" s="40"/>
      <c r="U36" s="369"/>
      <c r="V36" s="369"/>
      <c r="W36" s="369"/>
      <c r="X36" s="369"/>
      <c r="Y36" s="78"/>
      <c r="Z36" s="369"/>
      <c r="AA36" s="95">
        <v>1</v>
      </c>
      <c r="AB36" s="96">
        <v>1</v>
      </c>
      <c r="AC36" s="96">
        <v>1</v>
      </c>
      <c r="AD36" s="96"/>
      <c r="AE36" s="97">
        <v>1</v>
      </c>
    </row>
    <row r="37" spans="2:31" x14ac:dyDescent="0.2">
      <c r="B37" s="69" t="s">
        <v>86</v>
      </c>
      <c r="C37" s="40"/>
      <c r="D37" s="369"/>
      <c r="E37" s="369"/>
      <c r="F37" s="369"/>
      <c r="G37" s="369"/>
      <c r="H37" s="369"/>
      <c r="I37" s="78"/>
      <c r="J37" s="36"/>
      <c r="K37" s="369">
        <v>1</v>
      </c>
      <c r="L37" s="369">
        <v>1</v>
      </c>
      <c r="M37" s="369"/>
      <c r="N37" s="369"/>
      <c r="O37" s="369"/>
      <c r="P37" s="369">
        <v>1</v>
      </c>
      <c r="Q37" s="369"/>
      <c r="R37" s="40"/>
      <c r="S37" s="369"/>
      <c r="T37" s="40"/>
      <c r="U37" s="369"/>
      <c r="V37" s="369"/>
      <c r="W37" s="369"/>
      <c r="X37" s="369"/>
      <c r="Y37" s="78"/>
      <c r="Z37" s="369"/>
      <c r="AA37" s="95">
        <v>1</v>
      </c>
      <c r="AB37" s="96">
        <v>1</v>
      </c>
      <c r="AC37" s="96">
        <v>1</v>
      </c>
      <c r="AD37" s="96"/>
      <c r="AE37" s="97">
        <v>1</v>
      </c>
    </row>
    <row r="38" spans="2:31" x14ac:dyDescent="0.2">
      <c r="B38" s="69" t="s">
        <v>88</v>
      </c>
      <c r="C38" s="40"/>
      <c r="D38" s="369"/>
      <c r="E38" s="369"/>
      <c r="F38" s="369"/>
      <c r="G38" s="369"/>
      <c r="H38" s="369"/>
      <c r="I38" s="78"/>
      <c r="J38" s="36"/>
      <c r="K38" s="369">
        <v>1</v>
      </c>
      <c r="L38" s="369"/>
      <c r="M38" s="369">
        <v>1</v>
      </c>
      <c r="N38" s="369"/>
      <c r="O38" s="369"/>
      <c r="P38" s="369">
        <v>1</v>
      </c>
      <c r="Q38" s="369"/>
      <c r="R38" s="40"/>
      <c r="S38" s="369"/>
      <c r="T38" s="40"/>
      <c r="U38" s="369"/>
      <c r="V38" s="369"/>
      <c r="W38" s="369"/>
      <c r="X38" s="369"/>
      <c r="Y38" s="78"/>
      <c r="Z38" s="369"/>
      <c r="AA38" s="95">
        <v>1</v>
      </c>
      <c r="AB38" s="96">
        <v>1</v>
      </c>
      <c r="AC38" s="96">
        <v>1</v>
      </c>
      <c r="AD38" s="96"/>
      <c r="AE38" s="97">
        <v>1</v>
      </c>
    </row>
    <row r="39" spans="2:31" x14ac:dyDescent="0.2">
      <c r="B39" s="68" t="s">
        <v>90</v>
      </c>
      <c r="C39" s="40"/>
      <c r="D39" s="369"/>
      <c r="E39" s="369"/>
      <c r="F39" s="369"/>
      <c r="G39" s="369">
        <v>1</v>
      </c>
      <c r="H39" s="369"/>
      <c r="I39" s="78"/>
      <c r="J39" s="215">
        <v>1</v>
      </c>
      <c r="K39" s="369"/>
      <c r="L39" s="369"/>
      <c r="M39" s="369"/>
      <c r="N39" s="369"/>
      <c r="O39" s="369"/>
      <c r="P39" s="369"/>
      <c r="Q39" s="369"/>
      <c r="R39" s="40"/>
      <c r="S39" s="369"/>
      <c r="T39" s="40"/>
      <c r="U39" s="369"/>
      <c r="V39" s="369"/>
      <c r="W39" s="369"/>
      <c r="X39" s="369"/>
      <c r="Y39" s="78"/>
      <c r="Z39" s="369"/>
      <c r="AA39" s="95">
        <v>1</v>
      </c>
      <c r="AB39" s="96">
        <v>1</v>
      </c>
      <c r="AC39" s="96">
        <v>1</v>
      </c>
      <c r="AD39" s="96"/>
      <c r="AE39" s="97">
        <v>1</v>
      </c>
    </row>
    <row r="40" spans="2:31" ht="14.1" customHeight="1" thickBot="1" x14ac:dyDescent="0.25">
      <c r="B40" s="74" t="s">
        <v>91</v>
      </c>
      <c r="C40" s="41"/>
      <c r="D40" s="79"/>
      <c r="E40" s="79"/>
      <c r="F40" s="79"/>
      <c r="G40" s="79"/>
      <c r="H40" s="79"/>
      <c r="I40" s="80"/>
      <c r="J40" s="37"/>
      <c r="K40" s="79"/>
      <c r="L40" s="79"/>
      <c r="M40" s="79"/>
      <c r="N40" s="79"/>
      <c r="O40" s="79"/>
      <c r="P40" s="79"/>
      <c r="Q40" s="79"/>
      <c r="R40" s="41"/>
      <c r="S40" s="79"/>
      <c r="T40" s="41"/>
      <c r="U40" s="79"/>
      <c r="V40" s="79"/>
      <c r="W40" s="79"/>
      <c r="X40" s="79"/>
      <c r="Y40" s="80"/>
      <c r="Z40" s="79">
        <v>1</v>
      </c>
      <c r="AA40" s="98">
        <v>1</v>
      </c>
      <c r="AB40" s="99">
        <v>1</v>
      </c>
      <c r="AC40" s="99">
        <v>1</v>
      </c>
      <c r="AD40" s="99"/>
      <c r="AE40" s="100">
        <v>1</v>
      </c>
    </row>
    <row r="41" spans="2:31" x14ac:dyDescent="0.2">
      <c r="B41" s="71" t="s">
        <v>94</v>
      </c>
      <c r="C41" s="39"/>
      <c r="D41" s="81"/>
      <c r="E41" s="81"/>
      <c r="F41" s="81"/>
      <c r="G41" s="81"/>
      <c r="H41" s="81"/>
      <c r="I41" s="82"/>
      <c r="J41" s="35"/>
      <c r="K41" s="81">
        <v>1</v>
      </c>
      <c r="L41" s="81">
        <v>1</v>
      </c>
      <c r="M41" s="81">
        <v>1</v>
      </c>
      <c r="N41" s="81"/>
      <c r="O41" s="81"/>
      <c r="P41" s="81"/>
      <c r="Q41" s="81"/>
      <c r="R41" s="39"/>
      <c r="S41" s="81"/>
      <c r="T41" s="39"/>
      <c r="U41" s="81"/>
      <c r="V41" s="81"/>
      <c r="W41" s="81"/>
      <c r="X41" s="81"/>
      <c r="Y41" s="82"/>
      <c r="Z41" s="81"/>
      <c r="AA41" s="199">
        <v>1</v>
      </c>
      <c r="AB41" s="200">
        <v>1</v>
      </c>
      <c r="AC41" s="93">
        <v>1</v>
      </c>
      <c r="AD41" s="93"/>
      <c r="AE41" s="94">
        <v>1</v>
      </c>
    </row>
    <row r="42" spans="2:31" x14ac:dyDescent="0.2">
      <c r="B42" s="66" t="s">
        <v>96</v>
      </c>
      <c r="C42" s="40"/>
      <c r="D42" s="369"/>
      <c r="E42" s="369"/>
      <c r="F42" s="369"/>
      <c r="G42" s="369"/>
      <c r="H42" s="369"/>
      <c r="I42" s="78"/>
      <c r="J42" s="36"/>
      <c r="K42" s="369">
        <v>1</v>
      </c>
      <c r="L42" s="369">
        <v>1</v>
      </c>
      <c r="M42" s="369">
        <v>1</v>
      </c>
      <c r="N42" s="369"/>
      <c r="O42" s="369"/>
      <c r="P42" s="369"/>
      <c r="Q42" s="369"/>
      <c r="R42" s="40"/>
      <c r="S42" s="369"/>
      <c r="T42" s="40"/>
      <c r="U42" s="369"/>
      <c r="V42" s="369"/>
      <c r="W42" s="369"/>
      <c r="X42" s="369"/>
      <c r="Y42" s="78"/>
      <c r="Z42" s="369"/>
      <c r="AA42" s="95">
        <v>1</v>
      </c>
      <c r="AB42" s="96">
        <v>1</v>
      </c>
      <c r="AC42" s="96">
        <v>1</v>
      </c>
      <c r="AD42" s="96"/>
      <c r="AE42" s="97">
        <v>1</v>
      </c>
    </row>
    <row r="43" spans="2:31" x14ac:dyDescent="0.2">
      <c r="B43" s="65" t="s">
        <v>98</v>
      </c>
      <c r="C43" s="40"/>
      <c r="D43" s="369"/>
      <c r="E43" s="369"/>
      <c r="F43" s="369"/>
      <c r="G43" s="369"/>
      <c r="H43" s="369"/>
      <c r="I43" s="78"/>
      <c r="J43" s="36"/>
      <c r="K43" s="369">
        <v>1</v>
      </c>
      <c r="L43" s="217">
        <v>1</v>
      </c>
      <c r="M43" s="369"/>
      <c r="N43" s="369"/>
      <c r="O43" s="369"/>
      <c r="P43" s="369"/>
      <c r="Q43" s="369"/>
      <c r="R43" s="40"/>
      <c r="S43" s="369"/>
      <c r="T43" s="40"/>
      <c r="U43" s="369"/>
      <c r="V43" s="369"/>
      <c r="W43" s="369"/>
      <c r="X43" s="369"/>
      <c r="Y43" s="78"/>
      <c r="Z43" s="369"/>
      <c r="AA43" s="95">
        <v>1</v>
      </c>
      <c r="AB43" s="96">
        <v>1</v>
      </c>
      <c r="AC43" s="96">
        <v>1</v>
      </c>
      <c r="AD43" s="96"/>
      <c r="AE43" s="97">
        <v>1</v>
      </c>
    </row>
    <row r="44" spans="2:31" x14ac:dyDescent="0.2">
      <c r="B44" s="65" t="s">
        <v>100</v>
      </c>
      <c r="C44" s="40"/>
      <c r="D44" s="369"/>
      <c r="E44" s="369"/>
      <c r="F44" s="369"/>
      <c r="G44" s="369"/>
      <c r="H44" s="369"/>
      <c r="I44" s="78"/>
      <c r="J44" s="36"/>
      <c r="K44" s="369">
        <v>1</v>
      </c>
      <c r="L44" s="369"/>
      <c r="M44" s="217">
        <v>1</v>
      </c>
      <c r="N44" s="369"/>
      <c r="O44" s="369"/>
      <c r="P44" s="369"/>
      <c r="Q44" s="369"/>
      <c r="R44" s="40"/>
      <c r="S44" s="369"/>
      <c r="T44" s="40"/>
      <c r="U44" s="369"/>
      <c r="V44" s="369"/>
      <c r="W44" s="369"/>
      <c r="X44" s="369"/>
      <c r="Y44" s="78"/>
      <c r="Z44" s="369"/>
      <c r="AA44" s="95">
        <v>1</v>
      </c>
      <c r="AB44" s="96">
        <v>1</v>
      </c>
      <c r="AC44" s="96">
        <v>1</v>
      </c>
      <c r="AD44" s="96"/>
      <c r="AE44" s="97">
        <v>1</v>
      </c>
    </row>
    <row r="45" spans="2:31" x14ac:dyDescent="0.2">
      <c r="B45" s="66" t="s">
        <v>102</v>
      </c>
      <c r="C45" s="40"/>
      <c r="D45" s="369"/>
      <c r="E45" s="369"/>
      <c r="F45" s="369"/>
      <c r="G45" s="369"/>
      <c r="H45" s="369"/>
      <c r="I45" s="78"/>
      <c r="J45" s="36"/>
      <c r="K45" s="369">
        <v>1</v>
      </c>
      <c r="L45" s="217">
        <v>1</v>
      </c>
      <c r="M45" s="369"/>
      <c r="N45" s="369"/>
      <c r="O45" s="369"/>
      <c r="P45" s="369"/>
      <c r="Q45" s="369"/>
      <c r="R45" s="40"/>
      <c r="S45" s="369"/>
      <c r="T45" s="40"/>
      <c r="U45" s="369"/>
      <c r="V45" s="369"/>
      <c r="W45" s="369"/>
      <c r="X45" s="369"/>
      <c r="Y45" s="78"/>
      <c r="Z45" s="369"/>
      <c r="AA45" s="95">
        <v>1</v>
      </c>
      <c r="AB45" s="96">
        <v>1</v>
      </c>
      <c r="AC45" s="96">
        <v>1</v>
      </c>
      <c r="AD45" s="96"/>
      <c r="AE45" s="97">
        <v>1</v>
      </c>
    </row>
    <row r="46" spans="2:31" ht="14.1" customHeight="1" thickBot="1" x14ac:dyDescent="0.25">
      <c r="B46" s="74" t="s">
        <v>104</v>
      </c>
      <c r="C46" s="41"/>
      <c r="D46" s="79"/>
      <c r="E46" s="79"/>
      <c r="F46" s="79"/>
      <c r="G46" s="79"/>
      <c r="H46" s="79"/>
      <c r="I46" s="80"/>
      <c r="J46" s="37"/>
      <c r="K46" s="79">
        <v>1</v>
      </c>
      <c r="L46" s="219">
        <v>1</v>
      </c>
      <c r="M46" s="79"/>
      <c r="N46" s="79"/>
      <c r="O46" s="79"/>
      <c r="P46" s="79"/>
      <c r="Q46" s="79"/>
      <c r="R46" s="41"/>
      <c r="S46" s="79"/>
      <c r="T46" s="41"/>
      <c r="U46" s="79"/>
      <c r="V46" s="79"/>
      <c r="W46" s="79"/>
      <c r="X46" s="79"/>
      <c r="Y46" s="80"/>
      <c r="Z46" s="79"/>
      <c r="AA46" s="98"/>
      <c r="AB46" s="99">
        <v>1</v>
      </c>
      <c r="AC46" s="99">
        <v>1</v>
      </c>
      <c r="AD46" s="99"/>
      <c r="AE46" s="100">
        <v>1</v>
      </c>
    </row>
    <row r="47" spans="2:31" ht="14.1" customHeight="1" thickBot="1" x14ac:dyDescent="0.25">
      <c r="B47" s="73" t="s">
        <v>106</v>
      </c>
      <c r="C47" s="38"/>
      <c r="D47" s="84"/>
      <c r="E47" s="84"/>
      <c r="F47" s="84"/>
      <c r="G47" s="84"/>
      <c r="H47" s="84"/>
      <c r="I47" s="85"/>
      <c r="J47" s="34"/>
      <c r="K47" s="84"/>
      <c r="L47" s="84"/>
      <c r="M47" s="84"/>
      <c r="N47" s="84"/>
      <c r="O47" s="221">
        <v>1</v>
      </c>
      <c r="P47" s="84"/>
      <c r="Q47" s="84"/>
      <c r="R47" s="38"/>
      <c r="S47" s="84"/>
      <c r="T47" s="38"/>
      <c r="U47" s="84"/>
      <c r="V47" s="84"/>
      <c r="W47" s="84"/>
      <c r="X47" s="84"/>
      <c r="Y47" s="85"/>
      <c r="Z47" s="84"/>
      <c r="AA47" s="101">
        <v>1</v>
      </c>
      <c r="AB47" s="102">
        <v>1</v>
      </c>
      <c r="AC47" s="102">
        <v>1</v>
      </c>
      <c r="AD47" s="102"/>
      <c r="AE47" s="103">
        <v>1</v>
      </c>
    </row>
    <row r="48" spans="2:31" ht="14.1" customHeight="1" thickBot="1" x14ac:dyDescent="0.25">
      <c r="B48" s="73" t="s">
        <v>107</v>
      </c>
      <c r="C48" s="38"/>
      <c r="D48" s="84"/>
      <c r="E48" s="84"/>
      <c r="F48" s="84"/>
      <c r="G48" s="84"/>
      <c r="H48" s="84"/>
      <c r="I48" s="85"/>
      <c r="J48" s="34"/>
      <c r="K48" s="84"/>
      <c r="L48" s="84"/>
      <c r="M48" s="84"/>
      <c r="N48" s="221">
        <v>1</v>
      </c>
      <c r="O48" s="84"/>
      <c r="P48" s="84"/>
      <c r="Q48" s="84"/>
      <c r="R48" s="38"/>
      <c r="S48" s="84"/>
      <c r="T48" s="38"/>
      <c r="U48" s="84"/>
      <c r="V48" s="84"/>
      <c r="W48" s="84"/>
      <c r="X48" s="84"/>
      <c r="Y48" s="85"/>
      <c r="Z48" s="84"/>
      <c r="AA48" s="205">
        <v>1</v>
      </c>
      <c r="AB48" s="206">
        <v>1</v>
      </c>
      <c r="AC48" s="102">
        <v>1</v>
      </c>
      <c r="AD48" s="102"/>
      <c r="AE48" s="103">
        <v>1</v>
      </c>
    </row>
    <row r="49" spans="2:31" x14ac:dyDescent="0.2">
      <c r="B49" s="71" t="s">
        <v>108</v>
      </c>
      <c r="C49" s="39"/>
      <c r="D49" s="81"/>
      <c r="E49" s="81"/>
      <c r="F49" s="81"/>
      <c r="G49" s="81"/>
      <c r="H49" s="81"/>
      <c r="I49" s="82"/>
      <c r="J49" s="35"/>
      <c r="K49" s="81"/>
      <c r="L49" s="81"/>
      <c r="M49" s="81"/>
      <c r="N49" s="81"/>
      <c r="O49" s="81"/>
      <c r="P49" s="81">
        <v>1</v>
      </c>
      <c r="Q49" s="81">
        <v>1</v>
      </c>
      <c r="R49" s="39">
        <v>1</v>
      </c>
      <c r="S49" s="81"/>
      <c r="T49" s="39"/>
      <c r="U49" s="81"/>
      <c r="V49" s="81"/>
      <c r="W49" s="81"/>
      <c r="X49" s="81"/>
      <c r="Y49" s="82"/>
      <c r="Z49" s="81"/>
      <c r="AA49" s="199">
        <v>1</v>
      </c>
      <c r="AB49" s="200">
        <v>1</v>
      </c>
      <c r="AC49" s="93">
        <v>1</v>
      </c>
      <c r="AD49" s="93"/>
      <c r="AE49" s="94">
        <v>1</v>
      </c>
    </row>
    <row r="50" spans="2:31" x14ac:dyDescent="0.2">
      <c r="B50" s="66" t="s">
        <v>111</v>
      </c>
      <c r="C50" s="40"/>
      <c r="D50" s="369"/>
      <c r="E50" s="369"/>
      <c r="F50" s="369"/>
      <c r="G50" s="369"/>
      <c r="H50" s="369"/>
      <c r="I50" s="78"/>
      <c r="J50" s="36"/>
      <c r="K50" s="369"/>
      <c r="L50" s="369"/>
      <c r="M50" s="369"/>
      <c r="N50" s="369"/>
      <c r="O50" s="369"/>
      <c r="P50" s="217">
        <v>1</v>
      </c>
      <c r="Q50" s="369"/>
      <c r="R50" s="40"/>
      <c r="S50" s="369"/>
      <c r="T50" s="40"/>
      <c r="U50" s="369"/>
      <c r="V50" s="369"/>
      <c r="W50" s="369"/>
      <c r="X50" s="369"/>
      <c r="Y50" s="78"/>
      <c r="Z50" s="369"/>
      <c r="AA50" s="95">
        <v>1</v>
      </c>
      <c r="AB50" s="96">
        <v>1</v>
      </c>
      <c r="AC50" s="96">
        <v>1</v>
      </c>
      <c r="AD50" s="96"/>
      <c r="AE50" s="97">
        <v>1</v>
      </c>
    </row>
    <row r="51" spans="2:31" x14ac:dyDescent="0.2">
      <c r="B51" s="66" t="s">
        <v>113</v>
      </c>
      <c r="C51" s="40"/>
      <c r="D51" s="369"/>
      <c r="E51" s="369"/>
      <c r="F51" s="369"/>
      <c r="G51" s="369"/>
      <c r="H51" s="369"/>
      <c r="I51" s="78"/>
      <c r="J51" s="36"/>
      <c r="K51" s="369"/>
      <c r="L51" s="369"/>
      <c r="M51" s="369"/>
      <c r="N51" s="369"/>
      <c r="O51" s="369"/>
      <c r="P51" s="369"/>
      <c r="Q51" s="217">
        <v>1</v>
      </c>
      <c r="R51" s="40"/>
      <c r="S51" s="369"/>
      <c r="T51" s="40"/>
      <c r="U51" s="369"/>
      <c r="V51" s="369"/>
      <c r="W51" s="369"/>
      <c r="X51" s="369"/>
      <c r="Y51" s="78"/>
      <c r="Z51" s="369"/>
      <c r="AA51" s="95">
        <v>1</v>
      </c>
      <c r="AB51" s="96">
        <v>1</v>
      </c>
      <c r="AC51" s="96">
        <v>1</v>
      </c>
      <c r="AD51" s="96"/>
      <c r="AE51" s="97">
        <v>1</v>
      </c>
    </row>
    <row r="52" spans="2:31" x14ac:dyDescent="0.2">
      <c r="B52" s="66" t="s">
        <v>115</v>
      </c>
      <c r="C52" s="40"/>
      <c r="D52" s="369"/>
      <c r="E52" s="369"/>
      <c r="F52" s="369"/>
      <c r="G52" s="369"/>
      <c r="H52" s="369"/>
      <c r="I52" s="78"/>
      <c r="J52" s="36"/>
      <c r="K52" s="369"/>
      <c r="L52" s="369"/>
      <c r="M52" s="369"/>
      <c r="N52" s="369"/>
      <c r="O52" s="369"/>
      <c r="P52" s="369"/>
      <c r="Q52" s="369"/>
      <c r="R52" s="40">
        <v>1</v>
      </c>
      <c r="S52" s="369"/>
      <c r="T52" s="40"/>
      <c r="U52" s="369"/>
      <c r="V52" s="369"/>
      <c r="W52" s="369"/>
      <c r="X52" s="369"/>
      <c r="Y52" s="78"/>
      <c r="Z52" s="369"/>
      <c r="AA52" s="95">
        <v>1</v>
      </c>
      <c r="AB52" s="96">
        <v>1</v>
      </c>
      <c r="AC52" s="96">
        <v>1</v>
      </c>
      <c r="AD52" s="96"/>
      <c r="AE52" s="97">
        <v>1</v>
      </c>
    </row>
    <row r="53" spans="2:31" x14ac:dyDescent="0.2">
      <c r="B53" s="65" t="s">
        <v>117</v>
      </c>
      <c r="C53" s="40"/>
      <c r="D53" s="369"/>
      <c r="E53" s="369"/>
      <c r="F53" s="369"/>
      <c r="G53" s="369"/>
      <c r="H53" s="369"/>
      <c r="I53" s="78"/>
      <c r="J53" s="36"/>
      <c r="K53" s="369"/>
      <c r="L53" s="369"/>
      <c r="M53" s="369"/>
      <c r="N53" s="369"/>
      <c r="O53" s="369"/>
      <c r="P53" s="369"/>
      <c r="Q53" s="369"/>
      <c r="R53" s="40">
        <v>1</v>
      </c>
      <c r="S53" s="369"/>
      <c r="T53" s="40"/>
      <c r="U53" s="369"/>
      <c r="V53" s="369"/>
      <c r="W53" s="369"/>
      <c r="X53" s="369"/>
      <c r="Y53" s="78"/>
      <c r="Z53" s="369"/>
      <c r="AA53" s="95">
        <v>1</v>
      </c>
      <c r="AB53" s="96">
        <v>1</v>
      </c>
      <c r="AC53" s="96">
        <v>1</v>
      </c>
      <c r="AD53" s="96"/>
      <c r="AE53" s="97">
        <v>1</v>
      </c>
    </row>
    <row r="54" spans="2:31" x14ac:dyDescent="0.2">
      <c r="B54" s="65" t="s">
        <v>118</v>
      </c>
      <c r="C54" s="40"/>
      <c r="D54" s="369"/>
      <c r="E54" s="369"/>
      <c r="F54" s="369"/>
      <c r="G54" s="369"/>
      <c r="H54" s="369"/>
      <c r="I54" s="78"/>
      <c r="J54" s="36"/>
      <c r="K54" s="369"/>
      <c r="L54" s="369"/>
      <c r="M54" s="369"/>
      <c r="N54" s="369"/>
      <c r="O54" s="369"/>
      <c r="P54" s="369"/>
      <c r="Q54" s="369"/>
      <c r="R54" s="40">
        <v>1</v>
      </c>
      <c r="S54" s="369"/>
      <c r="T54" s="40"/>
      <c r="U54" s="369"/>
      <c r="V54" s="369"/>
      <c r="W54" s="369"/>
      <c r="X54" s="369"/>
      <c r="Y54" s="78"/>
      <c r="Z54" s="369"/>
      <c r="AA54" s="95">
        <v>1</v>
      </c>
      <c r="AB54" s="96">
        <v>1</v>
      </c>
      <c r="AC54" s="96">
        <v>1</v>
      </c>
      <c r="AD54" s="96"/>
      <c r="AE54" s="97">
        <v>1</v>
      </c>
    </row>
    <row r="55" spans="2:31" x14ac:dyDescent="0.2">
      <c r="B55" s="65" t="s">
        <v>119</v>
      </c>
      <c r="C55" s="40"/>
      <c r="D55" s="369"/>
      <c r="E55" s="369"/>
      <c r="F55" s="369"/>
      <c r="G55" s="369"/>
      <c r="H55" s="369"/>
      <c r="I55" s="78"/>
      <c r="J55" s="36"/>
      <c r="K55" s="369"/>
      <c r="L55" s="369"/>
      <c r="M55" s="369"/>
      <c r="N55" s="369"/>
      <c r="O55" s="369"/>
      <c r="P55" s="369"/>
      <c r="Q55" s="369"/>
      <c r="R55" s="40">
        <v>1</v>
      </c>
      <c r="S55" s="369"/>
      <c r="T55" s="40"/>
      <c r="U55" s="369"/>
      <c r="V55" s="369"/>
      <c r="W55" s="369"/>
      <c r="X55" s="369"/>
      <c r="Y55" s="78"/>
      <c r="Z55" s="369"/>
      <c r="AA55" s="95">
        <v>1</v>
      </c>
      <c r="AB55" s="96">
        <v>1</v>
      </c>
      <c r="AC55" s="96">
        <v>1</v>
      </c>
      <c r="AD55" s="96"/>
      <c r="AE55" s="97">
        <v>1</v>
      </c>
    </row>
    <row r="56" spans="2:31" ht="14.1" customHeight="1" thickBot="1" x14ac:dyDescent="0.25">
      <c r="B56" s="72" t="s">
        <v>120</v>
      </c>
      <c r="C56" s="41"/>
      <c r="D56" s="79"/>
      <c r="E56" s="79"/>
      <c r="F56" s="79"/>
      <c r="G56" s="79"/>
      <c r="H56" s="79"/>
      <c r="I56" s="80"/>
      <c r="J56" s="37"/>
      <c r="K56" s="79"/>
      <c r="L56" s="79"/>
      <c r="M56" s="79"/>
      <c r="N56" s="79"/>
      <c r="O56" s="79"/>
      <c r="P56" s="79"/>
      <c r="Q56" s="79"/>
      <c r="R56" s="41">
        <v>1</v>
      </c>
      <c r="S56" s="79"/>
      <c r="T56" s="41"/>
      <c r="U56" s="79"/>
      <c r="V56" s="79"/>
      <c r="W56" s="79"/>
      <c r="X56" s="79"/>
      <c r="Y56" s="80"/>
      <c r="Z56" s="79"/>
      <c r="AA56" s="98">
        <v>1</v>
      </c>
      <c r="AB56" s="99">
        <v>1</v>
      </c>
      <c r="AC56" s="99">
        <v>1</v>
      </c>
      <c r="AD56" s="99"/>
      <c r="AE56" s="100">
        <v>1</v>
      </c>
    </row>
    <row r="57" spans="2:31" x14ac:dyDescent="0.2">
      <c r="B57" s="63" t="s">
        <v>121</v>
      </c>
      <c r="C57" s="40"/>
      <c r="D57" s="369"/>
      <c r="E57" s="369"/>
      <c r="F57" s="369"/>
      <c r="G57" s="369"/>
      <c r="H57" s="369"/>
      <c r="I57" s="78"/>
      <c r="J57" s="36"/>
      <c r="K57" s="369"/>
      <c r="L57" s="369"/>
      <c r="M57" s="369"/>
      <c r="N57" s="369"/>
      <c r="O57" s="369"/>
      <c r="P57" s="369"/>
      <c r="Q57" s="369"/>
      <c r="R57" s="40">
        <v>1</v>
      </c>
      <c r="S57" s="369"/>
      <c r="T57" s="40"/>
      <c r="U57" s="369"/>
      <c r="V57" s="369"/>
      <c r="W57" s="369"/>
      <c r="X57" s="369"/>
      <c r="Y57" s="78"/>
      <c r="Z57" s="369"/>
      <c r="AA57" s="201">
        <v>1</v>
      </c>
      <c r="AB57" s="202">
        <v>1</v>
      </c>
      <c r="AC57" s="96">
        <v>1</v>
      </c>
      <c r="AD57" s="96"/>
      <c r="AE57" s="97">
        <v>1</v>
      </c>
    </row>
    <row r="58" spans="2:31" x14ac:dyDescent="0.2">
      <c r="B58" s="66" t="s">
        <v>124</v>
      </c>
      <c r="C58" s="40"/>
      <c r="D58" s="369"/>
      <c r="E58" s="369"/>
      <c r="F58" s="369"/>
      <c r="G58" s="369"/>
      <c r="H58" s="369"/>
      <c r="I58" s="78"/>
      <c r="J58" s="36"/>
      <c r="K58" s="369"/>
      <c r="L58" s="369"/>
      <c r="M58" s="369"/>
      <c r="N58" s="369"/>
      <c r="O58" s="369"/>
      <c r="P58" s="369"/>
      <c r="Q58" s="369"/>
      <c r="R58" s="40">
        <v>1</v>
      </c>
      <c r="S58" s="369"/>
      <c r="T58" s="40"/>
      <c r="U58" s="369"/>
      <c r="V58" s="369"/>
      <c r="W58" s="369"/>
      <c r="X58" s="369"/>
      <c r="Y58" s="78"/>
      <c r="Z58" s="369"/>
      <c r="AA58" s="95">
        <v>1</v>
      </c>
      <c r="AB58" s="96">
        <v>1</v>
      </c>
      <c r="AC58" s="96">
        <v>1</v>
      </c>
      <c r="AD58" s="96"/>
      <c r="AE58" s="97">
        <v>1</v>
      </c>
    </row>
    <row r="59" spans="2:31" x14ac:dyDescent="0.2">
      <c r="B59" s="66" t="s">
        <v>126</v>
      </c>
      <c r="C59" s="40"/>
      <c r="D59" s="369"/>
      <c r="E59" s="369"/>
      <c r="F59" s="369"/>
      <c r="G59" s="369"/>
      <c r="H59" s="369"/>
      <c r="I59" s="78"/>
      <c r="J59" s="36"/>
      <c r="K59" s="369"/>
      <c r="L59" s="369"/>
      <c r="M59" s="369"/>
      <c r="N59" s="369"/>
      <c r="O59" s="369"/>
      <c r="P59" s="369"/>
      <c r="Q59" s="369"/>
      <c r="R59" s="40">
        <v>1</v>
      </c>
      <c r="S59" s="369"/>
      <c r="T59" s="40"/>
      <c r="U59" s="369"/>
      <c r="V59" s="369"/>
      <c r="W59" s="369"/>
      <c r="X59" s="369"/>
      <c r="Y59" s="78"/>
      <c r="Z59" s="369"/>
      <c r="AA59" s="95">
        <v>1</v>
      </c>
      <c r="AB59" s="96">
        <v>1</v>
      </c>
      <c r="AC59" s="96">
        <v>1</v>
      </c>
      <c r="AD59" s="96"/>
      <c r="AE59" s="97">
        <v>1</v>
      </c>
    </row>
    <row r="60" spans="2:31" x14ac:dyDescent="0.2">
      <c r="B60" s="63" t="s">
        <v>128</v>
      </c>
      <c r="C60" s="40"/>
      <c r="D60" s="369"/>
      <c r="E60" s="369"/>
      <c r="F60" s="369"/>
      <c r="G60" s="369"/>
      <c r="H60" s="369"/>
      <c r="I60" s="78"/>
      <c r="J60" s="36"/>
      <c r="K60" s="369"/>
      <c r="L60" s="369"/>
      <c r="M60" s="369"/>
      <c r="N60" s="369"/>
      <c r="O60" s="369"/>
      <c r="P60" s="369"/>
      <c r="Q60" s="369"/>
      <c r="R60" s="40">
        <v>1</v>
      </c>
      <c r="S60" s="369"/>
      <c r="T60" s="40"/>
      <c r="U60" s="369"/>
      <c r="V60" s="369"/>
      <c r="W60" s="369"/>
      <c r="X60" s="369"/>
      <c r="Y60" s="78"/>
      <c r="Z60" s="369"/>
      <c r="AA60" s="95"/>
      <c r="AB60" s="96"/>
      <c r="AC60" s="96"/>
      <c r="AD60" s="96"/>
      <c r="AE60" s="97"/>
    </row>
    <row r="61" spans="2:31" x14ac:dyDescent="0.2">
      <c r="B61" s="63" t="s">
        <v>130</v>
      </c>
      <c r="C61" s="40"/>
      <c r="D61" s="369"/>
      <c r="E61" s="369"/>
      <c r="F61" s="369"/>
      <c r="G61" s="369"/>
      <c r="H61" s="369"/>
      <c r="I61" s="78"/>
      <c r="J61" s="36"/>
      <c r="K61" s="369"/>
      <c r="L61" s="369"/>
      <c r="M61" s="369"/>
      <c r="N61" s="369"/>
      <c r="O61" s="369"/>
      <c r="P61" s="369"/>
      <c r="Q61" s="369"/>
      <c r="R61" s="40"/>
      <c r="S61" s="217">
        <v>1</v>
      </c>
      <c r="T61" s="40"/>
      <c r="U61" s="369"/>
      <c r="V61" s="369"/>
      <c r="W61" s="369"/>
      <c r="X61" s="369"/>
      <c r="Y61" s="78"/>
      <c r="Z61" s="369"/>
      <c r="AA61" s="201">
        <v>1</v>
      </c>
      <c r="AB61" s="202">
        <v>1</v>
      </c>
      <c r="AC61" s="96">
        <v>1</v>
      </c>
      <c r="AD61" s="96"/>
      <c r="AE61" s="97">
        <v>1</v>
      </c>
    </row>
    <row r="62" spans="2:31" ht="14.1" customHeight="1" thickBot="1" x14ac:dyDescent="0.25">
      <c r="B62" s="70" t="s">
        <v>132</v>
      </c>
      <c r="C62" s="41"/>
      <c r="D62" s="79"/>
      <c r="E62" s="79"/>
      <c r="F62" s="79"/>
      <c r="G62" s="79"/>
      <c r="H62" s="79"/>
      <c r="I62" s="80"/>
      <c r="J62" s="37"/>
      <c r="K62" s="77"/>
      <c r="L62" s="77"/>
      <c r="M62" s="77"/>
      <c r="N62" s="77"/>
      <c r="O62" s="77"/>
      <c r="P62" s="77"/>
      <c r="Q62" s="77"/>
      <c r="R62" s="41"/>
      <c r="S62" s="79"/>
      <c r="T62" s="41"/>
      <c r="U62" s="79"/>
      <c r="V62" s="79"/>
      <c r="W62" s="79"/>
      <c r="X62" s="79"/>
      <c r="Y62" s="80"/>
      <c r="Z62" s="77">
        <v>1</v>
      </c>
      <c r="AA62" s="203">
        <v>1</v>
      </c>
      <c r="AB62" s="204">
        <v>1</v>
      </c>
      <c r="AC62" s="99">
        <v>1</v>
      </c>
      <c r="AD62" s="99"/>
      <c r="AE62" s="100">
        <v>1</v>
      </c>
    </row>
    <row r="63" spans="2:31" ht="201.95" customHeight="1" thickBot="1" x14ac:dyDescent="0.25">
      <c r="C63" s="358"/>
      <c r="D63" s="4"/>
      <c r="AA63" s="6"/>
      <c r="AB63" s="6"/>
      <c r="AC63" s="6"/>
      <c r="AD63" s="6"/>
    </row>
    <row r="64" spans="2:31" ht="14.1" customHeight="1" thickBot="1" x14ac:dyDescent="0.25">
      <c r="C64" s="596" t="s">
        <v>224</v>
      </c>
      <c r="D64" s="597"/>
      <c r="E64" s="597"/>
      <c r="F64" s="597"/>
      <c r="G64" s="597"/>
      <c r="H64" s="597"/>
      <c r="I64" s="598"/>
      <c r="J64" s="13" t="s">
        <v>166</v>
      </c>
      <c r="K64" s="596" t="s">
        <v>225</v>
      </c>
      <c r="L64" s="597"/>
      <c r="M64" s="597"/>
      <c r="N64" s="597"/>
      <c r="O64" s="597"/>
      <c r="P64" s="597"/>
      <c r="Q64" s="598"/>
      <c r="R64" s="600" t="s">
        <v>226</v>
      </c>
      <c r="S64" s="601"/>
      <c r="T64" s="596" t="s">
        <v>227</v>
      </c>
      <c r="U64" s="597"/>
      <c r="V64" s="597"/>
      <c r="W64" s="597"/>
      <c r="X64" s="597"/>
      <c r="Y64" s="598"/>
      <c r="Z64" s="498" t="s">
        <v>228</v>
      </c>
      <c r="AA64" s="599" t="s">
        <v>229</v>
      </c>
      <c r="AB64" s="597"/>
      <c r="AC64" s="597"/>
      <c r="AD64" s="597"/>
      <c r="AE64" s="598"/>
    </row>
    <row r="65" spans="2:31" ht="71.099999999999994" customHeight="1" thickBot="1" x14ac:dyDescent="0.25">
      <c r="B65" s="61" t="s">
        <v>231</v>
      </c>
      <c r="C65" s="62" t="s">
        <v>160</v>
      </c>
      <c r="D65" s="22" t="s">
        <v>158</v>
      </c>
      <c r="E65" s="22" t="s">
        <v>164</v>
      </c>
      <c r="F65" s="22" t="s">
        <v>208</v>
      </c>
      <c r="G65" s="22" t="s">
        <v>200</v>
      </c>
      <c r="H65" s="22" t="s">
        <v>210</v>
      </c>
      <c r="I65" s="23" t="s">
        <v>162</v>
      </c>
      <c r="J65" s="26" t="s">
        <v>166</v>
      </c>
      <c r="K65" s="21" t="s">
        <v>169</v>
      </c>
      <c r="L65" s="22" t="s">
        <v>171</v>
      </c>
      <c r="M65" s="22" t="s">
        <v>173</v>
      </c>
      <c r="N65" s="22" t="s">
        <v>185</v>
      </c>
      <c r="O65" s="22" t="s">
        <v>175</v>
      </c>
      <c r="P65" s="22" t="s">
        <v>232</v>
      </c>
      <c r="Q65" s="23" t="s">
        <v>179</v>
      </c>
      <c r="R65" s="175" t="s">
        <v>181</v>
      </c>
      <c r="S65" s="25" t="s">
        <v>183</v>
      </c>
      <c r="T65" s="21" t="s">
        <v>187</v>
      </c>
      <c r="U65" s="22" t="s">
        <v>190</v>
      </c>
      <c r="V65" s="22" t="s">
        <v>205</v>
      </c>
      <c r="W65" s="22" t="s">
        <v>193</v>
      </c>
      <c r="X65" s="22" t="s">
        <v>195</v>
      </c>
      <c r="Y65" s="23" t="s">
        <v>196</v>
      </c>
      <c r="Z65" s="24" t="s">
        <v>197</v>
      </c>
      <c r="AA65" s="44" t="s">
        <v>216</v>
      </c>
      <c r="AB65" s="45" t="s">
        <v>218</v>
      </c>
      <c r="AC65" s="45" t="s">
        <v>19</v>
      </c>
      <c r="AD65" s="45" t="s">
        <v>220</v>
      </c>
      <c r="AE65" s="46" t="s">
        <v>222</v>
      </c>
    </row>
    <row r="66" spans="2:31" ht="14.1" customHeight="1" thickBot="1" x14ac:dyDescent="0.25">
      <c r="B66" s="63" t="s">
        <v>33</v>
      </c>
      <c r="C66" s="27"/>
      <c r="D66" s="14"/>
      <c r="E66" s="14"/>
      <c r="F66" s="14"/>
      <c r="G66" s="14">
        <v>1</v>
      </c>
      <c r="H66" s="14"/>
      <c r="I66" s="15"/>
      <c r="J66" s="38"/>
      <c r="K66" s="30"/>
      <c r="L66" s="14"/>
      <c r="M66" s="14"/>
      <c r="N66" s="14"/>
      <c r="O66" s="14"/>
      <c r="P66" s="14"/>
      <c r="Q66" s="15"/>
      <c r="R66" s="38"/>
      <c r="S66" s="14"/>
      <c r="T66" s="30"/>
      <c r="U66" s="14"/>
      <c r="V66" s="14">
        <v>1</v>
      </c>
      <c r="W66" s="14"/>
      <c r="X66" s="14"/>
      <c r="Y66" s="15"/>
      <c r="Z66" s="34"/>
      <c r="AA66" s="47"/>
      <c r="AB66" s="48"/>
      <c r="AC66" s="48"/>
      <c r="AD66" s="48"/>
      <c r="AE66" s="49"/>
    </row>
    <row r="67" spans="2:31" x14ac:dyDescent="0.2">
      <c r="B67" s="71" t="s">
        <v>37</v>
      </c>
      <c r="C67" s="28"/>
      <c r="D67" s="16"/>
      <c r="E67" s="16">
        <v>1</v>
      </c>
      <c r="F67" s="16">
        <v>1</v>
      </c>
      <c r="G67" s="16">
        <v>1</v>
      </c>
      <c r="H67" s="16">
        <v>1</v>
      </c>
      <c r="I67" s="17">
        <v>1</v>
      </c>
      <c r="J67" s="39">
        <v>1</v>
      </c>
      <c r="K67" s="31"/>
      <c r="L67" s="16"/>
      <c r="M67" s="16"/>
      <c r="N67" s="16"/>
      <c r="O67" s="16"/>
      <c r="P67" s="16"/>
      <c r="Q67" s="17"/>
      <c r="R67" s="39"/>
      <c r="S67" s="16"/>
      <c r="T67" s="31"/>
      <c r="U67" s="16"/>
      <c r="V67" s="16">
        <v>1</v>
      </c>
      <c r="W67" s="16"/>
      <c r="X67" s="16"/>
      <c r="Y67" s="17"/>
      <c r="Z67" s="35"/>
      <c r="AA67" s="50"/>
      <c r="AB67" s="51"/>
      <c r="AC67" s="51"/>
      <c r="AD67" s="51"/>
      <c r="AE67" s="52"/>
    </row>
    <row r="68" spans="2:31" x14ac:dyDescent="0.2">
      <c r="B68" s="64" t="s">
        <v>39</v>
      </c>
      <c r="C68" s="167"/>
      <c r="D68" s="2"/>
      <c r="E68" s="222">
        <v>1</v>
      </c>
      <c r="F68" s="2">
        <v>1</v>
      </c>
      <c r="G68" s="222">
        <v>1</v>
      </c>
      <c r="H68" s="2">
        <v>1</v>
      </c>
      <c r="I68" s="18">
        <v>1</v>
      </c>
      <c r="J68" s="40">
        <v>1</v>
      </c>
      <c r="K68" s="32"/>
      <c r="L68" s="2"/>
      <c r="M68" s="2"/>
      <c r="N68" s="2"/>
      <c r="O68" s="2"/>
      <c r="P68" s="2"/>
      <c r="Q68" s="18"/>
      <c r="R68" s="40"/>
      <c r="S68" s="2"/>
      <c r="T68" s="32"/>
      <c r="U68" s="2"/>
      <c r="V68" s="2">
        <v>1</v>
      </c>
      <c r="W68" s="2"/>
      <c r="X68" s="2"/>
      <c r="Y68" s="18"/>
      <c r="Z68" s="36"/>
      <c r="AA68" s="53"/>
      <c r="AB68" s="54"/>
      <c r="AC68" s="54"/>
      <c r="AD68" s="54"/>
      <c r="AE68" s="55"/>
    </row>
    <row r="69" spans="2:31" ht="14.1" customHeight="1" thickBot="1" x14ac:dyDescent="0.25">
      <c r="B69" s="74" t="s">
        <v>41</v>
      </c>
      <c r="C69" s="29"/>
      <c r="D69" s="19"/>
      <c r="E69" s="223">
        <v>1</v>
      </c>
      <c r="F69" s="19">
        <v>1</v>
      </c>
      <c r="G69" s="223">
        <v>1</v>
      </c>
      <c r="H69" s="19">
        <v>1</v>
      </c>
      <c r="I69" s="20">
        <v>1</v>
      </c>
      <c r="J69" s="41">
        <v>1</v>
      </c>
      <c r="K69" s="33"/>
      <c r="L69" s="19"/>
      <c r="M69" s="19"/>
      <c r="N69" s="19"/>
      <c r="O69" s="19"/>
      <c r="P69" s="19"/>
      <c r="Q69" s="20"/>
      <c r="R69" s="41"/>
      <c r="S69" s="19"/>
      <c r="T69" s="33"/>
      <c r="U69" s="19"/>
      <c r="V69" s="19">
        <v>1</v>
      </c>
      <c r="W69" s="19"/>
      <c r="X69" s="19"/>
      <c r="Y69" s="20"/>
      <c r="Z69" s="37"/>
      <c r="AA69" s="56"/>
      <c r="AB69" s="57"/>
      <c r="AC69" s="57"/>
      <c r="AD69" s="57"/>
      <c r="AE69" s="58"/>
    </row>
    <row r="70" spans="2:31" x14ac:dyDescent="0.2">
      <c r="B70" s="71" t="s">
        <v>43</v>
      </c>
      <c r="C70" s="28"/>
      <c r="D70" s="16"/>
      <c r="E70" s="16"/>
      <c r="F70" s="16"/>
      <c r="G70" s="16"/>
      <c r="H70" s="16"/>
      <c r="I70" s="17"/>
      <c r="J70" s="39"/>
      <c r="K70" s="31">
        <v>1</v>
      </c>
      <c r="L70" s="16">
        <v>1</v>
      </c>
      <c r="M70" s="16">
        <v>1</v>
      </c>
      <c r="N70" s="16">
        <v>1</v>
      </c>
      <c r="O70" s="16"/>
      <c r="P70" s="16">
        <v>1</v>
      </c>
      <c r="Q70" s="17">
        <v>1</v>
      </c>
      <c r="R70" s="39">
        <v>1</v>
      </c>
      <c r="S70" s="16"/>
      <c r="T70" s="31">
        <v>1</v>
      </c>
      <c r="U70" s="16">
        <v>1</v>
      </c>
      <c r="V70" s="16"/>
      <c r="W70" s="16"/>
      <c r="X70" s="16"/>
      <c r="Y70" s="17"/>
      <c r="Z70" s="35"/>
      <c r="AA70" s="207">
        <v>1</v>
      </c>
      <c r="AB70" s="208">
        <v>1</v>
      </c>
      <c r="AC70" s="51">
        <v>1</v>
      </c>
      <c r="AD70" s="51">
        <v>1</v>
      </c>
      <c r="AE70" s="52"/>
    </row>
    <row r="71" spans="2:31" x14ac:dyDescent="0.2">
      <c r="B71" s="227" t="s">
        <v>138</v>
      </c>
      <c r="C71" s="167"/>
      <c r="D71" s="2"/>
      <c r="E71" s="2"/>
      <c r="F71" s="2"/>
      <c r="G71" s="2"/>
      <c r="H71" s="2"/>
      <c r="I71" s="18"/>
      <c r="J71" s="40"/>
      <c r="K71" s="32">
        <v>1</v>
      </c>
      <c r="L71" s="2">
        <v>1</v>
      </c>
      <c r="M71" s="2"/>
      <c r="N71" s="2">
        <v>1</v>
      </c>
      <c r="O71" s="2"/>
      <c r="P71" s="2">
        <v>1</v>
      </c>
      <c r="Q71" s="18">
        <v>1</v>
      </c>
      <c r="R71" s="40">
        <v>1</v>
      </c>
      <c r="S71" s="2"/>
      <c r="T71" s="32"/>
      <c r="U71" s="2"/>
      <c r="V71" s="2"/>
      <c r="W71" s="2"/>
      <c r="X71" s="2"/>
      <c r="Y71" s="18"/>
      <c r="Z71" s="36"/>
      <c r="AA71" s="53">
        <v>1</v>
      </c>
      <c r="AB71" s="54">
        <v>1</v>
      </c>
      <c r="AC71" s="54">
        <v>1</v>
      </c>
      <c r="AD71" s="54">
        <v>1</v>
      </c>
      <c r="AE71" s="55"/>
    </row>
    <row r="72" spans="2:31" ht="14.1" customHeight="1" thickBot="1" x14ac:dyDescent="0.25">
      <c r="B72" s="228" t="s">
        <v>140</v>
      </c>
      <c r="C72" s="29"/>
      <c r="D72" s="19"/>
      <c r="E72" s="19"/>
      <c r="F72" s="19"/>
      <c r="G72" s="19"/>
      <c r="H72" s="19"/>
      <c r="I72" s="20"/>
      <c r="J72" s="41"/>
      <c r="K72" s="33">
        <v>1</v>
      </c>
      <c r="L72" s="19"/>
      <c r="M72" s="19">
        <v>1</v>
      </c>
      <c r="N72" s="19">
        <v>1</v>
      </c>
      <c r="O72" s="19"/>
      <c r="P72" s="19">
        <v>1</v>
      </c>
      <c r="Q72" s="20">
        <v>1</v>
      </c>
      <c r="R72" s="41">
        <v>1</v>
      </c>
      <c r="S72" s="19"/>
      <c r="T72" s="33"/>
      <c r="U72" s="19"/>
      <c r="V72" s="19"/>
      <c r="W72" s="19"/>
      <c r="X72" s="19"/>
      <c r="Y72" s="20"/>
      <c r="Z72" s="37"/>
      <c r="AA72" s="56">
        <v>1</v>
      </c>
      <c r="AB72" s="57">
        <v>1</v>
      </c>
      <c r="AC72" s="57">
        <v>1</v>
      </c>
      <c r="AD72" s="57">
        <v>1</v>
      </c>
      <c r="AE72" s="58"/>
    </row>
    <row r="73" spans="2:31" x14ac:dyDescent="0.2">
      <c r="B73" s="71" t="s">
        <v>47</v>
      </c>
      <c r="C73" s="28"/>
      <c r="D73" s="16"/>
      <c r="E73" s="16"/>
      <c r="F73" s="16"/>
      <c r="G73" s="16"/>
      <c r="H73" s="16"/>
      <c r="I73" s="17"/>
      <c r="J73" s="39"/>
      <c r="K73" s="31">
        <v>1</v>
      </c>
      <c r="L73" s="16">
        <v>1</v>
      </c>
      <c r="M73" s="16">
        <v>1</v>
      </c>
      <c r="N73" s="16">
        <v>1</v>
      </c>
      <c r="O73" s="16"/>
      <c r="P73" s="16">
        <v>1</v>
      </c>
      <c r="Q73" s="17">
        <v>1</v>
      </c>
      <c r="R73" s="39"/>
      <c r="S73" s="16"/>
      <c r="T73" s="31"/>
      <c r="U73" s="16"/>
      <c r="V73" s="16"/>
      <c r="W73" s="16"/>
      <c r="X73" s="16"/>
      <c r="Y73" s="17"/>
      <c r="Z73" s="35"/>
      <c r="AA73" s="50">
        <v>1</v>
      </c>
      <c r="AB73" s="51">
        <v>1</v>
      </c>
      <c r="AC73" s="51">
        <v>1</v>
      </c>
      <c r="AD73" s="51">
        <v>1</v>
      </c>
      <c r="AE73" s="52"/>
    </row>
    <row r="74" spans="2:31" x14ac:dyDescent="0.2">
      <c r="B74" s="66" t="s">
        <v>50</v>
      </c>
      <c r="C74" s="167"/>
      <c r="D74" s="2"/>
      <c r="E74" s="2"/>
      <c r="F74" s="2"/>
      <c r="G74" s="2"/>
      <c r="H74" s="2"/>
      <c r="I74" s="18"/>
      <c r="J74" s="40"/>
      <c r="K74" s="32">
        <v>1</v>
      </c>
      <c r="L74" s="2">
        <v>1</v>
      </c>
      <c r="M74" s="2"/>
      <c r="N74" s="2">
        <v>1</v>
      </c>
      <c r="O74" s="2"/>
      <c r="P74" s="2">
        <v>1</v>
      </c>
      <c r="Q74" s="18">
        <v>1</v>
      </c>
      <c r="R74" s="40"/>
      <c r="S74" s="2"/>
      <c r="T74" s="32"/>
      <c r="U74" s="2"/>
      <c r="V74" s="2"/>
      <c r="W74" s="2"/>
      <c r="X74" s="2"/>
      <c r="Y74" s="18"/>
      <c r="Z74" s="36"/>
      <c r="AA74" s="53">
        <v>1</v>
      </c>
      <c r="AB74" s="54">
        <v>1</v>
      </c>
      <c r="AC74" s="54">
        <v>1</v>
      </c>
      <c r="AD74" s="54">
        <v>1</v>
      </c>
      <c r="AE74" s="55"/>
    </row>
    <row r="75" spans="2:31" ht="14.1" customHeight="1" thickBot="1" x14ac:dyDescent="0.25">
      <c r="B75" s="74" t="s">
        <v>52</v>
      </c>
      <c r="C75" s="29"/>
      <c r="D75" s="19"/>
      <c r="E75" s="19"/>
      <c r="F75" s="19"/>
      <c r="G75" s="19"/>
      <c r="H75" s="19"/>
      <c r="I75" s="20"/>
      <c r="J75" s="41"/>
      <c r="K75" s="33">
        <v>1</v>
      </c>
      <c r="L75" s="19"/>
      <c r="M75" s="19">
        <v>1</v>
      </c>
      <c r="N75" s="19">
        <v>1</v>
      </c>
      <c r="O75" s="19"/>
      <c r="P75" s="19">
        <v>1</v>
      </c>
      <c r="Q75" s="20">
        <v>1</v>
      </c>
      <c r="R75" s="41"/>
      <c r="S75" s="19"/>
      <c r="T75" s="33"/>
      <c r="U75" s="19"/>
      <c r="V75" s="19"/>
      <c r="W75" s="19"/>
      <c r="X75" s="19"/>
      <c r="Y75" s="20"/>
      <c r="Z75" s="37"/>
      <c r="AA75" s="56">
        <v>1</v>
      </c>
      <c r="AB75" s="57">
        <v>1</v>
      </c>
      <c r="AC75" s="57">
        <v>1</v>
      </c>
      <c r="AD75" s="57">
        <v>1</v>
      </c>
      <c r="AE75" s="58"/>
    </row>
    <row r="76" spans="2:31" x14ac:dyDescent="0.2">
      <c r="B76" s="71" t="s">
        <v>54</v>
      </c>
      <c r="C76" s="28"/>
      <c r="D76" s="16"/>
      <c r="E76" s="16"/>
      <c r="F76" s="16"/>
      <c r="G76" s="16"/>
      <c r="H76" s="16"/>
      <c r="I76" s="17"/>
      <c r="J76" s="39"/>
      <c r="K76" s="31"/>
      <c r="L76" s="16"/>
      <c r="M76" s="16"/>
      <c r="N76" s="16"/>
      <c r="O76" s="16"/>
      <c r="P76" s="16"/>
      <c r="Q76" s="17"/>
      <c r="R76" s="225">
        <v>1</v>
      </c>
      <c r="S76" s="16"/>
      <c r="T76" s="31"/>
      <c r="U76" s="16"/>
      <c r="V76" s="16"/>
      <c r="W76" s="16"/>
      <c r="X76" s="16"/>
      <c r="Y76" s="17"/>
      <c r="Z76" s="35"/>
      <c r="AA76" s="50">
        <v>1</v>
      </c>
      <c r="AB76" s="51">
        <v>1</v>
      </c>
      <c r="AC76" s="51">
        <v>1</v>
      </c>
      <c r="AD76" s="51">
        <v>1</v>
      </c>
      <c r="AE76" s="52"/>
    </row>
    <row r="77" spans="2:31" x14ac:dyDescent="0.2">
      <c r="B77" s="66" t="s">
        <v>57</v>
      </c>
      <c r="C77" s="167"/>
      <c r="D77" s="2"/>
      <c r="E77" s="2"/>
      <c r="F77" s="2"/>
      <c r="G77" s="2"/>
      <c r="H77" s="2"/>
      <c r="I77" s="18"/>
      <c r="J77" s="40"/>
      <c r="K77" s="32"/>
      <c r="L77" s="2"/>
      <c r="M77" s="2"/>
      <c r="N77" s="2"/>
      <c r="O77" s="2"/>
      <c r="P77" s="2"/>
      <c r="Q77" s="18"/>
      <c r="R77" s="40">
        <v>1</v>
      </c>
      <c r="S77" s="2"/>
      <c r="T77" s="32"/>
      <c r="U77" s="2"/>
      <c r="V77" s="2"/>
      <c r="W77" s="2"/>
      <c r="X77" s="2"/>
      <c r="Y77" s="18"/>
      <c r="Z77" s="36"/>
      <c r="AA77" s="53">
        <v>1</v>
      </c>
      <c r="AB77" s="54">
        <v>1</v>
      </c>
      <c r="AC77" s="54">
        <v>1</v>
      </c>
      <c r="AD77" s="54">
        <v>1</v>
      </c>
      <c r="AE77" s="55"/>
    </row>
    <row r="78" spans="2:31" ht="14.1" customHeight="1" thickBot="1" x14ac:dyDescent="0.25">
      <c r="B78" s="74" t="s">
        <v>59</v>
      </c>
      <c r="C78" s="29"/>
      <c r="D78" s="19"/>
      <c r="E78" s="19"/>
      <c r="F78" s="19"/>
      <c r="G78" s="19"/>
      <c r="H78" s="19"/>
      <c r="I78" s="20"/>
      <c r="J78" s="41"/>
      <c r="K78" s="33"/>
      <c r="L78" s="19"/>
      <c r="M78" s="19"/>
      <c r="N78" s="19"/>
      <c r="O78" s="19"/>
      <c r="P78" s="19"/>
      <c r="Q78" s="20"/>
      <c r="R78" s="41">
        <v>1</v>
      </c>
      <c r="S78" s="19"/>
      <c r="T78" s="33"/>
      <c r="U78" s="19"/>
      <c r="V78" s="19"/>
      <c r="W78" s="19"/>
      <c r="X78" s="19"/>
      <c r="Y78" s="20"/>
      <c r="Z78" s="37"/>
      <c r="AA78" s="56">
        <v>1</v>
      </c>
      <c r="AB78" s="57">
        <v>1</v>
      </c>
      <c r="AC78" s="57">
        <v>1</v>
      </c>
      <c r="AD78" s="57">
        <v>1</v>
      </c>
      <c r="AE78" s="58"/>
    </row>
    <row r="79" spans="2:31" x14ac:dyDescent="0.2">
      <c r="B79" s="75" t="s">
        <v>142</v>
      </c>
      <c r="C79" s="28"/>
      <c r="D79" s="16"/>
      <c r="E79" s="16"/>
      <c r="F79" s="16"/>
      <c r="G79" s="16"/>
      <c r="H79" s="16"/>
      <c r="I79" s="17"/>
      <c r="J79" s="39"/>
      <c r="K79" s="31"/>
      <c r="L79" s="16"/>
      <c r="M79" s="16"/>
      <c r="N79" s="16"/>
      <c r="O79" s="16"/>
      <c r="P79" s="16"/>
      <c r="Q79" s="17"/>
      <c r="R79" s="39"/>
      <c r="S79" s="16"/>
      <c r="T79" s="31">
        <v>1</v>
      </c>
      <c r="U79" s="224">
        <v>1</v>
      </c>
      <c r="V79" s="16"/>
      <c r="W79" s="16"/>
      <c r="X79" s="16"/>
      <c r="Y79" s="17"/>
      <c r="Z79" s="35"/>
      <c r="AA79" s="50">
        <v>1</v>
      </c>
      <c r="AB79" s="51">
        <v>1</v>
      </c>
      <c r="AC79" s="51">
        <v>1</v>
      </c>
      <c r="AD79" s="51">
        <v>1</v>
      </c>
      <c r="AE79" s="52"/>
    </row>
    <row r="80" spans="2:31" x14ac:dyDescent="0.2">
      <c r="B80" s="64" t="s">
        <v>61</v>
      </c>
      <c r="C80" s="167"/>
      <c r="D80" s="2"/>
      <c r="E80" s="2"/>
      <c r="F80" s="2"/>
      <c r="G80" s="2"/>
      <c r="H80" s="2"/>
      <c r="I80" s="18"/>
      <c r="J80" s="40"/>
      <c r="K80" s="32"/>
      <c r="L80" s="2"/>
      <c r="M80" s="2"/>
      <c r="N80" s="2"/>
      <c r="O80" s="2"/>
      <c r="P80" s="2"/>
      <c r="Q80" s="18"/>
      <c r="R80" s="40"/>
      <c r="S80" s="2"/>
      <c r="T80" s="32">
        <v>1</v>
      </c>
      <c r="U80" s="2">
        <v>1</v>
      </c>
      <c r="V80" s="2"/>
      <c r="W80" s="2"/>
      <c r="X80" s="2"/>
      <c r="Y80" s="18"/>
      <c r="Z80" s="36"/>
      <c r="AA80" s="53">
        <v>1</v>
      </c>
      <c r="AB80" s="54">
        <v>1</v>
      </c>
      <c r="AC80" s="54">
        <v>1</v>
      </c>
      <c r="AD80" s="54">
        <v>1</v>
      </c>
      <c r="AE80" s="55"/>
    </row>
    <row r="81" spans="2:31" ht="14.1" customHeight="1" x14ac:dyDescent="0.2">
      <c r="B81" s="67" t="s">
        <v>144</v>
      </c>
      <c r="C81" s="167"/>
      <c r="D81" s="2"/>
      <c r="E81" s="2"/>
      <c r="F81" s="2"/>
      <c r="G81" s="2"/>
      <c r="H81" s="2"/>
      <c r="I81" s="18"/>
      <c r="J81" s="40"/>
      <c r="K81" s="32"/>
      <c r="L81" s="2"/>
      <c r="M81" s="2"/>
      <c r="N81" s="2"/>
      <c r="O81" s="2"/>
      <c r="P81" s="2"/>
      <c r="Q81" s="18"/>
      <c r="R81" s="40"/>
      <c r="S81" s="2"/>
      <c r="T81" s="32">
        <v>1</v>
      </c>
      <c r="U81" s="2">
        <v>1</v>
      </c>
      <c r="V81" s="2"/>
      <c r="W81" s="2"/>
      <c r="X81" s="2"/>
      <c r="Y81" s="18"/>
      <c r="Z81" s="36"/>
      <c r="AA81" s="53"/>
      <c r="AB81" s="54"/>
      <c r="AC81" s="54"/>
      <c r="AD81" s="54"/>
      <c r="AE81" s="55"/>
    </row>
    <row r="82" spans="2:31" ht="15" customHeight="1" thickBot="1" x14ac:dyDescent="0.25">
      <c r="B82" s="76" t="s">
        <v>145</v>
      </c>
      <c r="C82" s="29"/>
      <c r="D82" s="19"/>
      <c r="E82" s="19"/>
      <c r="F82" s="19"/>
      <c r="G82" s="19"/>
      <c r="H82" s="19"/>
      <c r="I82" s="20"/>
      <c r="J82" s="41"/>
      <c r="K82" s="33"/>
      <c r="L82" s="19"/>
      <c r="M82" s="19"/>
      <c r="N82" s="19"/>
      <c r="O82" s="19"/>
      <c r="P82" s="19"/>
      <c r="Q82" s="20"/>
      <c r="R82" s="41"/>
      <c r="S82" s="19"/>
      <c r="T82" s="33">
        <v>1</v>
      </c>
      <c r="U82" s="19">
        <v>1</v>
      </c>
      <c r="V82" s="19"/>
      <c r="W82" s="19"/>
      <c r="X82" s="19"/>
      <c r="Y82" s="20"/>
      <c r="Z82" s="37"/>
      <c r="AA82" s="56"/>
      <c r="AB82" s="57"/>
      <c r="AC82" s="57"/>
      <c r="AD82" s="57"/>
      <c r="AE82" s="58"/>
    </row>
    <row r="83" spans="2:31" ht="14.1" customHeight="1" thickBot="1" x14ac:dyDescent="0.25">
      <c r="B83" s="73" t="s">
        <v>134</v>
      </c>
      <c r="C83" s="27"/>
      <c r="D83" s="14"/>
      <c r="E83" s="14"/>
      <c r="F83" s="14"/>
      <c r="G83" s="14"/>
      <c r="H83" s="14"/>
      <c r="I83" s="15"/>
      <c r="J83" s="38"/>
      <c r="K83" s="30"/>
      <c r="L83" s="14"/>
      <c r="M83" s="14"/>
      <c r="N83" s="14">
        <v>1</v>
      </c>
      <c r="O83" s="14"/>
      <c r="P83" s="14"/>
      <c r="Q83" s="15"/>
      <c r="R83" s="38">
        <v>1</v>
      </c>
      <c r="S83" s="14"/>
      <c r="T83" s="30">
        <v>1</v>
      </c>
      <c r="U83" s="14"/>
      <c r="V83" s="14"/>
      <c r="W83" s="226">
        <v>1</v>
      </c>
      <c r="X83" s="14">
        <v>1</v>
      </c>
      <c r="Y83" s="15">
        <v>1</v>
      </c>
      <c r="Z83" s="34">
        <v>1</v>
      </c>
      <c r="AA83" s="47">
        <v>1</v>
      </c>
      <c r="AB83" s="48">
        <v>1</v>
      </c>
      <c r="AC83" s="48">
        <v>1</v>
      </c>
      <c r="AD83" s="48">
        <v>1</v>
      </c>
      <c r="AE83" s="49"/>
    </row>
    <row r="84" spans="2:31" ht="14.1" customHeight="1" thickBot="1" x14ac:dyDescent="0.25">
      <c r="B84" s="174" t="s">
        <v>157</v>
      </c>
      <c r="C84" s="28"/>
      <c r="D84" s="16"/>
      <c r="E84" s="16"/>
      <c r="F84" s="16"/>
      <c r="G84" s="16"/>
      <c r="H84" s="16"/>
      <c r="I84" s="17"/>
      <c r="J84" s="39"/>
      <c r="K84" s="31"/>
      <c r="L84" s="16"/>
      <c r="M84" s="16"/>
      <c r="N84" s="16"/>
      <c r="O84" s="16"/>
      <c r="P84" s="16"/>
      <c r="Q84" s="17"/>
      <c r="R84" s="225">
        <v>1</v>
      </c>
      <c r="S84" s="16"/>
      <c r="T84" s="31">
        <v>1</v>
      </c>
      <c r="U84" s="16">
        <v>1</v>
      </c>
      <c r="V84" s="16"/>
      <c r="W84" s="16">
        <v>1</v>
      </c>
      <c r="X84" s="16">
        <v>1</v>
      </c>
      <c r="Y84" s="17">
        <v>1</v>
      </c>
      <c r="Z84" s="35">
        <v>1</v>
      </c>
      <c r="AA84" s="209">
        <v>1</v>
      </c>
      <c r="AB84" s="210">
        <v>1</v>
      </c>
      <c r="AC84" s="48">
        <v>1</v>
      </c>
      <c r="AD84" s="48">
        <v>1</v>
      </c>
      <c r="AE84" s="49"/>
    </row>
    <row r="85" spans="2:31" x14ac:dyDescent="0.2">
      <c r="B85" s="71" t="s">
        <v>65</v>
      </c>
      <c r="C85" s="28"/>
      <c r="D85" s="16"/>
      <c r="E85" s="16"/>
      <c r="F85" s="16"/>
      <c r="G85" s="16"/>
      <c r="H85" s="16"/>
      <c r="I85" s="17"/>
      <c r="J85" s="39"/>
      <c r="K85" s="31"/>
      <c r="L85" s="16"/>
      <c r="M85" s="16"/>
      <c r="N85" s="16">
        <v>1</v>
      </c>
      <c r="O85" s="16">
        <v>1</v>
      </c>
      <c r="P85" s="16"/>
      <c r="Q85" s="17"/>
      <c r="R85" s="39">
        <v>1</v>
      </c>
      <c r="S85" s="16"/>
      <c r="T85" s="31">
        <v>1</v>
      </c>
      <c r="U85" s="16"/>
      <c r="V85" s="16"/>
      <c r="W85" s="16">
        <v>1</v>
      </c>
      <c r="X85" s="16">
        <v>1</v>
      </c>
      <c r="Y85" s="17">
        <v>1</v>
      </c>
      <c r="Z85" s="35">
        <v>1</v>
      </c>
      <c r="AA85" s="50">
        <v>1</v>
      </c>
      <c r="AB85" s="51">
        <v>1</v>
      </c>
      <c r="AC85" s="51">
        <v>1</v>
      </c>
      <c r="AD85" s="51">
        <v>1</v>
      </c>
      <c r="AE85" s="52"/>
    </row>
    <row r="86" spans="2:31" x14ac:dyDescent="0.2">
      <c r="B86" s="66" t="s">
        <v>68</v>
      </c>
      <c r="C86" s="167"/>
      <c r="D86" s="2"/>
      <c r="E86" s="2"/>
      <c r="F86" s="2"/>
      <c r="G86" s="2"/>
      <c r="H86" s="2"/>
      <c r="I86" s="18"/>
      <c r="J86" s="40"/>
      <c r="K86" s="32"/>
      <c r="L86" s="2"/>
      <c r="M86" s="2"/>
      <c r="N86" s="2"/>
      <c r="O86" s="2">
        <v>1</v>
      </c>
      <c r="P86" s="2"/>
      <c r="Q86" s="18"/>
      <c r="R86" s="40">
        <v>1</v>
      </c>
      <c r="S86" s="2"/>
      <c r="T86" s="32">
        <v>1</v>
      </c>
      <c r="U86" s="2"/>
      <c r="V86" s="2"/>
      <c r="W86" s="222">
        <v>1</v>
      </c>
      <c r="X86" s="2">
        <v>1</v>
      </c>
      <c r="Y86" s="18">
        <v>1</v>
      </c>
      <c r="Z86" s="36">
        <v>1</v>
      </c>
      <c r="AA86" s="53">
        <v>1</v>
      </c>
      <c r="AB86" s="54">
        <v>1</v>
      </c>
      <c r="AC86" s="54">
        <v>1</v>
      </c>
      <c r="AD86" s="59">
        <v>1</v>
      </c>
      <c r="AE86" s="55"/>
    </row>
    <row r="87" spans="2:31" x14ac:dyDescent="0.2">
      <c r="B87" s="65" t="s">
        <v>147</v>
      </c>
      <c r="C87" s="167"/>
      <c r="D87" s="2"/>
      <c r="E87" s="2"/>
      <c r="F87" s="2"/>
      <c r="G87" s="2"/>
      <c r="H87" s="2"/>
      <c r="I87" s="18"/>
      <c r="J87" s="40"/>
      <c r="K87" s="32"/>
      <c r="L87" s="2"/>
      <c r="M87" s="2"/>
      <c r="N87" s="2"/>
      <c r="O87" s="2">
        <v>1</v>
      </c>
      <c r="P87" s="2"/>
      <c r="Q87" s="18"/>
      <c r="R87" s="40">
        <v>1</v>
      </c>
      <c r="S87" s="2"/>
      <c r="T87" s="32">
        <v>1</v>
      </c>
      <c r="U87" s="2"/>
      <c r="V87" s="2"/>
      <c r="W87" s="2">
        <v>1</v>
      </c>
      <c r="X87" s="2">
        <v>1</v>
      </c>
      <c r="Y87" s="18">
        <v>1</v>
      </c>
      <c r="Z87" s="36">
        <v>1</v>
      </c>
      <c r="AA87" s="53">
        <v>1</v>
      </c>
      <c r="AB87" s="54">
        <v>1</v>
      </c>
      <c r="AC87" s="54">
        <v>1</v>
      </c>
      <c r="AD87" s="54">
        <v>1</v>
      </c>
      <c r="AE87" s="55"/>
    </row>
    <row r="88" spans="2:31" x14ac:dyDescent="0.2">
      <c r="B88" s="65" t="s">
        <v>152</v>
      </c>
      <c r="C88" s="167"/>
      <c r="D88" s="2"/>
      <c r="E88" s="2"/>
      <c r="F88" s="2"/>
      <c r="G88" s="2"/>
      <c r="H88" s="2"/>
      <c r="I88" s="18"/>
      <c r="J88" s="40"/>
      <c r="K88" s="32"/>
      <c r="L88" s="2"/>
      <c r="M88" s="2"/>
      <c r="N88" s="2"/>
      <c r="O88" s="2">
        <v>1</v>
      </c>
      <c r="P88" s="2"/>
      <c r="Q88" s="18"/>
      <c r="R88" s="40">
        <v>1</v>
      </c>
      <c r="S88" s="2"/>
      <c r="T88" s="32">
        <v>1</v>
      </c>
      <c r="U88" s="2"/>
      <c r="V88" s="2"/>
      <c r="W88" s="2">
        <v>1</v>
      </c>
      <c r="X88" s="2">
        <v>1</v>
      </c>
      <c r="Y88" s="18">
        <v>1</v>
      </c>
      <c r="Z88" s="36">
        <v>1</v>
      </c>
      <c r="AA88" s="53">
        <v>1</v>
      </c>
      <c r="AB88" s="54">
        <v>1</v>
      </c>
      <c r="AC88" s="54">
        <v>1</v>
      </c>
      <c r="AD88" s="54">
        <v>1</v>
      </c>
      <c r="AE88" s="55"/>
    </row>
    <row r="89" spans="2:31" x14ac:dyDescent="0.2">
      <c r="B89" s="68" t="s">
        <v>70</v>
      </c>
      <c r="C89" s="167"/>
      <c r="D89" s="2"/>
      <c r="E89" s="2"/>
      <c r="F89" s="2"/>
      <c r="G89" s="2"/>
      <c r="H89" s="2"/>
      <c r="I89" s="18"/>
      <c r="J89" s="40"/>
      <c r="K89" s="32"/>
      <c r="L89" s="2"/>
      <c r="M89" s="2"/>
      <c r="N89" s="2"/>
      <c r="O89" s="2"/>
      <c r="P89" s="2"/>
      <c r="Q89" s="18"/>
      <c r="R89" s="40"/>
      <c r="S89" s="2"/>
      <c r="T89" s="32">
        <v>1</v>
      </c>
      <c r="U89" s="2"/>
      <c r="V89" s="2"/>
      <c r="W89" s="2">
        <v>1</v>
      </c>
      <c r="X89" s="2">
        <v>1</v>
      </c>
      <c r="Y89" s="18">
        <v>1</v>
      </c>
      <c r="Z89" s="36">
        <v>1</v>
      </c>
      <c r="AA89" s="53">
        <v>1</v>
      </c>
      <c r="AB89" s="54">
        <v>1</v>
      </c>
      <c r="AC89" s="54">
        <v>1</v>
      </c>
      <c r="AD89" s="54">
        <v>1</v>
      </c>
      <c r="AE89" s="55"/>
    </row>
    <row r="90" spans="2:31" x14ac:dyDescent="0.2">
      <c r="B90" s="69" t="s">
        <v>72</v>
      </c>
      <c r="C90" s="167"/>
      <c r="D90" s="2"/>
      <c r="E90" s="2"/>
      <c r="F90" s="2"/>
      <c r="G90" s="2"/>
      <c r="H90" s="2"/>
      <c r="I90" s="18"/>
      <c r="J90" s="40"/>
      <c r="K90" s="32"/>
      <c r="L90" s="2"/>
      <c r="M90" s="2"/>
      <c r="N90" s="2"/>
      <c r="O90" s="2"/>
      <c r="P90" s="2"/>
      <c r="Q90" s="18"/>
      <c r="R90" s="40"/>
      <c r="S90" s="2"/>
      <c r="T90" s="32">
        <v>1</v>
      </c>
      <c r="U90" s="2"/>
      <c r="V90" s="2"/>
      <c r="W90" s="2">
        <v>1</v>
      </c>
      <c r="X90" s="2">
        <v>1</v>
      </c>
      <c r="Y90" s="18">
        <v>1</v>
      </c>
      <c r="Z90" s="36">
        <v>1</v>
      </c>
      <c r="AA90" s="53">
        <v>1</v>
      </c>
      <c r="AB90" s="54">
        <v>1</v>
      </c>
      <c r="AC90" s="54">
        <v>1</v>
      </c>
      <c r="AD90" s="54">
        <v>1</v>
      </c>
      <c r="AE90" s="55"/>
    </row>
    <row r="91" spans="2:31" x14ac:dyDescent="0.2">
      <c r="B91" s="69" t="s">
        <v>74</v>
      </c>
      <c r="C91" s="167"/>
      <c r="D91" s="2"/>
      <c r="E91" s="2"/>
      <c r="F91" s="2"/>
      <c r="G91" s="2"/>
      <c r="H91" s="2"/>
      <c r="I91" s="18"/>
      <c r="J91" s="40"/>
      <c r="K91" s="32"/>
      <c r="L91" s="2"/>
      <c r="M91" s="2"/>
      <c r="N91" s="2"/>
      <c r="O91" s="2"/>
      <c r="P91" s="2"/>
      <c r="Q91" s="18"/>
      <c r="R91" s="40"/>
      <c r="S91" s="2"/>
      <c r="T91" s="32">
        <v>1</v>
      </c>
      <c r="U91" s="2"/>
      <c r="V91" s="2"/>
      <c r="W91" s="2">
        <v>1</v>
      </c>
      <c r="X91" s="2">
        <v>1</v>
      </c>
      <c r="Y91" s="18">
        <v>1</v>
      </c>
      <c r="Z91" s="36">
        <v>1</v>
      </c>
      <c r="AA91" s="53">
        <v>1</v>
      </c>
      <c r="AB91" s="54">
        <v>1</v>
      </c>
      <c r="AC91" s="54">
        <v>1</v>
      </c>
      <c r="AD91" s="54">
        <v>1</v>
      </c>
      <c r="AE91" s="55"/>
    </row>
    <row r="92" spans="2:31" x14ac:dyDescent="0.2">
      <c r="B92" s="68" t="s">
        <v>76</v>
      </c>
      <c r="C92" s="167"/>
      <c r="D92" s="2"/>
      <c r="E92" s="2"/>
      <c r="F92" s="2"/>
      <c r="G92" s="2"/>
      <c r="H92" s="2"/>
      <c r="I92" s="18"/>
      <c r="J92" s="40"/>
      <c r="K92" s="32"/>
      <c r="L92" s="2"/>
      <c r="M92" s="2"/>
      <c r="N92" s="2"/>
      <c r="O92" s="2"/>
      <c r="P92" s="2"/>
      <c r="Q92" s="18"/>
      <c r="R92" s="40">
        <v>1</v>
      </c>
      <c r="S92" s="2"/>
      <c r="T92" s="32">
        <v>1</v>
      </c>
      <c r="U92" s="2"/>
      <c r="V92" s="2"/>
      <c r="W92" s="2">
        <v>1</v>
      </c>
      <c r="X92" s="2">
        <v>1</v>
      </c>
      <c r="Y92" s="18">
        <v>1</v>
      </c>
      <c r="Z92" s="36">
        <v>1</v>
      </c>
      <c r="AA92" s="53">
        <v>1</v>
      </c>
      <c r="AB92" s="54">
        <v>1</v>
      </c>
      <c r="AC92" s="54">
        <v>1</v>
      </c>
      <c r="AD92" s="54">
        <v>1</v>
      </c>
      <c r="AE92" s="55"/>
    </row>
    <row r="93" spans="2:31" x14ac:dyDescent="0.2">
      <c r="B93" s="69" t="s">
        <v>149</v>
      </c>
      <c r="C93" s="167"/>
      <c r="D93" s="2"/>
      <c r="E93" s="2"/>
      <c r="F93" s="2"/>
      <c r="G93" s="2"/>
      <c r="H93" s="2"/>
      <c r="I93" s="18"/>
      <c r="J93" s="40"/>
      <c r="K93" s="32"/>
      <c r="L93" s="2"/>
      <c r="M93" s="2"/>
      <c r="N93" s="2"/>
      <c r="O93" s="2"/>
      <c r="P93" s="2"/>
      <c r="Q93" s="18"/>
      <c r="R93" s="40">
        <v>1</v>
      </c>
      <c r="S93" s="2"/>
      <c r="T93" s="32">
        <v>1</v>
      </c>
      <c r="U93" s="2"/>
      <c r="V93" s="2"/>
      <c r="W93" s="2">
        <v>1</v>
      </c>
      <c r="X93" s="2">
        <v>1</v>
      </c>
      <c r="Y93" s="18">
        <v>1</v>
      </c>
      <c r="Z93" s="36">
        <v>1</v>
      </c>
      <c r="AA93" s="53">
        <v>1</v>
      </c>
      <c r="AB93" s="54">
        <v>1</v>
      </c>
      <c r="AC93" s="54">
        <v>1</v>
      </c>
      <c r="AD93" s="54">
        <v>1</v>
      </c>
      <c r="AE93" s="55"/>
    </row>
    <row r="94" spans="2:31" x14ac:dyDescent="0.2">
      <c r="B94" s="69" t="s">
        <v>154</v>
      </c>
      <c r="C94" s="167"/>
      <c r="D94" s="2"/>
      <c r="E94" s="2"/>
      <c r="F94" s="2"/>
      <c r="G94" s="2"/>
      <c r="H94" s="2"/>
      <c r="I94" s="18"/>
      <c r="J94" s="40"/>
      <c r="K94" s="32"/>
      <c r="L94" s="2"/>
      <c r="M94" s="2"/>
      <c r="N94" s="2"/>
      <c r="O94" s="2"/>
      <c r="P94" s="2"/>
      <c r="Q94" s="18"/>
      <c r="R94" s="40">
        <v>1</v>
      </c>
      <c r="S94" s="2"/>
      <c r="T94" s="32">
        <v>1</v>
      </c>
      <c r="U94" s="2"/>
      <c r="V94" s="2"/>
      <c r="W94" s="2">
        <v>1</v>
      </c>
      <c r="X94" s="2">
        <v>1</v>
      </c>
      <c r="Y94" s="18">
        <v>1</v>
      </c>
      <c r="Z94" s="36">
        <v>1</v>
      </c>
      <c r="AA94" s="53">
        <v>1</v>
      </c>
      <c r="AB94" s="54">
        <v>1</v>
      </c>
      <c r="AC94" s="54">
        <v>1</v>
      </c>
      <c r="AD94" s="54">
        <v>1</v>
      </c>
      <c r="AE94" s="55"/>
    </row>
    <row r="95" spans="2:31" x14ac:dyDescent="0.2">
      <c r="B95" s="68" t="s">
        <v>78</v>
      </c>
      <c r="C95" s="167"/>
      <c r="D95" s="2"/>
      <c r="E95" s="2"/>
      <c r="F95" s="2"/>
      <c r="G95" s="2"/>
      <c r="H95" s="2"/>
      <c r="I95" s="18"/>
      <c r="J95" s="40"/>
      <c r="K95" s="32"/>
      <c r="L95" s="2"/>
      <c r="M95" s="2"/>
      <c r="N95" s="2"/>
      <c r="O95" s="2">
        <v>1</v>
      </c>
      <c r="P95" s="2"/>
      <c r="Q95" s="18"/>
      <c r="R95" s="40">
        <v>1</v>
      </c>
      <c r="S95" s="2"/>
      <c r="T95" s="32"/>
      <c r="U95" s="2"/>
      <c r="V95" s="2"/>
      <c r="W95" s="2"/>
      <c r="X95" s="2"/>
      <c r="Y95" s="18"/>
      <c r="Z95" s="36">
        <v>1</v>
      </c>
      <c r="AA95" s="53">
        <v>1</v>
      </c>
      <c r="AB95" s="54">
        <v>1</v>
      </c>
      <c r="AC95" s="54">
        <v>1</v>
      </c>
      <c r="AD95" s="54">
        <v>1</v>
      </c>
      <c r="AE95" s="55"/>
    </row>
    <row r="96" spans="2:31" x14ac:dyDescent="0.2">
      <c r="B96" s="69" t="s">
        <v>80</v>
      </c>
      <c r="C96" s="167"/>
      <c r="D96" s="2"/>
      <c r="E96" s="2"/>
      <c r="F96" s="2"/>
      <c r="G96" s="2"/>
      <c r="H96" s="2"/>
      <c r="I96" s="18"/>
      <c r="J96" s="40"/>
      <c r="K96" s="32"/>
      <c r="L96" s="2"/>
      <c r="M96" s="2"/>
      <c r="N96" s="2"/>
      <c r="O96" s="2">
        <v>1</v>
      </c>
      <c r="P96" s="2"/>
      <c r="Q96" s="18"/>
      <c r="R96" s="40">
        <v>1</v>
      </c>
      <c r="S96" s="2"/>
      <c r="T96" s="32"/>
      <c r="U96" s="2"/>
      <c r="V96" s="2"/>
      <c r="W96" s="2"/>
      <c r="X96" s="2"/>
      <c r="Y96" s="18"/>
      <c r="Z96" s="36">
        <v>1</v>
      </c>
      <c r="AA96" s="53">
        <v>1</v>
      </c>
      <c r="AB96" s="54">
        <v>1</v>
      </c>
      <c r="AC96" s="54">
        <v>1</v>
      </c>
      <c r="AD96" s="54">
        <v>1</v>
      </c>
      <c r="AE96" s="55"/>
    </row>
    <row r="97" spans="2:31" x14ac:dyDescent="0.2">
      <c r="B97" s="69" t="s">
        <v>82</v>
      </c>
      <c r="C97" s="167"/>
      <c r="D97" s="2"/>
      <c r="E97" s="2"/>
      <c r="F97" s="2"/>
      <c r="G97" s="2"/>
      <c r="H97" s="2"/>
      <c r="I97" s="18"/>
      <c r="J97" s="40"/>
      <c r="K97" s="32"/>
      <c r="L97" s="2"/>
      <c r="M97" s="2"/>
      <c r="N97" s="2"/>
      <c r="O97" s="2">
        <v>1</v>
      </c>
      <c r="P97" s="2"/>
      <c r="Q97" s="18"/>
      <c r="R97" s="40">
        <v>1</v>
      </c>
      <c r="S97" s="2"/>
      <c r="T97" s="32"/>
      <c r="U97" s="2"/>
      <c r="V97" s="2"/>
      <c r="W97" s="2"/>
      <c r="X97" s="2"/>
      <c r="Y97" s="18"/>
      <c r="Z97" s="36">
        <v>1</v>
      </c>
      <c r="AA97" s="53">
        <v>1</v>
      </c>
      <c r="AB97" s="54">
        <v>1</v>
      </c>
      <c r="AC97" s="54">
        <v>1</v>
      </c>
      <c r="AD97" s="54">
        <v>1</v>
      </c>
      <c r="AE97" s="55"/>
    </row>
    <row r="98" spans="2:31" x14ac:dyDescent="0.2">
      <c r="B98" s="64" t="s">
        <v>146</v>
      </c>
      <c r="C98" s="167"/>
      <c r="D98" s="2"/>
      <c r="E98" s="2"/>
      <c r="F98" s="2"/>
      <c r="G98" s="2"/>
      <c r="H98" s="2"/>
      <c r="I98" s="18"/>
      <c r="J98" s="40"/>
      <c r="K98" s="32"/>
      <c r="L98" s="2"/>
      <c r="M98" s="2"/>
      <c r="N98" s="2"/>
      <c r="O98" s="2"/>
      <c r="P98" s="2"/>
      <c r="Q98" s="18"/>
      <c r="R98" s="40">
        <v>1</v>
      </c>
      <c r="S98" s="2"/>
      <c r="T98" s="32">
        <v>1</v>
      </c>
      <c r="U98" s="222">
        <v>1</v>
      </c>
      <c r="V98" s="2"/>
      <c r="W98" s="2">
        <v>1</v>
      </c>
      <c r="X98" s="2">
        <v>1</v>
      </c>
      <c r="Y98" s="18">
        <v>1</v>
      </c>
      <c r="Z98" s="36">
        <v>1</v>
      </c>
      <c r="AA98" s="53">
        <v>1</v>
      </c>
      <c r="AB98" s="54">
        <v>1</v>
      </c>
      <c r="AC98" s="54">
        <v>1</v>
      </c>
      <c r="AD98" s="54">
        <v>1</v>
      </c>
      <c r="AE98" s="55"/>
    </row>
    <row r="99" spans="2:31" x14ac:dyDescent="0.2">
      <c r="B99" s="68" t="s">
        <v>84</v>
      </c>
      <c r="C99" s="167"/>
      <c r="D99" s="2"/>
      <c r="E99" s="2"/>
      <c r="F99" s="2"/>
      <c r="G99" s="2"/>
      <c r="H99" s="2"/>
      <c r="I99" s="18"/>
      <c r="J99" s="40"/>
      <c r="K99" s="32"/>
      <c r="L99" s="2"/>
      <c r="M99" s="2"/>
      <c r="N99" s="2"/>
      <c r="O99" s="2"/>
      <c r="P99" s="2"/>
      <c r="Q99" s="18"/>
      <c r="R99" s="40">
        <v>1</v>
      </c>
      <c r="S99" s="2"/>
      <c r="T99" s="32">
        <v>1</v>
      </c>
      <c r="U99" s="2">
        <v>1</v>
      </c>
      <c r="V99" s="2"/>
      <c r="W99" s="2">
        <v>1</v>
      </c>
      <c r="X99" s="2">
        <v>1</v>
      </c>
      <c r="Y99" s="18">
        <v>1</v>
      </c>
      <c r="Z99" s="36">
        <v>1</v>
      </c>
      <c r="AA99" s="53">
        <v>1</v>
      </c>
      <c r="AB99" s="54">
        <v>1</v>
      </c>
      <c r="AC99" s="54">
        <v>1</v>
      </c>
      <c r="AD99" s="54">
        <v>1</v>
      </c>
      <c r="AE99" s="55"/>
    </row>
    <row r="100" spans="2:31" x14ac:dyDescent="0.2">
      <c r="B100" s="69" t="s">
        <v>86</v>
      </c>
      <c r="C100" s="167"/>
      <c r="D100" s="2"/>
      <c r="E100" s="2"/>
      <c r="F100" s="2"/>
      <c r="G100" s="2"/>
      <c r="H100" s="2"/>
      <c r="I100" s="18"/>
      <c r="J100" s="40"/>
      <c r="K100" s="32"/>
      <c r="L100" s="2"/>
      <c r="M100" s="2"/>
      <c r="N100" s="2"/>
      <c r="O100" s="2"/>
      <c r="P100" s="2"/>
      <c r="Q100" s="18"/>
      <c r="R100" s="40">
        <v>1</v>
      </c>
      <c r="S100" s="2"/>
      <c r="T100" s="32">
        <v>1</v>
      </c>
      <c r="U100" s="2">
        <v>1</v>
      </c>
      <c r="V100" s="2"/>
      <c r="W100" s="2">
        <v>1</v>
      </c>
      <c r="X100" s="2">
        <v>1</v>
      </c>
      <c r="Y100" s="18">
        <v>1</v>
      </c>
      <c r="Z100" s="36">
        <v>1</v>
      </c>
      <c r="AA100" s="53">
        <v>1</v>
      </c>
      <c r="AB100" s="54">
        <v>1</v>
      </c>
      <c r="AC100" s="54">
        <v>1</v>
      </c>
      <c r="AD100" s="54">
        <v>1</v>
      </c>
      <c r="AE100" s="55"/>
    </row>
    <row r="101" spans="2:31" x14ac:dyDescent="0.2">
      <c r="B101" s="69" t="s">
        <v>88</v>
      </c>
      <c r="C101" s="167"/>
      <c r="D101" s="2"/>
      <c r="E101" s="2"/>
      <c r="F101" s="2"/>
      <c r="G101" s="2"/>
      <c r="H101" s="2"/>
      <c r="I101" s="18"/>
      <c r="J101" s="40"/>
      <c r="K101" s="32"/>
      <c r="L101" s="2"/>
      <c r="M101" s="2"/>
      <c r="N101" s="2"/>
      <c r="O101" s="2"/>
      <c r="P101" s="2"/>
      <c r="Q101" s="18"/>
      <c r="R101" s="40">
        <v>1</v>
      </c>
      <c r="S101" s="2"/>
      <c r="T101" s="32">
        <v>1</v>
      </c>
      <c r="U101" s="2">
        <v>1</v>
      </c>
      <c r="V101" s="2"/>
      <c r="W101" s="2">
        <v>1</v>
      </c>
      <c r="X101" s="2">
        <v>1</v>
      </c>
      <c r="Y101" s="18">
        <v>1</v>
      </c>
      <c r="Z101" s="36">
        <v>1</v>
      </c>
      <c r="AA101" s="53">
        <v>1</v>
      </c>
      <c r="AB101" s="54">
        <v>1</v>
      </c>
      <c r="AC101" s="54">
        <v>1</v>
      </c>
      <c r="AD101" s="54">
        <v>1</v>
      </c>
      <c r="AE101" s="55"/>
    </row>
    <row r="102" spans="2:31" x14ac:dyDescent="0.2">
      <c r="B102" s="68" t="s">
        <v>90</v>
      </c>
      <c r="C102" s="167"/>
      <c r="D102" s="2"/>
      <c r="E102" s="2"/>
      <c r="F102" s="2"/>
      <c r="G102" s="2"/>
      <c r="H102" s="2"/>
      <c r="I102" s="18"/>
      <c r="J102" s="40"/>
      <c r="K102" s="32"/>
      <c r="L102" s="2"/>
      <c r="M102" s="2"/>
      <c r="N102" s="2"/>
      <c r="O102" s="2"/>
      <c r="P102" s="2"/>
      <c r="Q102" s="18"/>
      <c r="R102" s="40">
        <v>1</v>
      </c>
      <c r="S102" s="2"/>
      <c r="T102" s="32">
        <v>1</v>
      </c>
      <c r="U102" s="2">
        <v>1</v>
      </c>
      <c r="V102" s="2"/>
      <c r="W102" s="2">
        <v>1</v>
      </c>
      <c r="X102" s="2">
        <v>1</v>
      </c>
      <c r="Y102" s="18">
        <v>1</v>
      </c>
      <c r="Z102" s="36"/>
      <c r="AA102" s="53">
        <v>1</v>
      </c>
      <c r="AB102" s="54">
        <v>1</v>
      </c>
      <c r="AC102" s="54">
        <v>1</v>
      </c>
      <c r="AD102" s="54">
        <v>1</v>
      </c>
      <c r="AE102" s="55"/>
    </row>
    <row r="103" spans="2:31" ht="14.1" customHeight="1" thickBot="1" x14ac:dyDescent="0.25">
      <c r="B103" s="74" t="s">
        <v>91</v>
      </c>
      <c r="C103" s="29"/>
      <c r="D103" s="19"/>
      <c r="E103" s="19"/>
      <c r="F103" s="19"/>
      <c r="G103" s="19"/>
      <c r="H103" s="19"/>
      <c r="I103" s="20"/>
      <c r="J103" s="41"/>
      <c r="K103" s="33"/>
      <c r="L103" s="19"/>
      <c r="M103" s="19"/>
      <c r="N103" s="19">
        <v>1</v>
      </c>
      <c r="O103" s="19"/>
      <c r="P103" s="19"/>
      <c r="Q103" s="20"/>
      <c r="R103" s="41">
        <v>1</v>
      </c>
      <c r="S103" s="19"/>
      <c r="T103" s="33">
        <v>1</v>
      </c>
      <c r="U103" s="19"/>
      <c r="V103" s="19"/>
      <c r="W103" s="19">
        <v>1</v>
      </c>
      <c r="X103" s="19">
        <v>1</v>
      </c>
      <c r="Y103" s="20">
        <v>1</v>
      </c>
      <c r="Z103" s="37"/>
      <c r="AA103" s="56">
        <v>1</v>
      </c>
      <c r="AB103" s="57">
        <v>1</v>
      </c>
      <c r="AC103" s="57">
        <v>1</v>
      </c>
      <c r="AD103" s="57">
        <v>1</v>
      </c>
      <c r="AE103" s="58"/>
    </row>
    <row r="104" spans="2:31" x14ac:dyDescent="0.2">
      <c r="B104" s="71" t="s">
        <v>94</v>
      </c>
      <c r="C104" s="28"/>
      <c r="D104" s="16"/>
      <c r="E104" s="16"/>
      <c r="F104" s="16"/>
      <c r="G104" s="16"/>
      <c r="H104" s="16"/>
      <c r="I104" s="17"/>
      <c r="J104" s="39"/>
      <c r="K104" s="31"/>
      <c r="L104" s="16"/>
      <c r="M104" s="16"/>
      <c r="N104" s="16">
        <v>1</v>
      </c>
      <c r="O104" s="16"/>
      <c r="P104" s="16"/>
      <c r="Q104" s="17"/>
      <c r="R104" s="39"/>
      <c r="S104" s="16"/>
      <c r="T104" s="31"/>
      <c r="U104" s="16"/>
      <c r="V104" s="16"/>
      <c r="W104" s="16"/>
      <c r="X104" s="16"/>
      <c r="Y104" s="17"/>
      <c r="Z104" s="35">
        <v>1</v>
      </c>
      <c r="AA104" s="207">
        <v>1</v>
      </c>
      <c r="AB104" s="208">
        <v>1</v>
      </c>
      <c r="AC104" s="51">
        <v>1</v>
      </c>
      <c r="AD104" s="51">
        <v>1</v>
      </c>
      <c r="AE104" s="52"/>
    </row>
    <row r="105" spans="2:31" x14ac:dyDescent="0.2">
      <c r="B105" s="66" t="s">
        <v>96</v>
      </c>
      <c r="C105" s="167"/>
      <c r="D105" s="2"/>
      <c r="E105" s="2"/>
      <c r="F105" s="2"/>
      <c r="G105" s="2"/>
      <c r="H105" s="2"/>
      <c r="I105" s="18"/>
      <c r="J105" s="40"/>
      <c r="K105" s="32"/>
      <c r="L105" s="2"/>
      <c r="M105" s="2"/>
      <c r="N105" s="2">
        <v>1</v>
      </c>
      <c r="O105" s="2"/>
      <c r="P105" s="2"/>
      <c r="Q105" s="18"/>
      <c r="R105" s="40"/>
      <c r="S105" s="2"/>
      <c r="T105" s="32"/>
      <c r="U105" s="2"/>
      <c r="V105" s="2"/>
      <c r="W105" s="2"/>
      <c r="X105" s="2"/>
      <c r="Y105" s="18"/>
      <c r="Z105" s="36">
        <v>1</v>
      </c>
      <c r="AA105" s="53">
        <v>1</v>
      </c>
      <c r="AB105" s="54">
        <v>1</v>
      </c>
      <c r="AC105" s="54">
        <v>1</v>
      </c>
      <c r="AD105" s="54">
        <v>1</v>
      </c>
      <c r="AE105" s="55"/>
    </row>
    <row r="106" spans="2:31" x14ac:dyDescent="0.2">
      <c r="B106" s="65" t="s">
        <v>98</v>
      </c>
      <c r="C106" s="167"/>
      <c r="D106" s="2"/>
      <c r="E106" s="2"/>
      <c r="F106" s="2"/>
      <c r="G106" s="2"/>
      <c r="H106" s="2"/>
      <c r="I106" s="18"/>
      <c r="J106" s="40"/>
      <c r="K106" s="32"/>
      <c r="L106" s="2"/>
      <c r="M106" s="2"/>
      <c r="N106" s="2">
        <v>1</v>
      </c>
      <c r="O106" s="2"/>
      <c r="P106" s="2"/>
      <c r="Q106" s="18"/>
      <c r="R106" s="40"/>
      <c r="S106" s="2"/>
      <c r="T106" s="32"/>
      <c r="U106" s="2"/>
      <c r="V106" s="2"/>
      <c r="W106" s="2"/>
      <c r="X106" s="2"/>
      <c r="Y106" s="18"/>
      <c r="Z106" s="36">
        <v>1</v>
      </c>
      <c r="AA106" s="53">
        <v>1</v>
      </c>
      <c r="AB106" s="54">
        <v>1</v>
      </c>
      <c r="AC106" s="54">
        <v>1</v>
      </c>
      <c r="AD106" s="54">
        <v>1</v>
      </c>
      <c r="AE106" s="55"/>
    </row>
    <row r="107" spans="2:31" x14ac:dyDescent="0.2">
      <c r="B107" s="65" t="s">
        <v>100</v>
      </c>
      <c r="C107" s="167"/>
      <c r="D107" s="2"/>
      <c r="E107" s="2"/>
      <c r="F107" s="2"/>
      <c r="G107" s="2"/>
      <c r="H107" s="2"/>
      <c r="I107" s="18"/>
      <c r="J107" s="40"/>
      <c r="K107" s="32"/>
      <c r="L107" s="2"/>
      <c r="M107" s="2"/>
      <c r="N107" s="2">
        <v>1</v>
      </c>
      <c r="O107" s="2"/>
      <c r="P107" s="2"/>
      <c r="Q107" s="18"/>
      <c r="R107" s="40"/>
      <c r="S107" s="2"/>
      <c r="T107" s="32"/>
      <c r="U107" s="2"/>
      <c r="V107" s="2"/>
      <c r="W107" s="2"/>
      <c r="X107" s="2"/>
      <c r="Y107" s="18"/>
      <c r="Z107" s="36">
        <v>1</v>
      </c>
      <c r="AA107" s="53">
        <v>1</v>
      </c>
      <c r="AB107" s="54">
        <v>1</v>
      </c>
      <c r="AC107" s="54">
        <v>1</v>
      </c>
      <c r="AD107" s="54">
        <v>1</v>
      </c>
      <c r="AE107" s="55"/>
    </row>
    <row r="108" spans="2:31" x14ac:dyDescent="0.2">
      <c r="B108" s="66" t="s">
        <v>102</v>
      </c>
      <c r="C108" s="167"/>
      <c r="D108" s="2"/>
      <c r="E108" s="2"/>
      <c r="F108" s="2"/>
      <c r="G108" s="2"/>
      <c r="H108" s="2"/>
      <c r="I108" s="18"/>
      <c r="J108" s="40"/>
      <c r="K108" s="32"/>
      <c r="L108" s="2"/>
      <c r="M108" s="2"/>
      <c r="N108" s="2"/>
      <c r="O108" s="2"/>
      <c r="P108" s="2"/>
      <c r="Q108" s="18"/>
      <c r="R108" s="40"/>
      <c r="S108" s="2"/>
      <c r="T108" s="32"/>
      <c r="U108" s="2"/>
      <c r="V108" s="2"/>
      <c r="W108" s="2"/>
      <c r="X108" s="2"/>
      <c r="Y108" s="18"/>
      <c r="Z108" s="36">
        <v>1</v>
      </c>
      <c r="AA108" s="53">
        <v>1</v>
      </c>
      <c r="AB108" s="54">
        <v>1</v>
      </c>
      <c r="AC108" s="54">
        <v>1</v>
      </c>
      <c r="AD108" s="54">
        <v>1</v>
      </c>
      <c r="AE108" s="55"/>
    </row>
    <row r="109" spans="2:31" ht="14.1" customHeight="1" thickBot="1" x14ac:dyDescent="0.25">
      <c r="B109" s="74" t="s">
        <v>104</v>
      </c>
      <c r="C109" s="29"/>
      <c r="D109" s="19"/>
      <c r="E109" s="19"/>
      <c r="F109" s="19"/>
      <c r="G109" s="19"/>
      <c r="H109" s="19"/>
      <c r="I109" s="20"/>
      <c r="J109" s="41"/>
      <c r="K109" s="33"/>
      <c r="L109" s="19"/>
      <c r="M109" s="19"/>
      <c r="N109" s="19"/>
      <c r="O109" s="19"/>
      <c r="P109" s="19"/>
      <c r="Q109" s="20"/>
      <c r="R109" s="41"/>
      <c r="S109" s="19"/>
      <c r="T109" s="33"/>
      <c r="U109" s="19"/>
      <c r="V109" s="19"/>
      <c r="W109" s="19"/>
      <c r="X109" s="19"/>
      <c r="Y109" s="20"/>
      <c r="Z109" s="37">
        <v>1</v>
      </c>
      <c r="AA109" s="56"/>
      <c r="AB109" s="57">
        <v>1</v>
      </c>
      <c r="AC109" s="57">
        <v>1</v>
      </c>
      <c r="AD109" s="57">
        <v>1</v>
      </c>
      <c r="AE109" s="58"/>
    </row>
    <row r="110" spans="2:31" ht="14.1" customHeight="1" thickBot="1" x14ac:dyDescent="0.25">
      <c r="B110" s="73" t="s">
        <v>106</v>
      </c>
      <c r="C110" s="167"/>
      <c r="D110" s="2"/>
      <c r="E110" s="2"/>
      <c r="F110" s="2"/>
      <c r="G110" s="2"/>
      <c r="H110" s="2"/>
      <c r="I110" s="18"/>
      <c r="J110" s="40"/>
      <c r="K110" s="32"/>
      <c r="L110" s="2"/>
      <c r="M110" s="2"/>
      <c r="N110" s="2"/>
      <c r="O110" s="2"/>
      <c r="P110" s="2"/>
      <c r="Q110" s="18"/>
      <c r="R110" s="40"/>
      <c r="S110" s="2"/>
      <c r="T110" s="32">
        <v>1</v>
      </c>
      <c r="U110" s="222">
        <v>1</v>
      </c>
      <c r="V110" s="2"/>
      <c r="W110" s="2">
        <v>1</v>
      </c>
      <c r="X110" s="2"/>
      <c r="Y110" s="18">
        <v>1</v>
      </c>
      <c r="Z110" s="36"/>
      <c r="AA110" s="53">
        <v>1</v>
      </c>
      <c r="AB110" s="54">
        <v>1</v>
      </c>
      <c r="AC110" s="54">
        <v>1</v>
      </c>
      <c r="AD110" s="54">
        <v>1</v>
      </c>
      <c r="AE110" s="60"/>
    </row>
    <row r="111" spans="2:31" ht="14.1" customHeight="1" thickBot="1" x14ac:dyDescent="0.25">
      <c r="B111" s="73" t="s">
        <v>107</v>
      </c>
      <c r="C111" s="27"/>
      <c r="D111" s="14"/>
      <c r="E111" s="14"/>
      <c r="F111" s="14"/>
      <c r="G111" s="14"/>
      <c r="H111" s="14"/>
      <c r="I111" s="15"/>
      <c r="J111" s="38"/>
      <c r="K111" s="30"/>
      <c r="L111" s="14"/>
      <c r="M111" s="14"/>
      <c r="N111" s="14"/>
      <c r="O111" s="14"/>
      <c r="P111" s="14"/>
      <c r="Q111" s="15"/>
      <c r="R111" s="38"/>
      <c r="S111" s="14"/>
      <c r="T111" s="30"/>
      <c r="U111" s="14"/>
      <c r="V111" s="14"/>
      <c r="W111" s="14"/>
      <c r="X111" s="14"/>
      <c r="Y111" s="15"/>
      <c r="Z111" s="34">
        <v>1</v>
      </c>
      <c r="AA111" s="209">
        <v>1</v>
      </c>
      <c r="AB111" s="210">
        <v>1</v>
      </c>
      <c r="AC111" s="48">
        <v>1</v>
      </c>
      <c r="AD111" s="48">
        <v>1</v>
      </c>
      <c r="AE111" s="49"/>
    </row>
    <row r="112" spans="2:31" x14ac:dyDescent="0.2">
      <c r="B112" s="71" t="s">
        <v>108</v>
      </c>
      <c r="C112" s="167"/>
      <c r="D112" s="2"/>
      <c r="E112" s="2"/>
      <c r="F112" s="2"/>
      <c r="G112" s="2"/>
      <c r="H112" s="2"/>
      <c r="I112" s="18"/>
      <c r="J112" s="40"/>
      <c r="K112" s="32"/>
      <c r="L112" s="2"/>
      <c r="M112" s="2"/>
      <c r="N112" s="2"/>
      <c r="O112" s="2"/>
      <c r="P112" s="2"/>
      <c r="Q112" s="18">
        <v>1</v>
      </c>
      <c r="R112" s="40"/>
      <c r="S112" s="2"/>
      <c r="T112" s="32"/>
      <c r="U112" s="2"/>
      <c r="V112" s="2"/>
      <c r="W112" s="2"/>
      <c r="X112" s="2"/>
      <c r="Y112" s="18"/>
      <c r="Z112" s="36">
        <v>1</v>
      </c>
      <c r="AA112" s="211">
        <v>1</v>
      </c>
      <c r="AB112" s="212">
        <v>1</v>
      </c>
      <c r="AC112" s="54">
        <v>1</v>
      </c>
      <c r="AD112" s="54">
        <v>1</v>
      </c>
      <c r="AE112" s="60"/>
    </row>
    <row r="113" spans="2:31" x14ac:dyDescent="0.2">
      <c r="B113" s="66" t="s">
        <v>111</v>
      </c>
      <c r="C113" s="167"/>
      <c r="D113" s="2"/>
      <c r="E113" s="2"/>
      <c r="F113" s="2"/>
      <c r="G113" s="2"/>
      <c r="H113" s="2"/>
      <c r="I113" s="18"/>
      <c r="J113" s="40"/>
      <c r="K113" s="32"/>
      <c r="L113" s="2"/>
      <c r="M113" s="2"/>
      <c r="N113" s="2"/>
      <c r="O113" s="2"/>
      <c r="P113" s="2"/>
      <c r="Q113" s="18">
        <v>1</v>
      </c>
      <c r="R113" s="40"/>
      <c r="S113" s="2"/>
      <c r="T113" s="32"/>
      <c r="U113" s="2"/>
      <c r="V113" s="2"/>
      <c r="W113" s="2"/>
      <c r="X113" s="2"/>
      <c r="Y113" s="18"/>
      <c r="Z113" s="36"/>
      <c r="AA113" s="53">
        <v>1</v>
      </c>
      <c r="AB113" s="54">
        <v>1</v>
      </c>
      <c r="AC113" s="54">
        <v>1</v>
      </c>
      <c r="AD113" s="54">
        <v>1</v>
      </c>
      <c r="AE113" s="60"/>
    </row>
    <row r="114" spans="2:31" x14ac:dyDescent="0.2">
      <c r="B114" s="66" t="s">
        <v>113</v>
      </c>
      <c r="C114" s="167"/>
      <c r="D114" s="2"/>
      <c r="E114" s="2"/>
      <c r="F114" s="2"/>
      <c r="G114" s="2"/>
      <c r="H114" s="2"/>
      <c r="I114" s="18"/>
      <c r="J114" s="40"/>
      <c r="K114" s="32"/>
      <c r="L114" s="2"/>
      <c r="M114" s="2"/>
      <c r="N114" s="2"/>
      <c r="O114" s="2"/>
      <c r="P114" s="2"/>
      <c r="Q114" s="18"/>
      <c r="R114" s="40"/>
      <c r="S114" s="2"/>
      <c r="T114" s="32"/>
      <c r="U114" s="2"/>
      <c r="V114" s="2"/>
      <c r="W114" s="2"/>
      <c r="X114" s="2"/>
      <c r="Y114" s="18"/>
      <c r="Z114" s="36">
        <v>1</v>
      </c>
      <c r="AA114" s="53">
        <v>1</v>
      </c>
      <c r="AB114" s="54">
        <v>1</v>
      </c>
      <c r="AC114" s="54">
        <v>1</v>
      </c>
      <c r="AD114" s="54">
        <v>1</v>
      </c>
      <c r="AE114" s="60"/>
    </row>
    <row r="115" spans="2:31" x14ac:dyDescent="0.2">
      <c r="B115" s="66" t="s">
        <v>115</v>
      </c>
      <c r="C115" s="167"/>
      <c r="D115" s="2"/>
      <c r="E115" s="2"/>
      <c r="F115" s="2"/>
      <c r="G115" s="2"/>
      <c r="H115" s="2"/>
      <c r="I115" s="18"/>
      <c r="J115" s="40"/>
      <c r="K115" s="32"/>
      <c r="L115" s="2"/>
      <c r="M115" s="2"/>
      <c r="N115" s="2"/>
      <c r="O115" s="2"/>
      <c r="P115" s="2"/>
      <c r="Q115" s="18"/>
      <c r="R115" s="40"/>
      <c r="S115" s="2"/>
      <c r="T115" s="32"/>
      <c r="U115" s="2"/>
      <c r="V115" s="2"/>
      <c r="W115" s="2"/>
      <c r="X115" s="2"/>
      <c r="Y115" s="18"/>
      <c r="Z115" s="36">
        <v>1</v>
      </c>
      <c r="AA115" s="53">
        <v>1</v>
      </c>
      <c r="AB115" s="54">
        <v>1</v>
      </c>
      <c r="AC115" s="54">
        <v>1</v>
      </c>
      <c r="AD115" s="54">
        <v>1</v>
      </c>
      <c r="AE115" s="60"/>
    </row>
    <row r="116" spans="2:31" x14ac:dyDescent="0.2">
      <c r="B116" s="65" t="s">
        <v>117</v>
      </c>
      <c r="C116" s="167"/>
      <c r="D116" s="2"/>
      <c r="E116" s="2"/>
      <c r="F116" s="2"/>
      <c r="G116" s="2"/>
      <c r="H116" s="2"/>
      <c r="I116" s="18"/>
      <c r="J116" s="40"/>
      <c r="K116" s="32"/>
      <c r="L116" s="2"/>
      <c r="M116" s="2"/>
      <c r="N116" s="2"/>
      <c r="O116" s="2"/>
      <c r="P116" s="2"/>
      <c r="Q116" s="18"/>
      <c r="R116" s="40"/>
      <c r="S116" s="2"/>
      <c r="T116" s="32"/>
      <c r="U116" s="2"/>
      <c r="V116" s="2"/>
      <c r="W116" s="2"/>
      <c r="X116" s="2"/>
      <c r="Y116" s="18"/>
      <c r="Z116" s="36">
        <v>1</v>
      </c>
      <c r="AA116" s="53">
        <v>1</v>
      </c>
      <c r="AB116" s="54">
        <v>1</v>
      </c>
      <c r="AC116" s="54">
        <v>1</v>
      </c>
      <c r="AD116" s="54">
        <v>1</v>
      </c>
      <c r="AE116" s="60"/>
    </row>
    <row r="117" spans="2:31" x14ac:dyDescent="0.2">
      <c r="B117" s="65" t="s">
        <v>118</v>
      </c>
      <c r="C117" s="167"/>
      <c r="D117" s="2"/>
      <c r="E117" s="2"/>
      <c r="F117" s="2"/>
      <c r="G117" s="2"/>
      <c r="H117" s="2"/>
      <c r="I117" s="18"/>
      <c r="J117" s="40"/>
      <c r="K117" s="32"/>
      <c r="L117" s="2"/>
      <c r="M117" s="2"/>
      <c r="N117" s="2"/>
      <c r="O117" s="2"/>
      <c r="P117" s="2"/>
      <c r="Q117" s="18"/>
      <c r="R117" s="40"/>
      <c r="S117" s="2"/>
      <c r="T117" s="32"/>
      <c r="U117" s="2"/>
      <c r="V117" s="2"/>
      <c r="W117" s="2"/>
      <c r="X117" s="2"/>
      <c r="Y117" s="18"/>
      <c r="Z117" s="36">
        <v>1</v>
      </c>
      <c r="AA117" s="53">
        <v>1</v>
      </c>
      <c r="AB117" s="54">
        <v>1</v>
      </c>
      <c r="AC117" s="54">
        <v>1</v>
      </c>
      <c r="AD117" s="54">
        <v>1</v>
      </c>
      <c r="AE117" s="60"/>
    </row>
    <row r="118" spans="2:31" x14ac:dyDescent="0.2">
      <c r="B118" s="65" t="s">
        <v>119</v>
      </c>
      <c r="C118" s="167"/>
      <c r="D118" s="2"/>
      <c r="E118" s="2"/>
      <c r="F118" s="2"/>
      <c r="G118" s="2"/>
      <c r="H118" s="2"/>
      <c r="I118" s="18"/>
      <c r="J118" s="40"/>
      <c r="K118" s="32"/>
      <c r="L118" s="2"/>
      <c r="M118" s="2"/>
      <c r="N118" s="2"/>
      <c r="O118" s="2"/>
      <c r="P118" s="2"/>
      <c r="Q118" s="18"/>
      <c r="R118" s="40"/>
      <c r="S118" s="2"/>
      <c r="T118" s="32"/>
      <c r="U118" s="2"/>
      <c r="V118" s="2"/>
      <c r="W118" s="2"/>
      <c r="X118" s="2"/>
      <c r="Y118" s="18"/>
      <c r="Z118" s="36">
        <v>1</v>
      </c>
      <c r="AA118" s="53">
        <v>1</v>
      </c>
      <c r="AB118" s="54">
        <v>1</v>
      </c>
      <c r="AC118" s="54">
        <v>1</v>
      </c>
      <c r="AD118" s="54">
        <v>1</v>
      </c>
      <c r="AE118" s="60"/>
    </row>
    <row r="119" spans="2:31" ht="14.1" customHeight="1" thickBot="1" x14ac:dyDescent="0.25">
      <c r="B119" s="72" t="s">
        <v>120</v>
      </c>
      <c r="C119" s="167"/>
      <c r="D119" s="2"/>
      <c r="E119" s="2"/>
      <c r="F119" s="2"/>
      <c r="G119" s="2"/>
      <c r="H119" s="2"/>
      <c r="I119" s="18"/>
      <c r="J119" s="40"/>
      <c r="K119" s="32"/>
      <c r="L119" s="2"/>
      <c r="M119" s="2"/>
      <c r="N119" s="2"/>
      <c r="O119" s="2"/>
      <c r="P119" s="2"/>
      <c r="Q119" s="18"/>
      <c r="R119" s="40"/>
      <c r="S119" s="2"/>
      <c r="T119" s="32"/>
      <c r="U119" s="2"/>
      <c r="V119" s="2"/>
      <c r="W119" s="2"/>
      <c r="X119" s="2"/>
      <c r="Y119" s="18"/>
      <c r="Z119" s="36">
        <v>1</v>
      </c>
      <c r="AA119" s="53">
        <v>1</v>
      </c>
      <c r="AB119" s="54">
        <v>1</v>
      </c>
      <c r="AC119" s="54">
        <v>1</v>
      </c>
      <c r="AD119" s="54">
        <v>1</v>
      </c>
      <c r="AE119" s="60"/>
    </row>
    <row r="120" spans="2:31" x14ac:dyDescent="0.2">
      <c r="B120" s="63" t="s">
        <v>121</v>
      </c>
      <c r="C120" s="28"/>
      <c r="D120" s="16"/>
      <c r="E120" s="16"/>
      <c r="F120" s="16"/>
      <c r="G120" s="16"/>
      <c r="H120" s="16"/>
      <c r="I120" s="43"/>
      <c r="J120" s="35"/>
      <c r="K120" s="28"/>
      <c r="L120" s="16"/>
      <c r="M120" s="16"/>
      <c r="N120" s="16"/>
      <c r="O120" s="16"/>
      <c r="P120" s="16"/>
      <c r="Q120" s="17"/>
      <c r="R120" s="39"/>
      <c r="S120" s="16">
        <v>1</v>
      </c>
      <c r="T120" s="31"/>
      <c r="U120" s="16"/>
      <c r="V120" s="16"/>
      <c r="W120" s="16"/>
      <c r="X120" s="16"/>
      <c r="Y120" s="17"/>
      <c r="Z120" s="35"/>
      <c r="AA120" s="207">
        <v>1</v>
      </c>
      <c r="AB120" s="208">
        <v>1</v>
      </c>
      <c r="AC120" s="51">
        <v>1</v>
      </c>
      <c r="AD120" s="51">
        <v>1</v>
      </c>
      <c r="AE120" s="52"/>
    </row>
    <row r="121" spans="2:31" x14ac:dyDescent="0.2">
      <c r="B121" s="66" t="s">
        <v>124</v>
      </c>
      <c r="C121" s="167"/>
      <c r="D121" s="2"/>
      <c r="E121" s="2"/>
      <c r="F121" s="2"/>
      <c r="G121" s="2"/>
      <c r="H121" s="2"/>
      <c r="I121" s="409"/>
      <c r="J121" s="36"/>
      <c r="K121" s="167"/>
      <c r="L121" s="2"/>
      <c r="M121" s="2"/>
      <c r="N121" s="2"/>
      <c r="O121" s="2"/>
      <c r="P121" s="2"/>
      <c r="Q121" s="18"/>
      <c r="R121" s="40"/>
      <c r="S121" s="2">
        <v>1</v>
      </c>
      <c r="T121" s="32"/>
      <c r="U121" s="2"/>
      <c r="V121" s="2"/>
      <c r="W121" s="2"/>
      <c r="X121" s="2"/>
      <c r="Y121" s="18"/>
      <c r="Z121" s="36"/>
      <c r="AA121" s="53">
        <v>1</v>
      </c>
      <c r="AB121" s="54">
        <v>1</v>
      </c>
      <c r="AC121" s="54">
        <v>1</v>
      </c>
      <c r="AD121" s="54">
        <v>1</v>
      </c>
      <c r="AE121" s="55"/>
    </row>
    <row r="122" spans="2:31" x14ac:dyDescent="0.2">
      <c r="B122" s="66" t="s">
        <v>126</v>
      </c>
      <c r="C122" s="167"/>
      <c r="D122" s="2"/>
      <c r="E122" s="2"/>
      <c r="F122" s="2"/>
      <c r="G122" s="2"/>
      <c r="H122" s="2"/>
      <c r="I122" s="409"/>
      <c r="J122" s="36"/>
      <c r="K122" s="167"/>
      <c r="L122" s="2"/>
      <c r="M122" s="2"/>
      <c r="N122" s="2"/>
      <c r="O122" s="2"/>
      <c r="P122" s="2"/>
      <c r="Q122" s="18"/>
      <c r="R122" s="40"/>
      <c r="S122" s="2">
        <v>1</v>
      </c>
      <c r="T122" s="32"/>
      <c r="U122" s="2"/>
      <c r="V122" s="2"/>
      <c r="W122" s="2"/>
      <c r="X122" s="2"/>
      <c r="Y122" s="18"/>
      <c r="Z122" s="36"/>
      <c r="AA122" s="53">
        <v>1</v>
      </c>
      <c r="AB122" s="54">
        <v>1</v>
      </c>
      <c r="AC122" s="54">
        <v>1</v>
      </c>
      <c r="AD122" s="54">
        <v>1</v>
      </c>
      <c r="AE122" s="55"/>
    </row>
    <row r="123" spans="2:31" x14ac:dyDescent="0.2">
      <c r="B123" s="63" t="s">
        <v>128</v>
      </c>
      <c r="C123" s="167"/>
      <c r="D123" s="2"/>
      <c r="E123" s="2"/>
      <c r="F123" s="2"/>
      <c r="G123" s="2"/>
      <c r="H123" s="2"/>
      <c r="I123" s="409"/>
      <c r="J123" s="36"/>
      <c r="K123" s="167"/>
      <c r="L123" s="2"/>
      <c r="M123" s="2"/>
      <c r="N123" s="2"/>
      <c r="O123" s="2"/>
      <c r="P123" s="2"/>
      <c r="Q123" s="18"/>
      <c r="R123" s="40"/>
      <c r="S123" s="2"/>
      <c r="T123" s="32"/>
      <c r="U123" s="2"/>
      <c r="V123" s="2"/>
      <c r="W123" s="2"/>
      <c r="X123" s="2"/>
      <c r="Y123" s="18"/>
      <c r="Z123" s="36"/>
      <c r="AA123" s="53"/>
      <c r="AB123" s="54"/>
      <c r="AC123" s="54"/>
      <c r="AD123" s="54"/>
      <c r="AE123" s="55"/>
    </row>
    <row r="124" spans="2:31" x14ac:dyDescent="0.2">
      <c r="B124" s="63" t="s">
        <v>130</v>
      </c>
      <c r="C124" s="167"/>
      <c r="D124" s="2"/>
      <c r="E124" s="2"/>
      <c r="F124" s="2"/>
      <c r="G124" s="2"/>
      <c r="H124" s="2"/>
      <c r="I124" s="409"/>
      <c r="J124" s="36"/>
      <c r="K124" s="167"/>
      <c r="L124" s="2"/>
      <c r="M124" s="2"/>
      <c r="N124" s="2"/>
      <c r="O124" s="2"/>
      <c r="P124" s="2"/>
      <c r="Q124" s="18"/>
      <c r="R124" s="40"/>
      <c r="S124" s="2"/>
      <c r="T124" s="32"/>
      <c r="U124" s="2"/>
      <c r="V124" s="2"/>
      <c r="W124" s="2"/>
      <c r="X124" s="2"/>
      <c r="Y124" s="18"/>
      <c r="Z124" s="215">
        <v>1</v>
      </c>
      <c r="AA124" s="211">
        <v>1</v>
      </c>
      <c r="AB124" s="212">
        <v>1</v>
      </c>
      <c r="AC124" s="54">
        <v>1</v>
      </c>
      <c r="AD124" s="54">
        <v>1</v>
      </c>
      <c r="AE124" s="55"/>
    </row>
    <row r="125" spans="2:31" ht="14.1" customHeight="1" thickBot="1" x14ac:dyDescent="0.25">
      <c r="B125" s="70" t="s">
        <v>132</v>
      </c>
      <c r="C125" s="29"/>
      <c r="D125" s="19"/>
      <c r="E125" s="19"/>
      <c r="F125" s="19"/>
      <c r="G125" s="19"/>
      <c r="H125" s="19"/>
      <c r="I125" s="42"/>
      <c r="J125" s="37"/>
      <c r="K125" s="29"/>
      <c r="L125" s="19"/>
      <c r="M125" s="19"/>
      <c r="N125" s="19"/>
      <c r="O125" s="19"/>
      <c r="P125" s="19"/>
      <c r="Q125" s="20"/>
      <c r="R125" s="41"/>
      <c r="S125" s="19">
        <v>1</v>
      </c>
      <c r="T125" s="33"/>
      <c r="U125" s="19"/>
      <c r="V125" s="19"/>
      <c r="W125" s="19"/>
      <c r="X125" s="19"/>
      <c r="Y125" s="20"/>
      <c r="Z125" s="37"/>
      <c r="AA125" s="213">
        <v>1</v>
      </c>
      <c r="AB125" s="214">
        <v>1</v>
      </c>
      <c r="AC125" s="57">
        <v>1</v>
      </c>
      <c r="AD125" s="57">
        <v>1</v>
      </c>
      <c r="AE125" s="58"/>
    </row>
    <row r="126" spans="2:31" x14ac:dyDescent="0.2">
      <c r="AA126" s="357"/>
      <c r="AB126" s="357"/>
      <c r="AC126" s="357"/>
      <c r="AD126" s="357"/>
      <c r="AE126" s="357"/>
    </row>
    <row r="127" spans="2:31" x14ac:dyDescent="0.2">
      <c r="AA127" s="357"/>
      <c r="AB127" s="357"/>
      <c r="AC127" s="357"/>
      <c r="AD127" s="357"/>
      <c r="AE127" s="357"/>
    </row>
    <row r="128" spans="2:31" x14ac:dyDescent="0.2">
      <c r="AA128" s="357"/>
      <c r="AB128" s="357"/>
      <c r="AC128" s="357"/>
      <c r="AD128" s="357"/>
      <c r="AE128" s="357"/>
    </row>
    <row r="129" spans="27:31" x14ac:dyDescent="0.2">
      <c r="AA129" s="357"/>
      <c r="AB129" s="357"/>
      <c r="AC129" s="357"/>
      <c r="AD129" s="357"/>
      <c r="AE129" s="357"/>
    </row>
    <row r="130" spans="27:31" x14ac:dyDescent="0.2">
      <c r="AA130" s="357"/>
      <c r="AB130" s="357"/>
      <c r="AC130" s="357"/>
      <c r="AD130" s="357"/>
      <c r="AE130" s="357"/>
    </row>
    <row r="131" spans="27:31" x14ac:dyDescent="0.2">
      <c r="AA131" s="357"/>
      <c r="AB131" s="357"/>
      <c r="AC131" s="357"/>
      <c r="AD131" s="357"/>
      <c r="AE131" s="357"/>
    </row>
    <row r="132" spans="27:31" x14ac:dyDescent="0.2">
      <c r="AA132" s="357"/>
      <c r="AB132" s="357"/>
      <c r="AC132" s="357"/>
      <c r="AD132" s="357"/>
      <c r="AE132" s="357"/>
    </row>
    <row r="133" spans="27:31" x14ac:dyDescent="0.2">
      <c r="AA133" s="357"/>
      <c r="AB133" s="357"/>
      <c r="AC133" s="357"/>
      <c r="AD133" s="357"/>
      <c r="AE133" s="357"/>
    </row>
    <row r="134" spans="27:31" x14ac:dyDescent="0.2">
      <c r="AA134" s="357"/>
      <c r="AB134" s="357"/>
      <c r="AC134" s="357"/>
      <c r="AD134" s="357"/>
      <c r="AE134" s="357"/>
    </row>
    <row r="135" spans="27:31" x14ac:dyDescent="0.2">
      <c r="AA135" s="357"/>
      <c r="AB135" s="357"/>
      <c r="AC135" s="357"/>
      <c r="AD135" s="357"/>
      <c r="AE135" s="357"/>
    </row>
    <row r="136" spans="27:31" x14ac:dyDescent="0.2">
      <c r="AA136" s="357"/>
      <c r="AB136" s="357"/>
      <c r="AC136" s="357"/>
      <c r="AD136" s="357"/>
      <c r="AE136" s="357"/>
    </row>
    <row r="137" spans="27:31" x14ac:dyDescent="0.2">
      <c r="AA137" s="357"/>
      <c r="AB137" s="357"/>
      <c r="AC137" s="357"/>
      <c r="AD137" s="357"/>
      <c r="AE137" s="357"/>
    </row>
    <row r="138" spans="27:31" x14ac:dyDescent="0.2">
      <c r="AA138" s="357"/>
      <c r="AB138" s="357"/>
      <c r="AC138" s="357"/>
      <c r="AD138" s="357"/>
      <c r="AE138" s="357"/>
    </row>
    <row r="139" spans="27:31" x14ac:dyDescent="0.2">
      <c r="AA139" s="357"/>
      <c r="AB139" s="357"/>
      <c r="AC139" s="357"/>
      <c r="AD139" s="357"/>
      <c r="AE139" s="357"/>
    </row>
    <row r="140" spans="27:31" x14ac:dyDescent="0.2">
      <c r="AA140" s="357"/>
      <c r="AB140" s="357"/>
      <c r="AC140" s="357"/>
      <c r="AD140" s="357"/>
      <c r="AE140" s="357"/>
    </row>
    <row r="141" spans="27:31" x14ac:dyDescent="0.2">
      <c r="AA141" s="357"/>
      <c r="AB141" s="357"/>
      <c r="AC141" s="357"/>
      <c r="AD141" s="357"/>
      <c r="AE141" s="357"/>
    </row>
    <row r="142" spans="27:31" x14ac:dyDescent="0.2">
      <c r="AA142" s="357"/>
      <c r="AB142" s="357"/>
      <c r="AC142" s="357"/>
      <c r="AD142" s="357"/>
      <c r="AE142" s="357"/>
    </row>
    <row r="143" spans="27:31" x14ac:dyDescent="0.2">
      <c r="AA143" s="357"/>
      <c r="AB143" s="357"/>
      <c r="AC143" s="357"/>
      <c r="AD143" s="357"/>
      <c r="AE143" s="357"/>
    </row>
    <row r="144" spans="27:31" x14ac:dyDescent="0.2">
      <c r="AA144" s="357"/>
      <c r="AB144" s="357"/>
      <c r="AC144" s="357"/>
      <c r="AD144" s="357"/>
      <c r="AE144" s="357"/>
    </row>
    <row r="145" spans="27:31" x14ac:dyDescent="0.2">
      <c r="AA145" s="357"/>
      <c r="AB145" s="357"/>
      <c r="AC145" s="357"/>
      <c r="AD145" s="357"/>
      <c r="AE145" s="357"/>
    </row>
    <row r="146" spans="27:31" x14ac:dyDescent="0.2">
      <c r="AA146" s="357"/>
      <c r="AB146" s="357"/>
      <c r="AC146" s="357"/>
      <c r="AD146" s="357"/>
      <c r="AE146" s="357"/>
    </row>
    <row r="147" spans="27:31" x14ac:dyDescent="0.2">
      <c r="AA147" s="357"/>
      <c r="AB147" s="357"/>
      <c r="AC147" s="357"/>
      <c r="AD147" s="357"/>
      <c r="AE147" s="357"/>
    </row>
    <row r="148" spans="27:31" x14ac:dyDescent="0.2">
      <c r="AA148" s="357"/>
      <c r="AB148" s="357"/>
      <c r="AC148" s="357"/>
      <c r="AD148" s="357"/>
      <c r="AE148" s="357"/>
    </row>
    <row r="149" spans="27:31" x14ac:dyDescent="0.2">
      <c r="AA149" s="357"/>
      <c r="AB149" s="357"/>
      <c r="AC149" s="357"/>
      <c r="AD149" s="357"/>
      <c r="AE149" s="357"/>
    </row>
    <row r="150" spans="27:31" x14ac:dyDescent="0.2">
      <c r="AA150" s="357"/>
      <c r="AB150" s="357"/>
      <c r="AC150" s="357"/>
      <c r="AD150" s="357"/>
      <c r="AE150" s="357"/>
    </row>
    <row r="151" spans="27:31" x14ac:dyDescent="0.2">
      <c r="AA151" s="357"/>
      <c r="AB151" s="357"/>
      <c r="AC151" s="357"/>
      <c r="AD151" s="357"/>
      <c r="AE151" s="357"/>
    </row>
    <row r="152" spans="27:31" x14ac:dyDescent="0.2">
      <c r="AA152" s="357"/>
      <c r="AB152" s="357"/>
      <c r="AC152" s="357"/>
      <c r="AD152" s="357"/>
      <c r="AE152" s="357"/>
    </row>
    <row r="153" spans="27:31" x14ac:dyDescent="0.2">
      <c r="AA153" s="357"/>
      <c r="AB153" s="357"/>
      <c r="AC153" s="357"/>
      <c r="AD153" s="357"/>
      <c r="AE153" s="357"/>
    </row>
    <row r="154" spans="27:31" x14ac:dyDescent="0.2">
      <c r="AA154" s="357"/>
      <c r="AB154" s="357"/>
      <c r="AC154" s="357"/>
      <c r="AD154" s="357"/>
      <c r="AE154" s="357"/>
    </row>
    <row r="155" spans="27:31" x14ac:dyDescent="0.2">
      <c r="AA155" s="357"/>
      <c r="AB155" s="357"/>
      <c r="AC155" s="357"/>
      <c r="AD155" s="357"/>
      <c r="AE155" s="357"/>
    </row>
    <row r="156" spans="27:31" x14ac:dyDescent="0.2">
      <c r="AA156" s="357"/>
      <c r="AB156" s="357"/>
      <c r="AC156" s="357"/>
      <c r="AD156" s="357"/>
      <c r="AE156" s="357"/>
    </row>
    <row r="157" spans="27:31" x14ac:dyDescent="0.2">
      <c r="AA157" s="357"/>
      <c r="AB157" s="357"/>
      <c r="AC157" s="357"/>
      <c r="AD157" s="357"/>
      <c r="AE157" s="357"/>
    </row>
    <row r="158" spans="27:31" x14ac:dyDescent="0.2">
      <c r="AA158" s="357"/>
      <c r="AB158" s="357"/>
      <c r="AC158" s="357"/>
      <c r="AD158" s="357"/>
      <c r="AE158" s="357"/>
    </row>
    <row r="159" spans="27:31" x14ac:dyDescent="0.2">
      <c r="AA159" s="357"/>
      <c r="AB159" s="357"/>
      <c r="AC159" s="357"/>
      <c r="AD159" s="357"/>
      <c r="AE159" s="357"/>
    </row>
    <row r="160" spans="27:31" x14ac:dyDescent="0.2">
      <c r="AA160" s="357"/>
      <c r="AB160" s="357"/>
      <c r="AC160" s="357"/>
      <c r="AD160" s="357"/>
      <c r="AE160" s="357"/>
    </row>
    <row r="161" spans="27:31" x14ac:dyDescent="0.2">
      <c r="AA161" s="357"/>
      <c r="AB161" s="357"/>
      <c r="AC161" s="357"/>
      <c r="AD161" s="357"/>
      <c r="AE161" s="357"/>
    </row>
    <row r="162" spans="27:31" x14ac:dyDescent="0.2">
      <c r="AA162" s="357"/>
      <c r="AB162" s="357"/>
      <c r="AC162" s="357"/>
      <c r="AD162" s="357"/>
      <c r="AE162" s="357"/>
    </row>
    <row r="163" spans="27:31" x14ac:dyDescent="0.2">
      <c r="AA163" s="357"/>
      <c r="AB163" s="357"/>
      <c r="AC163" s="357"/>
      <c r="AD163" s="357"/>
      <c r="AE163" s="357"/>
    </row>
    <row r="164" spans="27:31" x14ac:dyDescent="0.2">
      <c r="AA164" s="357"/>
      <c r="AB164" s="357"/>
      <c r="AC164" s="357"/>
      <c r="AD164" s="357"/>
      <c r="AE164" s="357"/>
    </row>
    <row r="165" spans="27:31" x14ac:dyDescent="0.2">
      <c r="AA165" s="357"/>
      <c r="AB165" s="357"/>
      <c r="AC165" s="357"/>
      <c r="AD165" s="357"/>
      <c r="AE165" s="357"/>
    </row>
    <row r="166" spans="27:31" x14ac:dyDescent="0.2">
      <c r="AA166" s="357"/>
      <c r="AB166" s="357"/>
      <c r="AC166" s="357"/>
      <c r="AD166" s="357"/>
      <c r="AE166" s="357"/>
    </row>
    <row r="167" spans="27:31" x14ac:dyDescent="0.2">
      <c r="AA167" s="357"/>
      <c r="AB167" s="357"/>
      <c r="AC167" s="357"/>
      <c r="AD167" s="357"/>
      <c r="AE167" s="357"/>
    </row>
    <row r="168" spans="27:31" x14ac:dyDescent="0.2">
      <c r="AA168" s="357"/>
      <c r="AB168" s="357"/>
      <c r="AC168" s="357"/>
      <c r="AD168" s="357"/>
      <c r="AE168" s="357"/>
    </row>
    <row r="169" spans="27:31" x14ac:dyDescent="0.2">
      <c r="AA169" s="357"/>
      <c r="AB169" s="357"/>
      <c r="AC169" s="357"/>
      <c r="AD169" s="357"/>
      <c r="AE169" s="357"/>
    </row>
    <row r="170" spans="27:31" x14ac:dyDescent="0.2">
      <c r="AA170" s="357"/>
      <c r="AB170" s="357"/>
      <c r="AC170" s="357"/>
      <c r="AD170" s="357"/>
      <c r="AE170" s="357"/>
    </row>
    <row r="171" spans="27:31" x14ac:dyDescent="0.2">
      <c r="AA171" s="357"/>
      <c r="AB171" s="357"/>
      <c r="AC171" s="357"/>
      <c r="AD171" s="357"/>
      <c r="AE171" s="357"/>
    </row>
    <row r="172" spans="27:31" x14ac:dyDescent="0.2">
      <c r="AA172" s="357"/>
      <c r="AB172" s="357"/>
      <c r="AC172" s="357"/>
      <c r="AD172" s="357"/>
      <c r="AE172" s="357"/>
    </row>
    <row r="173" spans="27:31" x14ac:dyDescent="0.2">
      <c r="AA173" s="357"/>
      <c r="AB173" s="357"/>
      <c r="AC173" s="357"/>
      <c r="AD173" s="357"/>
      <c r="AE173" s="357"/>
    </row>
    <row r="174" spans="27:31" x14ac:dyDescent="0.2">
      <c r="AA174" s="357"/>
      <c r="AB174" s="357"/>
      <c r="AC174" s="357"/>
      <c r="AD174" s="357"/>
      <c r="AE174" s="357"/>
    </row>
    <row r="175" spans="27:31" x14ac:dyDescent="0.2">
      <c r="AA175" s="357"/>
      <c r="AB175" s="357"/>
      <c r="AC175" s="357"/>
      <c r="AD175" s="357"/>
      <c r="AE175" s="357"/>
    </row>
    <row r="176" spans="27:31" x14ac:dyDescent="0.2">
      <c r="AA176" s="357"/>
      <c r="AB176" s="357"/>
      <c r="AC176" s="357"/>
      <c r="AD176" s="357"/>
      <c r="AE176" s="357"/>
    </row>
    <row r="177" spans="27:31" x14ac:dyDescent="0.2">
      <c r="AA177" s="357"/>
      <c r="AB177" s="357"/>
      <c r="AC177" s="357"/>
      <c r="AD177" s="357"/>
      <c r="AE177" s="357"/>
    </row>
    <row r="178" spans="27:31" x14ac:dyDescent="0.2">
      <c r="AA178" s="357"/>
      <c r="AB178" s="357"/>
      <c r="AC178" s="357"/>
      <c r="AD178" s="357"/>
      <c r="AE178" s="357"/>
    </row>
    <row r="179" spans="27:31" x14ac:dyDescent="0.2">
      <c r="AA179" s="357"/>
      <c r="AB179" s="357"/>
      <c r="AC179" s="357"/>
      <c r="AD179" s="357"/>
      <c r="AE179" s="357"/>
    </row>
    <row r="180" spans="27:31" x14ac:dyDescent="0.2">
      <c r="AA180" s="357"/>
      <c r="AB180" s="357"/>
      <c r="AC180" s="357"/>
      <c r="AD180" s="357"/>
      <c r="AE180" s="357"/>
    </row>
    <row r="181" spans="27:31" x14ac:dyDescent="0.2">
      <c r="AA181" s="357"/>
      <c r="AB181" s="357"/>
      <c r="AC181" s="357"/>
      <c r="AD181" s="357"/>
      <c r="AE181" s="357"/>
    </row>
    <row r="182" spans="27:31" x14ac:dyDescent="0.2">
      <c r="AA182" s="357"/>
      <c r="AB182" s="357"/>
      <c r="AC182" s="357"/>
      <c r="AD182" s="357"/>
      <c r="AE182" s="357"/>
    </row>
    <row r="183" spans="27:31" x14ac:dyDescent="0.2">
      <c r="AA183" s="357"/>
      <c r="AB183" s="357"/>
      <c r="AC183" s="357"/>
      <c r="AD183" s="357"/>
      <c r="AE183" s="357"/>
    </row>
    <row r="184" spans="27:31" x14ac:dyDescent="0.2">
      <c r="AA184" s="357"/>
      <c r="AB184" s="357"/>
      <c r="AC184" s="357"/>
      <c r="AD184" s="357"/>
      <c r="AE184" s="357"/>
    </row>
  </sheetData>
  <mergeCells count="10">
    <mergeCell ref="C64:I64"/>
    <mergeCell ref="K64:Q64"/>
    <mergeCell ref="T64:Y64"/>
    <mergeCell ref="AA64:AE64"/>
    <mergeCell ref="R64:S64"/>
    <mergeCell ref="C1:I1"/>
    <mergeCell ref="K1:Q1"/>
    <mergeCell ref="T1:Y1"/>
    <mergeCell ref="AA1:AE1"/>
    <mergeCell ref="R1:S1"/>
  </mergeCells>
  <conditionalFormatting sqref="I73:I79 I85:I86 G82:I84 G85:G86 G73:G79 G87:I125 C82:F125 G66:I72 C66:F79 C80:AE81 J66:AE79 C3:AE62 J82:AE125">
    <cfRule type="cellIs" dxfId="48" priority="1" stopIfTrue="1" operator="equal">
      <formula>0</formula>
    </cfRule>
  </conditionalFormatting>
  <conditionalFormatting sqref="H73:H79 H85:H86">
    <cfRule type="cellIs" dxfId="47" priority="2" stopIfTrue="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N64"/>
  <sheetViews>
    <sheetView zoomScale="110" zoomScaleNormal="110" workbookViewId="0">
      <pane ySplit="1" topLeftCell="A2" activePane="bottomLeft" state="frozen"/>
      <selection activeCell="K75" sqref="K75"/>
      <selection pane="bottomLeft" activeCell="F6" activeCellId="1" sqref="F2 F6"/>
    </sheetView>
  </sheetViews>
  <sheetFormatPr baseColWidth="10" defaultColWidth="8.625" defaultRowHeight="12.75" x14ac:dyDescent="0.2"/>
  <cols>
    <col min="1" max="1" width="15.5" style="357" bestFit="1" customWidth="1"/>
    <col min="2" max="2" width="10.375" style="357" customWidth="1"/>
    <col min="3" max="3" width="9.5" style="357" hidden="1" customWidth="1"/>
    <col min="4" max="4" width="35" style="357" bestFit="1" customWidth="1"/>
    <col min="5" max="5" width="30" style="357" bestFit="1" customWidth="1"/>
    <col min="6" max="6" width="13.125" style="196" bestFit="1" customWidth="1"/>
    <col min="7" max="7" width="11.875" style="105" bestFit="1" customWidth="1"/>
    <col min="8" max="8" width="16" style="352" customWidth="1"/>
    <col min="9" max="9" width="10" style="352" customWidth="1"/>
    <col min="10" max="10" width="17.5" style="352" bestFit="1" customWidth="1"/>
    <col min="11" max="11" width="12.5" style="352" customWidth="1"/>
    <col min="12" max="12" width="31.625" style="352" customWidth="1"/>
    <col min="13" max="13" width="52" style="350" customWidth="1"/>
  </cols>
  <sheetData>
    <row r="1" spans="1:14" s="246" customFormat="1" ht="42" customHeight="1" x14ac:dyDescent="0.2">
      <c r="A1" s="353" t="s">
        <v>233</v>
      </c>
      <c r="B1" s="353" t="s">
        <v>234</v>
      </c>
      <c r="C1" s="353" t="s">
        <v>235</v>
      </c>
      <c r="D1" s="353" t="s">
        <v>236</v>
      </c>
      <c r="E1" s="353" t="s">
        <v>237</v>
      </c>
      <c r="F1" s="354" t="s">
        <v>238</v>
      </c>
      <c r="G1" s="355" t="s">
        <v>239</v>
      </c>
      <c r="H1" s="353" t="s">
        <v>240</v>
      </c>
      <c r="I1" s="353" t="s">
        <v>241</v>
      </c>
      <c r="J1" s="353" t="s">
        <v>242</v>
      </c>
      <c r="K1" s="353" t="s">
        <v>243</v>
      </c>
      <c r="L1" s="353" t="s">
        <v>244</v>
      </c>
      <c r="M1" s="356" t="s">
        <v>245</v>
      </c>
    </row>
    <row r="2" spans="1:14" ht="41.1" customHeight="1" x14ac:dyDescent="0.2">
      <c r="A2" s="357" t="s">
        <v>246</v>
      </c>
      <c r="B2" s="357" t="s">
        <v>247</v>
      </c>
      <c r="C2" s="357" t="s">
        <v>212</v>
      </c>
      <c r="D2" s="452" t="s">
        <v>166</v>
      </c>
      <c r="E2" s="452" t="s">
        <v>59</v>
      </c>
      <c r="F2" s="453">
        <f>I2*K2</f>
        <v>569</v>
      </c>
      <c r="G2" s="454">
        <v>0.15</v>
      </c>
      <c r="H2" s="455"/>
      <c r="I2" s="453">
        <v>569</v>
      </c>
      <c r="J2" s="452" t="s">
        <v>248</v>
      </c>
      <c r="K2" s="456">
        <f t="shared" ref="K2:K33" si="0">IFERROR(VLOOKUP(D2,IF(LEFT(L2,6)="Sitram",conversions_echanges,conversions_domestiques),16,0),VLOOKUP(E2,IF(LEFT(L2,6)="Sitram",conversions_echanges,conversions_domestiques),16,0))</f>
        <v>1</v>
      </c>
      <c r="L2" s="452" t="s">
        <v>249</v>
      </c>
    </row>
    <row r="3" spans="1:14" ht="63" customHeight="1" x14ac:dyDescent="0.2">
      <c r="A3" s="357" t="s">
        <v>246</v>
      </c>
      <c r="B3" s="357" t="s">
        <v>247</v>
      </c>
      <c r="C3" s="357" t="s">
        <v>212</v>
      </c>
      <c r="D3" s="452" t="s">
        <v>166</v>
      </c>
      <c r="E3" s="452" t="s">
        <v>61</v>
      </c>
      <c r="F3" s="453">
        <f>1321*1-(1233-580)</f>
        <v>668</v>
      </c>
      <c r="G3" s="454">
        <v>0.2</v>
      </c>
      <c r="H3" s="455"/>
      <c r="I3" s="453">
        <f>1321</f>
        <v>1321</v>
      </c>
      <c r="J3" s="452" t="s">
        <v>248</v>
      </c>
      <c r="K3" s="456">
        <f t="shared" si="0"/>
        <v>1</v>
      </c>
      <c r="L3" s="452" t="s">
        <v>249</v>
      </c>
      <c r="M3" s="352" t="s">
        <v>250</v>
      </c>
      <c r="N3">
        <f>I3*K3-(F16-580)</f>
        <v>668.11246197151718</v>
      </c>
    </row>
    <row r="4" spans="1:14" ht="38.1" customHeight="1" x14ac:dyDescent="0.2">
      <c r="A4" s="357" t="s">
        <v>246</v>
      </c>
      <c r="B4" s="357" t="s">
        <v>247</v>
      </c>
      <c r="C4" s="357" t="s">
        <v>212</v>
      </c>
      <c r="D4" s="452" t="s">
        <v>166</v>
      </c>
      <c r="E4" s="452" t="s">
        <v>50</v>
      </c>
      <c r="F4" s="453">
        <f t="shared" ref="F4:F35" si="1">I4*K4</f>
        <v>1336</v>
      </c>
      <c r="G4" s="454">
        <v>0.15</v>
      </c>
      <c r="H4" s="455"/>
      <c r="I4" s="453">
        <v>1336</v>
      </c>
      <c r="J4" s="452" t="s">
        <v>248</v>
      </c>
      <c r="K4" s="456">
        <f t="shared" si="0"/>
        <v>1</v>
      </c>
      <c r="L4" s="452" t="s">
        <v>249</v>
      </c>
    </row>
    <row r="5" spans="1:14" ht="14.1" customHeight="1" x14ac:dyDescent="0.2">
      <c r="A5" s="357" t="s">
        <v>246</v>
      </c>
      <c r="B5" s="357" t="s">
        <v>247</v>
      </c>
      <c r="C5" s="357" t="s">
        <v>212</v>
      </c>
      <c r="D5" s="452" t="s">
        <v>166</v>
      </c>
      <c r="E5" s="452" t="s">
        <v>52</v>
      </c>
      <c r="F5" s="453">
        <f t="shared" si="1"/>
        <v>1639</v>
      </c>
      <c r="G5" s="454">
        <v>0.15</v>
      </c>
      <c r="H5" s="455"/>
      <c r="I5" s="453">
        <v>1639</v>
      </c>
      <c r="J5" s="452" t="s">
        <v>248</v>
      </c>
      <c r="K5" s="456">
        <f t="shared" si="0"/>
        <v>1</v>
      </c>
      <c r="L5" s="452" t="s">
        <v>249</v>
      </c>
    </row>
    <row r="6" spans="1:14" ht="14.1" customHeight="1" x14ac:dyDescent="0.2">
      <c r="A6" s="357" t="s">
        <v>246</v>
      </c>
      <c r="B6" s="357" t="s">
        <v>247</v>
      </c>
      <c r="C6" s="357" t="s">
        <v>212</v>
      </c>
      <c r="D6" s="452" t="s">
        <v>166</v>
      </c>
      <c r="E6" s="452" t="s">
        <v>57</v>
      </c>
      <c r="F6" s="453">
        <f t="shared" si="1"/>
        <v>1757</v>
      </c>
      <c r="G6" s="454">
        <v>0.15</v>
      </c>
      <c r="H6" s="455"/>
      <c r="I6" s="453">
        <v>1757</v>
      </c>
      <c r="J6" s="452" t="s">
        <v>248</v>
      </c>
      <c r="K6" s="456">
        <f t="shared" si="0"/>
        <v>1</v>
      </c>
      <c r="L6" s="452" t="s">
        <v>249</v>
      </c>
    </row>
    <row r="7" spans="1:14" ht="42" customHeight="1" x14ac:dyDescent="0.2">
      <c r="A7" s="357" t="s">
        <v>246</v>
      </c>
      <c r="B7" s="357" t="s">
        <v>247</v>
      </c>
      <c r="C7" s="357" t="s">
        <v>212</v>
      </c>
      <c r="D7" s="452" t="s">
        <v>171</v>
      </c>
      <c r="E7" s="452" t="s">
        <v>98</v>
      </c>
      <c r="F7" s="453">
        <f t="shared" si="1"/>
        <v>362</v>
      </c>
      <c r="G7" s="454">
        <v>0.15</v>
      </c>
      <c r="H7" s="455"/>
      <c r="I7" s="453">
        <v>362</v>
      </c>
      <c r="J7" s="452" t="s">
        <v>251</v>
      </c>
      <c r="K7" s="456">
        <f t="shared" si="0"/>
        <v>1</v>
      </c>
      <c r="L7" s="452" t="s">
        <v>249</v>
      </c>
    </row>
    <row r="8" spans="1:14" ht="50.1" customHeight="1" x14ac:dyDescent="0.2">
      <c r="A8" s="357" t="s">
        <v>246</v>
      </c>
      <c r="B8" s="357" t="s">
        <v>247</v>
      </c>
      <c r="C8" s="357" t="s">
        <v>212</v>
      </c>
      <c r="D8" s="452" t="s">
        <v>171</v>
      </c>
      <c r="E8" s="452" t="s">
        <v>104</v>
      </c>
      <c r="F8" s="453">
        <f t="shared" si="1"/>
        <v>21</v>
      </c>
      <c r="G8" s="454">
        <v>0.2</v>
      </c>
      <c r="H8" s="455"/>
      <c r="I8" s="453">
        <v>21</v>
      </c>
      <c r="J8" s="452" t="s">
        <v>251</v>
      </c>
      <c r="K8" s="456">
        <f t="shared" si="0"/>
        <v>1</v>
      </c>
      <c r="L8" s="452" t="s">
        <v>249</v>
      </c>
    </row>
    <row r="9" spans="1:14" ht="14.1" customHeight="1" x14ac:dyDescent="0.2">
      <c r="A9" s="357" t="s">
        <v>252</v>
      </c>
      <c r="B9" s="357" t="s">
        <v>247</v>
      </c>
      <c r="C9" s="357" t="s">
        <v>212</v>
      </c>
      <c r="D9" s="452" t="s">
        <v>171</v>
      </c>
      <c r="E9" s="452" t="s">
        <v>102</v>
      </c>
      <c r="F9" s="453">
        <f t="shared" si="1"/>
        <v>14</v>
      </c>
      <c r="G9" s="454">
        <v>0.2</v>
      </c>
      <c r="H9" s="455"/>
      <c r="I9" s="453">
        <v>14</v>
      </c>
      <c r="J9" s="452" t="s">
        <v>251</v>
      </c>
      <c r="K9" s="456">
        <f t="shared" si="0"/>
        <v>1</v>
      </c>
      <c r="L9" s="452" t="s">
        <v>249</v>
      </c>
    </row>
    <row r="10" spans="1:14" ht="14.1" customHeight="1" x14ac:dyDescent="0.2">
      <c r="A10" s="357" t="s">
        <v>246</v>
      </c>
      <c r="B10" s="357" t="s">
        <v>247</v>
      </c>
      <c r="C10" s="357" t="s">
        <v>212</v>
      </c>
      <c r="D10" s="452" t="s">
        <v>173</v>
      </c>
      <c r="E10" s="452" t="s">
        <v>100</v>
      </c>
      <c r="F10" s="453">
        <f t="shared" si="1"/>
        <v>997</v>
      </c>
      <c r="G10" s="454">
        <v>0.15</v>
      </c>
      <c r="H10" s="455"/>
      <c r="I10" s="453">
        <v>997</v>
      </c>
      <c r="J10" s="452" t="s">
        <v>251</v>
      </c>
      <c r="K10" s="456">
        <f t="shared" si="0"/>
        <v>1</v>
      </c>
      <c r="L10" s="452" t="s">
        <v>249</v>
      </c>
    </row>
    <row r="11" spans="1:14" ht="14.1" customHeight="1" x14ac:dyDescent="0.2">
      <c r="A11" s="357" t="s">
        <v>253</v>
      </c>
      <c r="B11" s="357" t="s">
        <v>247</v>
      </c>
      <c r="C11" s="357" t="s">
        <v>213</v>
      </c>
      <c r="D11" s="462" t="s">
        <v>142</v>
      </c>
      <c r="E11" s="462" t="s">
        <v>190</v>
      </c>
      <c r="F11" s="463">
        <f t="shared" si="1"/>
        <v>5928.2550609412783</v>
      </c>
      <c r="G11" s="464">
        <v>0.25</v>
      </c>
      <c r="H11" s="465"/>
      <c r="I11" s="463">
        <v>3250</v>
      </c>
      <c r="J11" s="465" t="s">
        <v>254</v>
      </c>
      <c r="K11" s="466">
        <f t="shared" si="0"/>
        <v>1.8240784802896242</v>
      </c>
      <c r="L11" s="465" t="s">
        <v>255</v>
      </c>
    </row>
    <row r="12" spans="1:14" ht="14.1" customHeight="1" x14ac:dyDescent="0.2">
      <c r="A12" s="357" t="s">
        <v>256</v>
      </c>
      <c r="B12" s="357" t="s">
        <v>257</v>
      </c>
      <c r="C12" s="357" t="s">
        <v>213</v>
      </c>
      <c r="D12" s="462" t="s">
        <v>54</v>
      </c>
      <c r="E12" s="462" t="s">
        <v>181</v>
      </c>
      <c r="F12" s="463">
        <f t="shared" si="1"/>
        <v>1673.1774423747549</v>
      </c>
      <c r="G12" s="464">
        <v>0.1</v>
      </c>
      <c r="H12" s="465"/>
      <c r="I12" s="463">
        <v>1009</v>
      </c>
      <c r="J12" s="462" t="s">
        <v>254</v>
      </c>
      <c r="K12" s="466">
        <f t="shared" si="0"/>
        <v>1.658253163899658</v>
      </c>
      <c r="L12" s="465" t="s">
        <v>255</v>
      </c>
      <c r="M12" s="351"/>
    </row>
    <row r="13" spans="1:14" ht="108" customHeight="1" x14ac:dyDescent="0.2">
      <c r="A13" s="357" t="s">
        <v>258</v>
      </c>
      <c r="B13" s="357" t="s">
        <v>247</v>
      </c>
      <c r="C13" s="357" t="s">
        <v>213</v>
      </c>
      <c r="D13" s="462" t="s">
        <v>134</v>
      </c>
      <c r="E13" s="462" t="s">
        <v>193</v>
      </c>
      <c r="F13" s="463">
        <f t="shared" si="1"/>
        <v>2745.4750061450127</v>
      </c>
      <c r="G13" s="464">
        <v>0.25</v>
      </c>
      <c r="H13" s="465"/>
      <c r="I13" s="463">
        <v>1783</v>
      </c>
      <c r="J13" s="465" t="s">
        <v>254</v>
      </c>
      <c r="K13" s="466">
        <f t="shared" si="0"/>
        <v>1.539806509335397</v>
      </c>
      <c r="L13" s="465" t="s">
        <v>255</v>
      </c>
      <c r="M13" s="352" t="s">
        <v>259</v>
      </c>
    </row>
    <row r="14" spans="1:14" ht="14.1" customHeight="1" x14ac:dyDescent="0.2">
      <c r="A14" s="357" t="s">
        <v>258</v>
      </c>
      <c r="B14" s="357" t="s">
        <v>247</v>
      </c>
      <c r="C14" s="357" t="s">
        <v>213</v>
      </c>
      <c r="D14" s="462" t="s">
        <v>68</v>
      </c>
      <c r="E14" s="462" t="s">
        <v>193</v>
      </c>
      <c r="F14" s="463">
        <f t="shared" si="1"/>
        <v>793.74609244486589</v>
      </c>
      <c r="G14" s="467">
        <v>0.25</v>
      </c>
      <c r="H14" s="463"/>
      <c r="I14" s="463">
        <v>478.66399999999999</v>
      </c>
      <c r="J14" s="465" t="s">
        <v>254</v>
      </c>
      <c r="K14" s="466">
        <f t="shared" si="0"/>
        <v>1.658253163899658</v>
      </c>
      <c r="L14" s="465" t="s">
        <v>255</v>
      </c>
      <c r="M14" s="351"/>
    </row>
    <row r="15" spans="1:14" ht="42" customHeight="1" x14ac:dyDescent="0.2">
      <c r="A15" s="357" t="s">
        <v>256</v>
      </c>
      <c r="B15" s="357" t="s">
        <v>257</v>
      </c>
      <c r="C15" s="357" t="s">
        <v>213</v>
      </c>
      <c r="D15" s="462" t="s">
        <v>157</v>
      </c>
      <c r="E15" s="462" t="s">
        <v>181</v>
      </c>
      <c r="F15" s="463">
        <f t="shared" si="1"/>
        <v>1664.8861765552567</v>
      </c>
      <c r="G15" s="464">
        <v>0.1</v>
      </c>
      <c r="H15" s="465"/>
      <c r="I15" s="463">
        <v>1004</v>
      </c>
      <c r="J15" s="462" t="s">
        <v>254</v>
      </c>
      <c r="K15" s="466">
        <f t="shared" si="0"/>
        <v>1.658253163899658</v>
      </c>
      <c r="L15" s="465" t="s">
        <v>255</v>
      </c>
      <c r="M15" s="351"/>
    </row>
    <row r="16" spans="1:14" ht="111.95" customHeight="1" x14ac:dyDescent="0.2">
      <c r="A16" s="357" t="s">
        <v>258</v>
      </c>
      <c r="B16" s="357" t="s">
        <v>247</v>
      </c>
      <c r="C16" s="357" t="s">
        <v>212</v>
      </c>
      <c r="D16" s="462" t="s">
        <v>166</v>
      </c>
      <c r="E16" s="462" t="s">
        <v>90</v>
      </c>
      <c r="F16" s="463">
        <f t="shared" si="1"/>
        <v>1232.8875380284828</v>
      </c>
      <c r="G16" s="464">
        <v>0.25</v>
      </c>
      <c r="H16" s="465"/>
      <c r="I16" s="463">
        <v>867.4</v>
      </c>
      <c r="J16" s="462" t="s">
        <v>254</v>
      </c>
      <c r="K16" s="466">
        <f t="shared" si="0"/>
        <v>1.4213598547711355</v>
      </c>
      <c r="L16" s="462" t="s">
        <v>255</v>
      </c>
      <c r="M16" s="351"/>
    </row>
    <row r="17" spans="1:13" ht="27.95" customHeight="1" x14ac:dyDescent="0.2">
      <c r="A17" s="357" t="s">
        <v>253</v>
      </c>
      <c r="B17" s="357" t="s">
        <v>247</v>
      </c>
      <c r="C17" s="357" t="s">
        <v>213</v>
      </c>
      <c r="D17" s="462" t="s">
        <v>106</v>
      </c>
      <c r="E17" s="462" t="s">
        <v>190</v>
      </c>
      <c r="F17" s="463">
        <f t="shared" si="1"/>
        <v>333.42179761797144</v>
      </c>
      <c r="G17" s="464">
        <v>0.25</v>
      </c>
      <c r="H17" s="465"/>
      <c r="I17" s="463">
        <v>150.6</v>
      </c>
      <c r="J17" s="465" t="s">
        <v>254</v>
      </c>
      <c r="K17" s="466">
        <f t="shared" si="0"/>
        <v>2.213956159481882</v>
      </c>
      <c r="L17" s="465" t="s">
        <v>255</v>
      </c>
    </row>
    <row r="18" spans="1:13" ht="27.95" customHeight="1" x14ac:dyDescent="0.2">
      <c r="A18" s="357" t="s">
        <v>253</v>
      </c>
      <c r="B18" s="357" t="s">
        <v>247</v>
      </c>
      <c r="C18" s="357" t="s">
        <v>213</v>
      </c>
      <c r="D18" s="462" t="s">
        <v>146</v>
      </c>
      <c r="E18" s="462" t="s">
        <v>190</v>
      </c>
      <c r="F18" s="463">
        <f t="shared" si="1"/>
        <v>207.84836424620164</v>
      </c>
      <c r="G18" s="464">
        <v>0.25</v>
      </c>
      <c r="H18" s="465"/>
      <c r="I18" s="463">
        <v>153.30000000000001</v>
      </c>
      <c r="J18" s="465" t="s">
        <v>254</v>
      </c>
      <c r="K18" s="466">
        <f t="shared" si="0"/>
        <v>1.3558275554220589</v>
      </c>
      <c r="L18" s="465" t="s">
        <v>255</v>
      </c>
      <c r="M18" s="351"/>
    </row>
    <row r="19" spans="1:13" ht="27.95" customHeight="1" x14ac:dyDescent="0.2">
      <c r="A19" s="357" t="s">
        <v>258</v>
      </c>
      <c r="B19" s="357" t="s">
        <v>247</v>
      </c>
      <c r="C19" s="357" t="s">
        <v>212</v>
      </c>
      <c r="D19" s="462" t="s">
        <v>175</v>
      </c>
      <c r="E19" s="462" t="s">
        <v>106</v>
      </c>
      <c r="F19" s="463">
        <f t="shared" si="1"/>
        <v>342.07393828922665</v>
      </c>
      <c r="G19" s="464">
        <v>0.1</v>
      </c>
      <c r="H19" s="465"/>
      <c r="I19" s="463">
        <v>154.50800000000001</v>
      </c>
      <c r="J19" s="465" t="s">
        <v>254</v>
      </c>
      <c r="K19" s="466">
        <f t="shared" si="0"/>
        <v>2.213956159481882</v>
      </c>
      <c r="L19" s="465" t="s">
        <v>255</v>
      </c>
    </row>
    <row r="20" spans="1:13" ht="27.95" customHeight="1" x14ac:dyDescent="0.2">
      <c r="A20" s="357" t="s">
        <v>260</v>
      </c>
      <c r="B20" s="357" t="s">
        <v>247</v>
      </c>
      <c r="C20" s="357" t="s">
        <v>212</v>
      </c>
      <c r="D20" s="468" t="s">
        <v>216</v>
      </c>
      <c r="E20" s="468" t="s">
        <v>107</v>
      </c>
      <c r="F20" s="469">
        <f t="shared" si="1"/>
        <v>94.757323651409038</v>
      </c>
      <c r="G20" s="470">
        <v>0.5</v>
      </c>
      <c r="H20" s="471"/>
      <c r="I20" s="469">
        <v>50</v>
      </c>
      <c r="J20" s="471" t="s">
        <v>254</v>
      </c>
      <c r="K20" s="472">
        <f t="shared" si="0"/>
        <v>1.8951464730281808</v>
      </c>
      <c r="L20" s="471" t="s">
        <v>261</v>
      </c>
    </row>
    <row r="21" spans="1:13" ht="27.95" customHeight="1" x14ac:dyDescent="0.2">
      <c r="A21" s="357" t="s">
        <v>260</v>
      </c>
      <c r="B21" s="357" t="s">
        <v>247</v>
      </c>
      <c r="C21" s="357" t="s">
        <v>213</v>
      </c>
      <c r="D21" s="468" t="s">
        <v>107</v>
      </c>
      <c r="E21" s="468" t="s">
        <v>216</v>
      </c>
      <c r="F21" s="469">
        <f t="shared" si="1"/>
        <v>47.378661825704519</v>
      </c>
      <c r="G21" s="470">
        <v>0.5</v>
      </c>
      <c r="H21" s="471"/>
      <c r="I21" s="469">
        <v>25</v>
      </c>
      <c r="J21" s="471" t="s">
        <v>254</v>
      </c>
      <c r="K21" s="472">
        <f t="shared" si="0"/>
        <v>1.8951464730281808</v>
      </c>
      <c r="L21" s="471" t="s">
        <v>261</v>
      </c>
    </row>
    <row r="22" spans="1:13" ht="27.95" customHeight="1" x14ac:dyDescent="0.2">
      <c r="A22" s="357" t="s">
        <v>246</v>
      </c>
      <c r="B22" s="357" t="s">
        <v>247</v>
      </c>
      <c r="C22" s="357" t="s">
        <v>213</v>
      </c>
      <c r="D22" s="148" t="s">
        <v>39</v>
      </c>
      <c r="E22" s="148" t="s">
        <v>200</v>
      </c>
      <c r="F22" s="473">
        <f t="shared" si="1"/>
        <v>7625</v>
      </c>
      <c r="G22" s="474">
        <v>0.10059016393442601</v>
      </c>
      <c r="H22" s="475"/>
      <c r="I22" s="473">
        <v>7625</v>
      </c>
      <c r="J22" s="475" t="s">
        <v>262</v>
      </c>
      <c r="K22" s="476">
        <f t="shared" si="0"/>
        <v>1</v>
      </c>
      <c r="L22" s="475" t="s">
        <v>263</v>
      </c>
    </row>
    <row r="23" spans="1:13" ht="14.1" customHeight="1" x14ac:dyDescent="0.2">
      <c r="A23" s="357" t="s">
        <v>246</v>
      </c>
      <c r="B23" s="357" t="s">
        <v>247</v>
      </c>
      <c r="C23" s="357" t="s">
        <v>213</v>
      </c>
      <c r="D23" s="148" t="s">
        <v>41</v>
      </c>
      <c r="E23" s="148" t="s">
        <v>200</v>
      </c>
      <c r="F23" s="473">
        <f t="shared" si="1"/>
        <v>3875</v>
      </c>
      <c r="G23" s="474">
        <v>0.19612903225806499</v>
      </c>
      <c r="H23" s="475"/>
      <c r="I23" s="473">
        <v>3875</v>
      </c>
      <c r="J23" s="475" t="s">
        <v>262</v>
      </c>
      <c r="K23" s="476">
        <f t="shared" si="0"/>
        <v>1</v>
      </c>
      <c r="L23" s="475" t="s">
        <v>263</v>
      </c>
    </row>
    <row r="24" spans="1:13" ht="98.1" customHeight="1" x14ac:dyDescent="0.2">
      <c r="A24" s="357" t="s">
        <v>246</v>
      </c>
      <c r="B24" s="357" t="s">
        <v>247</v>
      </c>
      <c r="C24" s="357" t="s">
        <v>212</v>
      </c>
      <c r="D24" s="148" t="s">
        <v>158</v>
      </c>
      <c r="E24" s="148" t="s">
        <v>39</v>
      </c>
      <c r="F24" s="473">
        <f t="shared" si="1"/>
        <v>13008</v>
      </c>
      <c r="G24" s="474">
        <v>3.7130996309963103E-2</v>
      </c>
      <c r="H24" s="475"/>
      <c r="I24" s="473">
        <v>13008</v>
      </c>
      <c r="J24" s="475" t="s">
        <v>262</v>
      </c>
      <c r="K24" s="476">
        <f t="shared" si="0"/>
        <v>1</v>
      </c>
      <c r="L24" s="475" t="s">
        <v>264</v>
      </c>
    </row>
    <row r="25" spans="1:13" ht="56.1" customHeight="1" x14ac:dyDescent="0.2">
      <c r="A25" s="357" t="s">
        <v>246</v>
      </c>
      <c r="B25" s="357" t="s">
        <v>247</v>
      </c>
      <c r="C25" s="357" t="s">
        <v>212</v>
      </c>
      <c r="D25" s="148" t="s">
        <v>158</v>
      </c>
      <c r="E25" s="148" t="s">
        <v>41</v>
      </c>
      <c r="F25" s="473">
        <f t="shared" si="1"/>
        <v>5251</v>
      </c>
      <c r="G25" s="474">
        <v>8.6650161873928794E-2</v>
      </c>
      <c r="H25" s="475"/>
      <c r="I25" s="473">
        <v>5251</v>
      </c>
      <c r="J25" s="475" t="s">
        <v>262</v>
      </c>
      <c r="K25" s="476">
        <f t="shared" si="0"/>
        <v>1</v>
      </c>
      <c r="L25" s="475" t="s">
        <v>264</v>
      </c>
    </row>
    <row r="26" spans="1:13" ht="42" customHeight="1" x14ac:dyDescent="0.2">
      <c r="A26" s="357" t="s">
        <v>246</v>
      </c>
      <c r="B26" s="357" t="s">
        <v>247</v>
      </c>
      <c r="C26" s="357" t="s">
        <v>213</v>
      </c>
      <c r="D26" s="148" t="s">
        <v>39</v>
      </c>
      <c r="E26" s="148" t="s">
        <v>164</v>
      </c>
      <c r="F26" s="473">
        <f t="shared" si="1"/>
        <v>943</v>
      </c>
      <c r="G26" s="474">
        <v>0.16542948038176</v>
      </c>
      <c r="H26" s="475"/>
      <c r="I26" s="473">
        <v>943</v>
      </c>
      <c r="J26" s="475" t="s">
        <v>262</v>
      </c>
      <c r="K26" s="476">
        <f t="shared" si="0"/>
        <v>1</v>
      </c>
      <c r="L26" s="475" t="s">
        <v>264</v>
      </c>
    </row>
    <row r="27" spans="1:13" ht="42" customHeight="1" x14ac:dyDescent="0.2">
      <c r="A27" s="357" t="s">
        <v>246</v>
      </c>
      <c r="B27" s="357" t="s">
        <v>247</v>
      </c>
      <c r="C27" s="357" t="s">
        <v>213</v>
      </c>
      <c r="D27" s="148" t="s">
        <v>41</v>
      </c>
      <c r="E27" s="148" t="s">
        <v>164</v>
      </c>
      <c r="F27" s="473">
        <f t="shared" si="1"/>
        <v>503</v>
      </c>
      <c r="G27" s="474">
        <v>0.29025844930417499</v>
      </c>
      <c r="H27" s="475"/>
      <c r="I27" s="473">
        <v>503</v>
      </c>
      <c r="J27" s="475" t="s">
        <v>262</v>
      </c>
      <c r="K27" s="476">
        <f t="shared" si="0"/>
        <v>1</v>
      </c>
      <c r="L27" s="475" t="s">
        <v>264</v>
      </c>
    </row>
    <row r="28" spans="1:13" ht="56.1" customHeight="1" x14ac:dyDescent="0.2">
      <c r="A28" s="357" t="s">
        <v>246</v>
      </c>
      <c r="B28" s="357" t="s">
        <v>247</v>
      </c>
      <c r="C28" s="357" t="s">
        <v>212</v>
      </c>
      <c r="D28" s="148" t="s">
        <v>160</v>
      </c>
      <c r="E28" s="148" t="s">
        <v>39</v>
      </c>
      <c r="F28" s="473">
        <f t="shared" si="1"/>
        <v>448077</v>
      </c>
      <c r="G28" s="474">
        <v>4.3811666298426387E-2</v>
      </c>
      <c r="H28" s="475"/>
      <c r="I28" s="473">
        <v>448077</v>
      </c>
      <c r="J28" s="475" t="s">
        <v>262</v>
      </c>
      <c r="K28" s="476">
        <f t="shared" si="0"/>
        <v>1</v>
      </c>
      <c r="L28" s="475" t="s">
        <v>264</v>
      </c>
    </row>
    <row r="29" spans="1:13" ht="69.95" customHeight="1" x14ac:dyDescent="0.2">
      <c r="A29" s="357" t="s">
        <v>246</v>
      </c>
      <c r="B29" s="357" t="s">
        <v>247</v>
      </c>
      <c r="C29" s="357" t="s">
        <v>212</v>
      </c>
      <c r="D29" s="148" t="s">
        <v>160</v>
      </c>
      <c r="E29" s="148" t="s">
        <v>41</v>
      </c>
      <c r="F29" s="473">
        <f t="shared" si="1"/>
        <v>158574</v>
      </c>
      <c r="G29" s="474">
        <v>8.9598547050588395E-2</v>
      </c>
      <c r="H29" s="475"/>
      <c r="I29" s="473">
        <v>158574</v>
      </c>
      <c r="J29" s="475" t="s">
        <v>262</v>
      </c>
      <c r="K29" s="476">
        <f t="shared" si="0"/>
        <v>1</v>
      </c>
      <c r="L29" s="475" t="s">
        <v>264</v>
      </c>
    </row>
    <row r="30" spans="1:13" ht="27.95" customHeight="1" x14ac:dyDescent="0.2">
      <c r="A30" s="357" t="s">
        <v>246</v>
      </c>
      <c r="B30" s="357" t="s">
        <v>247</v>
      </c>
      <c r="C30" s="357" t="s">
        <v>212</v>
      </c>
      <c r="D30" s="477" t="s">
        <v>181</v>
      </c>
      <c r="E30" s="477" t="s">
        <v>124</v>
      </c>
      <c r="F30" s="478">
        <f t="shared" si="1"/>
        <v>330.46616623428901</v>
      </c>
      <c r="G30" s="479">
        <v>0.5</v>
      </c>
      <c r="H30" s="480"/>
      <c r="I30" s="478">
        <v>155</v>
      </c>
      <c r="J30" s="480" t="s">
        <v>254</v>
      </c>
      <c r="K30" s="481">
        <f t="shared" si="0"/>
        <v>2.1320397821567032</v>
      </c>
      <c r="L30" s="480" t="s">
        <v>265</v>
      </c>
    </row>
    <row r="31" spans="1:13" ht="27.95" customHeight="1" x14ac:dyDescent="0.2">
      <c r="A31" s="357" t="s">
        <v>246</v>
      </c>
      <c r="B31" s="357" t="s">
        <v>247</v>
      </c>
      <c r="C31" s="357" t="s">
        <v>212</v>
      </c>
      <c r="D31" s="477" t="s">
        <v>181</v>
      </c>
      <c r="E31" s="477" t="s">
        <v>115</v>
      </c>
      <c r="F31" s="478">
        <f t="shared" si="1"/>
        <v>1546.9963536871282</v>
      </c>
      <c r="G31" s="479">
        <v>0.5</v>
      </c>
      <c r="H31" s="480"/>
      <c r="I31" s="478">
        <f>5077*0.2</f>
        <v>1015.4000000000001</v>
      </c>
      <c r="J31" s="477" t="s">
        <v>266</v>
      </c>
      <c r="K31" s="481">
        <f t="shared" si="0"/>
        <v>1.5235339311474572</v>
      </c>
      <c r="L31" s="480" t="s">
        <v>265</v>
      </c>
    </row>
    <row r="32" spans="1:13" ht="14.1" customHeight="1" x14ac:dyDescent="0.2">
      <c r="A32" s="357" t="s">
        <v>246</v>
      </c>
      <c r="B32" s="357" t="s">
        <v>247</v>
      </c>
      <c r="C32" s="357" t="s">
        <v>212</v>
      </c>
      <c r="D32" s="477" t="s">
        <v>185</v>
      </c>
      <c r="E32" s="477" t="s">
        <v>107</v>
      </c>
      <c r="F32" s="478">
        <f t="shared" si="1"/>
        <v>456.72338503502425</v>
      </c>
      <c r="G32" s="479">
        <v>0.3</v>
      </c>
      <c r="H32" s="480"/>
      <c r="I32" s="478">
        <v>240.9963512241055</v>
      </c>
      <c r="J32" s="480" t="s">
        <v>254</v>
      </c>
      <c r="K32" s="481">
        <f t="shared" si="0"/>
        <v>1.8951464730281808</v>
      </c>
      <c r="L32" s="480" t="s">
        <v>267</v>
      </c>
    </row>
    <row r="33" spans="1:12" ht="14.1" customHeight="1" x14ac:dyDescent="0.2">
      <c r="A33" s="357" t="s">
        <v>246</v>
      </c>
      <c r="B33" s="357" t="s">
        <v>247</v>
      </c>
      <c r="C33" s="357" t="s">
        <v>212</v>
      </c>
      <c r="D33" s="477" t="s">
        <v>183</v>
      </c>
      <c r="E33" s="477" t="s">
        <v>130</v>
      </c>
      <c r="F33" s="478">
        <f t="shared" si="1"/>
        <v>3449.122300856824</v>
      </c>
      <c r="G33" s="479">
        <v>0.2</v>
      </c>
      <c r="H33" s="480"/>
      <c r="I33" s="478">
        <v>1731</v>
      </c>
      <c r="J33" s="480" t="s">
        <v>254</v>
      </c>
      <c r="K33" s="481">
        <f t="shared" si="0"/>
        <v>1.9925605435336937</v>
      </c>
      <c r="L33" s="480" t="s">
        <v>268</v>
      </c>
    </row>
    <row r="34" spans="1:12" ht="14.1" customHeight="1" x14ac:dyDescent="0.2">
      <c r="A34" s="357" t="s">
        <v>246</v>
      </c>
      <c r="B34" s="357" t="s">
        <v>247</v>
      </c>
      <c r="C34" s="357" t="s">
        <v>213</v>
      </c>
      <c r="D34" s="477" t="s">
        <v>130</v>
      </c>
      <c r="E34" s="477" t="s">
        <v>197</v>
      </c>
      <c r="F34" s="478">
        <f t="shared" si="1"/>
        <v>1545.2322947520038</v>
      </c>
      <c r="G34" s="479">
        <v>0.2</v>
      </c>
      <c r="H34" s="480"/>
      <c r="I34" s="478">
        <v>775.50079959508855</v>
      </c>
      <c r="J34" s="480" t="s">
        <v>254</v>
      </c>
      <c r="K34" s="481">
        <f t="shared" ref="K34:K64" si="2">IFERROR(VLOOKUP(D34,IF(LEFT(L34,6)="Sitram",conversions_echanges,conversions_domestiques),16,0),VLOOKUP(E34,IF(LEFT(L34,6)="Sitram",conversions_echanges,conversions_domestiques),16,0))</f>
        <v>1.9925605435336937</v>
      </c>
      <c r="L34" s="480" t="s">
        <v>269</v>
      </c>
    </row>
    <row r="35" spans="1:12" ht="14.1" customHeight="1" x14ac:dyDescent="0.2">
      <c r="A35" s="357" t="s">
        <v>260</v>
      </c>
      <c r="B35" s="357" t="s">
        <v>247</v>
      </c>
      <c r="C35" s="357" t="s">
        <v>213</v>
      </c>
      <c r="D35" s="482" t="s">
        <v>43</v>
      </c>
      <c r="E35" s="482" t="s">
        <v>216</v>
      </c>
      <c r="F35" s="483">
        <f t="shared" si="1"/>
        <v>2361.4529481561835</v>
      </c>
      <c r="G35" s="484">
        <v>0.3</v>
      </c>
      <c r="H35" s="485"/>
      <c r="I35" s="483">
        <v>1661.404</v>
      </c>
      <c r="J35" s="485" t="s">
        <v>254</v>
      </c>
      <c r="K35" s="486">
        <f t="shared" si="2"/>
        <v>1.4213598547711355</v>
      </c>
      <c r="L35" s="485" t="s">
        <v>270</v>
      </c>
    </row>
    <row r="36" spans="1:12" ht="14.1" customHeight="1" x14ac:dyDescent="0.2">
      <c r="A36" s="357" t="s">
        <v>260</v>
      </c>
      <c r="B36" s="357" t="s">
        <v>247</v>
      </c>
      <c r="C36" s="357" t="s">
        <v>213</v>
      </c>
      <c r="D36" s="482" t="s">
        <v>65</v>
      </c>
      <c r="E36" s="482" t="s">
        <v>216</v>
      </c>
      <c r="F36" s="483">
        <f t="shared" ref="F36:F64" si="3">I36*K36</f>
        <v>166.63208616586667</v>
      </c>
      <c r="G36" s="484">
        <v>0.3</v>
      </c>
      <c r="H36" s="485"/>
      <c r="I36" s="483">
        <v>108.21625</v>
      </c>
      <c r="J36" s="485" t="s">
        <v>254</v>
      </c>
      <c r="K36" s="486">
        <f t="shared" si="2"/>
        <v>1.539806509335397</v>
      </c>
      <c r="L36" s="485" t="s">
        <v>270</v>
      </c>
    </row>
    <row r="37" spans="1:12" ht="14.1" customHeight="1" x14ac:dyDescent="0.2">
      <c r="A37" s="357" t="s">
        <v>260</v>
      </c>
      <c r="B37" s="357" t="s">
        <v>247</v>
      </c>
      <c r="C37" s="357" t="s">
        <v>212</v>
      </c>
      <c r="D37" s="482" t="s">
        <v>216</v>
      </c>
      <c r="E37" s="482" t="s">
        <v>43</v>
      </c>
      <c r="F37" s="483">
        <f t="shared" si="3"/>
        <v>480.09982494532022</v>
      </c>
      <c r="G37" s="484">
        <v>0.3</v>
      </c>
      <c r="H37" s="485"/>
      <c r="I37" s="483">
        <v>337.77499999999998</v>
      </c>
      <c r="J37" s="485" t="s">
        <v>254</v>
      </c>
      <c r="K37" s="486">
        <f t="shared" si="2"/>
        <v>1.4213598547711355</v>
      </c>
      <c r="L37" s="485" t="s">
        <v>270</v>
      </c>
    </row>
    <row r="38" spans="1:12" ht="14.1" customHeight="1" x14ac:dyDescent="0.2">
      <c r="A38" s="357" t="s">
        <v>260</v>
      </c>
      <c r="B38" s="357" t="s">
        <v>247</v>
      </c>
      <c r="C38" s="357" t="s">
        <v>212</v>
      </c>
      <c r="D38" s="482" t="s">
        <v>216</v>
      </c>
      <c r="E38" s="482" t="s">
        <v>65</v>
      </c>
      <c r="F38" s="483">
        <f t="shared" si="3"/>
        <v>359.68532727379204</v>
      </c>
      <c r="G38" s="484">
        <v>0.3</v>
      </c>
      <c r="H38" s="485"/>
      <c r="I38" s="483">
        <v>233.59125</v>
      </c>
      <c r="J38" s="485" t="s">
        <v>254</v>
      </c>
      <c r="K38" s="486">
        <f t="shared" si="2"/>
        <v>1.539806509335397</v>
      </c>
      <c r="L38" s="485" t="s">
        <v>270</v>
      </c>
    </row>
    <row r="39" spans="1:12" ht="14.1" customHeight="1" x14ac:dyDescent="0.2">
      <c r="A39" s="357" t="s">
        <v>260</v>
      </c>
      <c r="B39" s="357" t="s">
        <v>247</v>
      </c>
      <c r="C39" s="357" t="s">
        <v>212</v>
      </c>
      <c r="D39" s="482" t="s">
        <v>216</v>
      </c>
      <c r="E39" s="482" t="s">
        <v>108</v>
      </c>
      <c r="F39" s="483">
        <f t="shared" si="3"/>
        <v>207.35106361175497</v>
      </c>
      <c r="G39" s="484">
        <v>0.3</v>
      </c>
      <c r="H39" s="485"/>
      <c r="I39" s="483">
        <v>136.09875</v>
      </c>
      <c r="J39" s="485" t="s">
        <v>254</v>
      </c>
      <c r="K39" s="486">
        <f t="shared" si="2"/>
        <v>1.5235339311474572</v>
      </c>
      <c r="L39" s="485" t="s">
        <v>270</v>
      </c>
    </row>
    <row r="40" spans="1:12" ht="14.1" customHeight="1" x14ac:dyDescent="0.2">
      <c r="A40" s="357" t="s">
        <v>260</v>
      </c>
      <c r="B40" s="357" t="s">
        <v>247</v>
      </c>
      <c r="C40" s="357" t="s">
        <v>212</v>
      </c>
      <c r="D40" s="482" t="s">
        <v>216</v>
      </c>
      <c r="E40" s="482" t="s">
        <v>132</v>
      </c>
      <c r="F40" s="483">
        <f t="shared" si="3"/>
        <v>1201.8467653615876</v>
      </c>
      <c r="G40" s="484">
        <v>0.3</v>
      </c>
      <c r="H40" s="485"/>
      <c r="I40" s="483">
        <v>603.16700000000003</v>
      </c>
      <c r="J40" s="485" t="s">
        <v>254</v>
      </c>
      <c r="K40" s="486">
        <f t="shared" si="2"/>
        <v>1.9925605435336937</v>
      </c>
      <c r="L40" s="485" t="s">
        <v>270</v>
      </c>
    </row>
    <row r="41" spans="1:12" ht="14.1" customHeight="1" x14ac:dyDescent="0.2">
      <c r="A41" s="357" t="s">
        <v>260</v>
      </c>
      <c r="B41" s="357" t="s">
        <v>247</v>
      </c>
      <c r="C41" s="357" t="s">
        <v>212</v>
      </c>
      <c r="D41" s="482" t="s">
        <v>216</v>
      </c>
      <c r="E41" s="482" t="s">
        <v>130</v>
      </c>
      <c r="F41" s="483">
        <f t="shared" si="3"/>
        <v>795.83565504925969</v>
      </c>
      <c r="G41" s="484">
        <v>0.3</v>
      </c>
      <c r="H41" s="485"/>
      <c r="I41" s="483">
        <v>399.40350000000001</v>
      </c>
      <c r="J41" s="485" t="s">
        <v>254</v>
      </c>
      <c r="K41" s="486">
        <f t="shared" si="2"/>
        <v>1.9925605435336937</v>
      </c>
      <c r="L41" s="485" t="s">
        <v>270</v>
      </c>
    </row>
    <row r="42" spans="1:12" ht="14.1" customHeight="1" x14ac:dyDescent="0.2">
      <c r="A42" s="357" t="s">
        <v>260</v>
      </c>
      <c r="B42" s="357" t="s">
        <v>247</v>
      </c>
      <c r="C42" s="357" t="s">
        <v>212</v>
      </c>
      <c r="D42" s="482" t="s">
        <v>216</v>
      </c>
      <c r="E42" s="482" t="s">
        <v>121</v>
      </c>
      <c r="F42" s="483">
        <f t="shared" si="3"/>
        <v>1203.7038221503583</v>
      </c>
      <c r="G42" s="484">
        <v>0.3</v>
      </c>
      <c r="H42" s="485"/>
      <c r="I42" s="483">
        <v>564.57849999999996</v>
      </c>
      <c r="J42" s="485" t="s">
        <v>254</v>
      </c>
      <c r="K42" s="486">
        <f t="shared" si="2"/>
        <v>2.1320397821567032</v>
      </c>
      <c r="L42" s="485" t="s">
        <v>270</v>
      </c>
    </row>
    <row r="43" spans="1:12" ht="14.1" customHeight="1" x14ac:dyDescent="0.2">
      <c r="A43" s="357" t="s">
        <v>260</v>
      </c>
      <c r="B43" s="357" t="s">
        <v>247</v>
      </c>
      <c r="C43" s="357" t="s">
        <v>212</v>
      </c>
      <c r="D43" s="482" t="s">
        <v>216</v>
      </c>
      <c r="E43" s="482" t="s">
        <v>94</v>
      </c>
      <c r="F43" s="483">
        <f t="shared" si="3"/>
        <v>209.87177770614127</v>
      </c>
      <c r="G43" s="484">
        <v>0.3</v>
      </c>
      <c r="H43" s="485"/>
      <c r="I43" s="483">
        <v>104.22750000000001</v>
      </c>
      <c r="J43" s="485" t="s">
        <v>254</v>
      </c>
      <c r="K43" s="486">
        <f t="shared" si="2"/>
        <v>2.0135931275924421</v>
      </c>
      <c r="L43" s="485" t="s">
        <v>270</v>
      </c>
    </row>
    <row r="44" spans="1:12" ht="14.1" customHeight="1" x14ac:dyDescent="0.2">
      <c r="A44" s="357" t="s">
        <v>260</v>
      </c>
      <c r="B44" s="357" t="s">
        <v>247</v>
      </c>
      <c r="C44" s="357" t="s">
        <v>213</v>
      </c>
      <c r="D44" s="482" t="s">
        <v>108</v>
      </c>
      <c r="E44" s="482" t="s">
        <v>216</v>
      </c>
      <c r="F44" s="483">
        <f t="shared" si="3"/>
        <v>759.08326055401233</v>
      </c>
      <c r="G44" s="484">
        <v>0.3</v>
      </c>
      <c r="H44" s="485"/>
      <c r="I44" s="483">
        <v>498.23849999999999</v>
      </c>
      <c r="J44" s="485" t="s">
        <v>254</v>
      </c>
      <c r="K44" s="486">
        <f t="shared" si="2"/>
        <v>1.5235339311474572</v>
      </c>
      <c r="L44" s="485" t="s">
        <v>270</v>
      </c>
    </row>
    <row r="45" spans="1:12" ht="14.1" customHeight="1" x14ac:dyDescent="0.2">
      <c r="A45" s="357" t="s">
        <v>260</v>
      </c>
      <c r="B45" s="357" t="s">
        <v>247</v>
      </c>
      <c r="C45" s="357" t="s">
        <v>213</v>
      </c>
      <c r="D45" s="482" t="s">
        <v>132</v>
      </c>
      <c r="E45" s="482" t="s">
        <v>216</v>
      </c>
      <c r="F45" s="483">
        <f t="shared" si="3"/>
        <v>378.16358229603674</v>
      </c>
      <c r="G45" s="484">
        <v>0.3</v>
      </c>
      <c r="H45" s="485"/>
      <c r="I45" s="483">
        <v>189.78774999999999</v>
      </c>
      <c r="J45" s="485" t="s">
        <v>254</v>
      </c>
      <c r="K45" s="486">
        <f t="shared" si="2"/>
        <v>1.9925605435336937</v>
      </c>
      <c r="L45" s="485" t="s">
        <v>270</v>
      </c>
    </row>
    <row r="46" spans="1:12" ht="14.1" customHeight="1" x14ac:dyDescent="0.2">
      <c r="A46" s="357" t="s">
        <v>260</v>
      </c>
      <c r="B46" s="357" t="s">
        <v>247</v>
      </c>
      <c r="C46" s="357" t="s">
        <v>213</v>
      </c>
      <c r="D46" s="482" t="s">
        <v>130</v>
      </c>
      <c r="E46" s="482" t="s">
        <v>216</v>
      </c>
      <c r="F46" s="483">
        <f t="shared" si="3"/>
        <v>2310.8093247060797</v>
      </c>
      <c r="G46" s="484">
        <v>0.3</v>
      </c>
      <c r="H46" s="485"/>
      <c r="I46" s="483">
        <v>1159.7184999999999</v>
      </c>
      <c r="J46" s="485" t="s">
        <v>254</v>
      </c>
      <c r="K46" s="486">
        <f t="shared" si="2"/>
        <v>1.9925605435336937</v>
      </c>
      <c r="L46" s="485" t="s">
        <v>270</v>
      </c>
    </row>
    <row r="47" spans="1:12" ht="14.1" customHeight="1" x14ac:dyDescent="0.2">
      <c r="A47" s="357" t="s">
        <v>260</v>
      </c>
      <c r="B47" s="357" t="s">
        <v>247</v>
      </c>
      <c r="C47" s="357" t="s">
        <v>213</v>
      </c>
      <c r="D47" s="482" t="s">
        <v>121</v>
      </c>
      <c r="E47" s="482" t="s">
        <v>216</v>
      </c>
      <c r="F47" s="483">
        <f t="shared" si="3"/>
        <v>0.95728586218835976</v>
      </c>
      <c r="G47" s="484">
        <v>0.3</v>
      </c>
      <c r="H47" s="485"/>
      <c r="I47" s="483">
        <v>0.44900000000000001</v>
      </c>
      <c r="J47" s="485" t="s">
        <v>254</v>
      </c>
      <c r="K47" s="486">
        <f t="shared" si="2"/>
        <v>2.1320397821567032</v>
      </c>
      <c r="L47" s="485" t="s">
        <v>270</v>
      </c>
    </row>
    <row r="48" spans="1:12" ht="14.1" customHeight="1" x14ac:dyDescent="0.2">
      <c r="A48" s="357" t="s">
        <v>260</v>
      </c>
      <c r="B48" s="357" t="s">
        <v>247</v>
      </c>
      <c r="C48" s="357" t="s">
        <v>213</v>
      </c>
      <c r="D48" s="482" t="s">
        <v>94</v>
      </c>
      <c r="E48" s="482" t="s">
        <v>216</v>
      </c>
      <c r="F48" s="483">
        <f t="shared" si="3"/>
        <v>277.79681807749898</v>
      </c>
      <c r="G48" s="484">
        <v>0.3</v>
      </c>
      <c r="H48" s="485"/>
      <c r="I48" s="483">
        <v>137.96074999999999</v>
      </c>
      <c r="J48" s="485" t="s">
        <v>254</v>
      </c>
      <c r="K48" s="486">
        <f t="shared" si="2"/>
        <v>2.0135931275924421</v>
      </c>
      <c r="L48" s="485" t="s">
        <v>270</v>
      </c>
    </row>
    <row r="49" spans="1:12" ht="14.1" customHeight="1" x14ac:dyDescent="0.2">
      <c r="A49" s="357" t="s">
        <v>260</v>
      </c>
      <c r="B49" s="357" t="s">
        <v>247</v>
      </c>
      <c r="C49" s="357" t="s">
        <v>212</v>
      </c>
      <c r="D49" s="457" t="s">
        <v>218</v>
      </c>
      <c r="E49" s="457" t="s">
        <v>43</v>
      </c>
      <c r="F49" s="458">
        <f t="shared" si="3"/>
        <v>745.31420296677595</v>
      </c>
      <c r="G49" s="459">
        <v>0.3102434452802339</v>
      </c>
      <c r="H49" s="460"/>
      <c r="I49" s="458">
        <v>524.36699999999996</v>
      </c>
      <c r="J49" s="460" t="s">
        <v>254</v>
      </c>
      <c r="K49" s="461">
        <f t="shared" si="2"/>
        <v>1.4213598547711355</v>
      </c>
      <c r="L49" s="460" t="s">
        <v>271</v>
      </c>
    </row>
    <row r="50" spans="1:12" ht="14.1" customHeight="1" x14ac:dyDescent="0.2">
      <c r="A50" s="357" t="s">
        <v>260</v>
      </c>
      <c r="B50" s="357" t="s">
        <v>247</v>
      </c>
      <c r="C50" s="357" t="s">
        <v>212</v>
      </c>
      <c r="D50" s="457" t="s">
        <v>218</v>
      </c>
      <c r="E50" s="457" t="s">
        <v>65</v>
      </c>
      <c r="F50" s="458">
        <f t="shared" si="3"/>
        <v>318.67681536554443</v>
      </c>
      <c r="G50" s="459">
        <v>0.41864366768988692</v>
      </c>
      <c r="H50" s="460"/>
      <c r="I50" s="458">
        <v>206.959</v>
      </c>
      <c r="J50" s="460" t="s">
        <v>254</v>
      </c>
      <c r="K50" s="461">
        <f t="shared" si="2"/>
        <v>1.539806509335397</v>
      </c>
      <c r="L50" s="460" t="s">
        <v>271</v>
      </c>
    </row>
    <row r="51" spans="1:12" ht="14.1" customHeight="1" x14ac:dyDescent="0.2">
      <c r="A51" s="357" t="s">
        <v>260</v>
      </c>
      <c r="B51" s="357" t="s">
        <v>247</v>
      </c>
      <c r="C51" s="357" t="s">
        <v>212</v>
      </c>
      <c r="D51" s="457" t="s">
        <v>218</v>
      </c>
      <c r="E51" s="457" t="s">
        <v>107</v>
      </c>
      <c r="F51" s="458">
        <f t="shared" si="3"/>
        <v>694.86445628152933</v>
      </c>
      <c r="G51" s="459">
        <v>0.25159090069574658</v>
      </c>
      <c r="H51" s="460"/>
      <c r="I51" s="458">
        <v>366.65474999999998</v>
      </c>
      <c r="J51" s="460" t="s">
        <v>254</v>
      </c>
      <c r="K51" s="461">
        <f t="shared" si="2"/>
        <v>1.8951464730281808</v>
      </c>
      <c r="L51" s="460" t="s">
        <v>271</v>
      </c>
    </row>
    <row r="52" spans="1:12" ht="14.1" customHeight="1" x14ac:dyDescent="0.2">
      <c r="A52" s="357" t="s">
        <v>260</v>
      </c>
      <c r="B52" s="357" t="s">
        <v>247</v>
      </c>
      <c r="C52" s="357" t="s">
        <v>212</v>
      </c>
      <c r="D52" s="457" t="s">
        <v>218</v>
      </c>
      <c r="E52" s="457" t="s">
        <v>108</v>
      </c>
      <c r="F52" s="458">
        <f t="shared" si="3"/>
        <v>110.54762204405949</v>
      </c>
      <c r="G52" s="459">
        <v>0.51314677777492401</v>
      </c>
      <c r="H52" s="460"/>
      <c r="I52" s="458">
        <v>72.56</v>
      </c>
      <c r="J52" s="460" t="s">
        <v>254</v>
      </c>
      <c r="K52" s="461">
        <f t="shared" si="2"/>
        <v>1.5235339311474572</v>
      </c>
      <c r="L52" s="460" t="s">
        <v>271</v>
      </c>
    </row>
    <row r="53" spans="1:12" ht="14.1" customHeight="1" x14ac:dyDescent="0.2">
      <c r="A53" s="357" t="s">
        <v>260</v>
      </c>
      <c r="B53" s="357" t="s">
        <v>247</v>
      </c>
      <c r="C53" s="357" t="s">
        <v>212</v>
      </c>
      <c r="D53" s="457" t="s">
        <v>218</v>
      </c>
      <c r="E53" s="457" t="s">
        <v>132</v>
      </c>
      <c r="F53" s="458">
        <f t="shared" si="3"/>
        <v>200.69169422498541</v>
      </c>
      <c r="G53" s="459">
        <v>0.44589033311516912</v>
      </c>
      <c r="H53" s="460"/>
      <c r="I53" s="458">
        <v>100.7205</v>
      </c>
      <c r="J53" s="460" t="s">
        <v>254</v>
      </c>
      <c r="K53" s="461">
        <f t="shared" si="2"/>
        <v>1.9925605435336937</v>
      </c>
      <c r="L53" s="460" t="s">
        <v>271</v>
      </c>
    </row>
    <row r="54" spans="1:12" ht="14.1" customHeight="1" x14ac:dyDescent="0.2">
      <c r="A54" s="357" t="s">
        <v>260</v>
      </c>
      <c r="B54" s="357" t="s">
        <v>247</v>
      </c>
      <c r="C54" s="357" t="s">
        <v>212</v>
      </c>
      <c r="D54" s="457" t="s">
        <v>218</v>
      </c>
      <c r="E54" s="457" t="s">
        <v>130</v>
      </c>
      <c r="F54" s="458">
        <f t="shared" si="3"/>
        <v>609.1416986425985</v>
      </c>
      <c r="G54" s="459">
        <v>0.32957254643795197</v>
      </c>
      <c r="H54" s="460"/>
      <c r="I54" s="458">
        <v>305.70800000000003</v>
      </c>
      <c r="J54" s="460" t="s">
        <v>254</v>
      </c>
      <c r="K54" s="461">
        <f t="shared" si="2"/>
        <v>1.9925605435336937</v>
      </c>
      <c r="L54" s="460" t="s">
        <v>271</v>
      </c>
    </row>
    <row r="55" spans="1:12" ht="14.1" customHeight="1" x14ac:dyDescent="0.2">
      <c r="A55" s="357" t="s">
        <v>260</v>
      </c>
      <c r="B55" s="357" t="s">
        <v>247</v>
      </c>
      <c r="C55" s="357" t="s">
        <v>212</v>
      </c>
      <c r="D55" s="457" t="s">
        <v>218</v>
      </c>
      <c r="E55" s="457" t="s">
        <v>121</v>
      </c>
      <c r="F55" s="458">
        <f t="shared" si="3"/>
        <v>44.414652741888446</v>
      </c>
      <c r="G55" s="459">
        <v>0.8490393746515853</v>
      </c>
      <c r="H55" s="460"/>
      <c r="I55" s="458">
        <v>20.832000000000001</v>
      </c>
      <c r="J55" s="460" t="s">
        <v>254</v>
      </c>
      <c r="K55" s="461">
        <f t="shared" si="2"/>
        <v>2.1320397821567032</v>
      </c>
      <c r="L55" s="460" t="s">
        <v>271</v>
      </c>
    </row>
    <row r="56" spans="1:12" ht="14.1" customHeight="1" x14ac:dyDescent="0.2">
      <c r="A56" s="357" t="s">
        <v>260</v>
      </c>
      <c r="B56" s="357" t="s">
        <v>247</v>
      </c>
      <c r="C56" s="357" t="s">
        <v>212</v>
      </c>
      <c r="D56" s="457" t="s">
        <v>218</v>
      </c>
      <c r="E56" s="457" t="s">
        <v>94</v>
      </c>
      <c r="F56" s="458">
        <f t="shared" si="3"/>
        <v>36.348879741016866</v>
      </c>
      <c r="G56" s="459">
        <v>0.64501091216938877</v>
      </c>
      <c r="H56" s="460"/>
      <c r="I56" s="458">
        <v>18.051749999999998</v>
      </c>
      <c r="J56" s="460" t="s">
        <v>254</v>
      </c>
      <c r="K56" s="461">
        <f t="shared" si="2"/>
        <v>2.0135931275924421</v>
      </c>
      <c r="L56" s="460" t="s">
        <v>271</v>
      </c>
    </row>
    <row r="57" spans="1:12" ht="14.1" customHeight="1" x14ac:dyDescent="0.2">
      <c r="A57" s="357" t="s">
        <v>260</v>
      </c>
      <c r="B57" s="357" t="s">
        <v>247</v>
      </c>
      <c r="C57" s="357" t="s">
        <v>213</v>
      </c>
      <c r="D57" s="457" t="s">
        <v>43</v>
      </c>
      <c r="E57" s="457" t="s">
        <v>218</v>
      </c>
      <c r="F57" s="458">
        <f t="shared" si="3"/>
        <v>845.3477328457501</v>
      </c>
      <c r="G57" s="459">
        <v>0.28520818809190318</v>
      </c>
      <c r="H57" s="460"/>
      <c r="I57" s="458">
        <v>594.74575000000004</v>
      </c>
      <c r="J57" s="460" t="s">
        <v>254</v>
      </c>
      <c r="K57" s="461">
        <f t="shared" si="2"/>
        <v>1.4213598547711355</v>
      </c>
      <c r="L57" s="460" t="s">
        <v>271</v>
      </c>
    </row>
    <row r="58" spans="1:12" ht="14.1" customHeight="1" x14ac:dyDescent="0.2">
      <c r="A58" s="357" t="s">
        <v>260</v>
      </c>
      <c r="B58" s="357" t="s">
        <v>247</v>
      </c>
      <c r="C58" s="357" t="s">
        <v>213</v>
      </c>
      <c r="D58" s="457" t="s">
        <v>65</v>
      </c>
      <c r="E58" s="457" t="s">
        <v>218</v>
      </c>
      <c r="F58" s="458">
        <f t="shared" si="3"/>
        <v>84.382551566461757</v>
      </c>
      <c r="G58" s="459">
        <v>0.57826140422648897</v>
      </c>
      <c r="H58" s="460"/>
      <c r="I58" s="458">
        <v>54.800750000000001</v>
      </c>
      <c r="J58" s="460" t="s">
        <v>254</v>
      </c>
      <c r="K58" s="461">
        <f t="shared" si="2"/>
        <v>1.539806509335397</v>
      </c>
      <c r="L58" s="460" t="s">
        <v>271</v>
      </c>
    </row>
    <row r="59" spans="1:12" ht="14.1" customHeight="1" x14ac:dyDescent="0.2">
      <c r="A59" s="357" t="s">
        <v>260</v>
      </c>
      <c r="B59" s="357" t="s">
        <v>247</v>
      </c>
      <c r="C59" s="357" t="s">
        <v>213</v>
      </c>
      <c r="D59" s="457" t="s">
        <v>107</v>
      </c>
      <c r="E59" s="457" t="s">
        <v>218</v>
      </c>
      <c r="F59" s="458">
        <f t="shared" si="3"/>
        <v>615.04041305096416</v>
      </c>
      <c r="G59" s="459">
        <v>0.24317297075751279</v>
      </c>
      <c r="H59" s="460"/>
      <c r="I59" s="458">
        <v>324.53449999999998</v>
      </c>
      <c r="J59" s="460" t="s">
        <v>254</v>
      </c>
      <c r="K59" s="461">
        <f t="shared" si="2"/>
        <v>1.8951464730281808</v>
      </c>
      <c r="L59" s="460" t="s">
        <v>271</v>
      </c>
    </row>
    <row r="60" spans="1:12" ht="14.1" customHeight="1" x14ac:dyDescent="0.2">
      <c r="A60" s="357" t="s">
        <v>260</v>
      </c>
      <c r="B60" s="357" t="s">
        <v>247</v>
      </c>
      <c r="C60" s="357" t="s">
        <v>213</v>
      </c>
      <c r="D60" s="457" t="s">
        <v>108</v>
      </c>
      <c r="E60" s="457" t="s">
        <v>218</v>
      </c>
      <c r="F60" s="458">
        <f t="shared" si="3"/>
        <v>142.53840664681101</v>
      </c>
      <c r="G60" s="459">
        <v>0.47502389605840589</v>
      </c>
      <c r="H60" s="460"/>
      <c r="I60" s="458">
        <v>93.557749999999999</v>
      </c>
      <c r="J60" s="460" t="s">
        <v>254</v>
      </c>
      <c r="K60" s="461">
        <f t="shared" si="2"/>
        <v>1.5235339311474572</v>
      </c>
      <c r="L60" s="460" t="s">
        <v>271</v>
      </c>
    </row>
    <row r="61" spans="1:12" ht="14.1" customHeight="1" x14ac:dyDescent="0.2">
      <c r="A61" s="357" t="s">
        <v>260</v>
      </c>
      <c r="B61" s="357" t="s">
        <v>247</v>
      </c>
      <c r="C61" s="357" t="s">
        <v>213</v>
      </c>
      <c r="D61" s="457" t="s">
        <v>132</v>
      </c>
      <c r="E61" s="457" t="s">
        <v>218</v>
      </c>
      <c r="F61" s="458">
        <f t="shared" si="3"/>
        <v>106.24631702203185</v>
      </c>
      <c r="G61" s="459">
        <v>0.60060447082773105</v>
      </c>
      <c r="H61" s="460"/>
      <c r="I61" s="458">
        <v>53.3215</v>
      </c>
      <c r="J61" s="460" t="s">
        <v>254</v>
      </c>
      <c r="K61" s="461">
        <f t="shared" si="2"/>
        <v>1.9925605435336937</v>
      </c>
      <c r="L61" s="460" t="s">
        <v>271</v>
      </c>
    </row>
    <row r="62" spans="1:12" ht="14.1" customHeight="1" x14ac:dyDescent="0.2">
      <c r="A62" s="357" t="s">
        <v>260</v>
      </c>
      <c r="B62" s="357" t="s">
        <v>247</v>
      </c>
      <c r="C62" s="357" t="s">
        <v>213</v>
      </c>
      <c r="D62" s="457" t="s">
        <v>130</v>
      </c>
      <c r="E62" s="457" t="s">
        <v>218</v>
      </c>
      <c r="F62" s="458">
        <f t="shared" si="3"/>
        <v>701.34943035516358</v>
      </c>
      <c r="G62" s="459">
        <v>0.28956604160283789</v>
      </c>
      <c r="H62" s="460"/>
      <c r="I62" s="458">
        <v>351.98399999999998</v>
      </c>
      <c r="J62" s="460" t="s">
        <v>254</v>
      </c>
      <c r="K62" s="461">
        <f t="shared" si="2"/>
        <v>1.9925605435336937</v>
      </c>
      <c r="L62" s="460" t="s">
        <v>271</v>
      </c>
    </row>
    <row r="63" spans="1:12" ht="14.1" customHeight="1" x14ac:dyDescent="0.2">
      <c r="A63" s="357" t="s">
        <v>260</v>
      </c>
      <c r="B63" s="357" t="s">
        <v>247</v>
      </c>
      <c r="C63" s="357" t="s">
        <v>213</v>
      </c>
      <c r="D63" s="457" t="s">
        <v>121</v>
      </c>
      <c r="E63" s="457" t="s">
        <v>218</v>
      </c>
      <c r="F63" s="458">
        <f t="shared" si="3"/>
        <v>21.02404429184725</v>
      </c>
      <c r="G63" s="459">
        <v>0.88799260099725497</v>
      </c>
      <c r="H63" s="460"/>
      <c r="I63" s="458">
        <v>9.8610000000000007</v>
      </c>
      <c r="J63" s="460" t="s">
        <v>254</v>
      </c>
      <c r="K63" s="461">
        <f t="shared" si="2"/>
        <v>2.1320397821567032</v>
      </c>
      <c r="L63" s="460" t="s">
        <v>271</v>
      </c>
    </row>
    <row r="64" spans="1:12" ht="14.1" customHeight="1" x14ac:dyDescent="0.2">
      <c r="A64" s="357" t="s">
        <v>260</v>
      </c>
      <c r="B64" s="357" t="s">
        <v>247</v>
      </c>
      <c r="C64" s="357" t="s">
        <v>213</v>
      </c>
      <c r="D64" s="457" t="s">
        <v>94</v>
      </c>
      <c r="E64" s="457" t="s">
        <v>218</v>
      </c>
      <c r="F64" s="458">
        <f t="shared" si="3"/>
        <v>110.6982889859583</v>
      </c>
      <c r="G64" s="459">
        <v>0.49894306113895459</v>
      </c>
      <c r="H64" s="460"/>
      <c r="I64" s="458">
        <v>54.975499999999997</v>
      </c>
      <c r="J64" s="460" t="s">
        <v>254</v>
      </c>
      <c r="K64" s="461">
        <f t="shared" si="2"/>
        <v>2.0135931275924421</v>
      </c>
      <c r="L64" s="460" t="s">
        <v>271</v>
      </c>
    </row>
  </sheetData>
  <autoFilter ref="A1:M64">
    <sortState ref="A2:M64">
      <sortCondition ref="L1:L64"/>
    </sortState>
  </autoFilter>
  <pageMargins left="0.25" right="0.25" top="0.75" bottom="0.75" header="0.3" footer="0.3"/>
  <pageSetup paperSize="9" scale="56" fitToHeight="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1"/>
  <sheetViews>
    <sheetView zoomScale="125" workbookViewId="0">
      <pane ySplit="1" topLeftCell="A2" activePane="bottomLeft" state="frozen"/>
      <selection activeCell="K75" sqref="K75"/>
      <selection pane="bottomLeft"/>
    </sheetView>
  </sheetViews>
  <sheetFormatPr baseColWidth="10" defaultColWidth="8.625" defaultRowHeight="12.75" x14ac:dyDescent="0.2"/>
  <cols>
    <col min="1" max="1" width="15.5" style="435" bestFit="1" customWidth="1"/>
    <col min="2" max="2" width="25.125" style="435" bestFit="1" customWidth="1"/>
    <col min="3" max="3" width="8.5" style="435" hidden="1" customWidth="1"/>
    <col min="4" max="4" width="26.5" style="435" bestFit="1" customWidth="1"/>
    <col min="5" max="5" width="25.125" style="435" bestFit="1" customWidth="1"/>
    <col min="6" max="6" width="7.375" style="435" bestFit="1" customWidth="1"/>
    <col min="7" max="7" width="7.625" style="435" bestFit="1" customWidth="1"/>
    <col min="8" max="8" width="11.5" style="435" bestFit="1" customWidth="1"/>
    <col min="9" max="9" width="12" style="435" bestFit="1" customWidth="1"/>
    <col min="10" max="10" width="7.5" style="435" bestFit="1" customWidth="1"/>
    <col min="11" max="11" width="10.375" style="435" bestFit="1" customWidth="1"/>
    <col min="12" max="12" width="23.875" style="435" bestFit="1" customWidth="1"/>
  </cols>
  <sheetData>
    <row r="1" spans="1:12" x14ac:dyDescent="0.2">
      <c r="A1" s="260" t="s">
        <v>233</v>
      </c>
      <c r="B1" s="260" t="s">
        <v>234</v>
      </c>
      <c r="C1" s="260" t="s">
        <v>235</v>
      </c>
      <c r="D1" s="260" t="s">
        <v>236</v>
      </c>
      <c r="E1" s="260" t="s">
        <v>237</v>
      </c>
      <c r="F1" s="260" t="s">
        <v>272</v>
      </c>
      <c r="G1" s="260" t="s">
        <v>273</v>
      </c>
      <c r="H1" s="260" t="s">
        <v>274</v>
      </c>
      <c r="I1" s="260" t="s">
        <v>275</v>
      </c>
      <c r="J1" s="260" t="s">
        <v>242</v>
      </c>
      <c r="K1" s="260" t="s">
        <v>243</v>
      </c>
      <c r="L1" s="260" t="s">
        <v>244</v>
      </c>
    </row>
    <row r="2" spans="1:12" x14ac:dyDescent="0.2">
      <c r="A2" t="s">
        <v>276</v>
      </c>
      <c r="B2" t="s">
        <v>247</v>
      </c>
      <c r="C2" t="s">
        <v>213</v>
      </c>
      <c r="D2" s="295" t="s">
        <v>65</v>
      </c>
      <c r="E2" s="295" t="s">
        <v>277</v>
      </c>
      <c r="F2" s="492">
        <f>H2*K2</f>
        <v>0.75296538306500915</v>
      </c>
      <c r="G2" s="492"/>
      <c r="H2" s="298">
        <v>0.48899999999999999</v>
      </c>
      <c r="I2" s="492"/>
      <c r="J2" s="295" t="s">
        <v>254</v>
      </c>
      <c r="K2" s="298">
        <f t="shared" ref="K2:K11" si="0">IFERROR(VLOOKUP(D2,IF(LEFT(L2,6)="Sitram",conversions_echanges,conversions_domestiques),16,0),VLOOKUP(E2,IF(LEFT(L2,6)="Sitram",conversions_echanges,conversions_domestiques),16,0))</f>
        <v>1.539806509335397</v>
      </c>
      <c r="L2" s="295" t="s">
        <v>278</v>
      </c>
    </row>
    <row r="3" spans="1:12" x14ac:dyDescent="0.2">
      <c r="A3" t="s">
        <v>276</v>
      </c>
      <c r="B3" t="s">
        <v>247</v>
      </c>
      <c r="C3" t="s">
        <v>213</v>
      </c>
      <c r="D3" s="493" t="s">
        <v>91</v>
      </c>
      <c r="E3" s="493" t="s">
        <v>195</v>
      </c>
      <c r="F3" s="494">
        <f>H3*K3</f>
        <v>463.55137608911286</v>
      </c>
      <c r="G3" s="494"/>
      <c r="H3" s="494">
        <v>244.59923424727279</v>
      </c>
      <c r="I3" s="494"/>
      <c r="J3" s="493" t="s">
        <v>254</v>
      </c>
      <c r="K3" s="495">
        <f t="shared" si="0"/>
        <v>1.8951464730281808</v>
      </c>
      <c r="L3" s="493" t="s">
        <v>279</v>
      </c>
    </row>
    <row r="4" spans="1:12" x14ac:dyDescent="0.2">
      <c r="A4" t="s">
        <v>276</v>
      </c>
      <c r="B4" t="s">
        <v>247</v>
      </c>
      <c r="C4" t="s">
        <v>213</v>
      </c>
      <c r="D4" s="493" t="s">
        <v>90</v>
      </c>
      <c r="E4" s="493" t="s">
        <v>195</v>
      </c>
      <c r="F4" s="494">
        <f>H4*K4</f>
        <v>1255.1640213594533</v>
      </c>
      <c r="G4" s="494"/>
      <c r="H4" s="494">
        <v>883.07265548987755</v>
      </c>
      <c r="I4" s="494"/>
      <c r="J4" s="493" t="s">
        <v>254</v>
      </c>
      <c r="K4" s="495">
        <f t="shared" si="0"/>
        <v>1.4213598547711355</v>
      </c>
      <c r="L4" s="493" t="s">
        <v>279</v>
      </c>
    </row>
    <row r="5" spans="1:12" x14ac:dyDescent="0.2">
      <c r="A5" t="s">
        <v>276</v>
      </c>
      <c r="B5" t="s">
        <v>247</v>
      </c>
      <c r="C5" t="s">
        <v>213</v>
      </c>
      <c r="D5" s="493" t="s">
        <v>84</v>
      </c>
      <c r="E5" s="493" t="s">
        <v>195</v>
      </c>
      <c r="F5" s="494">
        <f>H5*K5</f>
        <v>828.34458587279926</v>
      </c>
      <c r="G5" s="494"/>
      <c r="H5" s="494">
        <v>499.52842177898168</v>
      </c>
      <c r="I5" s="494"/>
      <c r="J5" s="493" t="s">
        <v>254</v>
      </c>
      <c r="K5" s="495">
        <f t="shared" si="0"/>
        <v>1.658253163899658</v>
      </c>
      <c r="L5" s="493" t="s">
        <v>279</v>
      </c>
    </row>
    <row r="6" spans="1:12" x14ac:dyDescent="0.2">
      <c r="A6" t="s">
        <v>276</v>
      </c>
      <c r="B6" t="s">
        <v>247</v>
      </c>
      <c r="C6" t="s">
        <v>212</v>
      </c>
      <c r="D6" s="493" t="s">
        <v>218</v>
      </c>
      <c r="E6" s="493" t="s">
        <v>106</v>
      </c>
      <c r="F6" s="493"/>
      <c r="G6" s="494">
        <f t="shared" ref="G6:G11" si="1">I6*K6</f>
        <v>442.79123189637642</v>
      </c>
      <c r="H6" s="493"/>
      <c r="I6" s="493">
        <v>200</v>
      </c>
      <c r="J6" s="493" t="s">
        <v>254</v>
      </c>
      <c r="K6" s="495">
        <f t="shared" si="0"/>
        <v>2.213956159481882</v>
      </c>
      <c r="L6" s="493" t="s">
        <v>279</v>
      </c>
    </row>
    <row r="7" spans="1:12" x14ac:dyDescent="0.2">
      <c r="B7" t="s">
        <v>247</v>
      </c>
      <c r="C7" t="s">
        <v>212</v>
      </c>
      <c r="D7" s="477" t="s">
        <v>179</v>
      </c>
      <c r="E7" s="487" t="s">
        <v>113</v>
      </c>
      <c r="F7" s="487"/>
      <c r="G7" s="488">
        <f t="shared" si="1"/>
        <v>0</v>
      </c>
      <c r="H7" s="487"/>
      <c r="I7" s="487">
        <v>0</v>
      </c>
      <c r="J7" s="489" t="s">
        <v>266</v>
      </c>
      <c r="K7" s="490">
        <f t="shared" si="0"/>
        <v>1.0272577597099788</v>
      </c>
      <c r="L7" s="487" t="s">
        <v>280</v>
      </c>
    </row>
    <row r="8" spans="1:12" ht="15.95" customHeight="1" x14ac:dyDescent="0.2">
      <c r="B8" t="s">
        <v>247</v>
      </c>
      <c r="C8" t="s">
        <v>212</v>
      </c>
      <c r="D8" s="491" t="s">
        <v>177</v>
      </c>
      <c r="E8" s="489" t="s">
        <v>111</v>
      </c>
      <c r="F8" s="487"/>
      <c r="G8" s="488">
        <f t="shared" si="1"/>
        <v>0</v>
      </c>
      <c r="H8" s="487"/>
      <c r="I8" s="487">
        <v>0</v>
      </c>
      <c r="J8" s="489" t="s">
        <v>266</v>
      </c>
      <c r="K8" s="490">
        <f t="shared" si="0"/>
        <v>1.1129553192957515</v>
      </c>
      <c r="L8" s="487" t="s">
        <v>281</v>
      </c>
    </row>
    <row r="9" spans="1:12" x14ac:dyDescent="0.2">
      <c r="A9" s="357" t="s">
        <v>246</v>
      </c>
      <c r="B9" s="357" t="s">
        <v>247</v>
      </c>
      <c r="C9" s="357" t="s">
        <v>212</v>
      </c>
      <c r="D9" s="477" t="s">
        <v>181</v>
      </c>
      <c r="E9" s="477" t="s">
        <v>126</v>
      </c>
      <c r="F9" s="487"/>
      <c r="G9" s="488">
        <f t="shared" si="1"/>
        <v>0</v>
      </c>
      <c r="H9" s="487"/>
      <c r="I9" s="487">
        <v>0</v>
      </c>
      <c r="J9" s="489" t="s">
        <v>254</v>
      </c>
      <c r="K9" s="490">
        <f t="shared" si="0"/>
        <v>2.1320397821567032</v>
      </c>
      <c r="L9" s="487" t="s">
        <v>265</v>
      </c>
    </row>
    <row r="10" spans="1:12" x14ac:dyDescent="0.2">
      <c r="B10" s="357" t="s">
        <v>247</v>
      </c>
      <c r="C10" s="357" t="s">
        <v>212</v>
      </c>
      <c r="D10" s="477" t="s">
        <v>197</v>
      </c>
      <c r="E10" s="477" t="s">
        <v>91</v>
      </c>
      <c r="F10" s="487"/>
      <c r="G10" s="488">
        <f t="shared" si="1"/>
        <v>1895.1464730281809</v>
      </c>
      <c r="H10" s="487"/>
      <c r="I10" s="487">
        <v>1000</v>
      </c>
      <c r="J10" s="489" t="s">
        <v>254</v>
      </c>
      <c r="K10" s="490">
        <f t="shared" si="0"/>
        <v>1.8951464730281808</v>
      </c>
      <c r="L10" s="487" t="s">
        <v>282</v>
      </c>
    </row>
    <row r="11" spans="1:12" x14ac:dyDescent="0.2">
      <c r="B11" s="357" t="s">
        <v>247</v>
      </c>
      <c r="C11" t="s">
        <v>213</v>
      </c>
      <c r="D11" s="487" t="s">
        <v>33</v>
      </c>
      <c r="E11" s="489" t="s">
        <v>205</v>
      </c>
      <c r="F11" s="487"/>
      <c r="G11" s="488">
        <f t="shared" si="1"/>
        <v>300</v>
      </c>
      <c r="H11" s="487"/>
      <c r="I11" s="487">
        <v>300</v>
      </c>
      <c r="J11" s="489" t="s">
        <v>266</v>
      </c>
      <c r="K11" s="490">
        <f t="shared" si="0"/>
        <v>1</v>
      </c>
      <c r="L11" s="487" t="s">
        <v>283</v>
      </c>
    </row>
  </sheetData>
  <autoFilter ref="A1:L6">
    <sortState ref="A2:L6">
      <sortCondition ref="B1:B6"/>
    </sortState>
  </autoFilter>
  <pageMargins left="0.75" right="0.75" top="1" bottom="1" header="0.5" footer="0.5"/>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69"/>
  <sheetViews>
    <sheetView workbookViewId="0">
      <pane ySplit="1" topLeftCell="A2" activePane="bottomLeft" state="frozen"/>
      <selection activeCell="K75" sqref="K75"/>
      <selection pane="bottomLeft"/>
    </sheetView>
  </sheetViews>
  <sheetFormatPr baseColWidth="10" defaultColWidth="10.625" defaultRowHeight="12.75" x14ac:dyDescent="0.2"/>
  <cols>
    <col min="1" max="1" width="10.625" style="435" customWidth="1"/>
    <col min="2" max="2" width="10.625" style="435" hidden="1" customWidth="1"/>
    <col min="3" max="3" width="17.625" style="435" hidden="1" customWidth="1"/>
    <col min="4" max="4" width="10.625" style="435" hidden="1" customWidth="1"/>
    <col min="5" max="5" width="26.125" style="435" customWidth="1"/>
    <col min="6" max="6" width="37" style="435" bestFit="1" customWidth="1"/>
    <col min="7" max="9" width="10.625" style="435" customWidth="1"/>
    <col min="10" max="10" width="105.5" style="435" customWidth="1"/>
    <col min="11" max="33" width="10.625" style="435" customWidth="1"/>
    <col min="34" max="16384" width="10.625" style="435"/>
  </cols>
  <sheetData>
    <row r="1" spans="1:16" x14ac:dyDescent="0.2">
      <c r="A1" s="260" t="s">
        <v>284</v>
      </c>
      <c r="B1" s="260" t="s">
        <v>233</v>
      </c>
      <c r="C1" s="260" t="s">
        <v>234</v>
      </c>
      <c r="D1" s="260" t="s">
        <v>235</v>
      </c>
      <c r="E1" s="260" t="s">
        <v>236</v>
      </c>
      <c r="F1" s="260" t="s">
        <v>237</v>
      </c>
      <c r="G1" s="272" t="s">
        <v>285</v>
      </c>
      <c r="H1" s="273" t="s">
        <v>286</v>
      </c>
      <c r="I1" s="274" t="s">
        <v>287</v>
      </c>
      <c r="J1" s="271" t="s">
        <v>288</v>
      </c>
    </row>
    <row r="2" spans="1:16" ht="27" customHeight="1" x14ac:dyDescent="0.2">
      <c r="A2" s="261">
        <v>1</v>
      </c>
      <c r="B2" s="285" t="s">
        <v>289</v>
      </c>
      <c r="C2" s="285" t="s">
        <v>289</v>
      </c>
      <c r="D2" s="285" t="s">
        <v>212</v>
      </c>
      <c r="E2" s="286" t="s">
        <v>171</v>
      </c>
      <c r="F2" s="286" t="s">
        <v>94</v>
      </c>
      <c r="G2" s="287"/>
      <c r="H2" s="288">
        <v>1</v>
      </c>
      <c r="I2" s="289">
        <v>1</v>
      </c>
      <c r="J2" s="604" t="s">
        <v>290</v>
      </c>
      <c r="P2" s="358"/>
    </row>
    <row r="3" spans="1:16" ht="23.1" customHeight="1" x14ac:dyDescent="0.2">
      <c r="A3" s="266">
        <v>1</v>
      </c>
      <c r="B3" s="290" t="s">
        <v>289</v>
      </c>
      <c r="C3" s="290" t="s">
        <v>289</v>
      </c>
      <c r="D3" s="290" t="s">
        <v>213</v>
      </c>
      <c r="E3" s="291" t="s">
        <v>50</v>
      </c>
      <c r="F3" s="291" t="s">
        <v>171</v>
      </c>
      <c r="G3" s="292"/>
      <c r="H3" s="293">
        <v>-0.5</v>
      </c>
      <c r="I3" s="294">
        <v>-0.4</v>
      </c>
      <c r="J3" s="587"/>
      <c r="P3" s="358"/>
    </row>
    <row r="4" spans="1:16" ht="20.100000000000001" customHeight="1" x14ac:dyDescent="0.2">
      <c r="A4" s="261">
        <v>2</v>
      </c>
      <c r="B4" s="285" t="s">
        <v>289</v>
      </c>
      <c r="C4" s="285" t="s">
        <v>289</v>
      </c>
      <c r="D4" s="285" t="s">
        <v>212</v>
      </c>
      <c r="E4" s="286" t="s">
        <v>173</v>
      </c>
      <c r="F4" s="286" t="s">
        <v>100</v>
      </c>
      <c r="G4" s="287"/>
      <c r="H4" s="288">
        <v>1</v>
      </c>
      <c r="I4" s="289">
        <v>1</v>
      </c>
      <c r="J4" s="604" t="s">
        <v>291</v>
      </c>
      <c r="P4" s="358"/>
    </row>
    <row r="5" spans="1:16" ht="27.95" customHeight="1" x14ac:dyDescent="0.2">
      <c r="A5" s="266">
        <v>2</v>
      </c>
      <c r="B5" s="290" t="s">
        <v>289</v>
      </c>
      <c r="C5" s="290" t="s">
        <v>289</v>
      </c>
      <c r="D5" s="290" t="s">
        <v>213</v>
      </c>
      <c r="E5" s="291" t="s">
        <v>52</v>
      </c>
      <c r="F5" s="291" t="s">
        <v>173</v>
      </c>
      <c r="G5" s="292"/>
      <c r="H5" s="293">
        <v>-0.55000000000000004</v>
      </c>
      <c r="I5" s="294">
        <v>-0.45</v>
      </c>
      <c r="J5" s="587"/>
      <c r="P5" s="358"/>
    </row>
    <row r="6" spans="1:16" ht="15.95" customHeight="1" x14ac:dyDescent="0.2">
      <c r="A6" s="261">
        <v>3</v>
      </c>
      <c r="B6" s="285" t="s">
        <v>289</v>
      </c>
      <c r="C6" s="285" t="s">
        <v>289</v>
      </c>
      <c r="D6" s="285" t="s">
        <v>212</v>
      </c>
      <c r="E6" s="279" t="s">
        <v>177</v>
      </c>
      <c r="F6" s="286" t="s">
        <v>111</v>
      </c>
      <c r="G6" s="287"/>
      <c r="H6" s="288">
        <v>1</v>
      </c>
      <c r="I6" s="289">
        <v>1</v>
      </c>
      <c r="J6" s="604" t="s">
        <v>292</v>
      </c>
      <c r="P6" s="358"/>
    </row>
    <row r="7" spans="1:16" ht="15.95" customHeight="1" x14ac:dyDescent="0.2">
      <c r="A7" s="263">
        <v>3</v>
      </c>
      <c r="B7" s="295" t="s">
        <v>289</v>
      </c>
      <c r="C7" s="295" t="s">
        <v>289</v>
      </c>
      <c r="D7" s="295" t="s">
        <v>213</v>
      </c>
      <c r="E7" s="296" t="s">
        <v>50</v>
      </c>
      <c r="F7" s="297" t="s">
        <v>177</v>
      </c>
      <c r="G7" s="298"/>
      <c r="H7" s="298">
        <v>-0.5</v>
      </c>
      <c r="I7" s="299">
        <v>-0.4</v>
      </c>
      <c r="J7" s="585"/>
      <c r="P7" s="358"/>
    </row>
    <row r="8" spans="1:16" ht="15.95" customHeight="1" x14ac:dyDescent="0.2">
      <c r="A8" s="266">
        <v>3</v>
      </c>
      <c r="B8" s="290" t="s">
        <v>289</v>
      </c>
      <c r="C8" s="290" t="s">
        <v>289</v>
      </c>
      <c r="D8" s="290" t="s">
        <v>213</v>
      </c>
      <c r="E8" s="291" t="s">
        <v>52</v>
      </c>
      <c r="F8" s="300" t="s">
        <v>177</v>
      </c>
      <c r="G8" s="292"/>
      <c r="H8" s="293">
        <v>-0.55000000000000004</v>
      </c>
      <c r="I8" s="294">
        <v>-0.45</v>
      </c>
      <c r="J8" s="587"/>
      <c r="P8" s="358"/>
    </row>
    <row r="9" spans="1:16" x14ac:dyDescent="0.2">
      <c r="A9" s="248">
        <v>4</v>
      </c>
      <c r="B9" s="249" t="s">
        <v>289</v>
      </c>
      <c r="C9" s="249" t="s">
        <v>289</v>
      </c>
      <c r="D9" s="277" t="s">
        <v>212</v>
      </c>
      <c r="E9" s="301" t="s">
        <v>171</v>
      </c>
      <c r="F9" s="301" t="s">
        <v>149</v>
      </c>
      <c r="G9" s="302">
        <v>-0.67</v>
      </c>
      <c r="H9" s="280"/>
      <c r="I9" s="281"/>
      <c r="J9" s="603" t="s">
        <v>293</v>
      </c>
      <c r="P9" s="358"/>
    </row>
    <row r="10" spans="1:16" x14ac:dyDescent="0.2">
      <c r="A10" s="253">
        <v>4</v>
      </c>
      <c r="B10" s="254" t="s">
        <v>289</v>
      </c>
      <c r="C10" s="254" t="s">
        <v>289</v>
      </c>
      <c r="D10" s="255" t="s">
        <v>212</v>
      </c>
      <c r="E10" s="303" t="s">
        <v>171</v>
      </c>
      <c r="F10" s="303" t="s">
        <v>86</v>
      </c>
      <c r="G10" s="304">
        <v>1</v>
      </c>
      <c r="H10" s="305"/>
      <c r="I10" s="306"/>
      <c r="J10" s="587"/>
      <c r="P10" s="358"/>
    </row>
    <row r="11" spans="1:16" x14ac:dyDescent="0.2">
      <c r="A11" s="250">
        <v>5</v>
      </c>
      <c r="B11" s="249" t="s">
        <v>289</v>
      </c>
      <c r="C11" s="249" t="s">
        <v>289</v>
      </c>
      <c r="D11" s="247" t="s">
        <v>212</v>
      </c>
      <c r="E11" s="301" t="s">
        <v>173</v>
      </c>
      <c r="F11" s="301" t="s">
        <v>154</v>
      </c>
      <c r="G11" s="302">
        <v>-0.67</v>
      </c>
      <c r="H11" s="307"/>
      <c r="I11" s="308"/>
      <c r="J11" s="603" t="s">
        <v>294</v>
      </c>
      <c r="P11" s="358"/>
    </row>
    <row r="12" spans="1:16" x14ac:dyDescent="0.2">
      <c r="A12" s="250">
        <v>5</v>
      </c>
      <c r="B12" s="254" t="s">
        <v>289</v>
      </c>
      <c r="C12" s="254" t="s">
        <v>289</v>
      </c>
      <c r="D12" s="247" t="s">
        <v>212</v>
      </c>
      <c r="E12" s="309" t="s">
        <v>173</v>
      </c>
      <c r="F12" s="309" t="s">
        <v>88</v>
      </c>
      <c r="G12" s="304">
        <v>1</v>
      </c>
      <c r="H12" s="307"/>
      <c r="I12" s="308"/>
      <c r="J12" s="587"/>
      <c r="P12" s="358"/>
    </row>
    <row r="13" spans="1:16" x14ac:dyDescent="0.2">
      <c r="A13" s="248">
        <v>6</v>
      </c>
      <c r="B13" s="249" t="s">
        <v>289</v>
      </c>
      <c r="C13" s="249" t="s">
        <v>289</v>
      </c>
      <c r="D13" s="277" t="s">
        <v>212</v>
      </c>
      <c r="E13" s="301" t="s">
        <v>177</v>
      </c>
      <c r="F13" s="301" t="s">
        <v>149</v>
      </c>
      <c r="G13" s="302">
        <v>-0.67</v>
      </c>
      <c r="H13" s="280"/>
      <c r="I13" s="281"/>
      <c r="J13" s="603" t="s">
        <v>294</v>
      </c>
      <c r="P13" s="358"/>
    </row>
    <row r="14" spans="1:16" x14ac:dyDescent="0.2">
      <c r="A14" s="253">
        <v>6</v>
      </c>
      <c r="B14" s="254" t="s">
        <v>289</v>
      </c>
      <c r="C14" s="254" t="s">
        <v>289</v>
      </c>
      <c r="D14" s="255" t="s">
        <v>212</v>
      </c>
      <c r="E14" s="303" t="s">
        <v>177</v>
      </c>
      <c r="F14" s="303" t="s">
        <v>86</v>
      </c>
      <c r="G14" s="304">
        <v>1</v>
      </c>
      <c r="H14" s="305"/>
      <c r="I14" s="306"/>
      <c r="J14" s="587"/>
      <c r="P14" s="358"/>
    </row>
    <row r="15" spans="1:16" x14ac:dyDescent="0.2">
      <c r="A15" s="250">
        <v>7</v>
      </c>
      <c r="B15" s="249" t="s">
        <v>289</v>
      </c>
      <c r="C15" s="249" t="s">
        <v>289</v>
      </c>
      <c r="D15" s="247" t="s">
        <v>212</v>
      </c>
      <c r="E15" s="309" t="s">
        <v>177</v>
      </c>
      <c r="F15" s="309" t="s">
        <v>154</v>
      </c>
      <c r="G15" s="302">
        <v>-0.67</v>
      </c>
      <c r="H15" s="307"/>
      <c r="I15" s="308"/>
      <c r="J15" s="603" t="s">
        <v>294</v>
      </c>
      <c r="P15" s="358"/>
    </row>
    <row r="16" spans="1:16" x14ac:dyDescent="0.2">
      <c r="A16" s="250">
        <v>7</v>
      </c>
      <c r="B16" s="254" t="s">
        <v>289</v>
      </c>
      <c r="C16" s="254" t="s">
        <v>289</v>
      </c>
      <c r="D16" s="247" t="s">
        <v>212</v>
      </c>
      <c r="E16" s="309" t="s">
        <v>177</v>
      </c>
      <c r="F16" s="303" t="s">
        <v>88</v>
      </c>
      <c r="G16" s="304">
        <v>1</v>
      </c>
      <c r="H16" s="307"/>
      <c r="I16" s="308"/>
      <c r="J16" s="587"/>
      <c r="P16" s="358"/>
    </row>
    <row r="17" spans="1:16" x14ac:dyDescent="0.2">
      <c r="A17" s="261">
        <v>8</v>
      </c>
      <c r="B17" s="285" t="s">
        <v>289</v>
      </c>
      <c r="C17" s="285" t="s">
        <v>289</v>
      </c>
      <c r="D17" s="278" t="s">
        <v>212</v>
      </c>
      <c r="E17" s="286" t="s">
        <v>171</v>
      </c>
      <c r="F17" s="310" t="s">
        <v>72</v>
      </c>
      <c r="G17" s="311">
        <v>-1</v>
      </c>
      <c r="H17" s="312"/>
      <c r="I17" s="313"/>
      <c r="J17" s="604" t="s">
        <v>295</v>
      </c>
      <c r="P17" s="358"/>
    </row>
    <row r="18" spans="1:16" x14ac:dyDescent="0.2">
      <c r="A18" s="266">
        <v>8</v>
      </c>
      <c r="B18" s="290" t="s">
        <v>289</v>
      </c>
      <c r="C18" s="290" t="s">
        <v>289</v>
      </c>
      <c r="D18" s="267" t="s">
        <v>213</v>
      </c>
      <c r="E18" s="291" t="s">
        <v>50</v>
      </c>
      <c r="F18" s="291" t="s">
        <v>171</v>
      </c>
      <c r="G18" s="292">
        <v>0.1202</v>
      </c>
      <c r="H18" s="293"/>
      <c r="I18" s="294"/>
      <c r="J18" s="587"/>
      <c r="P18" s="358"/>
    </row>
    <row r="19" spans="1:16" x14ac:dyDescent="0.2">
      <c r="A19" s="263">
        <v>9</v>
      </c>
      <c r="B19" s="285" t="s">
        <v>289</v>
      </c>
      <c r="C19" s="285" t="s">
        <v>289</v>
      </c>
      <c r="D19" s="278" t="s">
        <v>212</v>
      </c>
      <c r="E19" s="286" t="s">
        <v>173</v>
      </c>
      <c r="F19" s="310" t="s">
        <v>74</v>
      </c>
      <c r="G19" s="311">
        <v>-1</v>
      </c>
      <c r="H19" s="312"/>
      <c r="I19" s="313"/>
      <c r="J19" s="605" t="s">
        <v>296</v>
      </c>
      <c r="P19" s="358"/>
    </row>
    <row r="20" spans="1:16" x14ac:dyDescent="0.2">
      <c r="A20" s="263">
        <v>9</v>
      </c>
      <c r="B20" s="290" t="s">
        <v>289</v>
      </c>
      <c r="C20" s="290" t="s">
        <v>289</v>
      </c>
      <c r="D20" s="267" t="s">
        <v>213</v>
      </c>
      <c r="E20" s="314" t="s">
        <v>52</v>
      </c>
      <c r="F20" s="314" t="s">
        <v>173</v>
      </c>
      <c r="G20" s="315">
        <v>0.15</v>
      </c>
      <c r="H20" s="298"/>
      <c r="I20" s="299"/>
      <c r="J20" s="585"/>
      <c r="P20" s="358"/>
    </row>
    <row r="21" spans="1:16" x14ac:dyDescent="0.2">
      <c r="A21" s="261">
        <v>10</v>
      </c>
      <c r="B21" s="285" t="s">
        <v>289</v>
      </c>
      <c r="C21" s="285" t="s">
        <v>289</v>
      </c>
      <c r="D21" s="278" t="s">
        <v>212</v>
      </c>
      <c r="E21" s="286" t="s">
        <v>177</v>
      </c>
      <c r="F21" s="310" t="s">
        <v>72</v>
      </c>
      <c r="G21" s="311">
        <v>-1</v>
      </c>
      <c r="H21" s="312"/>
      <c r="I21" s="313"/>
      <c r="J21" s="602" t="s">
        <v>297</v>
      </c>
      <c r="P21" s="358"/>
    </row>
    <row r="22" spans="1:16" x14ac:dyDescent="0.2">
      <c r="A22" s="266">
        <v>10</v>
      </c>
      <c r="B22" s="290" t="s">
        <v>289</v>
      </c>
      <c r="C22" s="290" t="s">
        <v>289</v>
      </c>
      <c r="D22" s="267" t="s">
        <v>213</v>
      </c>
      <c r="E22" s="291" t="s">
        <v>50</v>
      </c>
      <c r="F22" s="316" t="s">
        <v>177</v>
      </c>
      <c r="G22" s="292">
        <v>0.1202</v>
      </c>
      <c r="H22" s="293"/>
      <c r="I22" s="294"/>
      <c r="J22" s="587"/>
      <c r="P22" s="358"/>
    </row>
    <row r="23" spans="1:16" x14ac:dyDescent="0.2">
      <c r="A23" s="263">
        <v>11</v>
      </c>
      <c r="B23" s="285" t="s">
        <v>289</v>
      </c>
      <c r="C23" s="285" t="s">
        <v>289</v>
      </c>
      <c r="D23" s="278" t="s">
        <v>212</v>
      </c>
      <c r="E23" s="314" t="s">
        <v>177</v>
      </c>
      <c r="F23" s="314" t="s">
        <v>72</v>
      </c>
      <c r="G23" s="311">
        <v>-1</v>
      </c>
      <c r="H23" s="298"/>
      <c r="I23" s="299"/>
      <c r="J23" s="602" t="s">
        <v>294</v>
      </c>
      <c r="P23" s="358"/>
    </row>
    <row r="24" spans="1:16" x14ac:dyDescent="0.2">
      <c r="A24" s="263">
        <v>11</v>
      </c>
      <c r="B24" s="290" t="s">
        <v>289</v>
      </c>
      <c r="C24" s="290" t="s">
        <v>289</v>
      </c>
      <c r="D24" s="267" t="s">
        <v>213</v>
      </c>
      <c r="E24" s="314" t="s">
        <v>52</v>
      </c>
      <c r="F24" s="314" t="s">
        <v>177</v>
      </c>
      <c r="G24" s="315">
        <v>0.15</v>
      </c>
      <c r="H24" s="298"/>
      <c r="I24" s="299"/>
      <c r="J24" s="587"/>
      <c r="P24" s="358"/>
    </row>
    <row r="25" spans="1:16" x14ac:dyDescent="0.2">
      <c r="A25" s="261">
        <v>12</v>
      </c>
      <c r="B25" s="285" t="s">
        <v>289</v>
      </c>
      <c r="C25" s="285" t="s">
        <v>289</v>
      </c>
      <c r="D25" s="278" t="s">
        <v>212</v>
      </c>
      <c r="E25" s="286" t="s">
        <v>181</v>
      </c>
      <c r="F25" s="288" t="s">
        <v>72</v>
      </c>
      <c r="G25" s="311">
        <v>-1</v>
      </c>
      <c r="H25" s="312"/>
      <c r="I25" s="313"/>
      <c r="J25" s="604" t="s">
        <v>298</v>
      </c>
    </row>
    <row r="26" spans="1:16" x14ac:dyDescent="0.2">
      <c r="A26" s="266">
        <v>12</v>
      </c>
      <c r="B26" s="290" t="s">
        <v>289</v>
      </c>
      <c r="C26" s="290" t="s">
        <v>289</v>
      </c>
      <c r="D26" s="267" t="s">
        <v>213</v>
      </c>
      <c r="E26" s="317" t="s">
        <v>57</v>
      </c>
      <c r="F26" s="291" t="s">
        <v>181</v>
      </c>
      <c r="G26" s="292">
        <v>0.1202</v>
      </c>
      <c r="H26" s="293"/>
      <c r="I26" s="294"/>
      <c r="J26" s="587"/>
    </row>
    <row r="27" spans="1:16" x14ac:dyDescent="0.2">
      <c r="A27" s="261">
        <v>13</v>
      </c>
      <c r="B27" s="285" t="s">
        <v>289</v>
      </c>
      <c r="C27" s="285" t="s">
        <v>289</v>
      </c>
      <c r="D27" s="278" t="s">
        <v>212</v>
      </c>
      <c r="E27" s="286" t="s">
        <v>181</v>
      </c>
      <c r="F27" s="288" t="s">
        <v>74</v>
      </c>
      <c r="G27" s="311">
        <v>-1</v>
      </c>
      <c r="H27" s="312"/>
      <c r="I27" s="313"/>
      <c r="J27" s="604" t="s">
        <v>294</v>
      </c>
    </row>
    <row r="28" spans="1:16" x14ac:dyDescent="0.2">
      <c r="A28" s="266">
        <v>13</v>
      </c>
      <c r="B28" s="290" t="s">
        <v>289</v>
      </c>
      <c r="C28" s="290" t="s">
        <v>289</v>
      </c>
      <c r="D28" s="267" t="s">
        <v>213</v>
      </c>
      <c r="E28" s="317" t="s">
        <v>59</v>
      </c>
      <c r="F28" s="291" t="s">
        <v>181</v>
      </c>
      <c r="G28" s="292">
        <v>0.15</v>
      </c>
      <c r="H28" s="293"/>
      <c r="I28" s="294"/>
      <c r="J28" s="587"/>
    </row>
    <row r="29" spans="1:16" x14ac:dyDescent="0.2">
      <c r="A29" s="261">
        <v>14</v>
      </c>
      <c r="B29" s="285" t="s">
        <v>289</v>
      </c>
      <c r="C29" s="285" t="s">
        <v>289</v>
      </c>
      <c r="D29" s="278" t="s">
        <v>212</v>
      </c>
      <c r="E29" s="288" t="s">
        <v>179</v>
      </c>
      <c r="F29" s="288" t="s">
        <v>72</v>
      </c>
      <c r="G29" s="311">
        <v>-1</v>
      </c>
      <c r="H29" s="312"/>
      <c r="I29" s="313"/>
      <c r="J29" s="604" t="s">
        <v>299</v>
      </c>
    </row>
    <row r="30" spans="1:16" x14ac:dyDescent="0.2">
      <c r="A30" s="266">
        <v>14</v>
      </c>
      <c r="B30" s="290" t="s">
        <v>289</v>
      </c>
      <c r="C30" s="290" t="s">
        <v>289</v>
      </c>
      <c r="D30" s="267" t="s">
        <v>213</v>
      </c>
      <c r="E30" s="317" t="s">
        <v>50</v>
      </c>
      <c r="F30" s="317" t="s">
        <v>179</v>
      </c>
      <c r="G30" s="292">
        <v>0.1202</v>
      </c>
      <c r="H30" s="293"/>
      <c r="I30" s="294"/>
      <c r="J30" s="587"/>
    </row>
    <row r="31" spans="1:16" x14ac:dyDescent="0.2">
      <c r="A31" s="261">
        <v>15</v>
      </c>
      <c r="B31" s="285" t="s">
        <v>289</v>
      </c>
      <c r="C31" s="285" t="s">
        <v>289</v>
      </c>
      <c r="D31" s="278" t="s">
        <v>212</v>
      </c>
      <c r="E31" s="288" t="s">
        <v>179</v>
      </c>
      <c r="F31" s="288" t="s">
        <v>74</v>
      </c>
      <c r="G31" s="311">
        <v>-1</v>
      </c>
      <c r="H31" s="312"/>
      <c r="I31" s="313"/>
      <c r="J31" s="604" t="s">
        <v>300</v>
      </c>
    </row>
    <row r="32" spans="1:16" x14ac:dyDescent="0.2">
      <c r="A32" s="266">
        <v>15</v>
      </c>
      <c r="B32" s="290" t="s">
        <v>289</v>
      </c>
      <c r="C32" s="290" t="s">
        <v>289</v>
      </c>
      <c r="D32" s="267" t="s">
        <v>213</v>
      </c>
      <c r="E32" s="317" t="s">
        <v>52</v>
      </c>
      <c r="F32" s="317" t="s">
        <v>179</v>
      </c>
      <c r="G32" s="292">
        <v>0.15</v>
      </c>
      <c r="H32" s="293"/>
      <c r="I32" s="294"/>
      <c r="J32" s="587"/>
    </row>
    <row r="33" spans="1:10" x14ac:dyDescent="0.2">
      <c r="A33" s="248">
        <v>20</v>
      </c>
      <c r="B33" s="249" t="s">
        <v>289</v>
      </c>
      <c r="C33" s="249" t="s">
        <v>289</v>
      </c>
      <c r="D33" s="277" t="s">
        <v>212</v>
      </c>
      <c r="E33" s="301" t="s">
        <v>181</v>
      </c>
      <c r="F33" s="320" t="s">
        <v>124</v>
      </c>
      <c r="G33" s="302"/>
      <c r="H33" s="327">
        <v>-5.5E-2</v>
      </c>
      <c r="I33" s="328">
        <v>-4.4999999999999998E-2</v>
      </c>
      <c r="J33" s="603" t="s">
        <v>301</v>
      </c>
    </row>
    <row r="34" spans="1:10" x14ac:dyDescent="0.2">
      <c r="A34" s="253">
        <v>20</v>
      </c>
      <c r="B34" s="254" t="s">
        <v>289</v>
      </c>
      <c r="C34" s="254" t="s">
        <v>289</v>
      </c>
      <c r="D34" s="255" t="s">
        <v>212</v>
      </c>
      <c r="E34" s="303" t="s">
        <v>181</v>
      </c>
      <c r="F34" s="282" t="s">
        <v>128</v>
      </c>
      <c r="G34" s="304"/>
      <c r="H34" s="282">
        <v>1</v>
      </c>
      <c r="I34" s="283">
        <v>1</v>
      </c>
      <c r="J34" s="587"/>
    </row>
    <row r="35" spans="1:10" x14ac:dyDescent="0.2">
      <c r="A35" s="248">
        <v>21</v>
      </c>
      <c r="B35" s="249" t="s">
        <v>289</v>
      </c>
      <c r="C35" s="249" t="s">
        <v>289</v>
      </c>
      <c r="D35" s="277" t="s">
        <v>212</v>
      </c>
      <c r="E35" s="301" t="s">
        <v>181</v>
      </c>
      <c r="F35" s="320" t="s">
        <v>126</v>
      </c>
      <c r="G35" s="302"/>
      <c r="H35" s="280">
        <v>-1.05</v>
      </c>
      <c r="I35" s="281">
        <v>-0.95</v>
      </c>
      <c r="J35" s="603" t="s">
        <v>302</v>
      </c>
    </row>
    <row r="36" spans="1:10" x14ac:dyDescent="0.2">
      <c r="A36" s="253">
        <v>21</v>
      </c>
      <c r="B36" s="254" t="s">
        <v>289</v>
      </c>
      <c r="C36" s="254" t="s">
        <v>289</v>
      </c>
      <c r="D36" s="255" t="s">
        <v>212</v>
      </c>
      <c r="E36" s="303" t="s">
        <v>181</v>
      </c>
      <c r="F36" s="282" t="s">
        <v>128</v>
      </c>
      <c r="G36" s="304"/>
      <c r="H36" s="282">
        <v>1</v>
      </c>
      <c r="I36" s="283">
        <v>1</v>
      </c>
      <c r="J36" s="587"/>
    </row>
    <row r="37" spans="1:10" x14ac:dyDescent="0.2">
      <c r="A37" s="248">
        <v>22</v>
      </c>
      <c r="B37" s="249" t="s">
        <v>289</v>
      </c>
      <c r="C37" s="249" t="s">
        <v>289</v>
      </c>
      <c r="D37" s="277" t="s">
        <v>212</v>
      </c>
      <c r="E37" s="320" t="s">
        <v>197</v>
      </c>
      <c r="F37" s="320" t="s">
        <v>132</v>
      </c>
      <c r="G37" s="321">
        <v>-1</v>
      </c>
      <c r="H37" s="280"/>
      <c r="I37" s="281"/>
      <c r="J37" s="606" t="s">
        <v>303</v>
      </c>
    </row>
    <row r="38" spans="1:10" x14ac:dyDescent="0.2">
      <c r="A38" s="253">
        <v>22</v>
      </c>
      <c r="B38" s="254" t="s">
        <v>289</v>
      </c>
      <c r="C38" s="254" t="s">
        <v>289</v>
      </c>
      <c r="D38" s="255" t="s">
        <v>213</v>
      </c>
      <c r="E38" s="282" t="s">
        <v>130</v>
      </c>
      <c r="F38" s="282" t="s">
        <v>197</v>
      </c>
      <c r="G38" s="304">
        <v>0.77068445721662149</v>
      </c>
      <c r="H38" s="305"/>
      <c r="I38" s="306"/>
      <c r="J38" s="587"/>
    </row>
    <row r="39" spans="1:10" x14ac:dyDescent="0.2">
      <c r="A39" s="248">
        <v>23</v>
      </c>
      <c r="B39" s="249" t="s">
        <v>289</v>
      </c>
      <c r="C39" s="249" t="s">
        <v>289</v>
      </c>
      <c r="D39" s="277" t="s">
        <v>212</v>
      </c>
      <c r="E39" s="320" t="s">
        <v>166</v>
      </c>
      <c r="F39" s="320" t="s">
        <v>50</v>
      </c>
      <c r="G39" s="248"/>
      <c r="H39" s="249"/>
      <c r="I39" s="276">
        <v>-1</v>
      </c>
      <c r="J39" s="607" t="s">
        <v>304</v>
      </c>
    </row>
    <row r="40" spans="1:10" x14ac:dyDescent="0.2">
      <c r="A40" s="250">
        <v>23</v>
      </c>
      <c r="B40" s="251" t="s">
        <v>289</v>
      </c>
      <c r="C40" s="251" t="s">
        <v>289</v>
      </c>
      <c r="D40" s="247" t="s">
        <v>212</v>
      </c>
      <c r="E40" s="322" t="s">
        <v>166</v>
      </c>
      <c r="F40" s="322" t="s">
        <v>57</v>
      </c>
      <c r="G40" s="250"/>
      <c r="H40" s="251"/>
      <c r="I40" s="252">
        <v>-1</v>
      </c>
      <c r="J40" s="585"/>
    </row>
    <row r="41" spans="1:10" x14ac:dyDescent="0.2">
      <c r="A41" s="253">
        <v>23</v>
      </c>
      <c r="B41" s="254" t="s">
        <v>289</v>
      </c>
      <c r="C41" s="254" t="s">
        <v>289</v>
      </c>
      <c r="D41" s="255" t="s">
        <v>213</v>
      </c>
      <c r="E41" s="282" t="s">
        <v>39</v>
      </c>
      <c r="F41" s="282" t="s">
        <v>166</v>
      </c>
      <c r="G41" s="253"/>
      <c r="H41" s="254"/>
      <c r="I41" s="256">
        <v>1</v>
      </c>
      <c r="J41" s="587"/>
    </row>
    <row r="42" spans="1:10" x14ac:dyDescent="0.2">
      <c r="A42" s="248">
        <v>24</v>
      </c>
      <c r="B42" s="249" t="s">
        <v>289</v>
      </c>
      <c r="C42" s="249" t="s">
        <v>289</v>
      </c>
      <c r="D42" s="277" t="s">
        <v>212</v>
      </c>
      <c r="E42" s="320" t="s">
        <v>166</v>
      </c>
      <c r="F42" s="320" t="s">
        <v>52</v>
      </c>
      <c r="G42" s="248"/>
      <c r="H42" s="249"/>
      <c r="I42" s="276">
        <v>-1</v>
      </c>
      <c r="J42" s="607" t="s">
        <v>305</v>
      </c>
    </row>
    <row r="43" spans="1:10" x14ac:dyDescent="0.2">
      <c r="A43" s="250">
        <v>24</v>
      </c>
      <c r="B43" s="251" t="s">
        <v>289</v>
      </c>
      <c r="C43" s="251" t="s">
        <v>289</v>
      </c>
      <c r="D43" s="247" t="s">
        <v>212</v>
      </c>
      <c r="E43" s="322" t="s">
        <v>166</v>
      </c>
      <c r="F43" s="322" t="s">
        <v>59</v>
      </c>
      <c r="G43" s="250"/>
      <c r="H43" s="251"/>
      <c r="I43" s="252">
        <v>-1</v>
      </c>
      <c r="J43" s="585"/>
    </row>
    <row r="44" spans="1:10" x14ac:dyDescent="0.2">
      <c r="A44" s="253">
        <v>24</v>
      </c>
      <c r="B44" s="254" t="s">
        <v>289</v>
      </c>
      <c r="C44" s="254" t="s">
        <v>289</v>
      </c>
      <c r="D44" s="255" t="s">
        <v>213</v>
      </c>
      <c r="E44" s="282" t="s">
        <v>41</v>
      </c>
      <c r="F44" s="282" t="s">
        <v>166</v>
      </c>
      <c r="G44" s="253"/>
      <c r="H44" s="254"/>
      <c r="I44" s="256">
        <v>1</v>
      </c>
      <c r="J44" s="587"/>
    </row>
    <row r="45" spans="1:10" x14ac:dyDescent="0.2">
      <c r="A45" s="261">
        <v>25</v>
      </c>
      <c r="B45" s="285" t="s">
        <v>289</v>
      </c>
      <c r="C45" s="285" t="s">
        <v>289</v>
      </c>
      <c r="D45" s="278" t="s">
        <v>212</v>
      </c>
      <c r="E45" s="285" t="s">
        <v>183</v>
      </c>
      <c r="F45" s="278" t="s">
        <v>130</v>
      </c>
      <c r="G45" s="261"/>
      <c r="H45" s="312">
        <v>-0.7</v>
      </c>
      <c r="I45" s="313">
        <v>-0.55000000000000004</v>
      </c>
      <c r="J45" s="604" t="s">
        <v>306</v>
      </c>
    </row>
    <row r="46" spans="1:10" x14ac:dyDescent="0.2">
      <c r="A46" s="266">
        <v>25</v>
      </c>
      <c r="B46" s="290" t="s">
        <v>289</v>
      </c>
      <c r="C46" s="290" t="s">
        <v>289</v>
      </c>
      <c r="D46" s="267" t="s">
        <v>213</v>
      </c>
      <c r="E46" s="317" t="s">
        <v>132</v>
      </c>
      <c r="F46" s="290" t="s">
        <v>183</v>
      </c>
      <c r="G46" s="266"/>
      <c r="H46" s="317">
        <v>1</v>
      </c>
      <c r="I46" s="318">
        <v>1</v>
      </c>
      <c r="J46" s="587"/>
    </row>
    <row r="47" spans="1:10" ht="14.1" customHeight="1" x14ac:dyDescent="0.2">
      <c r="A47" s="248">
        <v>26</v>
      </c>
      <c r="B47" s="249" t="s">
        <v>289</v>
      </c>
      <c r="C47" s="249" t="s">
        <v>289</v>
      </c>
      <c r="D47" s="277" t="s">
        <v>213</v>
      </c>
      <c r="E47" s="249" t="s">
        <v>134</v>
      </c>
      <c r="F47" s="319" t="s">
        <v>193</v>
      </c>
      <c r="G47" s="248">
        <v>0.1</v>
      </c>
      <c r="H47" s="249"/>
      <c r="I47" s="276"/>
      <c r="J47" s="606" t="s">
        <v>307</v>
      </c>
    </row>
    <row r="48" spans="1:10" ht="14.1" customHeight="1" x14ac:dyDescent="0.2">
      <c r="A48" s="253">
        <v>26</v>
      </c>
      <c r="B48" s="254" t="s">
        <v>289</v>
      </c>
      <c r="C48" s="254" t="s">
        <v>289</v>
      </c>
      <c r="D48" s="255" t="s">
        <v>213</v>
      </c>
      <c r="E48" s="254" t="s">
        <v>134</v>
      </c>
      <c r="F48" s="254" t="s">
        <v>196</v>
      </c>
      <c r="G48" s="253">
        <v>-1</v>
      </c>
      <c r="H48" s="254"/>
      <c r="I48" s="256"/>
      <c r="J48" s="587"/>
    </row>
    <row r="49" spans="1:10" s="251" customFormat="1" ht="14.1" customHeight="1" x14ac:dyDescent="0.2">
      <c r="A49" s="261">
        <v>27</v>
      </c>
      <c r="B49" s="285" t="s">
        <v>289</v>
      </c>
      <c r="C49" s="285" t="s">
        <v>289</v>
      </c>
      <c r="D49" s="278" t="s">
        <v>213</v>
      </c>
      <c r="E49" s="262" t="s">
        <v>37</v>
      </c>
      <c r="F49" s="285" t="s">
        <v>208</v>
      </c>
      <c r="G49" s="261">
        <v>1</v>
      </c>
      <c r="H49" s="285"/>
      <c r="I49" s="275"/>
      <c r="J49" s="602" t="s">
        <v>308</v>
      </c>
    </row>
    <row r="50" spans="1:10" s="251" customFormat="1" ht="14.1" customHeight="1" x14ac:dyDescent="0.2">
      <c r="A50" s="263">
        <v>27</v>
      </c>
      <c r="B50" s="295" t="s">
        <v>289</v>
      </c>
      <c r="C50" s="295" t="s">
        <v>289</v>
      </c>
      <c r="D50" s="270" t="s">
        <v>212</v>
      </c>
      <c r="E50" s="295" t="s">
        <v>166</v>
      </c>
      <c r="F50" s="270" t="s">
        <v>47</v>
      </c>
      <c r="G50" s="263">
        <v>-0.08</v>
      </c>
      <c r="H50" s="295"/>
      <c r="I50" s="265"/>
      <c r="J50" s="585"/>
    </row>
    <row r="51" spans="1:10" s="251" customFormat="1" ht="14.1" customHeight="1" x14ac:dyDescent="0.2">
      <c r="A51" s="263">
        <v>27</v>
      </c>
      <c r="B51" s="295" t="s">
        <v>289</v>
      </c>
      <c r="C51" s="295" t="s">
        <v>289</v>
      </c>
      <c r="D51" s="270" t="s">
        <v>212</v>
      </c>
      <c r="E51" s="295" t="s">
        <v>166</v>
      </c>
      <c r="F51" s="270" t="s">
        <v>54</v>
      </c>
      <c r="G51" s="263">
        <v>-0.15</v>
      </c>
      <c r="H51" s="295"/>
      <c r="I51" s="265"/>
      <c r="J51" s="585"/>
    </row>
    <row r="52" spans="1:10" s="251" customFormat="1" ht="14.1" customHeight="1" x14ac:dyDescent="0.2">
      <c r="A52" s="263">
        <v>27</v>
      </c>
      <c r="B52" s="295" t="s">
        <v>289</v>
      </c>
      <c r="C52" s="295" t="s">
        <v>289</v>
      </c>
      <c r="D52" s="270" t="s">
        <v>212</v>
      </c>
      <c r="E52" s="295" t="s">
        <v>166</v>
      </c>
      <c r="F52" s="270" t="s">
        <v>61</v>
      </c>
      <c r="G52" s="263">
        <v>-0.15</v>
      </c>
      <c r="H52" s="295"/>
      <c r="I52" s="265"/>
      <c r="J52" s="585"/>
    </row>
    <row r="53" spans="1:10" s="251" customFormat="1" ht="14.1" customHeight="1" x14ac:dyDescent="0.2">
      <c r="A53" s="266">
        <v>27</v>
      </c>
      <c r="B53" s="290"/>
      <c r="C53" s="290" t="s">
        <v>289</v>
      </c>
      <c r="D53" s="267" t="s">
        <v>213</v>
      </c>
      <c r="E53" s="268" t="s">
        <v>37</v>
      </c>
      <c r="F53" s="267" t="s">
        <v>205</v>
      </c>
      <c r="G53" s="266">
        <v>-0.15</v>
      </c>
      <c r="H53" s="290"/>
      <c r="I53" s="269"/>
      <c r="J53" s="587"/>
    </row>
    <row r="54" spans="1:10" ht="14.1" customHeight="1" x14ac:dyDescent="0.2">
      <c r="A54" s="284">
        <v>28</v>
      </c>
      <c r="B54" s="285" t="s">
        <v>289</v>
      </c>
      <c r="C54" s="285" t="s">
        <v>289</v>
      </c>
      <c r="D54" s="278" t="s">
        <v>213</v>
      </c>
      <c r="E54" s="262" t="s">
        <v>39</v>
      </c>
      <c r="F54" s="285" t="s">
        <v>208</v>
      </c>
      <c r="G54" s="261"/>
      <c r="H54" s="285"/>
      <c r="I54" s="275">
        <v>1</v>
      </c>
      <c r="J54" s="610" t="s">
        <v>309</v>
      </c>
    </row>
    <row r="55" spans="1:10" ht="14.1" customHeight="1" x14ac:dyDescent="0.2">
      <c r="A55" s="263">
        <v>28</v>
      </c>
      <c r="B55" s="295" t="s">
        <v>289</v>
      </c>
      <c r="C55" s="295" t="s">
        <v>289</v>
      </c>
      <c r="D55" s="270" t="s">
        <v>212</v>
      </c>
      <c r="E55" s="264" t="s">
        <v>166</v>
      </c>
      <c r="F55" s="270" t="s">
        <v>50</v>
      </c>
      <c r="G55" s="263"/>
      <c r="H55" s="295"/>
      <c r="I55" s="265">
        <v>-0.08</v>
      </c>
      <c r="J55" s="585"/>
    </row>
    <row r="56" spans="1:10" ht="14.1" customHeight="1" x14ac:dyDescent="0.2">
      <c r="A56" s="263">
        <v>28</v>
      </c>
      <c r="B56" s="295" t="s">
        <v>289</v>
      </c>
      <c r="C56" s="295" t="s">
        <v>289</v>
      </c>
      <c r="D56" s="270" t="s">
        <v>212</v>
      </c>
      <c r="E56" s="295" t="s">
        <v>166</v>
      </c>
      <c r="F56" s="270" t="s">
        <v>57</v>
      </c>
      <c r="G56" s="263"/>
      <c r="H56" s="295"/>
      <c r="I56" s="265">
        <v>-0.15</v>
      </c>
      <c r="J56" s="585"/>
    </row>
    <row r="57" spans="1:10" ht="14.1" customHeight="1" x14ac:dyDescent="0.2">
      <c r="A57" s="263">
        <v>28</v>
      </c>
      <c r="B57" s="295" t="s">
        <v>289</v>
      </c>
      <c r="C57" s="295" t="s">
        <v>289</v>
      </c>
      <c r="D57" s="270" t="s">
        <v>213</v>
      </c>
      <c r="E57" s="264" t="s">
        <v>39</v>
      </c>
      <c r="F57" s="270" t="s">
        <v>205</v>
      </c>
      <c r="G57" s="263"/>
      <c r="H57" s="295"/>
      <c r="I57" s="265">
        <v>-0.15</v>
      </c>
      <c r="J57" s="585"/>
    </row>
    <row r="58" spans="1:10" ht="17.100000000000001" customHeight="1" x14ac:dyDescent="0.2">
      <c r="A58" s="261">
        <v>29</v>
      </c>
      <c r="B58" s="285" t="s">
        <v>289</v>
      </c>
      <c r="C58" s="285" t="s">
        <v>289</v>
      </c>
      <c r="D58" s="278" t="s">
        <v>213</v>
      </c>
      <c r="E58" s="262" t="s">
        <v>41</v>
      </c>
      <c r="F58" s="285" t="s">
        <v>208</v>
      </c>
      <c r="G58" s="261"/>
      <c r="H58" s="285"/>
      <c r="I58" s="275">
        <v>1</v>
      </c>
      <c r="J58" s="604" t="s">
        <v>310</v>
      </c>
    </row>
    <row r="59" spans="1:10" ht="17.100000000000001" customHeight="1" x14ac:dyDescent="0.2">
      <c r="A59" s="263">
        <v>29</v>
      </c>
      <c r="B59" s="295" t="s">
        <v>289</v>
      </c>
      <c r="C59" s="295" t="s">
        <v>289</v>
      </c>
      <c r="D59" s="270" t="s">
        <v>212</v>
      </c>
      <c r="E59" s="264" t="s">
        <v>166</v>
      </c>
      <c r="F59" s="270" t="s">
        <v>52</v>
      </c>
      <c r="G59" s="263"/>
      <c r="H59" s="295"/>
      <c r="I59" s="265">
        <v>-0.08</v>
      </c>
      <c r="J59" s="585"/>
    </row>
    <row r="60" spans="1:10" ht="17.100000000000001" customHeight="1" x14ac:dyDescent="0.2">
      <c r="A60" s="263">
        <v>29</v>
      </c>
      <c r="B60" s="295" t="s">
        <v>289</v>
      </c>
      <c r="C60" s="295" t="s">
        <v>289</v>
      </c>
      <c r="D60" s="270" t="s">
        <v>212</v>
      </c>
      <c r="E60" s="264" t="s">
        <v>166</v>
      </c>
      <c r="F60" s="270" t="s">
        <v>59</v>
      </c>
      <c r="G60" s="263"/>
      <c r="H60" s="295"/>
      <c r="I60" s="265">
        <v>-0.15</v>
      </c>
      <c r="J60" s="585"/>
    </row>
    <row r="61" spans="1:10" ht="17.100000000000001" customHeight="1" x14ac:dyDescent="0.2">
      <c r="A61" s="266">
        <v>29</v>
      </c>
      <c r="B61" s="295" t="s">
        <v>289</v>
      </c>
      <c r="C61" s="295" t="s">
        <v>289</v>
      </c>
      <c r="D61" s="267" t="s">
        <v>213</v>
      </c>
      <c r="E61" s="268" t="s">
        <v>41</v>
      </c>
      <c r="F61" s="267" t="s">
        <v>205</v>
      </c>
      <c r="G61" s="266"/>
      <c r="H61" s="290"/>
      <c r="I61" s="269">
        <v>-0.15</v>
      </c>
      <c r="J61" s="587"/>
    </row>
    <row r="62" spans="1:10" ht="17.100000000000001" customHeight="1" x14ac:dyDescent="0.2">
      <c r="A62" s="248">
        <v>30</v>
      </c>
      <c r="B62" s="249" t="s">
        <v>289</v>
      </c>
      <c r="C62" s="249" t="s">
        <v>289</v>
      </c>
      <c r="D62" s="277" t="s">
        <v>213</v>
      </c>
      <c r="E62" s="257" t="s">
        <v>91</v>
      </c>
      <c r="F62" s="277" t="s">
        <v>181</v>
      </c>
      <c r="G62" s="248"/>
      <c r="H62" s="249"/>
      <c r="I62" s="276">
        <v>-1.2</v>
      </c>
      <c r="J62" s="606" t="s">
        <v>311</v>
      </c>
    </row>
    <row r="63" spans="1:10" ht="17.100000000000001" customHeight="1" x14ac:dyDescent="0.2">
      <c r="A63" s="250">
        <v>30</v>
      </c>
      <c r="B63" s="251" t="s">
        <v>289</v>
      </c>
      <c r="C63" s="251" t="s">
        <v>289</v>
      </c>
      <c r="D63" s="247" t="s">
        <v>213</v>
      </c>
      <c r="E63" s="259" t="s">
        <v>54</v>
      </c>
      <c r="F63" s="277" t="s">
        <v>181</v>
      </c>
      <c r="G63" s="250"/>
      <c r="H63" s="251"/>
      <c r="I63" s="252">
        <v>1</v>
      </c>
      <c r="J63" s="585"/>
    </row>
    <row r="64" spans="1:10" ht="14.1" customHeight="1" x14ac:dyDescent="0.2">
      <c r="A64" s="250">
        <v>30</v>
      </c>
      <c r="B64" s="251" t="s">
        <v>289</v>
      </c>
      <c r="C64" s="251" t="s">
        <v>289</v>
      </c>
      <c r="D64" s="247" t="s">
        <v>213</v>
      </c>
      <c r="E64" s="259" t="s">
        <v>68</v>
      </c>
      <c r="F64" s="277" t="s">
        <v>181</v>
      </c>
      <c r="G64" s="250"/>
      <c r="H64" s="251"/>
      <c r="I64" s="252">
        <v>1</v>
      </c>
      <c r="J64" s="585"/>
    </row>
    <row r="65" spans="1:10" ht="14.1" customHeight="1" x14ac:dyDescent="0.2">
      <c r="A65" s="253">
        <v>30</v>
      </c>
      <c r="B65" s="255" t="s">
        <v>289</v>
      </c>
      <c r="C65" s="255" t="s">
        <v>289</v>
      </c>
      <c r="D65" s="255" t="s">
        <v>213</v>
      </c>
      <c r="E65" s="258" t="s">
        <v>90</v>
      </c>
      <c r="F65" s="277" t="s">
        <v>181</v>
      </c>
      <c r="G65" s="253"/>
      <c r="H65" s="254"/>
      <c r="I65" s="256">
        <v>1</v>
      </c>
      <c r="J65" s="587"/>
    </row>
    <row r="66" spans="1:10" x14ac:dyDescent="0.2">
      <c r="A66" s="261">
        <v>31</v>
      </c>
      <c r="B66" s="325" t="s">
        <v>289</v>
      </c>
      <c r="C66" s="325" t="s">
        <v>289</v>
      </c>
      <c r="D66" s="326" t="s">
        <v>213</v>
      </c>
      <c r="E66" s="325" t="s">
        <v>33</v>
      </c>
      <c r="F66" s="326" t="s">
        <v>205</v>
      </c>
      <c r="G66" s="261">
        <v>1</v>
      </c>
      <c r="H66" s="325"/>
      <c r="I66" s="275"/>
      <c r="J66" s="608" t="s">
        <v>312</v>
      </c>
    </row>
    <row r="67" spans="1:10" x14ac:dyDescent="0.2">
      <c r="A67" s="266">
        <v>31</v>
      </c>
      <c r="B67" s="290" t="s">
        <v>289</v>
      </c>
      <c r="C67" s="290" t="s">
        <v>289</v>
      </c>
      <c r="D67" s="267" t="s">
        <v>212</v>
      </c>
      <c r="E67" s="267" t="s">
        <v>205</v>
      </c>
      <c r="F67" s="290" t="s">
        <v>145</v>
      </c>
      <c r="G67" s="266">
        <v>-1</v>
      </c>
      <c r="H67" s="290"/>
      <c r="I67" s="269"/>
      <c r="J67" s="587"/>
    </row>
    <row r="68" spans="1:10" x14ac:dyDescent="0.2">
      <c r="A68" s="248">
        <v>32</v>
      </c>
      <c r="B68" s="323" t="s">
        <v>289</v>
      </c>
      <c r="C68" s="323" t="s">
        <v>289</v>
      </c>
      <c r="D68" s="324" t="s">
        <v>212</v>
      </c>
      <c r="E68" s="323" t="s">
        <v>166</v>
      </c>
      <c r="F68" s="324" t="s">
        <v>61</v>
      </c>
      <c r="G68" s="248"/>
      <c r="H68" s="323"/>
      <c r="I68" s="276">
        <v>-0.8</v>
      </c>
      <c r="J68" s="609" t="s">
        <v>313</v>
      </c>
    </row>
    <row r="69" spans="1:10" x14ac:dyDescent="0.2">
      <c r="A69" s="253">
        <v>32</v>
      </c>
      <c r="B69" s="254" t="s">
        <v>289</v>
      </c>
      <c r="C69" s="254" t="s">
        <v>289</v>
      </c>
      <c r="D69" s="255" t="s">
        <v>213</v>
      </c>
      <c r="E69" s="255" t="s">
        <v>61</v>
      </c>
      <c r="F69" s="254" t="s">
        <v>190</v>
      </c>
      <c r="G69" s="253"/>
      <c r="H69" s="254"/>
      <c r="I69" s="256">
        <v>1</v>
      </c>
      <c r="J69" s="587"/>
    </row>
  </sheetData>
  <autoFilter ref="A1:Y64"/>
  <mergeCells count="28">
    <mergeCell ref="J66:J67"/>
    <mergeCell ref="J68:J69"/>
    <mergeCell ref="J49:J53"/>
    <mergeCell ref="J54:J57"/>
    <mergeCell ref="J58:J61"/>
    <mergeCell ref="J62:J65"/>
    <mergeCell ref="J31:J32"/>
    <mergeCell ref="J29:J30"/>
    <mergeCell ref="J27:J28"/>
    <mergeCell ref="J25:J26"/>
    <mergeCell ref="J47:J48"/>
    <mergeCell ref="J45:J46"/>
    <mergeCell ref="J33:J34"/>
    <mergeCell ref="J42:J44"/>
    <mergeCell ref="J39:J41"/>
    <mergeCell ref="J37:J38"/>
    <mergeCell ref="J35:J36"/>
    <mergeCell ref="J2:J3"/>
    <mergeCell ref="J4:J5"/>
    <mergeCell ref="J6:J8"/>
    <mergeCell ref="J17:J18"/>
    <mergeCell ref="J19:J20"/>
    <mergeCell ref="J23:J24"/>
    <mergeCell ref="J9:J10"/>
    <mergeCell ref="J11:J12"/>
    <mergeCell ref="J13:J14"/>
    <mergeCell ref="J15:J16"/>
    <mergeCell ref="J21:J22"/>
  </mergeCells>
  <conditionalFormatting sqref="E54:E55 E57 E46 E17:F20 E2:F3 E25:F44">
    <cfRule type="cellIs" dxfId="46" priority="44" stopIfTrue="1" operator="equal">
      <formula>"NULL"</formula>
    </cfRule>
  </conditionalFormatting>
  <conditionalFormatting sqref="E49:E50 E53">
    <cfRule type="cellIs" dxfId="45" priority="43" stopIfTrue="1" operator="equal">
      <formula>"NULL"</formula>
    </cfRule>
  </conditionalFormatting>
  <conditionalFormatting sqref="E51:E52">
    <cfRule type="cellIs" dxfId="44" priority="42" stopIfTrue="1" operator="equal">
      <formula>"NULL"</formula>
    </cfRule>
  </conditionalFormatting>
  <conditionalFormatting sqref="E4:F5">
    <cfRule type="cellIs" dxfId="43" priority="41" stopIfTrue="1" operator="equal">
      <formula>"NULL"</formula>
    </cfRule>
  </conditionalFormatting>
  <conditionalFormatting sqref="E6:F8">
    <cfRule type="cellIs" dxfId="42" priority="40" stopIfTrue="1" operator="equal">
      <formula>"NULL"</formula>
    </cfRule>
  </conditionalFormatting>
  <conditionalFormatting sqref="F17">
    <cfRule type="cellIs" dxfId="41" priority="39" stopIfTrue="1" operator="equal">
      <formula>"NULL"</formula>
    </cfRule>
  </conditionalFormatting>
  <conditionalFormatting sqref="F18">
    <cfRule type="cellIs" dxfId="40" priority="38" stopIfTrue="1" operator="equal">
      <formula>"NULL"</formula>
    </cfRule>
  </conditionalFormatting>
  <conditionalFormatting sqref="E18">
    <cfRule type="cellIs" dxfId="39" priority="37" stopIfTrue="1" operator="equal">
      <formula>"NULL"</formula>
    </cfRule>
  </conditionalFormatting>
  <conditionalFormatting sqref="F10">
    <cfRule type="cellIs" dxfId="38" priority="36" stopIfTrue="1" operator="equal">
      <formula>"NULL"</formula>
    </cfRule>
  </conditionalFormatting>
  <conditionalFormatting sqref="E10">
    <cfRule type="cellIs" dxfId="37" priority="35" stopIfTrue="1" operator="equal">
      <formula>"NULL"</formula>
    </cfRule>
  </conditionalFormatting>
  <conditionalFormatting sqref="F12">
    <cfRule type="cellIs" dxfId="36" priority="26" stopIfTrue="1" operator="equal">
      <formula>"NULL"</formula>
    </cfRule>
  </conditionalFormatting>
  <conditionalFormatting sqref="E12">
    <cfRule type="cellIs" dxfId="35" priority="25" stopIfTrue="1" operator="equal">
      <formula>"NULL"</formula>
    </cfRule>
  </conditionalFormatting>
  <conditionalFormatting sqref="F9">
    <cfRule type="cellIs" dxfId="34" priority="32" stopIfTrue="1" operator="equal">
      <formula>"NULL"</formula>
    </cfRule>
  </conditionalFormatting>
  <conditionalFormatting sqref="E9">
    <cfRule type="cellIs" dxfId="33" priority="31" stopIfTrue="1" operator="equal">
      <formula>"NULL"</formula>
    </cfRule>
  </conditionalFormatting>
  <conditionalFormatting sqref="F20">
    <cfRule type="cellIs" dxfId="32" priority="18" stopIfTrue="1" operator="equal">
      <formula>"NULL"</formula>
    </cfRule>
  </conditionalFormatting>
  <conditionalFormatting sqref="F11">
    <cfRule type="cellIs" dxfId="31" priority="28" stopIfTrue="1" operator="equal">
      <formula>"NULL"</formula>
    </cfRule>
  </conditionalFormatting>
  <conditionalFormatting sqref="E11">
    <cfRule type="cellIs" dxfId="30" priority="27" stopIfTrue="1" operator="equal">
      <formula>"NULL"</formula>
    </cfRule>
  </conditionalFormatting>
  <conditionalFormatting sqref="E14 E16">
    <cfRule type="cellIs" dxfId="29" priority="23" stopIfTrue="1" operator="equal">
      <formula>"NULL"</formula>
    </cfRule>
  </conditionalFormatting>
  <conditionalFormatting sqref="E17">
    <cfRule type="cellIs" dxfId="28" priority="20" stopIfTrue="1" operator="equal">
      <formula>"NULL"</formula>
    </cfRule>
  </conditionalFormatting>
  <conditionalFormatting sqref="E20">
    <cfRule type="cellIs" dxfId="27" priority="17" stopIfTrue="1" operator="equal">
      <formula>"NULL"</formula>
    </cfRule>
  </conditionalFormatting>
  <conditionalFormatting sqref="E19">
    <cfRule type="cellIs" dxfId="26" priority="16" stopIfTrue="1" operator="equal">
      <formula>"NULL"</formula>
    </cfRule>
  </conditionalFormatting>
  <conditionalFormatting sqref="F19">
    <cfRule type="cellIs" dxfId="25" priority="19" stopIfTrue="1" operator="equal">
      <formula>"NULL"</formula>
    </cfRule>
  </conditionalFormatting>
  <conditionalFormatting sqref="F22">
    <cfRule type="cellIs" dxfId="24" priority="7" stopIfTrue="1" operator="equal">
      <formula>"NULL"</formula>
    </cfRule>
  </conditionalFormatting>
  <conditionalFormatting sqref="F16">
    <cfRule type="cellIs" dxfId="23" priority="1" stopIfTrue="1" operator="equal">
      <formula>"NULL"</formula>
    </cfRule>
  </conditionalFormatting>
  <conditionalFormatting sqref="F21">
    <cfRule type="cellIs" dxfId="22" priority="13" stopIfTrue="1" operator="equal">
      <formula>"NULL"</formula>
    </cfRule>
  </conditionalFormatting>
  <conditionalFormatting sqref="E21">
    <cfRule type="cellIs" dxfId="21" priority="12" stopIfTrue="1" operator="equal">
      <formula>"NULL"</formula>
    </cfRule>
  </conditionalFormatting>
  <conditionalFormatting sqref="E22">
    <cfRule type="cellIs" dxfId="20" priority="14" stopIfTrue="1" operator="equal">
      <formula>"NULL"</formula>
    </cfRule>
  </conditionalFormatting>
  <conditionalFormatting sqref="E23">
    <cfRule type="cellIs" dxfId="19" priority="8" stopIfTrue="1" operator="equal">
      <formula>"NULL"</formula>
    </cfRule>
  </conditionalFormatting>
  <conditionalFormatting sqref="F23">
    <cfRule type="cellIs" dxfId="18" priority="9" stopIfTrue="1" operator="equal">
      <formula>"NULL"</formula>
    </cfRule>
  </conditionalFormatting>
  <conditionalFormatting sqref="F24">
    <cfRule type="cellIs" dxfId="17" priority="11" stopIfTrue="1" operator="equal">
      <formula>"NULL"</formula>
    </cfRule>
  </conditionalFormatting>
  <conditionalFormatting sqref="E24">
    <cfRule type="cellIs" dxfId="16" priority="10" stopIfTrue="1" operator="equal">
      <formula>"NULL"</formula>
    </cfRule>
  </conditionalFormatting>
  <conditionalFormatting sqref="E13">
    <cfRule type="cellIs" dxfId="15" priority="6" stopIfTrue="1" operator="equal">
      <formula>"NULL"</formula>
    </cfRule>
  </conditionalFormatting>
  <conditionalFormatting sqref="E15">
    <cfRule type="cellIs" dxfId="14" priority="5" stopIfTrue="1" operator="equal">
      <formula>"NULL"</formula>
    </cfRule>
  </conditionalFormatting>
  <conditionalFormatting sqref="F13">
    <cfRule type="cellIs" dxfId="13" priority="4" stopIfTrue="1" operator="equal">
      <formula>"NULL"</formula>
    </cfRule>
  </conditionalFormatting>
  <conditionalFormatting sqref="F15">
    <cfRule type="cellIs" dxfId="12" priority="3" stopIfTrue="1" operator="equal">
      <formula>"NULL"</formula>
    </cfRule>
  </conditionalFormatting>
  <conditionalFormatting sqref="F14">
    <cfRule type="cellIs" dxfId="11" priority="2" stopIfTrue="1" operator="equal">
      <formula>"NULL"</formula>
    </cfRule>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6</vt:i4>
      </vt:variant>
    </vt:vector>
  </HeadingPairs>
  <TitlesOfParts>
    <vt:vector size="19" baseType="lpstr">
      <vt:lpstr>FAQ</vt:lpstr>
      <vt:lpstr>Pistes d'amélioration</vt:lpstr>
      <vt:lpstr>Paramètres</vt:lpstr>
      <vt:lpstr>Produits</vt:lpstr>
      <vt:lpstr>Secteurs</vt:lpstr>
      <vt:lpstr>Flux pouvant exister</vt:lpstr>
      <vt:lpstr>Données</vt:lpstr>
      <vt:lpstr>Min Max</vt:lpstr>
      <vt:lpstr>Contraintes</vt:lpstr>
      <vt:lpstr>Conversions</vt:lpstr>
      <vt:lpstr>Results</vt:lpstr>
      <vt:lpstr>result ter moy</vt:lpstr>
      <vt:lpstr>result ter min max</vt:lpstr>
      <vt:lpstr>conversions_domestiques</vt:lpstr>
      <vt:lpstr>conversions_echanges</vt:lpstr>
      <vt:lpstr>infra_d_f</vt:lpstr>
      <vt:lpstr>infra_d_r</vt:lpstr>
      <vt:lpstr>retrait_v_f</vt:lpstr>
      <vt:lpstr>retrait_v_r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Jean-Yves</dc:creator>
  <cp:lastModifiedBy>Jean-Luc Matte</cp:lastModifiedBy>
  <cp:lastPrinted>2020-07-10T14:28:45Z</cp:lastPrinted>
  <dcterms:created xsi:type="dcterms:W3CDTF">2018-08-23T08:28:09Z</dcterms:created>
  <dcterms:modified xsi:type="dcterms:W3CDTF">2021-05-11T07:41:29Z</dcterms:modified>
</cp:coreProperties>
</file>