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2980" windowHeight="9030" activeTab="1"/>
  </bookViews>
  <sheets>
    <sheet name="Input" sheetId="1" r:id="rId1"/>
    <sheet name="Excel_export" sheetId="2" r:id="rId2"/>
    <sheet name="Blad3" sheetId="3" r:id="rId3"/>
  </sheets>
  <definedNames>
    <definedName name="doorvaltabel">Input!$P$1:$X$6</definedName>
    <definedName name="ondersteuningen_lijst">Input!$N$2:$N$5</definedName>
  </definedNames>
  <calcPr calcId="145621"/>
</workbook>
</file>

<file path=xl/calcChain.xml><?xml version="1.0" encoding="utf-8"?>
<calcChain xmlns="http://schemas.openxmlformats.org/spreadsheetml/2006/main">
  <c r="F9" i="2" l="1"/>
  <c r="G9" i="2"/>
  <c r="F10" i="2"/>
  <c r="G10" i="2"/>
  <c r="F11" i="2"/>
  <c r="G11" i="2"/>
  <c r="F12" i="2"/>
  <c r="G12" i="2"/>
  <c r="E10" i="2"/>
  <c r="E11" i="2"/>
  <c r="E12" i="2"/>
  <c r="E9" i="2"/>
  <c r="C9" i="2"/>
  <c r="D9" i="2"/>
  <c r="C10" i="2"/>
  <c r="D10" i="2"/>
  <c r="C11" i="2"/>
  <c r="D11" i="2"/>
  <c r="C12" i="2"/>
  <c r="D12" i="2"/>
  <c r="B12" i="2"/>
  <c r="B11" i="2"/>
  <c r="B10" i="2"/>
  <c r="B9" i="2"/>
  <c r="B3" i="2"/>
  <c r="G5" i="1" l="1"/>
  <c r="C1" i="2"/>
  <c r="A1" i="2"/>
  <c r="B1" i="2"/>
  <c r="A3" i="2"/>
  <c r="A4" i="2"/>
  <c r="A5" i="2"/>
  <c r="A2" i="2"/>
  <c r="B4" i="2" l="1"/>
  <c r="B2" i="2"/>
  <c r="E30" i="1"/>
  <c r="E29" i="1"/>
  <c r="E28" i="1"/>
  <c r="E27" i="1"/>
  <c r="C30" i="1"/>
  <c r="C29" i="1"/>
  <c r="C28" i="1"/>
  <c r="C27" i="1"/>
  <c r="B5" i="2" l="1"/>
  <c r="G6" i="1"/>
  <c r="G7" i="1" l="1"/>
  <c r="H7" i="1" s="1"/>
  <c r="G4" i="1"/>
</calcChain>
</file>

<file path=xl/sharedStrings.xml><?xml version="1.0" encoding="utf-8"?>
<sst xmlns="http://schemas.openxmlformats.org/spreadsheetml/2006/main" count="122" uniqueCount="71">
  <si>
    <t>Gebogen</t>
  </si>
  <si>
    <t>Lengte</t>
  </si>
  <si>
    <t>Hoogte</t>
  </si>
  <si>
    <t>Algemene afmetingen</t>
  </si>
  <si>
    <t>Samenstelling</t>
  </si>
  <si>
    <t>Dikte plaat 1</t>
  </si>
  <si>
    <t>Dikte plaat 2</t>
  </si>
  <si>
    <t>Dikte plaat 3</t>
  </si>
  <si>
    <t>Lagen PVB</t>
  </si>
  <si>
    <t>Belastingen</t>
  </si>
  <si>
    <t xml:space="preserve">Wind </t>
  </si>
  <si>
    <t>Doorval</t>
  </si>
  <si>
    <t>Ja</t>
  </si>
  <si>
    <t>Nee</t>
  </si>
  <si>
    <t>Recht</t>
  </si>
  <si>
    <t>niet-gemeenschappelijke ruimte met woonfunctie</t>
  </si>
  <si>
    <t>Gemeenschappelijke ruimte met woonfunctie</t>
  </si>
  <si>
    <t>celfunctie</t>
  </si>
  <si>
    <t>Overige gebruiksfuncties</t>
  </si>
  <si>
    <t>Overige ruimten</t>
  </si>
  <si>
    <t>Veranderlijk vloer</t>
  </si>
  <si>
    <t>Winddruk</t>
  </si>
  <si>
    <t>kN/m2</t>
  </si>
  <si>
    <t>Windzuiging</t>
  </si>
  <si>
    <t>Functie</t>
  </si>
  <si>
    <t>Lijnlast</t>
  </si>
  <si>
    <t>Punt_a</t>
  </si>
  <si>
    <t>Punt_b</t>
  </si>
  <si>
    <t>Punt_a+b</t>
  </si>
  <si>
    <t>Duur</t>
  </si>
  <si>
    <t>1 min</t>
  </si>
  <si>
    <t>1min</t>
  </si>
  <si>
    <t>5 min</t>
  </si>
  <si>
    <t>10 s</t>
  </si>
  <si>
    <t>24 h</t>
  </si>
  <si>
    <t>7x24 h</t>
  </si>
  <si>
    <t>kN/m</t>
  </si>
  <si>
    <t>Hoogte lijnlast</t>
  </si>
  <si>
    <t>mm</t>
  </si>
  <si>
    <t>Gebogen?</t>
  </si>
  <si>
    <t>Radius</t>
  </si>
  <si>
    <t>Name</t>
  </si>
  <si>
    <t>Value1</t>
  </si>
  <si>
    <t>Value2</t>
  </si>
  <si>
    <t>Value3</t>
  </si>
  <si>
    <t>hoek</t>
  </si>
  <si>
    <t>lengte onbekend</t>
  </si>
  <si>
    <t>Radius onbekend</t>
  </si>
  <si>
    <t>hoek onbekend</t>
  </si>
  <si>
    <t>graden</t>
  </si>
  <si>
    <t>Output_value</t>
  </si>
  <si>
    <t>m</t>
  </si>
  <si>
    <t xml:space="preserve">Knoop ondersteuningen </t>
  </si>
  <si>
    <t>K1</t>
  </si>
  <si>
    <t>K2</t>
  </si>
  <si>
    <t>K4</t>
  </si>
  <si>
    <t>K5</t>
  </si>
  <si>
    <t>(zie afbeelding)</t>
  </si>
  <si>
    <t>1= vast, 0=vrij</t>
  </si>
  <si>
    <t>X</t>
  </si>
  <si>
    <t>Y</t>
  </si>
  <si>
    <t>Z</t>
  </si>
  <si>
    <t>rX</t>
  </si>
  <si>
    <t>rY</t>
  </si>
  <si>
    <t>rZ</t>
  </si>
  <si>
    <t>Vrij</t>
  </si>
  <si>
    <t>Scharnieren</t>
  </si>
  <si>
    <t>Vast</t>
  </si>
  <si>
    <t>Eigen keuze</t>
  </si>
  <si>
    <t>afmeting lijnlast</t>
  </si>
  <si>
    <t>Wand of balustrade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</si>
</sst>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2" borderId="1" xfId="1"/>
    <xf numFmtId="1" fontId="1" fillId="2" borderId="1" xfId="1" applyNumberFormat="1"/>
  </cellXfs>
  <cellStyles count="2">
    <cellStyle name="Invoer" xfId="1" builtinId="20"/>
    <cellStyle name="Standaard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E32" sqref="E32"/>
    </sheetView>
  </sheetViews>
  <sheetFormatPr defaultRowHeight="15" x14ac:dyDescent="0.25"/>
  <cols>
    <col min="1" max="1" width="21.140625" style="1" bestFit="1" customWidth="1"/>
    <col min="2" max="2" width="17.28515625" bestFit="1" customWidth="1"/>
    <col min="3" max="3" width="14" customWidth="1"/>
    <col min="4" max="4" width="13" customWidth="1"/>
    <col min="13" max="14" width="10.7109375" customWidth="1"/>
  </cols>
  <sheetData>
    <row r="1" spans="1:24" ht="14.45" x14ac:dyDescent="0.3">
      <c r="B1" t="s">
        <v>41</v>
      </c>
      <c r="C1" t="s">
        <v>42</v>
      </c>
      <c r="D1" t="s">
        <v>43</v>
      </c>
      <c r="E1" t="s">
        <v>44</v>
      </c>
      <c r="Q1" t="s">
        <v>25</v>
      </c>
      <c r="R1" t="s">
        <v>29</v>
      </c>
      <c r="S1" t="s">
        <v>26</v>
      </c>
      <c r="T1" t="s">
        <v>29</v>
      </c>
      <c r="U1" t="s">
        <v>27</v>
      </c>
      <c r="W1" t="s">
        <v>28</v>
      </c>
    </row>
    <row r="2" spans="1:24" ht="14.45" x14ac:dyDescent="0.3">
      <c r="K2" t="s">
        <v>12</v>
      </c>
      <c r="L2" t="s">
        <v>0</v>
      </c>
      <c r="M2" t="s">
        <v>46</v>
      </c>
      <c r="N2" t="s">
        <v>65</v>
      </c>
      <c r="P2" t="s">
        <v>15</v>
      </c>
      <c r="Q2">
        <v>0.3</v>
      </c>
      <c r="R2" t="s">
        <v>30</v>
      </c>
      <c r="S2">
        <v>0.5</v>
      </c>
      <c r="T2" t="s">
        <v>30</v>
      </c>
      <c r="U2">
        <v>0.35</v>
      </c>
      <c r="V2" t="s">
        <v>33</v>
      </c>
      <c r="W2">
        <v>0.2</v>
      </c>
      <c r="X2" t="s">
        <v>34</v>
      </c>
    </row>
    <row r="3" spans="1:24" ht="14.45" x14ac:dyDescent="0.3">
      <c r="A3" s="1" t="s">
        <v>3</v>
      </c>
      <c r="B3" t="s">
        <v>39</v>
      </c>
      <c r="C3" t="s">
        <v>13</v>
      </c>
      <c r="D3" t="s">
        <v>48</v>
      </c>
      <c r="G3" t="s">
        <v>50</v>
      </c>
      <c r="K3" t="s">
        <v>13</v>
      </c>
      <c r="L3" t="s">
        <v>14</v>
      </c>
      <c r="M3" t="s">
        <v>47</v>
      </c>
      <c r="N3" t="s">
        <v>66</v>
      </c>
      <c r="P3" t="s">
        <v>16</v>
      </c>
      <c r="Q3">
        <v>0.5</v>
      </c>
      <c r="R3" t="s">
        <v>30</v>
      </c>
      <c r="S3">
        <v>1</v>
      </c>
      <c r="T3" t="s">
        <v>30</v>
      </c>
      <c r="U3">
        <v>0.35</v>
      </c>
      <c r="V3" t="s">
        <v>33</v>
      </c>
      <c r="W3">
        <v>0.2</v>
      </c>
      <c r="X3" t="s">
        <v>34</v>
      </c>
    </row>
    <row r="4" spans="1:24" x14ac:dyDescent="0.25">
      <c r="B4" t="s">
        <v>1</v>
      </c>
      <c r="C4" s="3">
        <v>2400</v>
      </c>
      <c r="D4" t="s">
        <v>38</v>
      </c>
      <c r="G4">
        <f>Excel_export!B2</f>
        <v>2.4</v>
      </c>
      <c r="M4" t="s">
        <v>48</v>
      </c>
      <c r="N4" t="s">
        <v>67</v>
      </c>
      <c r="P4" t="s">
        <v>17</v>
      </c>
      <c r="Q4">
        <v>0.5</v>
      </c>
      <c r="R4" t="s">
        <v>31</v>
      </c>
      <c r="S4">
        <v>1</v>
      </c>
      <c r="T4" t="s">
        <v>31</v>
      </c>
      <c r="U4">
        <v>0.5</v>
      </c>
      <c r="V4" t="s">
        <v>33</v>
      </c>
      <c r="W4">
        <v>0.3</v>
      </c>
      <c r="X4" t="s">
        <v>34</v>
      </c>
    </row>
    <row r="5" spans="1:24" x14ac:dyDescent="0.25">
      <c r="B5" t="s">
        <v>2</v>
      </c>
      <c r="C5" s="3">
        <v>3100</v>
      </c>
      <c r="D5" t="s">
        <v>38</v>
      </c>
      <c r="G5">
        <f>Excel_export!B3</f>
        <v>3.1</v>
      </c>
      <c r="N5" t="s">
        <v>68</v>
      </c>
      <c r="P5" t="s">
        <v>18</v>
      </c>
      <c r="Q5">
        <v>0.3</v>
      </c>
      <c r="R5" t="s">
        <v>32</v>
      </c>
      <c r="S5">
        <v>1</v>
      </c>
      <c r="T5" t="s">
        <v>32</v>
      </c>
      <c r="U5">
        <v>0.7</v>
      </c>
      <c r="V5" t="s">
        <v>32</v>
      </c>
      <c r="W5">
        <v>0.5</v>
      </c>
      <c r="X5" t="s">
        <v>35</v>
      </c>
    </row>
    <row r="6" spans="1:24" x14ac:dyDescent="0.25">
      <c r="B6" t="s">
        <v>40</v>
      </c>
      <c r="C6" s="3">
        <v>3000</v>
      </c>
      <c r="D6" t="s">
        <v>38</v>
      </c>
      <c r="G6">
        <f>Excel_export!B4</f>
        <v>3</v>
      </c>
      <c r="P6" t="s">
        <v>19</v>
      </c>
      <c r="Q6">
        <v>0.8</v>
      </c>
      <c r="R6" t="s">
        <v>32</v>
      </c>
      <c r="S6">
        <v>1</v>
      </c>
      <c r="T6" t="s">
        <v>32</v>
      </c>
      <c r="U6">
        <v>0.7</v>
      </c>
      <c r="V6" t="s">
        <v>32</v>
      </c>
      <c r="W6">
        <v>0.5</v>
      </c>
      <c r="X6" t="s">
        <v>35</v>
      </c>
    </row>
    <row r="7" spans="1:24" x14ac:dyDescent="0.25">
      <c r="B7" t="s">
        <v>45</v>
      </c>
      <c r="C7" s="3">
        <v>30</v>
      </c>
      <c r="D7" t="s">
        <v>49</v>
      </c>
      <c r="G7" s="2">
        <f>Excel_export!B5</f>
        <v>0.52359877559829882</v>
      </c>
      <c r="H7">
        <f>RADIANS(G7)</f>
        <v>9.1385225936012563E-3</v>
      </c>
    </row>
    <row r="8" spans="1:24" ht="14.45" x14ac:dyDescent="0.3">
      <c r="G8" s="2"/>
    </row>
    <row r="9" spans="1:24" ht="14.45" x14ac:dyDescent="0.3">
      <c r="E9" t="s">
        <v>58</v>
      </c>
      <c r="F9" t="s">
        <v>59</v>
      </c>
      <c r="G9" t="s">
        <v>60</v>
      </c>
      <c r="H9" t="s">
        <v>61</v>
      </c>
      <c r="I9" t="s">
        <v>62</v>
      </c>
      <c r="J9" s="2" t="s">
        <v>63</v>
      </c>
      <c r="K9" t="s">
        <v>64</v>
      </c>
    </row>
    <row r="10" spans="1:24" x14ac:dyDescent="0.25">
      <c r="A10" s="1" t="s">
        <v>52</v>
      </c>
      <c r="B10" t="s">
        <v>53</v>
      </c>
      <c r="C10" s="3" t="s">
        <v>67</v>
      </c>
      <c r="F10" s="4">
        <v>1</v>
      </c>
      <c r="G10" s="4">
        <v>1</v>
      </c>
      <c r="H10" s="4">
        <v>1</v>
      </c>
      <c r="I10" s="4">
        <v>0</v>
      </c>
      <c r="J10" s="4">
        <v>0</v>
      </c>
      <c r="K10" s="4">
        <v>0</v>
      </c>
    </row>
    <row r="11" spans="1:24" x14ac:dyDescent="0.25">
      <c r="A11" s="1" t="s">
        <v>57</v>
      </c>
      <c r="B11" t="s">
        <v>54</v>
      </c>
      <c r="C11" s="3" t="s">
        <v>66</v>
      </c>
      <c r="F11" s="4">
        <v>1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</row>
    <row r="12" spans="1:24" x14ac:dyDescent="0.25">
      <c r="B12" t="s">
        <v>55</v>
      </c>
      <c r="C12" s="3" t="s">
        <v>65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24" x14ac:dyDescent="0.25">
      <c r="B13" t="s">
        <v>56</v>
      </c>
      <c r="C13" s="3" t="s">
        <v>68</v>
      </c>
      <c r="F13" s="4">
        <v>1</v>
      </c>
      <c r="G13" s="4">
        <v>0</v>
      </c>
      <c r="H13" s="4">
        <v>1</v>
      </c>
      <c r="I13" s="4">
        <v>1</v>
      </c>
      <c r="J13" s="4">
        <v>0</v>
      </c>
      <c r="K13" s="4">
        <v>1</v>
      </c>
    </row>
    <row r="15" spans="1:24" x14ac:dyDescent="0.25">
      <c r="A15" s="1" t="s">
        <v>4</v>
      </c>
      <c r="B15" t="s">
        <v>5</v>
      </c>
      <c r="C15" s="3">
        <v>9.6999999999999993</v>
      </c>
    </row>
    <row r="16" spans="1:24" x14ac:dyDescent="0.25">
      <c r="B16" t="s">
        <v>8</v>
      </c>
      <c r="C16" s="3">
        <v>4</v>
      </c>
    </row>
    <row r="17" spans="1:5" x14ac:dyDescent="0.25">
      <c r="B17" t="s">
        <v>6</v>
      </c>
      <c r="C17" s="3">
        <v>9.6999999999999993</v>
      </c>
    </row>
    <row r="18" spans="1:5" x14ac:dyDescent="0.25">
      <c r="B18" t="s">
        <v>8</v>
      </c>
      <c r="C18" s="3"/>
    </row>
    <row r="19" spans="1:5" x14ac:dyDescent="0.25">
      <c r="B19" t="s">
        <v>7</v>
      </c>
      <c r="C19" s="3"/>
    </row>
    <row r="21" spans="1:5" x14ac:dyDescent="0.25">
      <c r="A21" s="1" t="s">
        <v>9</v>
      </c>
      <c r="B21" t="s">
        <v>10</v>
      </c>
      <c r="C21" s="3" t="s">
        <v>13</v>
      </c>
    </row>
    <row r="22" spans="1:5" x14ac:dyDescent="0.25">
      <c r="B22" t="s">
        <v>21</v>
      </c>
      <c r="C22" s="3"/>
      <c r="D22" t="s">
        <v>22</v>
      </c>
    </row>
    <row r="23" spans="1:5" x14ac:dyDescent="0.25">
      <c r="B23" t="s">
        <v>23</v>
      </c>
      <c r="C23" s="3"/>
      <c r="D23" t="s">
        <v>22</v>
      </c>
    </row>
    <row r="25" spans="1:5" x14ac:dyDescent="0.25">
      <c r="B25" t="s">
        <v>11</v>
      </c>
      <c r="C25" s="3" t="s">
        <v>12</v>
      </c>
    </row>
    <row r="26" spans="1:5" x14ac:dyDescent="0.25">
      <c r="B26" t="s">
        <v>24</v>
      </c>
      <c r="C26" s="3" t="s">
        <v>18</v>
      </c>
    </row>
    <row r="27" spans="1:5" ht="14.45" x14ac:dyDescent="0.3">
      <c r="B27" t="s">
        <v>25</v>
      </c>
      <c r="C27">
        <f>VLOOKUP($C$26,doorvaltabel,2,)</f>
        <v>0.3</v>
      </c>
      <c r="D27" t="s">
        <v>36</v>
      </c>
      <c r="E27" t="str">
        <f>VLOOKUP($C$26,doorvaltabel,3,)</f>
        <v>5 min</v>
      </c>
    </row>
    <row r="28" spans="1:5" x14ac:dyDescent="0.25">
      <c r="B28" t="s">
        <v>26</v>
      </c>
      <c r="C28">
        <f>VLOOKUP($C$26,doorvaltabel,4,)</f>
        <v>1</v>
      </c>
      <c r="D28" t="s">
        <v>36</v>
      </c>
      <c r="E28" t="str">
        <f>VLOOKUP($C$26,doorvaltabel,5,)</f>
        <v>5 min</v>
      </c>
    </row>
    <row r="29" spans="1:5" x14ac:dyDescent="0.25">
      <c r="B29" t="s">
        <v>27</v>
      </c>
      <c r="C29">
        <f>VLOOKUP($C$26,doorvaltabel,6,)</f>
        <v>0.7</v>
      </c>
      <c r="D29" t="s">
        <v>36</v>
      </c>
      <c r="E29" t="str">
        <f>VLOOKUP($C$26,doorvaltabel,7,)</f>
        <v>5 min</v>
      </c>
    </row>
    <row r="30" spans="1:5" x14ac:dyDescent="0.25">
      <c r="B30" t="s">
        <v>28</v>
      </c>
      <c r="C30">
        <f>VLOOKUP($C$26,doorvaltabel,8,)</f>
        <v>0.5</v>
      </c>
      <c r="D30" t="s">
        <v>36</v>
      </c>
      <c r="E30" t="str">
        <f>VLOOKUP($C$26,doorvaltabel,9,)</f>
        <v>7x24 h</v>
      </c>
    </row>
    <row r="32" spans="1:5" x14ac:dyDescent="0.25">
      <c r="B32" t="s">
        <v>37</v>
      </c>
      <c r="C32" s="3">
        <v>1000</v>
      </c>
      <c r="D32" t="s">
        <v>38</v>
      </c>
    </row>
    <row r="33" spans="2:5" x14ac:dyDescent="0.25">
      <c r="B33" t="s">
        <v>69</v>
      </c>
      <c r="C33" s="3">
        <v>100</v>
      </c>
      <c r="D33" t="s">
        <v>38</v>
      </c>
      <c r="E33" t="s">
        <v>70</v>
      </c>
    </row>
    <row r="40" spans="2:5" x14ac:dyDescent="0.25">
      <c r="B40" t="s">
        <v>20</v>
      </c>
      <c r="C40" t="s">
        <v>13</v>
      </c>
    </row>
  </sheetData>
  <conditionalFormatting sqref="D3">
    <cfRule type="expression" dxfId="0" priority="4">
      <formula>$C$3=$K$3</formula>
    </cfRule>
  </conditionalFormatting>
  <dataValidations count="6">
    <dataValidation type="list" allowBlank="1" showInputMessage="1" showErrorMessage="1" sqref="C26">
      <formula1>$P$2:$P$6</formula1>
    </dataValidation>
    <dataValidation type="list" allowBlank="1" showInputMessage="1" showErrorMessage="1" sqref="D3">
      <formula1>$M$2:$M$4</formula1>
    </dataValidation>
    <dataValidation type="list" allowBlank="1" showInputMessage="1" showErrorMessage="1" sqref="C21 C3 C40 C24:C25">
      <formula1>$K$2:$K$3</formula1>
    </dataValidation>
    <dataValidation type="list" allowBlank="1" showInputMessage="1" showErrorMessage="1" sqref="C10:C13">
      <formula1>ondersteuningen_lijst</formula1>
    </dataValidation>
    <dataValidation type="whole" allowBlank="1" showInputMessage="1" showErrorMessage="1" sqref="F10:K13">
      <formula1>0</formula1>
      <formula2>1</formula2>
    </dataValidation>
    <dataValidation type="list" allowBlank="1" showInputMessage="1" showErrorMessage="1" sqref="C32">
      <formula1>"1000,1200"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18" sqref="I18"/>
    </sheetView>
  </sheetViews>
  <sheetFormatPr defaultRowHeight="15" x14ac:dyDescent="0.25"/>
  <cols>
    <col min="2" max="2" width="10" bestFit="1" customWidth="1"/>
  </cols>
  <sheetData>
    <row r="1" spans="1:7" x14ac:dyDescent="0.25">
      <c r="A1" t="str">
        <f>Input!B3</f>
        <v>Gebogen?</v>
      </c>
      <c r="B1" t="str">
        <f>Input!C3</f>
        <v>Nee</v>
      </c>
      <c r="C1">
        <f>IF(Input!C3=Input!K3,0,IF(Input!D3=Input!M2,1,IF(Input!D3=Input!M3,2,IF(Input!D3=Input!M4,3,))))</f>
        <v>0</v>
      </c>
    </row>
    <row r="2" spans="1:7" x14ac:dyDescent="0.25">
      <c r="A2" t="str">
        <f>Input!B4</f>
        <v>Lengte</v>
      </c>
      <c r="B2">
        <f>IF(C1=1,B4*B5,Input!C4/1000)</f>
        <v>2.4</v>
      </c>
      <c r="C2" t="s">
        <v>51</v>
      </c>
    </row>
    <row r="3" spans="1:7" x14ac:dyDescent="0.25">
      <c r="A3" t="str">
        <f>Input!B5</f>
        <v>Hoogte</v>
      </c>
      <c r="B3">
        <f>Input!C5/1000</f>
        <v>3.1</v>
      </c>
      <c r="C3" t="s">
        <v>51</v>
      </c>
    </row>
    <row r="4" spans="1:7" x14ac:dyDescent="0.25">
      <c r="A4" t="str">
        <f>Input!B6</f>
        <v>Radius</v>
      </c>
      <c r="B4">
        <f>IF(C1=2,B2/B5,Input!C6/1000)</f>
        <v>3</v>
      </c>
      <c r="C4" t="s">
        <v>51</v>
      </c>
    </row>
    <row r="5" spans="1:7" x14ac:dyDescent="0.25">
      <c r="A5" t="str">
        <f>Input!B7</f>
        <v>hoek</v>
      </c>
      <c r="B5" s="2">
        <f>IF(C1=3,DEGREES(B2/B4),RADIANS(Input!C7))</f>
        <v>0.52359877559829882</v>
      </c>
    </row>
    <row r="7" spans="1:7" x14ac:dyDescent="0.3">
      <c r="B7" t="s">
        <v>58</v>
      </c>
    </row>
    <row r="8" spans="1:7" x14ac:dyDescent="0.3">
      <c r="B8" t="s">
        <v>59</v>
      </c>
      <c r="C8" t="s">
        <v>60</v>
      </c>
      <c r="D8" t="s">
        <v>61</v>
      </c>
      <c r="E8" t="s">
        <v>62</v>
      </c>
      <c r="F8" s="2" t="s">
        <v>63</v>
      </c>
      <c r="G8" t="s">
        <v>64</v>
      </c>
    </row>
    <row r="9" spans="1:7" x14ac:dyDescent="0.3">
      <c r="A9" t="s">
        <v>53</v>
      </c>
      <c r="B9">
        <f>IF(Input!$C$10=Input!$N$2,0,IF(OR(Input!$C$10=Input!$N$3,Input!$C$10=Input!$N$4),1,IF(Input!$C$10=Input!$N$5,Input!F10)))</f>
        <v>1</v>
      </c>
      <c r="C9">
        <f>IF(Input!$C$10=Input!$N$2,0,IF(OR(Input!$C$10=Input!$N$3,Input!$C$10=Input!$N$4),1,IF(Input!$C$10=Input!$N$5,Input!G10)))</f>
        <v>1</v>
      </c>
      <c r="D9">
        <f>IF(Input!$C$10=Input!$N$2,0,IF(OR(Input!$C$10=Input!$N$3,Input!$C$10=Input!$N$4),1,IF(Input!$C$10=Input!$N$5,Input!H10)))</f>
        <v>1</v>
      </c>
      <c r="E9">
        <f>IF(Input!$C10=Input!$N$2,0,IF(Input!$C10=Input!$N$3,0,IF(Input!$C10=Input!$N$4,1,IF(Input!$C10=Input!$N$5,Input!I10))))</f>
        <v>1</v>
      </c>
      <c r="F9">
        <f>IF(Input!$C10=Input!$N$2,0,IF(Input!$C10=Input!$N$3,0,IF(Input!$C10=Input!$N$4,1,IF(Input!$C10=Input!$N$5,Input!J10))))</f>
        <v>1</v>
      </c>
      <c r="G9">
        <f>IF(Input!$C10=Input!$N$2,0,IF(Input!$C10=Input!$N$3,0,IF(Input!$C10=Input!$N$4,1,IF(Input!$C10=Input!$N$5,Input!K10))))</f>
        <v>1</v>
      </c>
    </row>
    <row r="10" spans="1:7" x14ac:dyDescent="0.3">
      <c r="A10" t="s">
        <v>54</v>
      </c>
      <c r="B10">
        <f>IF(Input!$C$11=Input!$N$2,0,IF(OR(Input!$C$11=Input!$N$3,Input!$C$11=Input!$N$4),1,IF(Input!$C$11=Input!$N$5,Input!F11)))</f>
        <v>1</v>
      </c>
      <c r="C10">
        <f>IF(Input!$C$11=Input!$N$2,0,IF(OR(Input!$C$11=Input!$N$3,Input!$C$11=Input!$N$4),1,IF(Input!$C$11=Input!$N$5,Input!G11)))</f>
        <v>1</v>
      </c>
      <c r="D10">
        <f>IF(Input!$C$11=Input!$N$2,0,IF(OR(Input!$C$11=Input!$N$3,Input!$C$11=Input!$N$4),1,IF(Input!$C$11=Input!$N$5,Input!H11)))</f>
        <v>1</v>
      </c>
      <c r="E10">
        <f>IF(Input!$C11=Input!$N$2,0,IF(Input!$C11=Input!$N$3,0,IF(Input!$C11=Input!$N$4,1,IF(Input!$C11=Input!$N$5,Input!I11))))</f>
        <v>0</v>
      </c>
      <c r="F10">
        <f>IF(Input!$C11=Input!$N$2,0,IF(Input!$C11=Input!$N$3,0,IF(Input!$C11=Input!$N$4,1,IF(Input!$C11=Input!$N$5,Input!J11))))</f>
        <v>0</v>
      </c>
      <c r="G10">
        <f>IF(Input!$C11=Input!$N$2,0,IF(Input!$C11=Input!$N$3,0,IF(Input!$C11=Input!$N$4,1,IF(Input!$C11=Input!$N$5,Input!K11))))</f>
        <v>0</v>
      </c>
    </row>
    <row r="11" spans="1:7" x14ac:dyDescent="0.3">
      <c r="A11" t="s">
        <v>55</v>
      </c>
      <c r="B11">
        <f>IF(Input!$C$12=Input!$N$2,0,IF(OR(Input!$C$12=Input!$N$3,Input!$C$12=Input!$N$4),1,IF(Input!$C$12=Input!$N$5,Input!F12)))</f>
        <v>0</v>
      </c>
      <c r="C11">
        <f>IF(Input!$C$12=Input!$N$2,0,IF(OR(Input!$C$12=Input!$N$3,Input!$C$12=Input!$N$4),1,IF(Input!$C$12=Input!$N$5,Input!G12)))</f>
        <v>0</v>
      </c>
      <c r="D11">
        <f>IF(Input!$C$12=Input!$N$2,0,IF(OR(Input!$C$12=Input!$N$3,Input!$C$12=Input!$N$4),1,IF(Input!$C$12=Input!$N$5,Input!H12)))</f>
        <v>0</v>
      </c>
      <c r="E11">
        <f>IF(Input!$C12=Input!$N$2,0,IF(Input!$C12=Input!$N$3,0,IF(Input!$C12=Input!$N$4,1,IF(Input!$C12=Input!$N$5,Input!I12))))</f>
        <v>0</v>
      </c>
      <c r="F11">
        <f>IF(Input!$C12=Input!$N$2,0,IF(Input!$C12=Input!$N$3,0,IF(Input!$C12=Input!$N$4,1,IF(Input!$C12=Input!$N$5,Input!J12))))</f>
        <v>0</v>
      </c>
      <c r="G11">
        <f>IF(Input!$C12=Input!$N$2,0,IF(Input!$C12=Input!$N$3,0,IF(Input!$C12=Input!$N$4,1,IF(Input!$C12=Input!$N$5,Input!K12))))</f>
        <v>0</v>
      </c>
    </row>
    <row r="12" spans="1:7" x14ac:dyDescent="0.3">
      <c r="A12" t="s">
        <v>56</v>
      </c>
      <c r="B12">
        <f>IF(Input!$C$13=Input!$N$2,0,IF(OR(Input!$C$13=Input!$N$3,Input!$C$13=Input!$N$4),1,IF(Input!$C$13=Input!$N$5,Input!F13)))</f>
        <v>1</v>
      </c>
      <c r="C12">
        <f>IF(Input!$C$13=Input!$N$2,0,IF(OR(Input!$C$13=Input!$N$3,Input!$C$13=Input!$N$4),1,IF(Input!$C$13=Input!$N$5,Input!G13)))</f>
        <v>0</v>
      </c>
      <c r="D12">
        <f>IF(Input!$C$13=Input!$N$2,0,IF(OR(Input!$C$13=Input!$N$3,Input!$C$13=Input!$N$4),1,IF(Input!$C$13=Input!$N$5,Input!H13)))</f>
        <v>1</v>
      </c>
      <c r="E12">
        <f>IF(Input!$C13=Input!$N$2,0,IF(Input!$C13=Input!$N$3,0,IF(Input!$C13=Input!$N$4,1,IF(Input!$C13=Input!$N$5,Input!I13))))</f>
        <v>1</v>
      </c>
      <c r="F12">
        <f>IF(Input!$C13=Input!$N$2,0,IF(Input!$C13=Input!$N$3,0,IF(Input!$C13=Input!$N$4,1,IF(Input!$C13=Input!$N$5,Input!J13))))</f>
        <v>0</v>
      </c>
      <c r="G12">
        <f>IF(Input!$C13=Input!$N$2,0,IF(Input!$C13=Input!$N$3,0,IF(Input!$C13=Input!$N$4,1,IF(Input!$C13=Input!$N$5,Input!K13))))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Input</vt:lpstr>
      <vt:lpstr>Excel_export</vt:lpstr>
      <vt:lpstr>Blad3</vt:lpstr>
      <vt:lpstr>doorvaltabel</vt:lpstr>
      <vt:lpstr>ondersteuningen_lijst</vt:lpstr>
    </vt:vector>
  </TitlesOfParts>
  <Company>ABT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Corné Hagen</dc:creator>
  <cp:lastModifiedBy>Corné Hagen</cp:lastModifiedBy>
  <dcterms:created xsi:type="dcterms:W3CDTF">2017-11-11T19:56:09Z</dcterms:created>
  <dcterms:modified xsi:type="dcterms:W3CDTF">2017-11-23T10:22:58Z</dcterms:modified>
</cp:coreProperties>
</file>