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sellc\Documents\ECON 325 -- Spring 201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V15" i="1"/>
  <c r="AE15" i="1"/>
  <c r="AF15" i="1"/>
  <c r="W15" i="1"/>
  <c r="N15" i="1"/>
  <c r="V10" i="1"/>
  <c r="W10" i="1" s="1"/>
  <c r="M2" i="1"/>
  <c r="J5" i="1"/>
  <c r="K5" i="1" s="1"/>
  <c r="L5" i="1" s="1"/>
  <c r="J10" i="1"/>
  <c r="M10" i="1" s="1"/>
  <c r="N10" i="1" s="1"/>
  <c r="S2" i="1"/>
  <c r="T2" i="1" s="1"/>
  <c r="U2" i="1" s="1"/>
  <c r="S4" i="1"/>
  <c r="V4" i="1" s="1"/>
  <c r="W4" i="1" s="1"/>
  <c r="S8" i="1"/>
  <c r="T8" i="1" s="1"/>
  <c r="U8" i="1" s="1"/>
  <c r="S10" i="1"/>
  <c r="T10" i="1" s="1"/>
  <c r="U10" i="1" s="1"/>
  <c r="S11" i="1"/>
  <c r="V11" i="1" s="1"/>
  <c r="W11" i="1" s="1"/>
  <c r="S12" i="1"/>
  <c r="V12" i="1" s="1"/>
  <c r="W12" i="1" s="1"/>
  <c r="AB2" i="1"/>
  <c r="AC2" i="1" s="1"/>
  <c r="AD2" i="1" s="1"/>
  <c r="AB5" i="1"/>
  <c r="AE5" i="1" s="1"/>
  <c r="AF5" i="1" s="1"/>
  <c r="AB7" i="1"/>
  <c r="AC7" i="1" s="1"/>
  <c r="AD7" i="1" s="1"/>
  <c r="AB8" i="1"/>
  <c r="AE8" i="1" s="1"/>
  <c r="AF8" i="1" s="1"/>
  <c r="AB9" i="1"/>
  <c r="AE9" i="1" s="1"/>
  <c r="AF9" i="1" s="1"/>
  <c r="J2" i="1"/>
  <c r="K2" i="1" s="1"/>
  <c r="Q6" i="1"/>
  <c r="S6" i="1" s="1"/>
  <c r="Q7" i="1"/>
  <c r="S7" i="1" s="1"/>
  <c r="V7" i="1" s="1"/>
  <c r="W7" i="1" s="1"/>
  <c r="Q8" i="1"/>
  <c r="Q9" i="1"/>
  <c r="S9" i="1" s="1"/>
  <c r="V9" i="1" s="1"/>
  <c r="W9" i="1" s="1"/>
  <c r="Q10" i="1"/>
  <c r="Q11" i="1"/>
  <c r="Q12" i="1"/>
  <c r="Q3" i="1"/>
  <c r="S3" i="1" s="1"/>
  <c r="V3" i="1" s="1"/>
  <c r="W3" i="1" s="1"/>
  <c r="Q4" i="1"/>
  <c r="Q5" i="1"/>
  <c r="S5" i="1" s="1"/>
  <c r="T5" i="1" s="1"/>
  <c r="U5" i="1" s="1"/>
  <c r="Q2" i="1"/>
  <c r="Z6" i="1"/>
  <c r="AB6" i="1" s="1"/>
  <c r="AE6" i="1" s="1"/>
  <c r="AF6" i="1" s="1"/>
  <c r="Z7" i="1"/>
  <c r="Z8" i="1"/>
  <c r="Z9" i="1"/>
  <c r="Z10" i="1"/>
  <c r="AB10" i="1" s="1"/>
  <c r="AC10" i="1" s="1"/>
  <c r="AD10" i="1" s="1"/>
  <c r="Z11" i="1"/>
  <c r="AB11" i="1" s="1"/>
  <c r="AC11" i="1" s="1"/>
  <c r="AD11" i="1" s="1"/>
  <c r="Z12" i="1"/>
  <c r="AB12" i="1" s="1"/>
  <c r="AE12" i="1" s="1"/>
  <c r="AF12" i="1" s="1"/>
  <c r="Z5" i="1"/>
  <c r="Z4" i="1"/>
  <c r="AB4" i="1" s="1"/>
  <c r="AE4" i="1" s="1"/>
  <c r="AF4" i="1" s="1"/>
  <c r="Z3" i="1"/>
  <c r="AB3" i="1" s="1"/>
  <c r="Z2" i="1"/>
  <c r="H12" i="1"/>
  <c r="J12" i="1" s="1"/>
  <c r="M12" i="1" s="1"/>
  <c r="N12" i="1" s="1"/>
  <c r="H11" i="1"/>
  <c r="J11" i="1" s="1"/>
  <c r="K11" i="1" s="1"/>
  <c r="L11" i="1" s="1"/>
  <c r="H10" i="1"/>
  <c r="H9" i="1"/>
  <c r="J9" i="1" s="1"/>
  <c r="H8" i="1"/>
  <c r="J8" i="1" s="1"/>
  <c r="K8" i="1" s="1"/>
  <c r="L8" i="1" s="1"/>
  <c r="H7" i="1"/>
  <c r="J7" i="1" s="1"/>
  <c r="M7" i="1" s="1"/>
  <c r="N7" i="1" s="1"/>
  <c r="H6" i="1"/>
  <c r="J6" i="1" s="1"/>
  <c r="M6" i="1" s="1"/>
  <c r="N6" i="1" s="1"/>
  <c r="H5" i="1"/>
  <c r="H4" i="1"/>
  <c r="J4" i="1" s="1"/>
  <c r="M4" i="1" s="1"/>
  <c r="N4" i="1" s="1"/>
  <c r="H3" i="1"/>
  <c r="J3" i="1" s="1"/>
  <c r="H2" i="1"/>
  <c r="T6" i="1" l="1"/>
  <c r="U6" i="1" s="1"/>
  <c r="V6" i="1"/>
  <c r="W6" i="1" s="1"/>
  <c r="M3" i="1"/>
  <c r="N3" i="1" s="1"/>
  <c r="K3" i="1"/>
  <c r="L3" i="1" s="1"/>
  <c r="M9" i="1"/>
  <c r="N9" i="1" s="1"/>
  <c r="K9" i="1"/>
  <c r="L9" i="1" s="1"/>
  <c r="K15" i="1"/>
  <c r="L2" i="1"/>
  <c r="AC3" i="1"/>
  <c r="AE3" i="1"/>
  <c r="AF3" i="1" s="1"/>
  <c r="N2" i="1"/>
  <c r="J15" i="1"/>
  <c r="S15" i="1"/>
  <c r="V8" i="1"/>
  <c r="W8" i="1" s="1"/>
  <c r="AB15" i="1"/>
  <c r="AC5" i="1"/>
  <c r="AD5" i="1" s="1"/>
  <c r="K7" i="1"/>
  <c r="L7" i="1" s="1"/>
  <c r="T12" i="1"/>
  <c r="U12" i="1" s="1"/>
  <c r="V2" i="1"/>
  <c r="AE11" i="1"/>
  <c r="AF11" i="1" s="1"/>
  <c r="M11" i="1"/>
  <c r="N11" i="1" s="1"/>
  <c r="T4" i="1"/>
  <c r="U4" i="1" s="1"/>
  <c r="AE7" i="1"/>
  <c r="AF7" i="1" s="1"/>
  <c r="M5" i="1"/>
  <c r="N5" i="1" s="1"/>
  <c r="AC9" i="1"/>
  <c r="AD9" i="1" s="1"/>
  <c r="AC8" i="1"/>
  <c r="AD8" i="1" s="1"/>
  <c r="T11" i="1"/>
  <c r="U11" i="1" s="1"/>
  <c r="T3" i="1"/>
  <c r="U3" i="1" s="1"/>
  <c r="U15" i="1" s="1"/>
  <c r="K6" i="1"/>
  <c r="L6" i="1" s="1"/>
  <c r="AE10" i="1"/>
  <c r="AF10" i="1" s="1"/>
  <c r="AE2" i="1"/>
  <c r="V5" i="1"/>
  <c r="W5" i="1" s="1"/>
  <c r="M8" i="1"/>
  <c r="N8" i="1" s="1"/>
  <c r="AC6" i="1"/>
  <c r="AD6" i="1" s="1"/>
  <c r="T9" i="1"/>
  <c r="U9" i="1" s="1"/>
  <c r="K12" i="1"/>
  <c r="L12" i="1" s="1"/>
  <c r="K4" i="1"/>
  <c r="L4" i="1" s="1"/>
  <c r="AC12" i="1"/>
  <c r="AD12" i="1" s="1"/>
  <c r="AC4" i="1"/>
  <c r="AD4" i="1" s="1"/>
  <c r="T7" i="1"/>
  <c r="U7" i="1" s="1"/>
  <c r="K10" i="1"/>
  <c r="L10" i="1" s="1"/>
  <c r="T15" i="1" l="1"/>
  <c r="W2" i="1"/>
  <c r="AF2" i="1"/>
  <c r="AD3" i="1"/>
  <c r="AD15" i="1" s="1"/>
  <c r="AC15" i="1"/>
  <c r="L15" i="1"/>
</calcChain>
</file>

<file path=xl/sharedStrings.xml><?xml version="1.0" encoding="utf-8"?>
<sst xmlns="http://schemas.openxmlformats.org/spreadsheetml/2006/main" count="73" uniqueCount="29">
  <si>
    <t>Qtr1</t>
  </si>
  <si>
    <t>Qtr2</t>
  </si>
  <si>
    <t>Qtr3</t>
  </si>
  <si>
    <t>Qtr4</t>
  </si>
  <si>
    <t>Naïve</t>
  </si>
  <si>
    <t>Seasonal Naïve</t>
  </si>
  <si>
    <t>Mean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</si>
  <si>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</si>
  <si>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</si>
  <si>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</si>
  <si>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</si>
  <si>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</si>
  <si>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</si>
  <si>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</si>
  <si>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</si>
  <si>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</si>
  <si>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</si>
  <si>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</si>
  <si>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Actual</t>
  </si>
  <si>
    <t>Error</t>
  </si>
  <si>
    <t>Abs Error</t>
  </si>
  <si>
    <t>Sq Error</t>
  </si>
  <si>
    <t>Pct Error</t>
  </si>
  <si>
    <t>Abs Pct Err</t>
  </si>
  <si>
    <t>ME</t>
  </si>
  <si>
    <t>MAE</t>
  </si>
  <si>
    <t>MPE</t>
  </si>
  <si>
    <t>MAPE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</si>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</sst>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activeCell="A22" sqref="A22"/>
    </sheetView>
  </sheetViews>
  <sheetFormatPr defaultRowHeight="15" x14ac:dyDescent="0.25"/>
  <cols>
    <col min="1" max="7" width="9.140625" style="2"/>
    <col min="8" max="8" width="9.5703125" style="2" customWidth="1"/>
    <col min="9" max="13" width="9.140625" style="2"/>
    <col min="14" max="14" width="10.28515625" style="2" bestFit="1" customWidth="1"/>
    <col min="15" max="15" width="9.140625" style="2"/>
    <col min="16" max="16" width="10.85546875" style="2" customWidth="1"/>
    <col min="17" max="22" width="9.140625" style="2"/>
    <col min="23" max="23" width="10.28515625" style="2" bestFit="1" customWidth="1"/>
    <col min="24" max="25" width="9.140625" style="2"/>
    <col min="26" max="26" width="15" style="2" customWidth="1"/>
    <col min="27" max="31" width="9.140625" style="2"/>
    <col min="32" max="32" width="10.28515625" style="2" bestFit="1" customWidth="1"/>
    <col min="33" max="16384" width="9.140625" style="2"/>
  </cols>
  <sheetData>
    <row r="1" spans="1:3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Q1" s="2" t="s">
        <v>4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Z1" s="2" t="s">
        <v>5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</row>
    <row r="2" spans="1:32" x14ac:dyDescent="0.25">
      <c r="A2" s="1">
        <v>1992</v>
      </c>
      <c r="B2" s="2">
        <v>443</v>
      </c>
      <c r="C2" s="2">
        <v>410</v>
      </c>
      <c r="D2" s="2">
        <v>420</v>
      </c>
      <c r="E2" s="2">
        <v>532</v>
      </c>
      <c r="G2" s="2" t="s">
        <v>7</v>
      </c>
      <c r="H2" s="3">
        <f>AVERAGE($B$2:$E$15)</f>
        <v>436.91071428571428</v>
      </c>
      <c r="I2" s="2">
        <v>438</v>
      </c>
      <c r="J2" s="3">
        <f>I2-H2</f>
        <v>1.0892857142857224</v>
      </c>
      <c r="K2" s="3">
        <f>ABS(J2)</f>
        <v>1.0892857142857224</v>
      </c>
      <c r="L2" s="3">
        <f>K2^2</f>
        <v>1.1865433673469565</v>
      </c>
      <c r="M2" s="5">
        <f>J2/I2</f>
        <v>2.4869536855838411E-3</v>
      </c>
      <c r="N2" s="5">
        <f>ABS(M2)</f>
        <v>2.4869536855838411E-3</v>
      </c>
      <c r="P2" s="2" t="s">
        <v>7</v>
      </c>
      <c r="Q2" s="3">
        <f t="shared" ref="Q2:Q12" si="0">$E$15</f>
        <v>482</v>
      </c>
      <c r="R2" s="2">
        <v>438</v>
      </c>
      <c r="S2" s="3">
        <f t="shared" ref="S2:S12" si="1">R2-Q2</f>
        <v>-44</v>
      </c>
      <c r="T2" s="3">
        <f t="shared" ref="T2:T12" si="2">ABS(S2)</f>
        <v>44</v>
      </c>
      <c r="U2" s="3">
        <f t="shared" ref="U2:U12" si="3">T2^2</f>
        <v>1936</v>
      </c>
      <c r="V2" s="5">
        <f t="shared" ref="V2:V12" si="4">S2/R2</f>
        <v>-0.1004566210045662</v>
      </c>
      <c r="W2" s="5">
        <f t="shared" ref="W2:W12" si="5">ABS(V2)</f>
        <v>0.1004566210045662</v>
      </c>
      <c r="Y2" s="2" t="s">
        <v>7</v>
      </c>
      <c r="Z2" s="3">
        <f>$B$15</f>
        <v>416</v>
      </c>
      <c r="AA2" s="2">
        <v>438</v>
      </c>
      <c r="AB2" s="3">
        <f t="shared" ref="AB2:AB12" si="6">AA2-Z2</f>
        <v>22</v>
      </c>
      <c r="AC2" s="3">
        <f t="shared" ref="AC2:AC12" si="7">ABS(AB2)</f>
        <v>22</v>
      </c>
      <c r="AD2" s="3">
        <f t="shared" ref="AD2:AD12" si="8">AC2^2</f>
        <v>484</v>
      </c>
      <c r="AE2" s="5">
        <f t="shared" ref="AE2:AE12" si="9">AB2/AA2</f>
        <v>5.0228310502283102E-2</v>
      </c>
      <c r="AF2" s="5">
        <f t="shared" ref="AF2:AF12" si="10">ABS(AE2)</f>
        <v>5.0228310502283102E-2</v>
      </c>
    </row>
    <row r="3" spans="1:32" x14ac:dyDescent="0.25">
      <c r="A3" s="1">
        <v>1993</v>
      </c>
      <c r="B3" s="2">
        <v>433</v>
      </c>
      <c r="C3" s="2">
        <v>421</v>
      </c>
      <c r="D3" s="2">
        <v>410</v>
      </c>
      <c r="E3" s="2">
        <v>512</v>
      </c>
      <c r="G3" s="2" t="s">
        <v>8</v>
      </c>
      <c r="H3" s="3">
        <f>AVERAGE($B$2:$E$15,B16)</f>
        <v>436.92982456140351</v>
      </c>
      <c r="I3" s="2">
        <v>386</v>
      </c>
      <c r="J3" s="3">
        <f t="shared" ref="J3:J12" si="11">I3-H3</f>
        <v>-50.929824561403507</v>
      </c>
      <c r="K3" s="3">
        <f t="shared" ref="K3:K12" si="12">ABS(J3)</f>
        <v>50.929824561403507</v>
      </c>
      <c r="L3" s="3">
        <f t="shared" ref="L3:L12" si="13">K3^2</f>
        <v>2593.8470298553398</v>
      </c>
      <c r="M3" s="5">
        <f t="shared" ref="M3:M12" si="14">J3/I3</f>
        <v>-0.13194255067721117</v>
      </c>
      <c r="N3" s="5">
        <f t="shared" ref="N3:N12" si="15">ABS(M3)</f>
        <v>0.13194255067721117</v>
      </c>
      <c r="P3" s="2" t="s">
        <v>8</v>
      </c>
      <c r="Q3" s="3">
        <f t="shared" si="0"/>
        <v>482</v>
      </c>
      <c r="R3" s="2">
        <v>386</v>
      </c>
      <c r="S3" s="3">
        <f t="shared" si="1"/>
        <v>-96</v>
      </c>
      <c r="T3" s="3">
        <f t="shared" si="2"/>
        <v>96</v>
      </c>
      <c r="U3" s="3">
        <f t="shared" si="3"/>
        <v>9216</v>
      </c>
      <c r="V3" s="5">
        <f t="shared" si="4"/>
        <v>-0.24870466321243523</v>
      </c>
      <c r="W3" s="5">
        <f t="shared" si="5"/>
        <v>0.24870466321243523</v>
      </c>
      <c r="Y3" s="2" t="s">
        <v>8</v>
      </c>
      <c r="Z3" s="3">
        <f>$C$15</f>
        <v>403</v>
      </c>
      <c r="AA3" s="2">
        <v>386</v>
      </c>
      <c r="AB3" s="3">
        <f t="shared" si="6"/>
        <v>-17</v>
      </c>
      <c r="AC3" s="3">
        <f t="shared" si="7"/>
        <v>17</v>
      </c>
      <c r="AD3" s="3">
        <f t="shared" si="8"/>
        <v>289</v>
      </c>
      <c r="AE3" s="5">
        <f t="shared" si="9"/>
        <v>-4.4041450777202069E-2</v>
      </c>
      <c r="AF3" s="5">
        <f t="shared" si="10"/>
        <v>4.4041450777202069E-2</v>
      </c>
    </row>
    <row r="4" spans="1:32" x14ac:dyDescent="0.25">
      <c r="A4" s="1">
        <v>1994</v>
      </c>
      <c r="B4" s="2">
        <v>449</v>
      </c>
      <c r="C4" s="2">
        <v>381</v>
      </c>
      <c r="D4" s="2">
        <v>423</v>
      </c>
      <c r="E4" s="2">
        <v>531</v>
      </c>
      <c r="G4" s="2" t="s">
        <v>9</v>
      </c>
      <c r="H4" s="3">
        <f>AVERAGE($B$2:$E$15,B16:C16)</f>
        <v>436.05172413793105</v>
      </c>
      <c r="I4" s="2">
        <v>405</v>
      </c>
      <c r="J4" s="3">
        <f t="shared" si="11"/>
        <v>-31.051724137931046</v>
      </c>
      <c r="K4" s="3">
        <f t="shared" si="12"/>
        <v>31.051724137931046</v>
      </c>
      <c r="L4" s="3">
        <f t="shared" si="13"/>
        <v>964.20957193816957</v>
      </c>
      <c r="M4" s="5">
        <f t="shared" si="14"/>
        <v>-7.667092379736061E-2</v>
      </c>
      <c r="N4" s="5">
        <f t="shared" si="15"/>
        <v>7.667092379736061E-2</v>
      </c>
      <c r="P4" s="2" t="s">
        <v>9</v>
      </c>
      <c r="Q4" s="3">
        <f t="shared" si="0"/>
        <v>482</v>
      </c>
      <c r="R4" s="2">
        <v>405</v>
      </c>
      <c r="S4" s="3">
        <f t="shared" si="1"/>
        <v>-77</v>
      </c>
      <c r="T4" s="3">
        <f t="shared" si="2"/>
        <v>77</v>
      </c>
      <c r="U4" s="3">
        <f t="shared" si="3"/>
        <v>5929</v>
      </c>
      <c r="V4" s="5">
        <f t="shared" si="4"/>
        <v>-0.19012345679012346</v>
      </c>
      <c r="W4" s="5">
        <f t="shared" si="5"/>
        <v>0.19012345679012346</v>
      </c>
      <c r="Y4" s="2" t="s">
        <v>9</v>
      </c>
      <c r="Z4" s="3">
        <f>$D$15</f>
        <v>408</v>
      </c>
      <c r="AA4" s="2">
        <v>405</v>
      </c>
      <c r="AB4" s="3">
        <f t="shared" si="6"/>
        <v>-3</v>
      </c>
      <c r="AC4" s="3">
        <f t="shared" si="7"/>
        <v>3</v>
      </c>
      <c r="AD4" s="3">
        <f t="shared" si="8"/>
        <v>9</v>
      </c>
      <c r="AE4" s="5">
        <f t="shared" si="9"/>
        <v>-7.4074074074074077E-3</v>
      </c>
      <c r="AF4" s="5">
        <f t="shared" si="10"/>
        <v>7.4074074074074077E-3</v>
      </c>
    </row>
    <row r="5" spans="1:32" x14ac:dyDescent="0.25">
      <c r="A5" s="1">
        <v>1995</v>
      </c>
      <c r="B5" s="2">
        <v>426</v>
      </c>
      <c r="C5" s="2">
        <v>408</v>
      </c>
      <c r="D5" s="2">
        <v>416</v>
      </c>
      <c r="E5" s="2">
        <v>520</v>
      </c>
      <c r="G5" s="2" t="s">
        <v>10</v>
      </c>
      <c r="H5" s="3">
        <f>AVERAGE($B$2:$E$15,B16:D16)</f>
        <v>435.52542372881356</v>
      </c>
      <c r="I5" s="2">
        <v>491</v>
      </c>
      <c r="J5" s="3">
        <f t="shared" si="11"/>
        <v>55.474576271186436</v>
      </c>
      <c r="K5" s="3">
        <f t="shared" si="12"/>
        <v>55.474576271186436</v>
      </c>
      <c r="L5" s="3">
        <f t="shared" si="13"/>
        <v>3077.428612467681</v>
      </c>
      <c r="M5" s="5">
        <f t="shared" si="14"/>
        <v>0.11298284372950394</v>
      </c>
      <c r="N5" s="5">
        <f t="shared" si="15"/>
        <v>0.11298284372950394</v>
      </c>
      <c r="P5" s="2" t="s">
        <v>10</v>
      </c>
      <c r="Q5" s="3">
        <f t="shared" si="0"/>
        <v>482</v>
      </c>
      <c r="R5" s="2">
        <v>491</v>
      </c>
      <c r="S5" s="3">
        <f t="shared" si="1"/>
        <v>9</v>
      </c>
      <c r="T5" s="3">
        <f t="shared" si="2"/>
        <v>9</v>
      </c>
      <c r="U5" s="3">
        <f t="shared" si="3"/>
        <v>81</v>
      </c>
      <c r="V5" s="5">
        <f t="shared" si="4"/>
        <v>1.8329938900203666E-2</v>
      </c>
      <c r="W5" s="5">
        <f t="shared" si="5"/>
        <v>1.8329938900203666E-2</v>
      </c>
      <c r="Y5" s="2" t="s">
        <v>10</v>
      </c>
      <c r="Z5" s="3">
        <f>$E$15</f>
        <v>482</v>
      </c>
      <c r="AA5" s="2">
        <v>491</v>
      </c>
      <c r="AB5" s="3">
        <f t="shared" si="6"/>
        <v>9</v>
      </c>
      <c r="AC5" s="3">
        <f t="shared" si="7"/>
        <v>9</v>
      </c>
      <c r="AD5" s="3">
        <f t="shared" si="8"/>
        <v>81</v>
      </c>
      <c r="AE5" s="5">
        <f t="shared" si="9"/>
        <v>1.8329938900203666E-2</v>
      </c>
      <c r="AF5" s="5">
        <f t="shared" si="10"/>
        <v>1.8329938900203666E-2</v>
      </c>
    </row>
    <row r="6" spans="1:32" x14ac:dyDescent="0.25">
      <c r="A6" s="1">
        <v>1996</v>
      </c>
      <c r="B6" s="2">
        <v>409</v>
      </c>
      <c r="C6" s="2">
        <v>398</v>
      </c>
      <c r="D6" s="2">
        <v>398</v>
      </c>
      <c r="E6" s="2">
        <v>507</v>
      </c>
      <c r="G6" s="2" t="s">
        <v>11</v>
      </c>
      <c r="H6" s="3">
        <f>AVERAGE($B$2:$E$15,B16:E16)</f>
        <v>436.45</v>
      </c>
      <c r="I6" s="2">
        <v>427</v>
      </c>
      <c r="J6" s="3">
        <f t="shared" si="11"/>
        <v>-9.4499999999999886</v>
      </c>
      <c r="K6" s="3">
        <f t="shared" si="12"/>
        <v>9.4499999999999886</v>
      </c>
      <c r="L6" s="3">
        <f t="shared" si="13"/>
        <v>89.302499999999782</v>
      </c>
      <c r="M6" s="5">
        <f t="shared" si="14"/>
        <v>-2.2131147540983581E-2</v>
      </c>
      <c r="N6" s="5">
        <f t="shared" si="15"/>
        <v>2.2131147540983581E-2</v>
      </c>
      <c r="P6" s="2" t="s">
        <v>11</v>
      </c>
      <c r="Q6" s="3">
        <f t="shared" si="0"/>
        <v>482</v>
      </c>
      <c r="R6" s="2">
        <v>427</v>
      </c>
      <c r="S6" s="3">
        <f t="shared" si="1"/>
        <v>-55</v>
      </c>
      <c r="T6" s="3">
        <f t="shared" si="2"/>
        <v>55</v>
      </c>
      <c r="U6" s="3">
        <f t="shared" si="3"/>
        <v>3025</v>
      </c>
      <c r="V6" s="5">
        <f t="shared" si="4"/>
        <v>-0.1288056206088993</v>
      </c>
      <c r="W6" s="5">
        <f t="shared" si="5"/>
        <v>0.1288056206088993</v>
      </c>
      <c r="Y6" s="2" t="s">
        <v>11</v>
      </c>
      <c r="Z6" s="3">
        <f>$B$15</f>
        <v>416</v>
      </c>
      <c r="AA6" s="2">
        <v>427</v>
      </c>
      <c r="AB6" s="3">
        <f t="shared" si="6"/>
        <v>11</v>
      </c>
      <c r="AC6" s="3">
        <f t="shared" si="7"/>
        <v>11</v>
      </c>
      <c r="AD6" s="3">
        <f t="shared" si="8"/>
        <v>121</v>
      </c>
      <c r="AE6" s="5">
        <f t="shared" si="9"/>
        <v>2.576112412177986E-2</v>
      </c>
      <c r="AF6" s="5">
        <f t="shared" si="10"/>
        <v>2.576112412177986E-2</v>
      </c>
    </row>
    <row r="7" spans="1:32" x14ac:dyDescent="0.25">
      <c r="A7" s="1">
        <v>1997</v>
      </c>
      <c r="B7" s="2">
        <v>432</v>
      </c>
      <c r="C7" s="2">
        <v>398</v>
      </c>
      <c r="D7" s="2">
        <v>406</v>
      </c>
      <c r="E7" s="2">
        <v>526</v>
      </c>
      <c r="G7" s="2" t="s">
        <v>12</v>
      </c>
      <c r="H7" s="3">
        <f>AVERAGE($B$2:$E$15,B16:E16,B17)</f>
        <v>436.29508196721309</v>
      </c>
      <c r="I7" s="2">
        <v>383</v>
      </c>
      <c r="J7" s="3">
        <f t="shared" si="11"/>
        <v>-53.295081967213093</v>
      </c>
      <c r="K7" s="3">
        <f t="shared" si="12"/>
        <v>53.295081967213093</v>
      </c>
      <c r="L7" s="3">
        <f t="shared" si="13"/>
        <v>2840.3657618919624</v>
      </c>
      <c r="M7" s="5">
        <f t="shared" si="14"/>
        <v>-0.13915165004494282</v>
      </c>
      <c r="N7" s="5">
        <f t="shared" si="15"/>
        <v>0.13915165004494282</v>
      </c>
      <c r="P7" s="2" t="s">
        <v>12</v>
      </c>
      <c r="Q7" s="3">
        <f t="shared" si="0"/>
        <v>482</v>
      </c>
      <c r="R7" s="2">
        <v>383</v>
      </c>
      <c r="S7" s="3">
        <f t="shared" si="1"/>
        <v>-99</v>
      </c>
      <c r="T7" s="3">
        <f t="shared" si="2"/>
        <v>99</v>
      </c>
      <c r="U7" s="3">
        <f t="shared" si="3"/>
        <v>9801</v>
      </c>
      <c r="V7" s="5">
        <f t="shared" si="4"/>
        <v>-0.25848563968668409</v>
      </c>
      <c r="W7" s="5">
        <f t="shared" si="5"/>
        <v>0.25848563968668409</v>
      </c>
      <c r="Y7" s="2" t="s">
        <v>12</v>
      </c>
      <c r="Z7" s="3">
        <f>$C$15</f>
        <v>403</v>
      </c>
      <c r="AA7" s="2">
        <v>383</v>
      </c>
      <c r="AB7" s="3">
        <f t="shared" si="6"/>
        <v>-20</v>
      </c>
      <c r="AC7" s="3">
        <f t="shared" si="7"/>
        <v>20</v>
      </c>
      <c r="AD7" s="3">
        <f t="shared" si="8"/>
        <v>400</v>
      </c>
      <c r="AE7" s="5">
        <f t="shared" si="9"/>
        <v>-5.2219321148825062E-2</v>
      </c>
      <c r="AF7" s="5">
        <f t="shared" si="10"/>
        <v>5.2219321148825062E-2</v>
      </c>
    </row>
    <row r="8" spans="1:32" x14ac:dyDescent="0.25">
      <c r="A8" s="1">
        <v>1998</v>
      </c>
      <c r="B8" s="2">
        <v>428</v>
      </c>
      <c r="C8" s="2">
        <v>397</v>
      </c>
      <c r="D8" s="2">
        <v>403</v>
      </c>
      <c r="E8" s="2">
        <v>517</v>
      </c>
      <c r="G8" s="2" t="s">
        <v>13</v>
      </c>
      <c r="H8" s="3">
        <f>AVERAGE($B$2:$E$15,B16:E16,B17:C17)</f>
        <v>435.43548387096774</v>
      </c>
      <c r="I8" s="2">
        <v>394</v>
      </c>
      <c r="J8" s="3">
        <f t="shared" si="11"/>
        <v>-41.435483870967744</v>
      </c>
      <c r="K8" s="3">
        <f t="shared" si="12"/>
        <v>41.435483870967744</v>
      </c>
      <c r="L8" s="3">
        <f t="shared" si="13"/>
        <v>1716.8993236212279</v>
      </c>
      <c r="M8" s="5">
        <f t="shared" si="14"/>
        <v>-0.10516620271819224</v>
      </c>
      <c r="N8" s="5">
        <f t="shared" si="15"/>
        <v>0.10516620271819224</v>
      </c>
      <c r="P8" s="2" t="s">
        <v>13</v>
      </c>
      <c r="Q8" s="3">
        <f t="shared" si="0"/>
        <v>482</v>
      </c>
      <c r="R8" s="2">
        <v>394</v>
      </c>
      <c r="S8" s="3">
        <f t="shared" si="1"/>
        <v>-88</v>
      </c>
      <c r="T8" s="3">
        <f t="shared" si="2"/>
        <v>88</v>
      </c>
      <c r="U8" s="3">
        <f t="shared" si="3"/>
        <v>7744</v>
      </c>
      <c r="V8" s="5">
        <f t="shared" si="4"/>
        <v>-0.2233502538071066</v>
      </c>
      <c r="W8" s="5">
        <f t="shared" si="5"/>
        <v>0.2233502538071066</v>
      </c>
      <c r="Y8" s="2" t="s">
        <v>13</v>
      </c>
      <c r="Z8" s="3">
        <f>$D$15</f>
        <v>408</v>
      </c>
      <c r="AA8" s="2">
        <v>394</v>
      </c>
      <c r="AB8" s="3">
        <f t="shared" si="6"/>
        <v>-14</v>
      </c>
      <c r="AC8" s="3">
        <f t="shared" si="7"/>
        <v>14</v>
      </c>
      <c r="AD8" s="3">
        <f t="shared" si="8"/>
        <v>196</v>
      </c>
      <c r="AE8" s="5">
        <f t="shared" si="9"/>
        <v>-3.553299492385787E-2</v>
      </c>
      <c r="AF8" s="5">
        <f t="shared" si="10"/>
        <v>3.553299492385787E-2</v>
      </c>
    </row>
    <row r="9" spans="1:32" x14ac:dyDescent="0.25">
      <c r="A9" s="1">
        <v>1999</v>
      </c>
      <c r="B9" s="2">
        <v>435</v>
      </c>
      <c r="C9" s="2">
        <v>383</v>
      </c>
      <c r="D9" s="2">
        <v>424</v>
      </c>
      <c r="E9" s="2">
        <v>521</v>
      </c>
      <c r="G9" s="2" t="s">
        <v>14</v>
      </c>
      <c r="H9" s="3">
        <f>AVERAGE($B$2:$E$15,B16:E16,B17:D17)</f>
        <v>434.77777777777777</v>
      </c>
      <c r="I9" s="2">
        <v>473</v>
      </c>
      <c r="J9" s="3">
        <f t="shared" si="11"/>
        <v>38.222222222222229</v>
      </c>
      <c r="K9" s="3">
        <f t="shared" si="12"/>
        <v>38.222222222222229</v>
      </c>
      <c r="L9" s="3">
        <f t="shared" si="13"/>
        <v>1460.9382716049388</v>
      </c>
      <c r="M9" s="5">
        <f t="shared" si="14"/>
        <v>8.0808080808080815E-2</v>
      </c>
      <c r="N9" s="5">
        <f t="shared" si="15"/>
        <v>8.0808080808080815E-2</v>
      </c>
      <c r="P9" s="2" t="s">
        <v>14</v>
      </c>
      <c r="Q9" s="3">
        <f t="shared" si="0"/>
        <v>482</v>
      </c>
      <c r="R9" s="2">
        <v>473</v>
      </c>
      <c r="S9" s="3">
        <f t="shared" si="1"/>
        <v>-9</v>
      </c>
      <c r="T9" s="3">
        <f t="shared" si="2"/>
        <v>9</v>
      </c>
      <c r="U9" s="3">
        <f t="shared" si="3"/>
        <v>81</v>
      </c>
      <c r="V9" s="5">
        <f t="shared" si="4"/>
        <v>-1.9027484143763214E-2</v>
      </c>
      <c r="W9" s="5">
        <f t="shared" si="5"/>
        <v>1.9027484143763214E-2</v>
      </c>
      <c r="Y9" s="2" t="s">
        <v>14</v>
      </c>
      <c r="Z9" s="3">
        <f>$E$15</f>
        <v>482</v>
      </c>
      <c r="AA9" s="2">
        <v>473</v>
      </c>
      <c r="AB9" s="3">
        <f t="shared" si="6"/>
        <v>-9</v>
      </c>
      <c r="AC9" s="3">
        <f t="shared" si="7"/>
        <v>9</v>
      </c>
      <c r="AD9" s="3">
        <f t="shared" si="8"/>
        <v>81</v>
      </c>
      <c r="AE9" s="5">
        <f t="shared" si="9"/>
        <v>-1.9027484143763214E-2</v>
      </c>
      <c r="AF9" s="5">
        <f t="shared" si="10"/>
        <v>1.9027484143763214E-2</v>
      </c>
    </row>
    <row r="10" spans="1:32" x14ac:dyDescent="0.25">
      <c r="A10" s="1">
        <v>2000</v>
      </c>
      <c r="B10" s="2">
        <v>421</v>
      </c>
      <c r="C10" s="2">
        <v>402</v>
      </c>
      <c r="D10" s="2">
        <v>414</v>
      </c>
      <c r="E10" s="2">
        <v>500</v>
      </c>
      <c r="G10" s="2" t="s">
        <v>15</v>
      </c>
      <c r="H10" s="3">
        <f>AVERAGE($B$2:$E$15,B16:E17)</f>
        <v>435.375</v>
      </c>
      <c r="I10" s="2">
        <v>420</v>
      </c>
      <c r="J10" s="3">
        <f t="shared" si="11"/>
        <v>-15.375</v>
      </c>
      <c r="K10" s="3">
        <f t="shared" si="12"/>
        <v>15.375</v>
      </c>
      <c r="L10" s="3">
        <f t="shared" si="13"/>
        <v>236.390625</v>
      </c>
      <c r="M10" s="5">
        <f t="shared" si="14"/>
        <v>-3.6607142857142859E-2</v>
      </c>
      <c r="N10" s="5">
        <f t="shared" si="15"/>
        <v>3.6607142857142859E-2</v>
      </c>
      <c r="P10" s="2" t="s">
        <v>15</v>
      </c>
      <c r="Q10" s="3">
        <f t="shared" si="0"/>
        <v>482</v>
      </c>
      <c r="R10" s="2">
        <v>420</v>
      </c>
      <c r="S10" s="3">
        <f t="shared" si="1"/>
        <v>-62</v>
      </c>
      <c r="T10" s="3">
        <f t="shared" si="2"/>
        <v>62</v>
      </c>
      <c r="U10" s="3">
        <f t="shared" si="3"/>
        <v>3844</v>
      </c>
      <c r="V10" s="5">
        <f t="shared" si="4"/>
        <v>-0.14761904761904762</v>
      </c>
      <c r="W10" s="5">
        <f t="shared" si="5"/>
        <v>0.14761904761904762</v>
      </c>
      <c r="Y10" s="2" t="s">
        <v>15</v>
      </c>
      <c r="Z10" s="3">
        <f>$B$15</f>
        <v>416</v>
      </c>
      <c r="AA10" s="2">
        <v>420</v>
      </c>
      <c r="AB10" s="3">
        <f t="shared" si="6"/>
        <v>4</v>
      </c>
      <c r="AC10" s="3">
        <f t="shared" si="7"/>
        <v>4</v>
      </c>
      <c r="AD10" s="3">
        <f t="shared" si="8"/>
        <v>16</v>
      </c>
      <c r="AE10" s="5">
        <f t="shared" si="9"/>
        <v>9.5238095238095247E-3</v>
      </c>
      <c r="AF10" s="5">
        <f t="shared" si="10"/>
        <v>9.5238095238095247E-3</v>
      </c>
    </row>
    <row r="11" spans="1:32" x14ac:dyDescent="0.25">
      <c r="A11" s="1">
        <v>2001</v>
      </c>
      <c r="B11" s="2">
        <v>451</v>
      </c>
      <c r="C11" s="2">
        <v>380</v>
      </c>
      <c r="D11" s="2">
        <v>416</v>
      </c>
      <c r="E11" s="2">
        <v>492</v>
      </c>
      <c r="G11" s="2" t="s">
        <v>16</v>
      </c>
      <c r="H11" s="3">
        <f>AVERAGE($B$2:$E$15,B16:E17,B18)</f>
        <v>435.13846153846151</v>
      </c>
      <c r="I11" s="2">
        <v>390</v>
      </c>
      <c r="J11" s="3">
        <f t="shared" si="11"/>
        <v>-45.138461538461513</v>
      </c>
      <c r="K11" s="3">
        <f t="shared" si="12"/>
        <v>45.138461538461513</v>
      </c>
      <c r="L11" s="3">
        <f t="shared" si="13"/>
        <v>2037.4807100591693</v>
      </c>
      <c r="M11" s="5">
        <f t="shared" si="14"/>
        <v>-0.11573964497041414</v>
      </c>
      <c r="N11" s="5">
        <f t="shared" si="15"/>
        <v>0.11573964497041414</v>
      </c>
      <c r="P11" s="2" t="s">
        <v>16</v>
      </c>
      <c r="Q11" s="3">
        <f t="shared" si="0"/>
        <v>482</v>
      </c>
      <c r="R11" s="2">
        <v>390</v>
      </c>
      <c r="S11" s="3">
        <f t="shared" si="1"/>
        <v>-92</v>
      </c>
      <c r="T11" s="3">
        <f t="shared" si="2"/>
        <v>92</v>
      </c>
      <c r="U11" s="3">
        <f t="shared" si="3"/>
        <v>8464</v>
      </c>
      <c r="V11" s="5">
        <f t="shared" si="4"/>
        <v>-0.23589743589743589</v>
      </c>
      <c r="W11" s="5">
        <f t="shared" si="5"/>
        <v>0.23589743589743589</v>
      </c>
      <c r="Y11" s="2" t="s">
        <v>16</v>
      </c>
      <c r="Z11" s="3">
        <f>$C$15</f>
        <v>403</v>
      </c>
      <c r="AA11" s="2">
        <v>390</v>
      </c>
      <c r="AB11" s="3">
        <f t="shared" si="6"/>
        <v>-13</v>
      </c>
      <c r="AC11" s="3">
        <f t="shared" si="7"/>
        <v>13</v>
      </c>
      <c r="AD11" s="3">
        <f t="shared" si="8"/>
        <v>169</v>
      </c>
      <c r="AE11" s="5">
        <f t="shared" si="9"/>
        <v>-3.3333333333333333E-2</v>
      </c>
      <c r="AF11" s="5">
        <f t="shared" si="10"/>
        <v>3.3333333333333333E-2</v>
      </c>
    </row>
    <row r="12" spans="1:32" x14ac:dyDescent="0.25">
      <c r="A12" s="1">
        <v>2002</v>
      </c>
      <c r="B12" s="2">
        <v>428</v>
      </c>
      <c r="C12" s="2">
        <v>408</v>
      </c>
      <c r="D12" s="2">
        <v>406</v>
      </c>
      <c r="E12" s="2">
        <v>506</v>
      </c>
      <c r="G12" s="2" t="s">
        <v>17</v>
      </c>
      <c r="H12" s="3">
        <f>AVERAGE($B$2:$E$15,B16:E17,B18:C18)</f>
        <v>434.45454545454544</v>
      </c>
      <c r="I12" s="2">
        <v>410</v>
      </c>
      <c r="J12" s="3">
        <f t="shared" si="11"/>
        <v>-24.454545454545439</v>
      </c>
      <c r="K12" s="3">
        <f t="shared" si="12"/>
        <v>24.454545454545439</v>
      </c>
      <c r="L12" s="3">
        <f t="shared" si="13"/>
        <v>598.02479338842898</v>
      </c>
      <c r="M12" s="5">
        <f t="shared" si="14"/>
        <v>-5.9645232815964483E-2</v>
      </c>
      <c r="N12" s="5">
        <f t="shared" si="15"/>
        <v>5.9645232815964483E-2</v>
      </c>
      <c r="P12" s="2" t="s">
        <v>17</v>
      </c>
      <c r="Q12" s="3">
        <f t="shared" si="0"/>
        <v>482</v>
      </c>
      <c r="R12" s="2">
        <v>410</v>
      </c>
      <c r="S12" s="3">
        <f t="shared" si="1"/>
        <v>-72</v>
      </c>
      <c r="T12" s="3">
        <f t="shared" si="2"/>
        <v>72</v>
      </c>
      <c r="U12" s="3">
        <f t="shared" si="3"/>
        <v>5184</v>
      </c>
      <c r="V12" s="5">
        <f t="shared" si="4"/>
        <v>-0.17560975609756097</v>
      </c>
      <c r="W12" s="5">
        <f t="shared" si="5"/>
        <v>0.17560975609756097</v>
      </c>
      <c r="Y12" s="2" t="s">
        <v>17</v>
      </c>
      <c r="Z12" s="3">
        <f>$D$15</f>
        <v>408</v>
      </c>
      <c r="AA12" s="2">
        <v>410</v>
      </c>
      <c r="AB12" s="3">
        <f t="shared" si="6"/>
        <v>2</v>
      </c>
      <c r="AC12" s="3">
        <f t="shared" si="7"/>
        <v>2</v>
      </c>
      <c r="AD12" s="3">
        <f t="shared" si="8"/>
        <v>4</v>
      </c>
      <c r="AE12" s="5">
        <f t="shared" si="9"/>
        <v>4.8780487804878049E-3</v>
      </c>
      <c r="AF12" s="5">
        <f t="shared" si="10"/>
        <v>4.8780487804878049E-3</v>
      </c>
    </row>
    <row r="13" spans="1:32" x14ac:dyDescent="0.25">
      <c r="A13" s="1">
        <v>2003</v>
      </c>
      <c r="B13" s="2">
        <v>435</v>
      </c>
      <c r="C13" s="2">
        <v>380</v>
      </c>
      <c r="D13" s="2">
        <v>421</v>
      </c>
      <c r="E13" s="2">
        <v>490</v>
      </c>
      <c r="J13" s="3"/>
      <c r="K13" s="3"/>
      <c r="L13" s="3"/>
      <c r="M13" s="5"/>
      <c r="N13" s="5"/>
      <c r="S13" s="3"/>
      <c r="T13" s="3"/>
      <c r="U13" s="3"/>
      <c r="V13" s="5"/>
      <c r="W13" s="5"/>
    </row>
    <row r="14" spans="1:32" x14ac:dyDescent="0.25">
      <c r="A14" s="1">
        <v>2004</v>
      </c>
      <c r="B14" s="2">
        <v>435</v>
      </c>
      <c r="C14" s="2">
        <v>390</v>
      </c>
      <c r="D14" s="2">
        <v>412</v>
      </c>
      <c r="E14" s="2">
        <v>454</v>
      </c>
      <c r="J14" s="2" t="s">
        <v>24</v>
      </c>
      <c r="K14" s="2" t="s">
        <v>25</v>
      </c>
      <c r="L14" s="2" t="s">
        <v>28</v>
      </c>
      <c r="M14" s="2" t="s">
        <v>26</v>
      </c>
      <c r="N14" s="2" t="s">
        <v>27</v>
      </c>
      <c r="S14" s="2" t="s">
        <v>24</v>
      </c>
      <c r="T14" s="2" t="s">
        <v>25</v>
      </c>
      <c r="U14" s="2" t="s">
        <v>28</v>
      </c>
      <c r="V14" s="2" t="s">
        <v>26</v>
      </c>
      <c r="W14" s="2" t="s">
        <v>27</v>
      </c>
      <c r="AB14" s="2" t="s">
        <v>24</v>
      </c>
      <c r="AC14" s="2" t="s">
        <v>25</v>
      </c>
      <c r="AD14" s="2" t="s">
        <v>28</v>
      </c>
      <c r="AE14" s="2" t="s">
        <v>26</v>
      </c>
      <c r="AF14" s="2" t="s">
        <v>27</v>
      </c>
    </row>
    <row r="15" spans="1:32" x14ac:dyDescent="0.25">
      <c r="A15" s="1">
        <v>2005</v>
      </c>
      <c r="B15" s="2">
        <v>416</v>
      </c>
      <c r="C15" s="2">
        <v>403</v>
      </c>
      <c r="D15" s="2">
        <v>408</v>
      </c>
      <c r="E15" s="2">
        <v>482</v>
      </c>
      <c r="J15" s="4">
        <f>AVERAGE(J2:J12)</f>
        <v>-16.031276120257086</v>
      </c>
      <c r="K15" s="4">
        <f t="shared" ref="K15:AC15" si="16">AVERAGE(K2:K12)</f>
        <v>33.265109612565155</v>
      </c>
      <c r="L15" s="4">
        <f>SQRT(AVERAGE(L2:L12))</f>
        <v>37.678151063489238</v>
      </c>
      <c r="M15" s="4">
        <f>AVERAGE(M2:M12)*100</f>
        <v>-4.4616056109003921</v>
      </c>
      <c r="N15" s="4">
        <f>AVERAGE(N2:N12)*100</f>
        <v>8.030294305867093</v>
      </c>
      <c r="O15" s="4"/>
      <c r="P15" s="4"/>
      <c r="Q15" s="4"/>
      <c r="R15" s="4"/>
      <c r="S15" s="4">
        <f t="shared" si="16"/>
        <v>-62.272727272727273</v>
      </c>
      <c r="T15" s="4">
        <f t="shared" si="16"/>
        <v>63.909090909090907</v>
      </c>
      <c r="U15" s="4">
        <f>SQRT(AVERAGE(U2:U12))</f>
        <v>70.906468482976024</v>
      </c>
      <c r="V15" s="4">
        <f>AVERAGE(V2:V12)*100</f>
        <v>-15.543182181521988</v>
      </c>
      <c r="W15" s="4">
        <f>AVERAGE(W2:W12)*100</f>
        <v>15.876453797889328</v>
      </c>
      <c r="X15" s="4"/>
      <c r="Y15" s="4"/>
      <c r="Z15" s="4"/>
      <c r="AA15" s="4"/>
      <c r="AB15" s="4">
        <f t="shared" si="16"/>
        <v>-2.5454545454545454</v>
      </c>
      <c r="AC15" s="4">
        <f t="shared" si="16"/>
        <v>11.272727272727273</v>
      </c>
      <c r="AD15" s="4">
        <f>SQRT(AVERAGE(AD2:AD12))</f>
        <v>12.96849328880646</v>
      </c>
      <c r="AE15" s="4">
        <f>AVERAGE(AE2:AE12)*100</f>
        <v>-0.75309781732568182</v>
      </c>
      <c r="AF15" s="4">
        <f>AVERAGE(AF2:AF12)*100</f>
        <v>2.7298474869359355</v>
      </c>
    </row>
    <row r="16" spans="1:32" x14ac:dyDescent="0.25">
      <c r="A16" s="1">
        <v>2006</v>
      </c>
      <c r="B16" s="2">
        <v>438</v>
      </c>
      <c r="C16" s="2">
        <v>386</v>
      </c>
      <c r="D16" s="2">
        <v>405</v>
      </c>
      <c r="E16" s="2">
        <v>491</v>
      </c>
    </row>
    <row r="17" spans="1:5" x14ac:dyDescent="0.25">
      <c r="A17" s="1">
        <v>2007</v>
      </c>
      <c r="B17" s="2">
        <v>427</v>
      </c>
      <c r="C17" s="2">
        <v>383</v>
      </c>
      <c r="D17" s="2">
        <v>394</v>
      </c>
      <c r="E17" s="2">
        <v>473</v>
      </c>
    </row>
    <row r="18" spans="1:5" x14ac:dyDescent="0.25">
      <c r="A18" s="1">
        <v>2008</v>
      </c>
      <c r="B18" s="2">
        <v>420</v>
      </c>
      <c r="C18" s="2">
        <v>390</v>
      </c>
      <c r="D18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Wassell</dc:creator>
  <cp:lastModifiedBy>Charles Wassell, Jr.</cp:lastModifiedBy>
  <dcterms:created xsi:type="dcterms:W3CDTF">2014-04-14T05:26:16Z</dcterms:created>
  <dcterms:modified xsi:type="dcterms:W3CDTF">2017-04-10T21:49:36Z</dcterms:modified>
</cp:coreProperties>
</file>